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7960" windowHeight="22540" tabRatio="500" activeTab="7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G2" i="1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O7"/>
  <c r="N7"/>
  <c r="D2"/>
  <c r="E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L7"/>
  <c r="M7"/>
  <c r="D18"/>
  <c r="E18"/>
  <c r="D19"/>
  <c r="E19"/>
  <c r="M5"/>
  <c r="L5"/>
  <c r="G18"/>
  <c r="H18"/>
  <c r="N5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M8"/>
  <c r="L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O8"/>
  <c r="N8"/>
  <c r="G13"/>
  <c r="H13"/>
  <c r="G14"/>
  <c r="H14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D46"/>
  <c r="E46"/>
  <c r="D47"/>
  <c r="E47"/>
  <c r="D48"/>
  <c r="E48"/>
  <c r="D49"/>
  <c r="E49"/>
  <c r="D50"/>
  <c r="E50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H68" i="1"/>
  <c r="I68"/>
  <c r="H67"/>
  <c r="I67"/>
  <c r="H66"/>
  <c r="I66"/>
  <c r="H47"/>
  <c r="I47"/>
  <c r="H46"/>
  <c r="I46"/>
  <c r="H23"/>
  <c r="I23"/>
  <c r="H22"/>
  <c r="I22"/>
  <c r="H21"/>
  <c r="I21"/>
  <c r="J5" i="11"/>
  <c r="J3"/>
  <c r="K3"/>
  <c r="K2"/>
  <c r="J2"/>
  <c r="K5"/>
  <c r="K4"/>
  <c r="J4"/>
  <c r="E122" i="3"/>
  <c r="E121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<sst xmlns="http://schemas.openxmlformats.org/spreadsheetml/2006/main" count="633" uniqueCount="220">
  <si>
    <t>Future Grid Nimbus</t>
    <phoneticPr fontId="16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</si>
  <si>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</si>
  <si>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</si>
  <si>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</si>
  <si>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</si>
  <si>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</si>
  <si>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</si>
  <si>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6" type="noConversion"/>
  </si>
  <si>
    <t>Resource</t>
    <phoneticPr fontId="16" type="noConversion"/>
  </si>
  <si>
    <t>Oliver</t>
    <phoneticPr fontId="16" type="noConversion"/>
  </si>
  <si>
    <t>Grid (Poseidon - adjusted)</t>
    <phoneticPr fontId="16" type="noConversion"/>
  </si>
  <si>
    <t>Condor Pool</t>
    <phoneticPr fontId="16" type="noConversion"/>
  </si>
  <si>
    <t>LONI</t>
    <phoneticPr fontId="16" type="noConversion"/>
  </si>
  <si>
    <t>Poseidon</t>
    <phoneticPr fontId="16" type="noConversion"/>
  </si>
  <si>
    <t>Condor Ressourcen</t>
    <phoneticPr fontId="16" type="noConversion"/>
  </si>
  <si>
    <t>Condor Number Cores</t>
    <phoneticPr fontId="16" type="noConversion"/>
  </si>
  <si>
    <t>Job Size</t>
    <phoneticPr fontId="16" type="noConversion"/>
  </si>
  <si>
    <t>Fixed</t>
    <phoneticPr fontId="16" type="noConversion"/>
  </si>
  <si>
    <t>m1.large</t>
    <phoneticPr fontId="16" type="noConversion"/>
  </si>
  <si>
    <t>QB (MPI)</t>
  </si>
  <si>
    <t>QB (MPI)</t>
    <phoneticPr fontId="16" type="noConversion"/>
  </si>
  <si>
    <t>EU</t>
    <phoneticPr fontId="16" type="noConversion"/>
  </si>
  <si>
    <t>US</t>
    <phoneticPr fontId="16" type="noConversion"/>
  </si>
  <si>
    <t>Region</t>
    <phoneticPr fontId="16" type="noConversion"/>
  </si>
  <si>
    <t>Runtime</t>
    <phoneticPr fontId="16" type="noConversion"/>
  </si>
  <si>
    <t>Asia</t>
    <phoneticPr fontId="16" type="noConversion"/>
  </si>
  <si>
    <t>Number Instances</t>
    <phoneticPr fontId="16" type="noConversion"/>
  </si>
  <si>
    <t>MAX_RUNTIME (in min)</t>
    <phoneticPr fontId="16" type="noConversion"/>
  </si>
  <si>
    <t>Check Period (in min)</t>
    <phoneticPr fontId="16" type="noConversion"/>
  </si>
  <si>
    <t>Max Cloud Pilots</t>
    <phoneticPr fontId="16" type="noConversion"/>
  </si>
  <si>
    <t>Cloud Pilot Size</t>
    <phoneticPr fontId="16" type="noConversion"/>
  </si>
  <si>
    <t>Runtime (in min)</t>
    <phoneticPr fontId="16" type="noConversion"/>
  </si>
  <si>
    <t>Runtime (in sec)</t>
    <phoneticPr fontId="16" type="noConversion"/>
  </si>
  <si>
    <t># Nimbus</t>
    <phoneticPr fontId="16" type="noConversion"/>
  </si>
  <si>
    <t>Stdev (drop maxima)</t>
    <phoneticPr fontId="16" type="noConversion"/>
  </si>
  <si>
    <t>Ergebnis</t>
  </si>
  <si>
    <t>Runtime (in sec)</t>
    <phoneticPr fontId="16" type="noConversion"/>
  </si>
  <si>
    <t>Poseidon</t>
    <phoneticPr fontId="16" type="noConversion"/>
  </si>
  <si>
    <t>Poseidon, Oliver</t>
    <phoneticPr fontId="16" type="noConversion"/>
  </si>
  <si>
    <t>Oliver</t>
    <phoneticPr fontId="16" type="noConversion"/>
  </si>
  <si>
    <t>-</t>
  </si>
  <si>
    <t>-</t>
    <phoneticPr fontId="16" type="noConversion"/>
  </si>
  <si>
    <t>Poseidon</t>
    <phoneticPr fontId="16" type="noConversion"/>
  </si>
  <si>
    <t>Poseidon (CHARM)</t>
    <phoneticPr fontId="16" type="noConversion"/>
  </si>
  <si>
    <t>2 core</t>
    <phoneticPr fontId="16" type="noConversion"/>
  </si>
  <si>
    <t>Number Cores</t>
  </si>
  <si>
    <t>Number Cores</t>
    <phoneticPr fontId="16" type="noConversion"/>
  </si>
  <si>
    <t>Nodes</t>
    <phoneticPr fontId="16" type="noConversion"/>
  </si>
  <si>
    <t>Number Cores</t>
    <phoneticPr fontId="16" type="noConversion"/>
  </si>
  <si>
    <t>m1.large</t>
    <phoneticPr fontId="16" type="noConversion"/>
  </si>
  <si>
    <t>1 STABW - Startup Time (in s)</t>
  </si>
  <si>
    <t>Number Cores (Total)</t>
    <phoneticPr fontId="16" type="noConversion"/>
  </si>
  <si>
    <t>EC2 (m1.large)</t>
    <phoneticPr fontId="16" type="noConversion"/>
  </si>
  <si>
    <t>Runs a Workload of 8 replicas in a fixed distribution</t>
    <phoneticPr fontId="16" type="noConversion"/>
  </si>
  <si>
    <t># TG</t>
  </si>
  <si>
    <t># Nimbus</t>
  </si>
  <si>
    <t># Condor</t>
    <phoneticPr fontId="16" type="noConversion"/>
  </si>
  <si>
    <t>small</t>
    <phoneticPr fontId="16" type="noConversion"/>
  </si>
  <si>
    <t>EU</t>
    <phoneticPr fontId="16" type="noConversion"/>
  </si>
  <si>
    <t>EU</t>
    <phoneticPr fontId="16" type="noConversion"/>
  </si>
  <si>
    <t>Asia</t>
    <phoneticPr fontId="16" type="noConversion"/>
  </si>
  <si>
    <t>First SubJob Active (in sec)</t>
    <phoneticPr fontId="16" type="noConversion"/>
  </si>
  <si>
    <t>Szenario</t>
    <phoneticPr fontId="16" type="noConversion"/>
  </si>
  <si>
    <t>Asia/EU</t>
    <phoneticPr fontId="16" type="noConversion"/>
  </si>
  <si>
    <t>EU</t>
    <phoneticPr fontId="16" type="noConversion"/>
  </si>
  <si>
    <t>2 cores</t>
    <phoneticPr fontId="16" type="noConversion"/>
  </si>
  <si>
    <t>Nimbus</t>
    <phoneticPr fontId="16" type="noConversion"/>
  </si>
  <si>
    <t xml:space="preserve">Amazon </t>
    <phoneticPr fontId="16" type="noConversion"/>
  </si>
  <si>
    <t>2 cores</t>
    <phoneticPr fontId="16" type="noConversion"/>
  </si>
  <si>
    <t>EUCA (Indiana)</t>
    <phoneticPr fontId="16" type="noConversion"/>
  </si>
  <si>
    <t xml:space="preserve">Number Steps: </t>
    <phoneticPr fontId="16" type="noConversion"/>
  </si>
  <si>
    <t>NAMD Run</t>
    <phoneticPr fontId="16" type="noConversion"/>
  </si>
  <si>
    <t>Number Nodes</t>
    <phoneticPr fontId="16" type="noConversion"/>
  </si>
  <si>
    <t>Poseidon</t>
    <phoneticPr fontId="16" type="noConversion"/>
  </si>
  <si>
    <t>Date</t>
    <phoneticPr fontId="16" type="noConversion"/>
  </si>
  <si>
    <t>Cores</t>
    <phoneticPr fontId="16" type="noConversion"/>
  </si>
  <si>
    <t>Queue Time
Nimbus</t>
    <phoneticPr fontId="16" type="noConversion"/>
  </si>
  <si>
    <t>n/a</t>
    <phoneticPr fontId="16" type="noConversion"/>
  </si>
  <si>
    <t>Poseidon</t>
    <phoneticPr fontId="16" type="noConversion"/>
  </si>
  <si>
    <t xml:space="preserve">Poseidon </t>
    <phoneticPr fontId="16" type="noConversion"/>
  </si>
  <si>
    <t>TG</t>
    <phoneticPr fontId="16" type="noConversion"/>
  </si>
  <si>
    <t>Nimbus Number Cores</t>
    <phoneticPr fontId="16" type="noConversion"/>
  </si>
  <si>
    <t>Upload Time (msec)</t>
    <phoneticPr fontId="16" type="noConversion"/>
  </si>
  <si>
    <t>Same Affinity Zone (EU)</t>
    <phoneticPr fontId="16" type="noConversion"/>
  </si>
  <si>
    <t>US/EU</t>
    <phoneticPr fontId="16" type="noConversion"/>
  </si>
  <si>
    <t>Number Cores</t>
    <phoneticPr fontId="16" type="noConversion"/>
  </si>
  <si>
    <t>small</t>
    <phoneticPr fontId="16" type="noConversion"/>
  </si>
  <si>
    <t>VMType</t>
    <phoneticPr fontId="16" type="noConversion"/>
  </si>
  <si>
    <t>Number Cores per Replica</t>
    <phoneticPr fontId="16" type="noConversion"/>
  </si>
  <si>
    <t>Time-to-Completion (in s)</t>
    <phoneticPr fontId="16" type="noConversion"/>
  </si>
  <si>
    <t>m1.large</t>
    <phoneticPr fontId="16" type="noConversion"/>
  </si>
  <si>
    <t>2 cores</t>
    <phoneticPr fontId="16" type="noConversion"/>
  </si>
  <si>
    <t>Average</t>
    <phoneticPr fontId="16" type="noConversion"/>
  </si>
  <si>
    <t>Startup Time (in s)</t>
    <phoneticPr fontId="16" type="noConversion"/>
  </si>
  <si>
    <t>Poseidon</t>
    <phoneticPr fontId="16" type="noConversion"/>
  </si>
  <si>
    <t>-</t>
    <phoneticPr fontId="16" type="noConversion"/>
  </si>
  <si>
    <t>Average</t>
    <phoneticPr fontId="16" type="noConversion"/>
  </si>
  <si>
    <t>Stddev</t>
    <phoneticPr fontId="16" type="noConversion"/>
  </si>
  <si>
    <t>2 cores</t>
    <phoneticPr fontId="16" type="noConversion"/>
  </si>
  <si>
    <t>LONI 8 core
Nimbus 8 core</t>
    <phoneticPr fontId="16" type="noConversion"/>
  </si>
  <si>
    <t>LONI 8 core 
Nimbus 16 core</t>
    <phoneticPr fontId="16" type="noConversion"/>
  </si>
  <si>
    <t>LONI 16 core
Nimbus 8 core</t>
    <phoneticPr fontId="16" type="noConversion"/>
  </si>
  <si>
    <t>Startup Time (in s)</t>
    <phoneticPr fontId="16" type="noConversion"/>
  </si>
  <si>
    <t>Instance</t>
    <phoneticPr fontId="16" type="noConversion"/>
  </si>
  <si>
    <t>Date</t>
    <phoneticPr fontId="16" type="noConversion"/>
  </si>
  <si>
    <t># Poseidon</t>
    <phoneticPr fontId="16" type="noConversion"/>
  </si>
  <si>
    <t># Cloud Pilots</t>
    <phoneticPr fontId="16" type="noConversion"/>
  </si>
  <si>
    <t>Start Pilot if not sufficient progress is made</t>
    <phoneticPr fontId="16" type="noConversion"/>
  </si>
  <si>
    <t>Deadline Scenario</t>
    <phoneticPr fontId="16" type="noConversion"/>
  </si>
  <si>
    <t>Job Size Cloud (in Cores)</t>
    <phoneticPr fontId="16" type="noConversion"/>
  </si>
  <si>
    <t>Job Size TG (in Cores)</t>
    <phoneticPr fontId="16" type="noConversion"/>
  </si>
  <si>
    <t>n/a</t>
    <phoneticPr fontId="16" type="noConversion"/>
  </si>
  <si>
    <t>LONI 8cr/8rp</t>
    <phoneticPr fontId="16" type="noConversion"/>
  </si>
  <si>
    <t>LONI 8cr/4rp
Condor P. 8cr/3rp
Sci. Cloud 8cr/1rp</t>
    <phoneticPr fontId="16" type="noConversion"/>
  </si>
  <si>
    <t>Science Cloud 8cr/8rp</t>
    <phoneticPr fontId="16" type="noConversion"/>
  </si>
  <si>
    <t>Number Replica</t>
    <phoneticPr fontId="16" type="noConversion"/>
  </si>
  <si>
    <t>Number Generations</t>
    <phoneticPr fontId="16" type="noConversion"/>
  </si>
  <si>
    <t>small</t>
    <phoneticPr fontId="16" type="noConversion"/>
  </si>
  <si>
    <t>extralarge</t>
    <phoneticPr fontId="16" type="noConversion"/>
  </si>
  <si>
    <t>extralarge</t>
    <phoneticPr fontId="16" type="noConversion"/>
  </si>
  <si>
    <t>Average</t>
    <phoneticPr fontId="16" type="noConversion"/>
  </si>
  <si>
    <t>Stddev</t>
    <phoneticPr fontId="16" type="noConversion"/>
  </si>
  <si>
    <t>Azure</t>
    <phoneticPr fontId="16" type="noConversion"/>
  </si>
  <si>
    <t>Startup Time (in s)</t>
    <phoneticPr fontId="16" type="noConversion"/>
  </si>
  <si>
    <t>Poseidon</t>
    <phoneticPr fontId="16" type="noConversion"/>
  </si>
  <si>
    <t>Adaptive Scenario</t>
    <phoneticPr fontId="16" type="noConversion"/>
  </si>
  <si>
    <t>Time for completion for n jobs</t>
    <phoneticPr fontId="16" type="noConversion"/>
  </si>
  <si>
    <t>Jobs run as soon as a resource becomes available</t>
    <phoneticPr fontId="16" type="noConversion"/>
  </si>
  <si>
    <t># TG</t>
    <phoneticPr fontId="16" type="noConversion"/>
  </si>
  <si>
    <t># Nimbus</t>
    <phoneticPr fontId="16" type="noConversion"/>
  </si>
  <si>
    <t># EC2</t>
    <phoneticPr fontId="16" type="noConversion"/>
  </si>
  <si>
    <t>Average</t>
    <phoneticPr fontId="16" type="noConversion"/>
  </si>
  <si>
    <t>EC2 m1.large</t>
    <phoneticPr fontId="16" type="noConversion"/>
  </si>
  <si>
    <t>Nimbus</t>
    <phoneticPr fontId="16" type="noConversion"/>
  </si>
  <si>
    <t>LONI 16 core
Nimbus 16 core</t>
    <phoneticPr fontId="16" type="noConversion"/>
  </si>
  <si>
    <t>Run ID</t>
    <phoneticPr fontId="16" type="noConversion"/>
  </si>
  <si>
    <t>Number Replicas</t>
    <phoneticPr fontId="16" type="noConversion"/>
  </si>
  <si>
    <t>Memory (in MB)</t>
    <phoneticPr fontId="16" type="noConversion"/>
  </si>
  <si>
    <t>Condor Pool         8cr/8rp</t>
    <phoneticPr fontId="16" type="noConversion"/>
  </si>
  <si>
    <t>LONI 8cr/6rp
Science Cloud      8cr/2rp</t>
    <phoneticPr fontId="16" type="noConversion"/>
  </si>
  <si>
    <t>LONI 8cr/4rp 
Condor P.         8cr/4rp</t>
    <phoneticPr fontId="16" type="noConversion"/>
  </si>
  <si>
    <t>CPU Time (in sec)</t>
    <phoneticPr fontId="16" type="noConversion"/>
  </si>
  <si>
    <t>Poseidon</t>
    <phoneticPr fontId="16" type="noConversion"/>
  </si>
  <si>
    <t>LONI</t>
    <phoneticPr fontId="16" type="noConversion"/>
  </si>
  <si>
    <t>Gesamt: Summe - Number Instances</t>
  </si>
  <si>
    <t>Cores</t>
  </si>
  <si>
    <t>m1.large</t>
    <phoneticPr fontId="16" type="noConversion"/>
  </si>
  <si>
    <t>small</t>
    <phoneticPr fontId="16" type="noConversion"/>
  </si>
  <si>
    <t>QB (CHARM)</t>
  </si>
  <si>
    <t>QB (CHARM)</t>
    <phoneticPr fontId="16" type="noConversion"/>
  </si>
  <si>
    <t>Download Time (in sec)</t>
    <phoneticPr fontId="16" type="noConversion"/>
  </si>
  <si>
    <t>Bandwidth (in Mib/s)</t>
    <phoneticPr fontId="16" type="noConversion"/>
  </si>
  <si>
    <t>Bandwidth (in MiB/s)</t>
    <phoneticPr fontId="16" type="noConversion"/>
  </si>
  <si>
    <t>Upload Time (sec)</t>
    <phoneticPr fontId="16" type="noConversion"/>
  </si>
  <si>
    <t>Same Affinity Zone (EU)</t>
    <phoneticPr fontId="16" type="noConversion"/>
  </si>
  <si>
    <t>Download</t>
    <phoneticPr fontId="16" type="noConversion"/>
  </si>
  <si>
    <t>Download (stddev)</t>
    <phoneticPr fontId="16" type="noConversion"/>
  </si>
  <si>
    <t>Upload (stdev)</t>
    <phoneticPr fontId="16" type="noConversion"/>
  </si>
  <si>
    <t>EU-US</t>
    <phoneticPr fontId="16" type="noConversion"/>
  </si>
  <si>
    <t>EU-Asia</t>
    <phoneticPr fontId="16" type="noConversion"/>
  </si>
  <si>
    <t>EU (w/ Affinity)</t>
    <phoneticPr fontId="16" type="noConversion"/>
  </si>
  <si>
    <t>EC2 (c1.xlarge)</t>
  </si>
  <si>
    <t>EC2 (m1.large)</t>
  </si>
  <si>
    <t>EUCA (Indiana)</t>
  </si>
  <si>
    <t>Nimbus (Chicago)</t>
  </si>
  <si>
    <t>f N</t>
    <phoneticPr fontId="16" type="noConversion"/>
  </si>
  <si>
    <t>Neuer Run 02.08.10</t>
    <phoneticPr fontId="16" type="noConversion"/>
  </si>
  <si>
    <t>EC2 (cc1)</t>
    <phoneticPr fontId="16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</si>
  <si>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</si>
  <si>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</si>
  <si>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</si>
  <si>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</si>
  <si>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</si>
  <si>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</si>
  <si>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6" type="noConversion"/>
  </si>
  <si>
    <t>Machine</t>
    <phoneticPr fontId="16" type="noConversion"/>
  </si>
  <si>
    <t>Nimbus (Chicago)</t>
    <phoneticPr fontId="16" type="noConversion"/>
  </si>
  <si>
    <t>EC2 (c1.xlarge)</t>
    <phoneticPr fontId="16" type="noConversion"/>
  </si>
  <si>
    <t>EC2 (m2.4xlarge)</t>
  </si>
  <si>
    <t>EC2 (m2.4xlarge)</t>
    <phoneticPr fontId="16" type="noConversion"/>
  </si>
  <si>
    <t>EC2 (m2.4xlarge)</t>
    <phoneticPr fontId="16" type="noConversion"/>
  </si>
  <si>
    <t>Walltime (in sec)</t>
    <phoneticPr fontId="16" type="noConversion"/>
  </si>
  <si>
    <t>Startup Times</t>
    <phoneticPr fontId="16" type="noConversion"/>
  </si>
  <si>
    <t>Startup Time (in s)</t>
    <phoneticPr fontId="16" type="noConversion"/>
  </si>
  <si>
    <t>Instance</t>
    <phoneticPr fontId="16" type="noConversion"/>
  </si>
  <si>
    <t>m1.large</t>
    <phoneticPr fontId="16" type="noConversion"/>
  </si>
  <si>
    <t>Asia</t>
    <phoneticPr fontId="16" type="noConversion"/>
  </si>
  <si>
    <t>Asia</t>
    <phoneticPr fontId="16" type="noConversion"/>
  </si>
  <si>
    <t>EU</t>
    <phoneticPr fontId="16" type="noConversion"/>
  </si>
  <si>
    <t>US</t>
    <phoneticPr fontId="16" type="noConversion"/>
  </si>
  <si>
    <t xml:space="preserve">Mittelwert </t>
    <phoneticPr fontId="16" type="noConversion"/>
  </si>
  <si>
    <t>Standardabweichung</t>
    <phoneticPr fontId="16" type="noConversion"/>
  </si>
  <si>
    <t>EU/Asia/US</t>
    <phoneticPr fontId="16" type="noConversion"/>
  </si>
  <si>
    <t>Number Cores</t>
    <phoneticPr fontId="16" type="noConversion"/>
  </si>
  <si>
    <t>Poseidon</t>
  </si>
  <si>
    <t>small</t>
    <phoneticPr fontId="16" type="noConversion"/>
  </si>
  <si>
    <t>Image Size</t>
    <phoneticPr fontId="16" type="noConversion"/>
  </si>
  <si>
    <t>Number Nodes</t>
    <phoneticPr fontId="16" type="noConversion"/>
  </si>
  <si>
    <t>Deployment Initiation (in sec)</t>
    <phoneticPr fontId="16" type="noConversion"/>
  </si>
  <si>
    <t>Azure</t>
    <phoneticPr fontId="16" type="noConversion"/>
  </si>
  <si>
    <t>EC2</t>
    <phoneticPr fontId="16" type="noConversion"/>
  </si>
  <si>
    <t>EC2 Number Cores</t>
    <phoneticPr fontId="16" type="noConversion"/>
  </si>
  <si>
    <t>Number Jobs</t>
    <phoneticPr fontId="16" type="noConversion"/>
  </si>
  <si>
    <t>n/a</t>
    <phoneticPr fontId="16" type="noConversion"/>
  </si>
  <si>
    <t>Average</t>
    <phoneticPr fontId="16" type="noConversion"/>
  </si>
  <si>
    <t>Stddev</t>
    <phoneticPr fontId="16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</si>
  <si>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</si>
  <si>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</si>
  <si>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</si>
  <si>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</si>
  <si>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</si>
  <si>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</si>
  <si>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6" type="noConversion"/>
  </si>
  <si>
    <t>SAGA Pilot Sub-Job Runtime</t>
    <phoneticPr fontId="16" type="noConversion"/>
  </si>
  <si>
    <t>Overhead (in s)</t>
    <phoneticPr fontId="16" type="noConversion"/>
  </si>
  <si>
    <t>Overhead (in %)</t>
    <phoneticPr fontId="16" type="noConversion"/>
  </si>
  <si>
    <t>Bandwidth</t>
  </si>
  <si>
    <t>Download Time (in msec)</t>
    <phoneticPr fontId="16" type="noConversion"/>
  </si>
  <si>
    <t>File Size (in bytes)</t>
    <phoneticPr fontId="16" type="noConversion"/>
  </si>
  <si>
    <t>Upload</t>
    <phoneticPr fontId="16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</si>
</sst>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8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top" wrapText="1"/>
    </xf>
    <xf numFmtId="164" fontId="0" fillId="0" borderId="0" xfId="0" applyNumberFormat="1"/>
    <xf numFmtId="0" fontId="14" fillId="0" borderId="0" xfId="0" applyFont="1"/>
    <xf numFmtId="20" fontId="0" fillId="0" borderId="0" xfId="0" applyNumberFormat="1"/>
    <xf numFmtId="3" fontId="13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2" fillId="0" borderId="0" xfId="0" applyFont="1"/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top" wrapText="1"/>
    </xf>
    <xf numFmtId="0" fontId="11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9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top" wrapText="1"/>
    </xf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7" fillId="5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Times'!$F$121)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Times'!$E$121)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6493672"/>
        <c:axId val="646641704"/>
      </c:barChart>
      <c:catAx>
        <c:axId val="64649367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641704"/>
        <c:crosses val="autoZero"/>
        <c:auto val="1"/>
        <c:lblAlgn val="ctr"/>
        <c:lblOffset val="100"/>
      </c:catAx>
      <c:valAx>
        <c:axId val="64664170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64936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Times'!$F$121)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Times'!$E$121)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5592264"/>
        <c:axId val="645611272"/>
      </c:barChart>
      <c:catAx>
        <c:axId val="64559226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5611272"/>
        <c:crosses val="autoZero"/>
        <c:auto val="1"/>
        <c:lblAlgn val="ctr"/>
        <c:lblOffset val="100"/>
      </c:catAx>
      <c:valAx>
        <c:axId val="64561127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55922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5654504"/>
        <c:axId val="645645528"/>
      </c:barChart>
      <c:catAx>
        <c:axId val="64565450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5645528"/>
        <c:crosses val="autoZero"/>
        <c:auto val="1"/>
        <c:lblAlgn val="ctr"/>
        <c:lblOffset val="100"/>
      </c:catAx>
      <c:valAx>
        <c:axId val="645645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565450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6693976"/>
        <c:axId val="646714232"/>
      </c:barChart>
      <c:catAx>
        <c:axId val="646693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714232"/>
        <c:crosses val="autoZero"/>
        <c:auto val="1"/>
        <c:lblAlgn val="ctr"/>
        <c:lblOffset val="100"/>
      </c:catAx>
      <c:valAx>
        <c:axId val="646714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6939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Repex!$K$2:$K$5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Repex!$K$2:$K$5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Repex!$I$2:$I$5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Repex!$J$2:$J$5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6753016"/>
        <c:axId val="646770232"/>
      </c:barChart>
      <c:catAx>
        <c:axId val="646753016"/>
        <c:scaling>
          <c:orientation val="minMax"/>
        </c:scaling>
        <c:axPos val="b"/>
        <c:tickLblPos val="nextTo"/>
        <c:crossAx val="646770232"/>
        <c:crosses val="autoZero"/>
        <c:auto val="1"/>
        <c:lblAlgn val="ctr"/>
        <c:lblOffset val="100"/>
      </c:catAx>
      <c:valAx>
        <c:axId val="646770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675301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Data'!$M$5:$M$8</c:f>
                <c:numCache>
                  <c:formatCode>General</c:formatCode>
                  <c:ptCount val="4"/>
                  <c:pt idx="0">
                    <c:v>0.000584708455951168</c:v>
                  </c:pt>
                  <c:pt idx="1">
                    <c:v>0.0</c:v>
                  </c:pt>
                  <c:pt idx="2">
                    <c:v>0.420774244306718</c:v>
                  </c:pt>
                  <c:pt idx="3">
                    <c:v>1.401117031397256</c:v>
                  </c:pt>
                </c:numCache>
              </c:numRef>
            </c:plus>
            <c:minus>
              <c:numRef>
                <c:f>'Azure Data'!$M$5:$M$8</c:f>
                <c:numCache>
                  <c:formatCode>General</c:formatCode>
                  <c:ptCount val="4"/>
                  <c:pt idx="0">
                    <c:v>0.000584708455951168</c:v>
                  </c:pt>
                  <c:pt idx="1">
                    <c:v>0.0</c:v>
                  </c:pt>
                  <c:pt idx="2">
                    <c:v>0.420774244306718</c:v>
                  </c:pt>
                  <c:pt idx="3">
                    <c:v>1.401117031397256</c:v>
                  </c:pt>
                </c:numCache>
              </c:numRef>
            </c:minus>
          </c:errBars>
          <c:cat>
            <c:strRef>
              <c:f>'Azure Data'!$K$5:$K$8</c:f>
              <c:strCache>
                <c:ptCount val="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(w/ Affinity)</c:v>
                </c:pt>
              </c:strCache>
            </c:strRef>
          </c:cat>
          <c:val>
            <c:numRef>
              <c:f>'Azure Data'!$L$5:$L$8</c:f>
              <c:numCache>
                <c:formatCode>General</c:formatCode>
                <c:ptCount val="4"/>
                <c:pt idx="0">
                  <c:v>0.539959343798867</c:v>
                </c:pt>
                <c:pt idx="1">
                  <c:v>0.0</c:v>
                </c:pt>
                <c:pt idx="2">
                  <c:v>2.558660899704312</c:v>
                </c:pt>
                <c:pt idx="3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Data'!$O$5:$O$8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0.60647479887244</c:v>
                  </c:pt>
                </c:numCache>
              </c:numRef>
            </c:plus>
            <c:minus>
              <c:numRef>
                <c:f>'Azure Data'!$O$5:$O$8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0.60647479887244</c:v>
                  </c:pt>
                </c:numCache>
              </c:numRef>
            </c:minus>
          </c:errBars>
          <c:cat>
            <c:strRef>
              <c:f>'Azure Data'!$K$5:$K$8</c:f>
              <c:strCache>
                <c:ptCount val="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(w/ Affinity)</c:v>
                </c:pt>
              </c:strCache>
            </c:strRef>
          </c:cat>
          <c:val>
            <c:numRef>
              <c:f>'Azure Data'!$N$5:$N$8</c:f>
              <c:numCache>
                <c:formatCode>General</c:formatCode>
                <c:ptCount val="4"/>
                <c:pt idx="0">
                  <c:v>2.037445925769226</c:v>
                </c:pt>
                <c:pt idx="1">
                  <c:v>0.0</c:v>
                </c:pt>
                <c:pt idx="2">
                  <c:v>5.791708221098321</c:v>
                </c:pt>
                <c:pt idx="3">
                  <c:v>11.92797439796037</c:v>
                </c:pt>
              </c:numCache>
            </c:numRef>
          </c:val>
        </c:ser>
        <c:axId val="646827032"/>
        <c:axId val="646817944"/>
      </c:barChart>
      <c:catAx>
        <c:axId val="646827032"/>
        <c:scaling>
          <c:orientation val="minMax"/>
        </c:scaling>
        <c:axPos val="b"/>
        <c:tickLblPos val="nextTo"/>
        <c:crossAx val="646817944"/>
        <c:crosses val="autoZero"/>
        <c:auto val="1"/>
        <c:lblAlgn val="ctr"/>
        <c:lblOffset val="100"/>
      </c:catAx>
      <c:valAx>
        <c:axId val="646817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4682703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26</xdr:row>
      <xdr:rowOff>12700</xdr:rowOff>
    </xdr:from>
    <xdr:to>
      <xdr:col>12</xdr:col>
      <xdr:colOff>431800</xdr:colOff>
      <xdr:row>42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18</xdr:row>
      <xdr:rowOff>139700</xdr:rowOff>
    </xdr:from>
    <xdr:to>
      <xdr:col>14</xdr:col>
      <xdr:colOff>444500</xdr:colOff>
      <xdr:row>35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26"/>
  <sheetViews>
    <sheetView workbookViewId="0">
      <pane ySplit="4" topLeftCell="A84" activePane="bottomLeft" state="frozen"/>
      <selection pane="bottomLeft" activeCell="B112" sqref="B112:C112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71</v>
      </c>
    </row>
    <row r="2" spans="1:9">
      <c r="A2" t="s">
        <v>70</v>
      </c>
      <c r="B2">
        <v>500</v>
      </c>
    </row>
    <row r="4" spans="1:9" s="4" customFormat="1" ht="39">
      <c r="A4" s="3" t="s">
        <v>175</v>
      </c>
      <c r="B4" s="4" t="s">
        <v>72</v>
      </c>
      <c r="C4" s="4" t="s">
        <v>51</v>
      </c>
      <c r="D4" s="4" t="s">
        <v>181</v>
      </c>
      <c r="E4" s="4" t="s">
        <v>141</v>
      </c>
      <c r="F4" s="4" t="s">
        <v>137</v>
      </c>
      <c r="G4" s="4" t="s">
        <v>213</v>
      </c>
      <c r="H4" s="4" t="s">
        <v>214</v>
      </c>
      <c r="I4" s="4" t="s">
        <v>215</v>
      </c>
    </row>
    <row r="5" spans="1:9" s="4" customFormat="1">
      <c r="A5" t="s">
        <v>149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149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149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149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149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149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149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149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149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20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20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20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20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20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20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20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78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78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78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142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94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79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79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79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79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79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79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79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79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79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79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79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79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43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43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43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43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43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43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176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176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176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176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176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176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176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176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176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176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176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176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164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176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176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176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69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69</v>
      </c>
      <c r="B61">
        <v>2</v>
      </c>
      <c r="C61">
        <v>2</v>
      </c>
      <c r="H61" s="2"/>
    </row>
    <row r="62" spans="1:8" hidden="1">
      <c r="A62" t="s">
        <v>69</v>
      </c>
      <c r="B62">
        <v>4</v>
      </c>
      <c r="C62">
        <v>4</v>
      </c>
      <c r="H62" s="2"/>
    </row>
    <row r="63" spans="1:8" hidden="1">
      <c r="A63" t="s">
        <v>69</v>
      </c>
      <c r="B63">
        <v>8</v>
      </c>
      <c r="C63">
        <v>8</v>
      </c>
      <c r="H63" s="2"/>
    </row>
    <row r="64" spans="1:8">
      <c r="A64" t="s">
        <v>52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52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52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52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52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52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52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52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52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52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52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52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52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52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52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52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52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52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52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52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177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179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179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179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179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179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179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180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180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180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180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178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6">
      <c r="A98" s="1"/>
    </row>
    <row r="100" spans="1:6" s="66" customFormat="1"/>
    <row r="101" spans="1:6">
      <c r="A101" t="s">
        <v>166</v>
      </c>
    </row>
    <row r="102" spans="1:6">
      <c r="A102" t="s">
        <v>167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</row>
    <row r="103" spans="1:6">
      <c r="A103" t="s">
        <v>167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</row>
    <row r="104" spans="1:6">
      <c r="A104" t="s">
        <v>167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</row>
    <row r="105" spans="1:6">
      <c r="A105" t="s">
        <v>167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</row>
    <row r="106" spans="1:6">
      <c r="A106" t="s">
        <v>167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</row>
    <row r="107" spans="1:6">
      <c r="A107" t="s">
        <v>167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</row>
    <row r="108" spans="1:6">
      <c r="A108" t="s">
        <v>167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</row>
    <row r="109" spans="1:6">
      <c r="A109" t="s">
        <v>167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</row>
    <row r="110" spans="1:6">
      <c r="A110" t="s">
        <v>167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</row>
    <row r="111" spans="1:6">
      <c r="A111" t="s">
        <v>167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</row>
    <row r="112" spans="1:6">
      <c r="A112" t="s">
        <v>167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</row>
    <row r="113" spans="1:6">
      <c r="A113" t="s">
        <v>167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</row>
    <row r="114" spans="1:6">
      <c r="A114" t="s">
        <v>167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</row>
    <row r="115" spans="1:6">
      <c r="A115" t="s">
        <v>167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</row>
    <row r="116" spans="1:6">
      <c r="A116" t="s">
        <v>167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</row>
    <row r="117" spans="1:6">
      <c r="A117" t="s">
        <v>167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</row>
    <row r="118" spans="1:6">
      <c r="A118" t="s">
        <v>167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</row>
    <row r="119" spans="1:6">
      <c r="A119" t="s">
        <v>167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</row>
    <row r="120" spans="1:6">
      <c r="A120" t="s">
        <v>167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</row>
    <row r="121" spans="1:6">
      <c r="A121" t="s">
        <v>167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</row>
    <row r="122" spans="1:6">
      <c r="A122" t="s">
        <v>167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</row>
    <row r="123" spans="1:6">
      <c r="A123" t="s">
        <v>167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</row>
    <row r="124" spans="1:6">
      <c r="A124" t="s">
        <v>167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</row>
    <row r="125" spans="1:6">
      <c r="A125" t="s">
        <v>167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</row>
    <row r="126" spans="1:6">
      <c r="A126" t="s">
        <v>167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22"/>
  <sheetViews>
    <sheetView topLeftCell="A48" workbookViewId="0">
      <selection activeCell="H100" sqref="H100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182</v>
      </c>
    </row>
    <row r="4" spans="1:10">
      <c r="A4" s="26" t="s">
        <v>67</v>
      </c>
      <c r="B4" s="26"/>
    </row>
    <row r="5" spans="1:10" s="6" customFormat="1">
      <c r="A5" s="6" t="s">
        <v>184</v>
      </c>
      <c r="B5" s="6" t="s">
        <v>26</v>
      </c>
      <c r="C5" s="6" t="s">
        <v>46</v>
      </c>
      <c r="D5" s="6" t="s">
        <v>183</v>
      </c>
      <c r="E5" s="6" t="s">
        <v>104</v>
      </c>
      <c r="G5" s="11" t="s">
        <v>45</v>
      </c>
      <c r="H5" s="11" t="s">
        <v>6</v>
      </c>
      <c r="I5" s="14" t="s">
        <v>35</v>
      </c>
      <c r="J5"/>
    </row>
    <row r="6" spans="1:10">
      <c r="A6" t="s">
        <v>185</v>
      </c>
      <c r="B6">
        <v>1</v>
      </c>
      <c r="C6">
        <v>2</v>
      </c>
      <c r="D6" s="2">
        <v>198.38312601999999</v>
      </c>
      <c r="G6" s="10">
        <v>2</v>
      </c>
      <c r="H6" s="10" t="s">
        <v>206</v>
      </c>
      <c r="I6" s="17">
        <v>221.43898490266665</v>
      </c>
    </row>
    <row r="7" spans="1:10">
      <c r="A7" t="s">
        <v>185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207</v>
      </c>
      <c r="I7" s="21">
        <v>27.888301147358074</v>
      </c>
    </row>
    <row r="8" spans="1:10">
      <c r="A8" t="s">
        <v>18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173</v>
      </c>
      <c r="I8" s="21">
        <v>6</v>
      </c>
    </row>
    <row r="9" spans="1:10">
      <c r="A9" t="s">
        <v>18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206</v>
      </c>
      <c r="I9" s="17">
        <v>230.1513251065</v>
      </c>
    </row>
    <row r="10" spans="1:10">
      <c r="A10" t="s">
        <v>18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207</v>
      </c>
      <c r="I10" s="21">
        <v>21.442701960879447</v>
      </c>
    </row>
    <row r="11" spans="1:10">
      <c r="A11" t="s">
        <v>18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173</v>
      </c>
      <c r="I11" s="21">
        <v>4</v>
      </c>
    </row>
    <row r="12" spans="1:10">
      <c r="A12" t="s">
        <v>18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206</v>
      </c>
      <c r="I12" s="17">
        <v>524.47522211100011</v>
      </c>
    </row>
    <row r="13" spans="1:10">
      <c r="A13" t="s">
        <v>18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207</v>
      </c>
      <c r="I13" s="21">
        <v>249.37176975472715</v>
      </c>
    </row>
    <row r="14" spans="1:10">
      <c r="A14" t="s">
        <v>18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173</v>
      </c>
      <c r="I14" s="21">
        <v>32</v>
      </c>
    </row>
    <row r="15" spans="1:10">
      <c r="A15" t="s">
        <v>185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206</v>
      </c>
      <c r="I15" s="17">
        <v>338.08045351500004</v>
      </c>
    </row>
    <row r="16" spans="1:10">
      <c r="A16" t="s">
        <v>49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207</v>
      </c>
      <c r="I16" s="21">
        <v>46.784586737362908</v>
      </c>
    </row>
    <row r="17" spans="1:10">
      <c r="A17" t="s">
        <v>49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173</v>
      </c>
      <c r="I17" s="21">
        <v>16</v>
      </c>
    </row>
    <row r="18" spans="1:10">
      <c r="A18" t="s">
        <v>49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208</v>
      </c>
      <c r="H18" s="33"/>
      <c r="I18" s="17">
        <v>370.04995797483332</v>
      </c>
    </row>
    <row r="19" spans="1:10">
      <c r="A19" t="s">
        <v>49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209</v>
      </c>
      <c r="H19" s="33"/>
      <c r="I19" s="17">
        <v>217.78528410054534</v>
      </c>
    </row>
    <row r="20" spans="1:10">
      <c r="A20" t="s">
        <v>49</v>
      </c>
      <c r="B20">
        <v>4</v>
      </c>
      <c r="C20">
        <v>8</v>
      </c>
      <c r="D20" s="38">
        <v>329.82627201100001</v>
      </c>
      <c r="E20" s="7">
        <v>0.75</v>
      </c>
      <c r="G20" s="22" t="s">
        <v>144</v>
      </c>
      <c r="H20" s="34"/>
      <c r="I20" s="25">
        <v>58</v>
      </c>
    </row>
    <row r="21" spans="1:10">
      <c r="A21" t="s">
        <v>49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49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90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49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146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131</v>
      </c>
      <c r="D26" s="2">
        <f>AVERAGE(D6:D25)</f>
        <v>373.44653231864999</v>
      </c>
      <c r="E26" s="7" t="s">
        <v>132</v>
      </c>
    </row>
    <row r="27" spans="1:10">
      <c r="C27" t="s">
        <v>205</v>
      </c>
      <c r="D27" s="2">
        <f>STDEV(D6:D25)</f>
        <v>206.46800350823335</v>
      </c>
      <c r="E27" s="7"/>
    </row>
    <row r="29" spans="1:10">
      <c r="A29" s="26" t="s">
        <v>66</v>
      </c>
      <c r="B29" s="26"/>
    </row>
    <row r="30" spans="1:10">
      <c r="A30" s="6" t="s">
        <v>103</v>
      </c>
      <c r="B30" s="6" t="s">
        <v>26</v>
      </c>
      <c r="C30" s="37" t="s">
        <v>48</v>
      </c>
      <c r="D30" s="6" t="s">
        <v>102</v>
      </c>
      <c r="E30" s="6" t="s">
        <v>74</v>
      </c>
      <c r="G30" s="11" t="s">
        <v>5</v>
      </c>
      <c r="H30" s="11" t="s">
        <v>45</v>
      </c>
      <c r="I30" s="11" t="s">
        <v>6</v>
      </c>
      <c r="J30" s="14" t="s">
        <v>35</v>
      </c>
    </row>
    <row r="31" spans="1:10">
      <c r="A31" t="s">
        <v>98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210</v>
      </c>
      <c r="J31" s="17">
        <v>302.94028916180002</v>
      </c>
    </row>
    <row r="32" spans="1:10">
      <c r="A32" t="s">
        <v>98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207</v>
      </c>
      <c r="J32" s="21">
        <v>17.23574117758357</v>
      </c>
    </row>
    <row r="33" spans="1:10">
      <c r="A33" t="s">
        <v>98</v>
      </c>
      <c r="B33">
        <v>1</v>
      </c>
      <c r="C33">
        <v>2</v>
      </c>
      <c r="D33" s="2">
        <v>276.08450388900002</v>
      </c>
      <c r="E33" s="7">
        <v>0.5625</v>
      </c>
      <c r="G33" s="10" t="s">
        <v>170</v>
      </c>
      <c r="H33" s="33"/>
      <c r="I33" s="33"/>
      <c r="J33" s="17">
        <v>302.94028916180002</v>
      </c>
    </row>
    <row r="34" spans="1:10">
      <c r="A34" t="s">
        <v>98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50</v>
      </c>
      <c r="H34" s="33"/>
      <c r="I34" s="33"/>
      <c r="J34" s="17">
        <v>17.23574117758357</v>
      </c>
    </row>
    <row r="35" spans="1:10">
      <c r="A35" t="s">
        <v>98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210</v>
      </c>
      <c r="J35" s="17">
        <v>305.19036102299998</v>
      </c>
    </row>
    <row r="36" spans="1:10">
      <c r="A36" t="s">
        <v>65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207</v>
      </c>
      <c r="J36" s="21" t="e">
        <v>#DIV/0!</v>
      </c>
    </row>
    <row r="37" spans="1:10">
      <c r="A37" t="s">
        <v>68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171</v>
      </c>
      <c r="H37" s="33"/>
      <c r="I37" s="33"/>
      <c r="J37" s="17">
        <v>305.19036102299998</v>
      </c>
    </row>
    <row r="38" spans="1:10">
      <c r="A38" t="s">
        <v>91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168</v>
      </c>
      <c r="H38" s="33"/>
      <c r="I38" s="33"/>
      <c r="J38" s="17" t="e">
        <v>#DIV/0!</v>
      </c>
    </row>
    <row r="39" spans="1:10">
      <c r="A39" t="s">
        <v>91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210</v>
      </c>
      <c r="J39" s="17">
        <v>384.05235557549997</v>
      </c>
    </row>
    <row r="40" spans="1:10">
      <c r="A40" t="s">
        <v>91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207</v>
      </c>
      <c r="J40" s="21">
        <v>32.66972061151673</v>
      </c>
    </row>
    <row r="41" spans="1:10">
      <c r="A41" t="s">
        <v>44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172</v>
      </c>
      <c r="H41" s="33"/>
      <c r="I41" s="33"/>
      <c r="J41" s="17">
        <v>384.05235557549997</v>
      </c>
    </row>
    <row r="42" spans="1:10">
      <c r="A42" t="s">
        <v>44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169</v>
      </c>
      <c r="H42" s="33"/>
      <c r="I42" s="33"/>
      <c r="J42" s="17">
        <v>32.66972061151673</v>
      </c>
    </row>
    <row r="43" spans="1:10">
      <c r="A43" t="s">
        <v>44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211</v>
      </c>
      <c r="H43" s="33"/>
      <c r="I43" s="33"/>
      <c r="J43" s="17">
        <v>353.77596016168752</v>
      </c>
    </row>
    <row r="44" spans="1:10">
      <c r="A44" t="s">
        <v>44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209</v>
      </c>
      <c r="H44" s="34"/>
      <c r="I44" s="34"/>
      <c r="J44" s="25">
        <v>48.471687795054038</v>
      </c>
    </row>
    <row r="45" spans="1:10">
      <c r="A45" t="s">
        <v>44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44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44</v>
      </c>
      <c r="B47">
        <v>4</v>
      </c>
      <c r="C47">
        <v>8</v>
      </c>
      <c r="D47" s="35">
        <v>405.716770172</v>
      </c>
      <c r="E47" s="7"/>
    </row>
    <row r="48" spans="1:10">
      <c r="C48" t="s">
        <v>204</v>
      </c>
      <c r="D48" s="2">
        <f>AVERAGE(D30:D47)</f>
        <v>356.83130192700003</v>
      </c>
      <c r="E48" s="7" t="s">
        <v>0</v>
      </c>
    </row>
    <row r="49" spans="1:9">
      <c r="C49" t="s">
        <v>205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143</v>
      </c>
      <c r="B52" s="26"/>
      <c r="D52" s="2"/>
    </row>
    <row r="53" spans="1:9">
      <c r="A53" s="26" t="s">
        <v>8</v>
      </c>
      <c r="B53" s="26" t="s">
        <v>47</v>
      </c>
      <c r="C53" s="26" t="s">
        <v>75</v>
      </c>
      <c r="D53" s="6" t="s">
        <v>93</v>
      </c>
      <c r="E53" s="6" t="s">
        <v>74</v>
      </c>
      <c r="G53" s="11" t="s">
        <v>145</v>
      </c>
      <c r="H53" s="11" t="s">
        <v>6</v>
      </c>
      <c r="I53" s="14" t="s">
        <v>35</v>
      </c>
    </row>
    <row r="54" spans="1:9">
      <c r="A54" t="s">
        <v>73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206</v>
      </c>
      <c r="I54" s="17">
        <v>14.1872649193</v>
      </c>
    </row>
    <row r="55" spans="1:9">
      <c r="A55" t="s">
        <v>73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207</v>
      </c>
      <c r="I55" s="21" t="e">
        <v>#DIV/0!</v>
      </c>
    </row>
    <row r="56" spans="1:9">
      <c r="A56" t="s">
        <v>73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206</v>
      </c>
      <c r="I56" s="17">
        <v>44.782275199920001</v>
      </c>
    </row>
    <row r="57" spans="1:9">
      <c r="A57" t="s">
        <v>142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207</v>
      </c>
      <c r="I57" s="21">
        <v>15.843792242505828</v>
      </c>
    </row>
    <row r="58" spans="1:9">
      <c r="A58" t="s">
        <v>142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206</v>
      </c>
      <c r="I58" s="17">
        <v>56.964924156674996</v>
      </c>
    </row>
    <row r="59" spans="1:9">
      <c r="A59" t="s">
        <v>142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207</v>
      </c>
      <c r="I59" s="21">
        <v>9.4994883808250847</v>
      </c>
    </row>
    <row r="60" spans="1:9">
      <c r="A60" t="s">
        <v>142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206</v>
      </c>
      <c r="I60" s="17">
        <v>187.55037531850999</v>
      </c>
    </row>
    <row r="61" spans="1:9">
      <c r="A61" t="s">
        <v>142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207</v>
      </c>
      <c r="I61" s="21">
        <v>179.97433590633514</v>
      </c>
    </row>
    <row r="62" spans="1:9">
      <c r="A62" t="s">
        <v>142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208</v>
      </c>
      <c r="H62" s="33"/>
      <c r="I62" s="17">
        <v>117.073104536535</v>
      </c>
    </row>
    <row r="63" spans="1:9">
      <c r="A63" t="s">
        <v>142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209</v>
      </c>
      <c r="H63" s="34"/>
      <c r="I63" s="25">
        <v>143.93518726021225</v>
      </c>
    </row>
    <row r="64" spans="1:9">
      <c r="A64" t="s">
        <v>42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42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42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42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42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42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42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42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42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42</v>
      </c>
      <c r="B73">
        <v>8</v>
      </c>
      <c r="C73">
        <v>32</v>
      </c>
      <c r="D73" s="2">
        <v>95.133251905400002</v>
      </c>
      <c r="E73" s="7"/>
    </row>
    <row r="74" spans="1:10">
      <c r="C74" t="s">
        <v>92</v>
      </c>
      <c r="D74" s="2">
        <f>AVERAGE(D54:D73)</f>
        <v>117.073104536535</v>
      </c>
      <c r="E74" t="s">
        <v>12</v>
      </c>
      <c r="H74" t="s">
        <v>174</v>
      </c>
      <c r="I74" s="55">
        <f>AVERAGE(D54:D63,D65:D66,D68:D70,D73)</f>
        <v>53.003791779293749</v>
      </c>
      <c r="J74" t="s">
        <v>10</v>
      </c>
    </row>
    <row r="75" spans="1:10">
      <c r="C75" t="s">
        <v>205</v>
      </c>
      <c r="D75" s="2">
        <f>STDEV(D54:D73)</f>
        <v>143.93518726021225</v>
      </c>
      <c r="H75" t="s">
        <v>34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7</v>
      </c>
    </row>
    <row r="80" spans="1:10">
      <c r="A80" s="26" t="s">
        <v>8</v>
      </c>
      <c r="B80" s="26" t="s">
        <v>47</v>
      </c>
      <c r="C80" s="26" t="s">
        <v>75</v>
      </c>
      <c r="D80" s="6" t="s">
        <v>123</v>
      </c>
    </row>
    <row r="81" spans="1:5">
      <c r="A81" t="s">
        <v>73</v>
      </c>
      <c r="B81">
        <v>2</v>
      </c>
      <c r="C81">
        <v>8</v>
      </c>
      <c r="D81">
        <v>329</v>
      </c>
    </row>
    <row r="82" spans="1:5">
      <c r="A82" t="s">
        <v>9</v>
      </c>
      <c r="B82">
        <v>4</v>
      </c>
      <c r="C82">
        <v>8</v>
      </c>
      <c r="D82">
        <v>331</v>
      </c>
    </row>
    <row r="83" spans="1:5">
      <c r="A83" t="s">
        <v>73</v>
      </c>
      <c r="B83">
        <v>8</v>
      </c>
      <c r="C83">
        <v>4</v>
      </c>
      <c r="D83">
        <v>330</v>
      </c>
    </row>
    <row r="84" spans="1:5">
      <c r="A84" t="s">
        <v>142</v>
      </c>
      <c r="B84">
        <v>16</v>
      </c>
      <c r="C84">
        <v>8</v>
      </c>
      <c r="D84">
        <v>335</v>
      </c>
    </row>
    <row r="85" spans="1:5">
      <c r="A85" t="s">
        <v>142</v>
      </c>
      <c r="B85">
        <v>2</v>
      </c>
      <c r="C85">
        <v>8</v>
      </c>
      <c r="D85">
        <v>331</v>
      </c>
    </row>
    <row r="86" spans="1:5">
      <c r="A86" t="s">
        <v>142</v>
      </c>
      <c r="B86">
        <v>2</v>
      </c>
      <c r="C86">
        <v>8</v>
      </c>
      <c r="D86">
        <v>332</v>
      </c>
    </row>
    <row r="87" spans="1:5">
      <c r="A87" t="s">
        <v>142</v>
      </c>
      <c r="B87">
        <v>2</v>
      </c>
      <c r="C87">
        <v>8</v>
      </c>
      <c r="D87">
        <v>332</v>
      </c>
    </row>
    <row r="88" spans="1:5">
      <c r="A88" t="s">
        <v>142</v>
      </c>
      <c r="B88">
        <v>2</v>
      </c>
      <c r="C88">
        <v>8</v>
      </c>
      <c r="D88">
        <v>330</v>
      </c>
    </row>
    <row r="89" spans="1:5">
      <c r="A89" t="s">
        <v>142</v>
      </c>
      <c r="B89">
        <v>2</v>
      </c>
      <c r="C89">
        <v>8</v>
      </c>
      <c r="D89">
        <v>332</v>
      </c>
    </row>
    <row r="90" spans="1:5">
      <c r="A90" t="s">
        <v>142</v>
      </c>
      <c r="B90">
        <v>2</v>
      </c>
      <c r="C90">
        <v>8</v>
      </c>
      <c r="D90">
        <v>331</v>
      </c>
    </row>
    <row r="91" spans="1:5">
      <c r="A91" t="s">
        <v>142</v>
      </c>
      <c r="B91">
        <v>2</v>
      </c>
      <c r="C91">
        <v>8</v>
      </c>
      <c r="D91">
        <v>332</v>
      </c>
    </row>
    <row r="92" spans="1:5">
      <c r="A92" t="s">
        <v>142</v>
      </c>
      <c r="B92">
        <v>2</v>
      </c>
      <c r="C92">
        <v>8</v>
      </c>
      <c r="D92">
        <v>332</v>
      </c>
    </row>
    <row r="93" spans="1:5">
      <c r="A93" t="s">
        <v>142</v>
      </c>
      <c r="B93">
        <v>2</v>
      </c>
      <c r="C93">
        <v>8</v>
      </c>
      <c r="D93">
        <v>331</v>
      </c>
    </row>
    <row r="94" spans="1:5">
      <c r="A94" t="s">
        <v>142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11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199</v>
      </c>
    </row>
    <row r="99" spans="1:6" ht="52">
      <c r="A99" s="67" t="s">
        <v>196</v>
      </c>
      <c r="B99" s="67" t="s">
        <v>197</v>
      </c>
      <c r="C99" s="67" t="s">
        <v>75</v>
      </c>
      <c r="D99" s="67" t="s">
        <v>198</v>
      </c>
      <c r="E99" s="67" t="s">
        <v>61</v>
      </c>
    </row>
    <row r="100" spans="1:6">
      <c r="A100" t="s">
        <v>195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21</v>
      </c>
    </row>
    <row r="101" spans="1:6">
      <c r="A101" t="s">
        <v>195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21</v>
      </c>
    </row>
    <row r="102" spans="1:6">
      <c r="A102" t="s">
        <v>86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21</v>
      </c>
    </row>
    <row r="103" spans="1:6">
      <c r="A103" t="s">
        <v>86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21</v>
      </c>
    </row>
    <row r="104" spans="1:6">
      <c r="A104" t="s">
        <v>86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21</v>
      </c>
    </row>
    <row r="105" spans="1:6">
      <c r="A105" t="s">
        <v>86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21</v>
      </c>
    </row>
    <row r="106" spans="1:6">
      <c r="A106" t="s">
        <v>86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21</v>
      </c>
    </row>
    <row r="107" spans="1:6">
      <c r="A107" t="s">
        <v>86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21</v>
      </c>
    </row>
    <row r="108" spans="1:6">
      <c r="A108" t="s">
        <v>147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21</v>
      </c>
    </row>
    <row r="109" spans="1:6">
      <c r="A109" t="s">
        <v>147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21</v>
      </c>
    </row>
    <row r="110" spans="1:6">
      <c r="A110" t="s">
        <v>147</v>
      </c>
      <c r="B110">
        <v>16</v>
      </c>
      <c r="C110">
        <v>16</v>
      </c>
      <c r="D110" s="55"/>
      <c r="E110" s="55">
        <v>535.21085310000001</v>
      </c>
      <c r="F110" t="s">
        <v>21</v>
      </c>
    </row>
    <row r="111" spans="1:6">
      <c r="A111" t="s">
        <v>147</v>
      </c>
      <c r="B111">
        <v>16</v>
      </c>
      <c r="C111">
        <v>16</v>
      </c>
      <c r="D111" s="55"/>
      <c r="E111" s="55">
        <v>607.65833091699994</v>
      </c>
      <c r="F111" s="55" t="s">
        <v>25</v>
      </c>
    </row>
    <row r="112" spans="1:6">
      <c r="A112" t="s">
        <v>147</v>
      </c>
      <c r="B112">
        <v>16</v>
      </c>
      <c r="C112">
        <v>16</v>
      </c>
      <c r="D112" s="55"/>
      <c r="E112" s="55">
        <v>596.06263589900004</v>
      </c>
      <c r="F112" s="55" t="s">
        <v>186</v>
      </c>
    </row>
    <row r="113" spans="1:8">
      <c r="A113" t="s">
        <v>195</v>
      </c>
      <c r="B113">
        <v>16</v>
      </c>
      <c r="C113">
        <v>16</v>
      </c>
      <c r="D113" s="55"/>
      <c r="E113" s="55">
        <v>547.03834199899995</v>
      </c>
      <c r="F113" s="55" t="s">
        <v>186</v>
      </c>
    </row>
    <row r="114" spans="1:8">
      <c r="A114" t="s">
        <v>147</v>
      </c>
      <c r="B114">
        <v>16</v>
      </c>
      <c r="C114">
        <v>16</v>
      </c>
      <c r="D114" s="55"/>
      <c r="E114" s="55">
        <v>527.22448778199998</v>
      </c>
      <c r="F114" s="55" t="s">
        <v>186</v>
      </c>
    </row>
    <row r="115" spans="1:8">
      <c r="A115" t="s">
        <v>147</v>
      </c>
      <c r="B115">
        <v>16</v>
      </c>
      <c r="C115">
        <v>16</v>
      </c>
      <c r="D115" s="55"/>
      <c r="E115" s="55">
        <v>547.03834199899995</v>
      </c>
      <c r="F115" s="55" t="s">
        <v>186</v>
      </c>
    </row>
    <row r="116" spans="1:8">
      <c r="A116" t="s">
        <v>195</v>
      </c>
      <c r="B116">
        <v>16</v>
      </c>
      <c r="C116">
        <v>16</v>
      </c>
      <c r="D116" s="55"/>
      <c r="E116" s="55">
        <v>500.43472504599998</v>
      </c>
      <c r="F116" s="55" t="s">
        <v>60</v>
      </c>
    </row>
    <row r="117" spans="1:8">
      <c r="A117" t="s">
        <v>147</v>
      </c>
      <c r="B117">
        <v>16</v>
      </c>
      <c r="C117">
        <v>16</v>
      </c>
      <c r="D117" s="55"/>
      <c r="E117" s="55">
        <v>512.97764587400002</v>
      </c>
      <c r="F117" s="55" t="s">
        <v>60</v>
      </c>
    </row>
    <row r="118" spans="1:8">
      <c r="A118" t="s">
        <v>119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119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118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D121" t="s">
        <v>120</v>
      </c>
      <c r="E121" s="55">
        <f>AVERAGE(E100:E120)</f>
        <v>569.53688043885711</v>
      </c>
      <c r="F121" t="s">
        <v>122</v>
      </c>
    </row>
    <row r="122" spans="1:8">
      <c r="D122" t="s">
        <v>121</v>
      </c>
      <c r="E122">
        <f>STDEV(E100:E120)</f>
        <v>69.732796723748706</v>
      </c>
    </row>
  </sheetData>
  <sheetCalcPr fullCalcOnLoad="1"/>
  <phoneticPr fontId="16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125</v>
      </c>
    </row>
    <row r="2" spans="1:14">
      <c r="A2" s="30" t="s">
        <v>126</v>
      </c>
    </row>
    <row r="3" spans="1:14">
      <c r="A3" t="s">
        <v>127</v>
      </c>
    </row>
    <row r="5" spans="1:14" s="28" customFormat="1" ht="39" customHeight="1">
      <c r="A5" s="29" t="s">
        <v>80</v>
      </c>
      <c r="B5" s="29" t="s">
        <v>85</v>
      </c>
      <c r="C5" s="29" t="s">
        <v>200</v>
      </c>
      <c r="D5" s="29" t="s">
        <v>201</v>
      </c>
      <c r="E5" s="29" t="s">
        <v>66</v>
      </c>
      <c r="F5" s="29" t="s">
        <v>81</v>
      </c>
      <c r="G5" s="29" t="s">
        <v>202</v>
      </c>
      <c r="H5" s="29" t="s">
        <v>110</v>
      </c>
      <c r="I5" s="29" t="s">
        <v>109</v>
      </c>
      <c r="J5" s="29" t="s">
        <v>89</v>
      </c>
      <c r="K5" s="28" t="s">
        <v>128</v>
      </c>
      <c r="L5" s="28" t="s">
        <v>129</v>
      </c>
      <c r="M5" s="28" t="s">
        <v>130</v>
      </c>
    </row>
    <row r="6" spans="1:14">
      <c r="A6" t="s">
        <v>124</v>
      </c>
      <c r="B6">
        <v>8</v>
      </c>
      <c r="C6" t="s">
        <v>203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124</v>
      </c>
      <c r="B7">
        <v>8</v>
      </c>
      <c r="C7" t="s">
        <v>111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124</v>
      </c>
      <c r="B8" s="31">
        <v>16</v>
      </c>
      <c r="C8" t="s">
        <v>203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124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124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42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42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124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99</v>
      </c>
    </row>
    <row r="14" spans="1:14" ht="39">
      <c r="A14" t="s">
        <v>124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100</v>
      </c>
    </row>
    <row r="15" spans="1:14" ht="39">
      <c r="A15" t="s">
        <v>124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101</v>
      </c>
    </row>
    <row r="16" spans="1:14" ht="39">
      <c r="A16" t="s">
        <v>124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134</v>
      </c>
    </row>
    <row r="17" spans="1:13">
      <c r="A17" t="s">
        <v>42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42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42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128</v>
      </c>
      <c r="B25" s="28" t="s">
        <v>129</v>
      </c>
      <c r="C25" s="28" t="s">
        <v>130</v>
      </c>
    </row>
  </sheetData>
  <phoneticPr fontId="1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38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17</v>
      </c>
    </row>
    <row r="2" spans="1:10">
      <c r="A2" t="s">
        <v>53</v>
      </c>
    </row>
    <row r="3" spans="1:10">
      <c r="A3" t="s">
        <v>202</v>
      </c>
      <c r="B3">
        <v>8</v>
      </c>
    </row>
    <row r="4" spans="1:10">
      <c r="A4" t="s">
        <v>16</v>
      </c>
      <c r="B4">
        <v>8</v>
      </c>
    </row>
    <row r="8" spans="1:10" s="58" customFormat="1" ht="39">
      <c r="A8" s="29" t="s">
        <v>80</v>
      </c>
      <c r="B8" s="29" t="s">
        <v>193</v>
      </c>
      <c r="C8" s="29" t="s">
        <v>133</v>
      </c>
      <c r="D8" s="29" t="s">
        <v>81</v>
      </c>
      <c r="E8" s="29" t="s">
        <v>14</v>
      </c>
      <c r="F8" s="29" t="s">
        <v>15</v>
      </c>
      <c r="G8" s="57" t="s">
        <v>54</v>
      </c>
      <c r="H8" s="57" t="s">
        <v>55</v>
      </c>
      <c r="I8" s="57" t="s">
        <v>56</v>
      </c>
      <c r="J8" s="57" t="s">
        <v>36</v>
      </c>
    </row>
    <row r="9" spans="1:10" s="61" customFormat="1">
      <c r="A9" s="62" t="s">
        <v>212</v>
      </c>
      <c r="B9" s="63">
        <v>0</v>
      </c>
      <c r="C9" s="63">
        <v>0</v>
      </c>
      <c r="D9" s="63">
        <v>0</v>
      </c>
      <c r="E9" s="62" t="s">
        <v>212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212</v>
      </c>
      <c r="B10" s="63">
        <v>0</v>
      </c>
      <c r="C10" s="63">
        <v>0</v>
      </c>
      <c r="D10" s="63">
        <v>0</v>
      </c>
      <c r="E10" s="62" t="s">
        <v>212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212</v>
      </c>
      <c r="B11" s="63">
        <v>0</v>
      </c>
      <c r="C11" s="63">
        <v>0</v>
      </c>
      <c r="D11" s="63">
        <v>0</v>
      </c>
      <c r="E11" s="62" t="s">
        <v>212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212</v>
      </c>
      <c r="B12" s="63">
        <v>0</v>
      </c>
      <c r="C12" s="63">
        <v>0</v>
      </c>
      <c r="D12" s="63">
        <v>0</v>
      </c>
      <c r="E12" s="62" t="s">
        <v>212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40</v>
      </c>
      <c r="B13" s="65">
        <v>0</v>
      </c>
      <c r="C13" s="65">
        <v>0</v>
      </c>
      <c r="D13" s="65">
        <v>0</v>
      </c>
      <c r="E13" s="64" t="s">
        <v>40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73</v>
      </c>
      <c r="B14">
        <v>8</v>
      </c>
      <c r="C14">
        <v>4</v>
      </c>
      <c r="D14">
        <v>8</v>
      </c>
      <c r="E14" t="s">
        <v>41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73</v>
      </c>
      <c r="B15">
        <v>8</v>
      </c>
      <c r="C15">
        <v>4</v>
      </c>
      <c r="D15">
        <v>8</v>
      </c>
      <c r="E15" t="s">
        <v>41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73</v>
      </c>
      <c r="B16">
        <v>8</v>
      </c>
      <c r="C16">
        <v>4</v>
      </c>
      <c r="D16">
        <v>8</v>
      </c>
      <c r="E16" t="s">
        <v>41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194</v>
      </c>
      <c r="B17">
        <v>8</v>
      </c>
      <c r="C17">
        <v>4</v>
      </c>
      <c r="D17">
        <v>8</v>
      </c>
      <c r="E17" t="s">
        <v>40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73</v>
      </c>
      <c r="B18">
        <v>8</v>
      </c>
      <c r="C18">
        <v>4</v>
      </c>
      <c r="D18">
        <v>8</v>
      </c>
      <c r="E18" t="s">
        <v>41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73</v>
      </c>
      <c r="B19">
        <v>8</v>
      </c>
      <c r="C19">
        <v>4</v>
      </c>
      <c r="D19">
        <v>8</v>
      </c>
      <c r="E19" t="s">
        <v>41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13</v>
      </c>
      <c r="B20">
        <v>0</v>
      </c>
      <c r="C20">
        <v>0</v>
      </c>
      <c r="D20">
        <f>C20*2</f>
        <v>0</v>
      </c>
      <c r="E20" t="s">
        <v>73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13</v>
      </c>
      <c r="B21">
        <v>0</v>
      </c>
      <c r="C21">
        <v>0</v>
      </c>
      <c r="D21">
        <f t="shared" ref="D21:D25" si="0">C21*2</f>
        <v>0</v>
      </c>
      <c r="E21" t="s">
        <v>73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13</v>
      </c>
      <c r="B22">
        <v>0</v>
      </c>
      <c r="C22">
        <v>0</v>
      </c>
      <c r="D22">
        <f t="shared" si="0"/>
        <v>0</v>
      </c>
      <c r="E22" t="s">
        <v>73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13</v>
      </c>
      <c r="B23">
        <v>0</v>
      </c>
      <c r="C23">
        <v>0</v>
      </c>
      <c r="D23">
        <f t="shared" si="0"/>
        <v>0</v>
      </c>
      <c r="E23" t="s">
        <v>73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13</v>
      </c>
      <c r="B24">
        <v>0</v>
      </c>
      <c r="C24">
        <v>0</v>
      </c>
      <c r="D24">
        <f t="shared" si="0"/>
        <v>0</v>
      </c>
      <c r="E24" t="s">
        <v>73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13</v>
      </c>
      <c r="B25">
        <v>0</v>
      </c>
      <c r="C25">
        <v>0</v>
      </c>
      <c r="D25">
        <f t="shared" si="0"/>
        <v>0</v>
      </c>
      <c r="E25" t="s">
        <v>73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13</v>
      </c>
      <c r="B26">
        <v>0</v>
      </c>
      <c r="C26">
        <v>4</v>
      </c>
      <c r="D26">
        <f>C26*2</f>
        <v>8</v>
      </c>
      <c r="E26" t="s">
        <v>73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37</v>
      </c>
      <c r="B27">
        <v>8</v>
      </c>
      <c r="C27">
        <v>0</v>
      </c>
      <c r="D27">
        <f t="shared" ref="D27:D48" si="1">C27*2</f>
        <v>0</v>
      </c>
      <c r="E27" s="59" t="s">
        <v>95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37</v>
      </c>
      <c r="B28">
        <v>8</v>
      </c>
      <c r="C28">
        <v>0</v>
      </c>
      <c r="D28">
        <f t="shared" si="1"/>
        <v>0</v>
      </c>
      <c r="E28" s="59" t="s">
        <v>95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37</v>
      </c>
      <c r="B29">
        <v>8</v>
      </c>
      <c r="C29">
        <v>0</v>
      </c>
      <c r="D29">
        <f t="shared" si="1"/>
        <v>0</v>
      </c>
      <c r="E29" s="59" t="s">
        <v>95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37</v>
      </c>
      <c r="B30">
        <v>8</v>
      </c>
      <c r="C30">
        <v>0</v>
      </c>
      <c r="D30">
        <f t="shared" si="1"/>
        <v>0</v>
      </c>
      <c r="E30" s="59" t="s">
        <v>95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37</v>
      </c>
      <c r="B31">
        <v>8</v>
      </c>
      <c r="C31">
        <v>0</v>
      </c>
      <c r="D31">
        <f t="shared" si="1"/>
        <v>0</v>
      </c>
      <c r="E31" s="59" t="s">
        <v>95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37</v>
      </c>
      <c r="B32">
        <v>8</v>
      </c>
      <c r="C32">
        <v>0</v>
      </c>
      <c r="D32">
        <f t="shared" si="1"/>
        <v>0</v>
      </c>
      <c r="E32" s="59" t="s">
        <v>95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37</v>
      </c>
      <c r="B33">
        <v>8</v>
      </c>
      <c r="C33">
        <v>4</v>
      </c>
      <c r="D33">
        <f t="shared" si="1"/>
        <v>8</v>
      </c>
      <c r="E33" t="s">
        <v>38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37</v>
      </c>
      <c r="B34">
        <v>8</v>
      </c>
      <c r="C34">
        <v>4</v>
      </c>
      <c r="D34">
        <f t="shared" si="1"/>
        <v>8</v>
      </c>
      <c r="E34" t="s">
        <v>39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37</v>
      </c>
      <c r="B35">
        <v>8</v>
      </c>
      <c r="C35">
        <v>4</v>
      </c>
      <c r="D35">
        <f t="shared" si="1"/>
        <v>8</v>
      </c>
      <c r="E35" t="s">
        <v>39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37</v>
      </c>
      <c r="B36">
        <v>8</v>
      </c>
      <c r="C36">
        <v>4</v>
      </c>
      <c r="D36">
        <f t="shared" si="1"/>
        <v>8</v>
      </c>
      <c r="E36" t="s">
        <v>39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37</v>
      </c>
      <c r="B37">
        <v>8</v>
      </c>
      <c r="C37">
        <v>4</v>
      </c>
      <c r="D37">
        <f t="shared" si="1"/>
        <v>8</v>
      </c>
      <c r="E37" t="s">
        <v>39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37</v>
      </c>
      <c r="B38">
        <v>8</v>
      </c>
      <c r="C38">
        <v>4</v>
      </c>
      <c r="D38">
        <f t="shared" si="1"/>
        <v>8</v>
      </c>
      <c r="E38" t="s">
        <v>39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37</v>
      </c>
      <c r="B39">
        <v>8</v>
      </c>
      <c r="C39">
        <v>4</v>
      </c>
      <c r="D39">
        <f t="shared" si="1"/>
        <v>8</v>
      </c>
      <c r="E39" t="s">
        <v>39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37</v>
      </c>
      <c r="B40">
        <v>8</v>
      </c>
      <c r="C40">
        <v>4</v>
      </c>
      <c r="D40">
        <f t="shared" si="1"/>
        <v>8</v>
      </c>
      <c r="E40" t="s">
        <v>39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37</v>
      </c>
      <c r="B41">
        <v>8</v>
      </c>
      <c r="C41">
        <v>4</v>
      </c>
      <c r="D41">
        <f t="shared" si="1"/>
        <v>8</v>
      </c>
      <c r="E41" t="s">
        <v>39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37</v>
      </c>
      <c r="B42">
        <v>8</v>
      </c>
      <c r="C42">
        <v>4</v>
      </c>
      <c r="D42">
        <f t="shared" si="1"/>
        <v>8</v>
      </c>
      <c r="E42" t="s">
        <v>39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37</v>
      </c>
      <c r="B43">
        <v>8</v>
      </c>
      <c r="C43">
        <v>4</v>
      </c>
      <c r="D43">
        <f t="shared" si="1"/>
        <v>8</v>
      </c>
      <c r="E43" t="s">
        <v>39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37</v>
      </c>
      <c r="B44">
        <v>8</v>
      </c>
      <c r="C44">
        <v>4</v>
      </c>
      <c r="D44">
        <f t="shared" si="1"/>
        <v>8</v>
      </c>
      <c r="E44" t="s">
        <v>39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37</v>
      </c>
      <c r="B45">
        <v>8</v>
      </c>
      <c r="C45">
        <v>4</v>
      </c>
      <c r="D45">
        <f t="shared" si="1"/>
        <v>8</v>
      </c>
      <c r="E45" t="s">
        <v>39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37</v>
      </c>
      <c r="B46">
        <v>8</v>
      </c>
      <c r="C46">
        <v>4</v>
      </c>
      <c r="D46">
        <f t="shared" si="1"/>
        <v>8</v>
      </c>
      <c r="E46" t="s">
        <v>39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37</v>
      </c>
      <c r="B47">
        <v>8</v>
      </c>
      <c r="C47">
        <v>4</v>
      </c>
      <c r="D47">
        <f t="shared" si="1"/>
        <v>8</v>
      </c>
      <c r="E47" t="s">
        <v>39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37</v>
      </c>
      <c r="B48">
        <v>8</v>
      </c>
      <c r="C48">
        <v>4</v>
      </c>
      <c r="D48">
        <f t="shared" si="1"/>
        <v>8</v>
      </c>
      <c r="E48" t="s">
        <v>39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165</v>
      </c>
    </row>
    <row r="73" spans="1:15">
      <c r="B73" t="s">
        <v>96</v>
      </c>
      <c r="C73" t="s">
        <v>97</v>
      </c>
    </row>
    <row r="74" spans="1:15">
      <c r="A74" t="s">
        <v>114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112</v>
      </c>
      <c r="B75" s="55">
        <f>J27</f>
        <v>1027.9399099300001</v>
      </c>
      <c r="C75">
        <f>STDEV(J27:J32)</f>
        <v>66.500248816330156</v>
      </c>
    </row>
    <row r="76" spans="1:15">
      <c r="A76" t="s">
        <v>138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139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140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113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6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108</v>
      </c>
    </row>
    <row r="2" spans="1:12">
      <c r="A2" t="s">
        <v>107</v>
      </c>
    </row>
    <row r="5" spans="1:12" s="54" customFormat="1" ht="39">
      <c r="A5" s="54" t="s">
        <v>135</v>
      </c>
      <c r="B5" s="54" t="s">
        <v>136</v>
      </c>
      <c r="C5" s="54" t="s">
        <v>27</v>
      </c>
      <c r="D5" s="54" t="s">
        <v>28</v>
      </c>
      <c r="E5" s="54" t="s">
        <v>29</v>
      </c>
      <c r="F5" s="54" t="s">
        <v>30</v>
      </c>
      <c r="G5" s="54" t="s">
        <v>32</v>
      </c>
      <c r="H5" s="54" t="s">
        <v>31</v>
      </c>
      <c r="I5" s="54" t="s">
        <v>33</v>
      </c>
      <c r="J5" s="54" t="s">
        <v>105</v>
      </c>
      <c r="K5" s="54" t="s">
        <v>106</v>
      </c>
      <c r="L5" s="54" t="s">
        <v>76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77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77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77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</v>
      </c>
      <c r="B3" s="11" t="s">
        <v>2</v>
      </c>
      <c r="C3" s="12"/>
      <c r="D3" s="12"/>
      <c r="E3" s="12"/>
      <c r="F3" s="12"/>
      <c r="G3" s="12"/>
      <c r="H3" s="12"/>
      <c r="I3" s="13"/>
    </row>
    <row r="4" spans="1:9">
      <c r="A4" s="11" t="s">
        <v>3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4</v>
      </c>
    </row>
    <row r="5" spans="1:9">
      <c r="A5" s="10" t="s">
        <v>161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162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178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163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164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148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19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4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6"/>
  <sheetViews>
    <sheetView workbookViewId="0">
      <selection activeCell="F30" sqref="F30"/>
    </sheetView>
  </sheetViews>
  <sheetFormatPr baseColWidth="10" defaultRowHeight="13"/>
  <cols>
    <col min="1" max="1" width="7.28515625" customWidth="1"/>
    <col min="2" max="2" width="15.5703125" customWidth="1"/>
    <col min="3" max="3" width="11.7109375" customWidth="1"/>
    <col min="4" max="4" width="14.42578125" customWidth="1"/>
    <col min="5" max="5" width="13.7109375" bestFit="1" customWidth="1"/>
    <col min="11" max="11" width="16.28515625" bestFit="1" customWidth="1"/>
  </cols>
  <sheetData>
    <row r="1" spans="1:11" ht="26">
      <c r="A1" s="69" t="s">
        <v>87</v>
      </c>
      <c r="B1" s="69" t="s">
        <v>88</v>
      </c>
      <c r="C1" s="69" t="s">
        <v>115</v>
      </c>
      <c r="D1" s="69" t="s">
        <v>116</v>
      </c>
      <c r="E1" s="69" t="s">
        <v>24</v>
      </c>
      <c r="F1" s="69" t="s">
        <v>23</v>
      </c>
      <c r="J1" t="s">
        <v>190</v>
      </c>
      <c r="K1" t="s">
        <v>191</v>
      </c>
    </row>
    <row r="2" spans="1:11">
      <c r="A2" t="s">
        <v>117</v>
      </c>
      <c r="B2">
        <v>1</v>
      </c>
      <c r="C2">
        <v>16</v>
      </c>
      <c r="D2">
        <v>4</v>
      </c>
      <c r="E2" s="55">
        <v>5308.8138790100002</v>
      </c>
      <c r="F2" t="s">
        <v>21</v>
      </c>
      <c r="I2" t="s">
        <v>188</v>
      </c>
      <c r="J2" s="55">
        <f>AVERAGE(E2:E12)/60</f>
        <v>87.417327997515159</v>
      </c>
      <c r="K2">
        <f>STDEV(E2:E12)/60</f>
        <v>1.0368382366048754</v>
      </c>
    </row>
    <row r="3" spans="1:11">
      <c r="A3" t="s">
        <v>117</v>
      </c>
      <c r="B3">
        <v>1</v>
      </c>
      <c r="C3">
        <v>16</v>
      </c>
      <c r="D3">
        <v>4</v>
      </c>
      <c r="E3" s="55">
        <v>5352.9993340999999</v>
      </c>
      <c r="F3" t="s">
        <v>21</v>
      </c>
      <c r="I3" t="s">
        <v>187</v>
      </c>
      <c r="J3" s="55">
        <f>AVERAGE(E18:E23)/60</f>
        <v>88.173562517416684</v>
      </c>
      <c r="K3">
        <f>STDEV(E18:E23)/60</f>
        <v>1.5871733794269882</v>
      </c>
    </row>
    <row r="4" spans="1:11">
      <c r="A4" t="s">
        <v>117</v>
      </c>
      <c r="B4">
        <v>1</v>
      </c>
      <c r="C4">
        <v>16</v>
      </c>
      <c r="D4">
        <v>4</v>
      </c>
      <c r="E4" s="55">
        <v>5265.4794118399996</v>
      </c>
      <c r="F4" t="s">
        <v>21</v>
      </c>
      <c r="I4" t="s">
        <v>189</v>
      </c>
      <c r="J4" s="55">
        <f>AVERAGE(E13:E17)/60</f>
        <v>112.92129043976666</v>
      </c>
      <c r="K4">
        <f>STDEV(E13:E17)/60</f>
        <v>1.5771571758810281</v>
      </c>
    </row>
    <row r="5" spans="1:11">
      <c r="A5" t="s">
        <v>86</v>
      </c>
      <c r="B5">
        <v>1</v>
      </c>
      <c r="C5">
        <v>16</v>
      </c>
      <c r="D5">
        <v>4</v>
      </c>
      <c r="E5" s="55">
        <v>5212.9427988500001</v>
      </c>
      <c r="F5" t="s">
        <v>58</v>
      </c>
      <c r="I5" t="s">
        <v>192</v>
      </c>
      <c r="J5" s="55">
        <f>AVERAGE(E24:E26)/60</f>
        <v>114.49553284911109</v>
      </c>
      <c r="K5">
        <f>STDEV(E24:E26)/60</f>
        <v>2.4075080791113619</v>
      </c>
    </row>
    <row r="6" spans="1:11">
      <c r="A6" t="s">
        <v>86</v>
      </c>
      <c r="B6">
        <v>1</v>
      </c>
      <c r="C6">
        <v>16</v>
      </c>
      <c r="D6">
        <v>4</v>
      </c>
      <c r="E6" s="55">
        <v>5202.5642039799995</v>
      </c>
      <c r="F6" t="s">
        <v>58</v>
      </c>
    </row>
    <row r="7" spans="1:11">
      <c r="A7" t="s">
        <v>86</v>
      </c>
      <c r="B7">
        <v>1</v>
      </c>
      <c r="C7">
        <v>16</v>
      </c>
      <c r="D7">
        <v>4</v>
      </c>
      <c r="E7" s="55">
        <v>5188.3370358900002</v>
      </c>
      <c r="F7" t="s">
        <v>58</v>
      </c>
    </row>
    <row r="8" spans="1:11">
      <c r="A8" t="s">
        <v>86</v>
      </c>
      <c r="B8">
        <v>1</v>
      </c>
      <c r="C8">
        <v>16</v>
      </c>
      <c r="D8">
        <v>4</v>
      </c>
      <c r="E8" s="55">
        <v>5284.6490089899999</v>
      </c>
      <c r="F8" t="s">
        <v>58</v>
      </c>
    </row>
    <row r="9" spans="1:11">
      <c r="A9" t="s">
        <v>86</v>
      </c>
      <c r="B9">
        <v>1</v>
      </c>
      <c r="C9">
        <v>16</v>
      </c>
      <c r="D9">
        <v>4</v>
      </c>
      <c r="E9" s="55">
        <v>5202.49168491</v>
      </c>
      <c r="F9" t="s">
        <v>59</v>
      </c>
    </row>
    <row r="10" spans="1:11">
      <c r="A10" t="s">
        <v>86</v>
      </c>
      <c r="B10">
        <v>1</v>
      </c>
      <c r="C10">
        <v>16</v>
      </c>
      <c r="D10">
        <v>4</v>
      </c>
      <c r="E10" s="55">
        <v>5155.4024429299998</v>
      </c>
      <c r="F10" t="s">
        <v>59</v>
      </c>
    </row>
    <row r="11" spans="1:11">
      <c r="A11" t="s">
        <v>86</v>
      </c>
      <c r="B11">
        <v>1</v>
      </c>
      <c r="C11">
        <v>16</v>
      </c>
      <c r="D11">
        <v>4</v>
      </c>
      <c r="E11" s="55">
        <v>5212.9427988500001</v>
      </c>
      <c r="F11" t="s">
        <v>59</v>
      </c>
    </row>
    <row r="12" spans="1:11">
      <c r="A12" t="s">
        <v>86</v>
      </c>
      <c r="B12">
        <v>1</v>
      </c>
      <c r="C12">
        <v>16</v>
      </c>
      <c r="D12">
        <v>4</v>
      </c>
      <c r="E12" s="55">
        <v>5308.8138790100002</v>
      </c>
      <c r="F12" t="s">
        <v>58</v>
      </c>
    </row>
    <row r="13" spans="1:11">
      <c r="A13" t="s">
        <v>195</v>
      </c>
      <c r="B13">
        <v>1</v>
      </c>
      <c r="C13">
        <v>16</v>
      </c>
      <c r="D13">
        <v>4</v>
      </c>
      <c r="E13" s="55">
        <v>6667.9942650800003</v>
      </c>
      <c r="F13" t="s">
        <v>22</v>
      </c>
    </row>
    <row r="14" spans="1:11">
      <c r="A14" t="s">
        <v>195</v>
      </c>
      <c r="B14">
        <v>1</v>
      </c>
      <c r="C14">
        <v>16</v>
      </c>
      <c r="D14">
        <v>4</v>
      </c>
      <c r="E14" s="55">
        <v>6726.6931519500004</v>
      </c>
      <c r="F14" t="s">
        <v>22</v>
      </c>
    </row>
    <row r="15" spans="1:11">
      <c r="A15" t="s">
        <v>195</v>
      </c>
      <c r="B15">
        <v>1</v>
      </c>
      <c r="C15">
        <v>16</v>
      </c>
      <c r="D15">
        <v>4</v>
      </c>
      <c r="E15" s="55">
        <v>6773.2417349799998</v>
      </c>
      <c r="F15" t="s">
        <v>22</v>
      </c>
    </row>
    <row r="16" spans="1:11">
      <c r="A16" t="s">
        <v>195</v>
      </c>
      <c r="B16">
        <v>1</v>
      </c>
      <c r="C16">
        <v>16</v>
      </c>
      <c r="D16">
        <v>4</v>
      </c>
      <c r="E16" s="55">
        <v>6785.3887209900004</v>
      </c>
      <c r="F16" t="s">
        <v>22</v>
      </c>
    </row>
    <row r="17" spans="1:6">
      <c r="A17" t="s">
        <v>195</v>
      </c>
      <c r="B17">
        <v>1</v>
      </c>
      <c r="C17">
        <v>16</v>
      </c>
      <c r="D17">
        <v>4</v>
      </c>
      <c r="E17" s="55">
        <v>6923.0692589299997</v>
      </c>
      <c r="F17" t="s">
        <v>22</v>
      </c>
    </row>
    <row r="18" spans="1:6">
      <c r="A18" t="s">
        <v>195</v>
      </c>
      <c r="B18">
        <v>1</v>
      </c>
      <c r="C18">
        <v>16</v>
      </c>
      <c r="D18">
        <v>4</v>
      </c>
      <c r="E18" s="55">
        <v>5381.4183900400003</v>
      </c>
      <c r="F18" t="s">
        <v>25</v>
      </c>
    </row>
    <row r="19" spans="1:6">
      <c r="A19" t="s">
        <v>195</v>
      </c>
      <c r="B19">
        <v>1</v>
      </c>
      <c r="C19">
        <v>16</v>
      </c>
      <c r="D19">
        <v>4</v>
      </c>
      <c r="E19" s="55">
        <v>5433.5929520099999</v>
      </c>
      <c r="F19" t="s">
        <v>25</v>
      </c>
    </row>
    <row r="20" spans="1:6">
      <c r="A20" t="s">
        <v>195</v>
      </c>
      <c r="B20">
        <v>1</v>
      </c>
      <c r="C20">
        <v>16</v>
      </c>
      <c r="D20">
        <v>4</v>
      </c>
      <c r="E20" s="55">
        <v>5260.5256700500004</v>
      </c>
      <c r="F20" t="s">
        <v>25</v>
      </c>
    </row>
    <row r="21" spans="1:6">
      <c r="A21" t="s">
        <v>195</v>
      </c>
      <c r="B21">
        <v>1</v>
      </c>
      <c r="C21">
        <v>16</v>
      </c>
      <c r="D21">
        <v>4</v>
      </c>
      <c r="E21" s="55">
        <v>5255.02369189</v>
      </c>
      <c r="F21" t="s">
        <v>25</v>
      </c>
    </row>
    <row r="22" spans="1:6">
      <c r="A22" t="s">
        <v>195</v>
      </c>
      <c r="B22">
        <v>1</v>
      </c>
      <c r="C22">
        <v>16</v>
      </c>
      <c r="D22">
        <v>4</v>
      </c>
      <c r="E22" s="55">
        <v>5214.6700560999998</v>
      </c>
      <c r="F22" t="s">
        <v>25</v>
      </c>
    </row>
    <row r="23" spans="1:6">
      <c r="A23" t="s">
        <v>195</v>
      </c>
      <c r="B23">
        <v>1</v>
      </c>
      <c r="C23">
        <v>16</v>
      </c>
      <c r="D23">
        <v>4</v>
      </c>
      <c r="E23" s="55">
        <v>5197.2517461799998</v>
      </c>
      <c r="F23" t="s">
        <v>25</v>
      </c>
    </row>
    <row r="24" spans="1:6">
      <c r="A24" t="s">
        <v>195</v>
      </c>
      <c r="B24">
        <v>1</v>
      </c>
      <c r="C24">
        <v>16</v>
      </c>
      <c r="D24">
        <v>4</v>
      </c>
      <c r="E24" s="55">
        <v>6961.1671140199996</v>
      </c>
      <c r="F24" t="s">
        <v>192</v>
      </c>
    </row>
    <row r="25" spans="1:6">
      <c r="A25" t="s">
        <v>57</v>
      </c>
      <c r="B25">
        <v>1</v>
      </c>
      <c r="C25">
        <v>16</v>
      </c>
      <c r="D25">
        <v>4</v>
      </c>
      <c r="E25" s="55">
        <v>6703.2019269499997</v>
      </c>
      <c r="F25" t="s">
        <v>192</v>
      </c>
    </row>
    <row r="26" spans="1:6">
      <c r="A26" t="s">
        <v>57</v>
      </c>
      <c r="B26">
        <v>1</v>
      </c>
      <c r="C26">
        <v>16</v>
      </c>
      <c r="D26">
        <v>4</v>
      </c>
      <c r="E26" s="55">
        <v>6944.8268718700001</v>
      </c>
      <c r="F26" t="s">
        <v>192</v>
      </c>
    </row>
  </sheetData>
  <sheetCalcPr fullCalcOnLoad="1"/>
  <phoneticPr fontId="1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50"/>
  <sheetViews>
    <sheetView tabSelected="1" workbookViewId="0">
      <selection activeCell="M45" sqref="M45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62</v>
      </c>
      <c r="B1" s="70" t="s">
        <v>218</v>
      </c>
      <c r="C1" s="71" t="s">
        <v>217</v>
      </c>
      <c r="D1" s="71" t="s">
        <v>150</v>
      </c>
      <c r="E1" s="71" t="s">
        <v>151</v>
      </c>
      <c r="F1" s="71" t="s">
        <v>82</v>
      </c>
      <c r="G1" s="71" t="s">
        <v>153</v>
      </c>
      <c r="H1" s="71" t="s">
        <v>152</v>
      </c>
      <c r="I1" s="71" t="s">
        <v>216</v>
      </c>
    </row>
    <row r="2" spans="1:15">
      <c r="A2" t="s">
        <v>64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9" si="0">F2/1000</f>
        <v>668.82</v>
      </c>
      <c r="H2">
        <f t="shared" ref="H2:H49" si="1">B2/(1024*1024)/G2</f>
        <v>6.2101706410170143</v>
      </c>
    </row>
    <row r="3" spans="1:15">
      <c r="A3" t="s">
        <v>64</v>
      </c>
      <c r="B3">
        <v>4355246080</v>
      </c>
      <c r="C3">
        <v>1685499</v>
      </c>
      <c r="D3">
        <f t="shared" ref="D3:D50" si="2">C3/1000</f>
        <v>1685.499</v>
      </c>
      <c r="E3">
        <f t="shared" ref="E3:E50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64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155</v>
      </c>
      <c r="M4" t="s">
        <v>156</v>
      </c>
      <c r="N4" t="s">
        <v>219</v>
      </c>
      <c r="O4" t="s">
        <v>157</v>
      </c>
    </row>
    <row r="5" spans="1:15">
      <c r="A5" t="s">
        <v>64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158</v>
      </c>
      <c r="L5">
        <f>AVERAGE(E18:E19)</f>
        <v>0.53995934379886701</v>
      </c>
      <c r="M5">
        <f>STDEV(E18:E19)</f>
        <v>5.8470845595116861E-4</v>
      </c>
      <c r="N5">
        <f>AVERAGE(H18)</f>
        <v>2.0374459257692261</v>
      </c>
      <c r="O5">
        <v>0</v>
      </c>
    </row>
    <row r="6" spans="1:15">
      <c r="A6" t="s">
        <v>64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159</v>
      </c>
      <c r="L6">
        <v>0</v>
      </c>
      <c r="M6">
        <v>0</v>
      </c>
      <c r="N6">
        <v>0</v>
      </c>
      <c r="O6">
        <v>0</v>
      </c>
    </row>
    <row r="7" spans="1:15">
      <c r="A7" t="s">
        <v>64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64</v>
      </c>
      <c r="L7">
        <f>AVERAGE(E2:E17)</f>
        <v>2.5586608997043121</v>
      </c>
      <c r="M7">
        <f>STDEV(E2:E16)</f>
        <v>0.4207742443067185</v>
      </c>
      <c r="N7">
        <f>AVERAGE(H2:H12)</f>
        <v>5.7917082210983217</v>
      </c>
      <c r="O7">
        <f>STDEV(H2:H12)</f>
        <v>1.4395778216821631</v>
      </c>
    </row>
    <row r="8" spans="1:15">
      <c r="A8" t="s">
        <v>64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160</v>
      </c>
      <c r="L8">
        <f>AVERAGE(E39:E45)</f>
        <v>13.770031078086097</v>
      </c>
      <c r="M8">
        <f>STDEV(E39:E45)</f>
        <v>1.4011170313972556</v>
      </c>
      <c r="N8">
        <f>AVERAGE(H39:H50)</f>
        <v>11.927974397960371</v>
      </c>
      <c r="O8">
        <f>STDEV(H39:H50)</f>
        <v>0.6064747988724396</v>
      </c>
    </row>
    <row r="9" spans="1:15">
      <c r="A9" t="s">
        <v>64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</row>
    <row r="10" spans="1:15">
      <c r="A10" t="s">
        <v>64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64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64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64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</row>
    <row r="14" spans="1:15">
      <c r="A14" t="s">
        <v>64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</row>
    <row r="15" spans="1:15">
      <c r="A15" t="s">
        <v>64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</row>
    <row r="16" spans="1:15">
      <c r="A16" t="s">
        <v>64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</row>
    <row r="17" spans="1:8">
      <c r="A17" t="s">
        <v>64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</row>
    <row r="18" spans="1:8">
      <c r="A18" t="s">
        <v>84</v>
      </c>
      <c r="B18">
        <v>4355246080</v>
      </c>
      <c r="C18">
        <v>7686335</v>
      </c>
      <c r="D18">
        <f t="shared" si="2"/>
        <v>7686.335</v>
      </c>
      <c r="E18">
        <f t="shared" si="3"/>
        <v>0.5403727951130155</v>
      </c>
      <c r="F18">
        <v>2038575</v>
      </c>
      <c r="G18">
        <f t="shared" si="0"/>
        <v>2038.575</v>
      </c>
      <c r="H18">
        <f t="shared" si="1"/>
        <v>2.0374459257692261</v>
      </c>
    </row>
    <row r="19" spans="1:8">
      <c r="A19" t="s">
        <v>84</v>
      </c>
      <c r="B19">
        <v>4355246080</v>
      </c>
      <c r="C19">
        <v>7698115</v>
      </c>
      <c r="D19">
        <f t="shared" si="2"/>
        <v>7698.1149999999998</v>
      </c>
      <c r="E19">
        <f t="shared" si="3"/>
        <v>0.53954589248471863</v>
      </c>
      <c r="G19">
        <f t="shared" si="0"/>
        <v>0</v>
      </c>
      <c r="H19" t="e">
        <f t="shared" si="1"/>
        <v>#DIV/0!</v>
      </c>
    </row>
    <row r="20" spans="1:8">
      <c r="A20" t="s">
        <v>84</v>
      </c>
      <c r="B20">
        <v>4355246080</v>
      </c>
      <c r="D20">
        <f t="shared" si="2"/>
        <v>0</v>
      </c>
      <c r="E20" t="e">
        <f t="shared" si="3"/>
        <v>#DIV/0!</v>
      </c>
      <c r="G20">
        <f t="shared" si="0"/>
        <v>0</v>
      </c>
      <c r="H20" t="e">
        <f t="shared" si="1"/>
        <v>#DIV/0!</v>
      </c>
    </row>
    <row r="21" spans="1:8">
      <c r="A21" t="s">
        <v>84</v>
      </c>
      <c r="B21">
        <v>4355246080</v>
      </c>
      <c r="D21">
        <f t="shared" si="2"/>
        <v>0</v>
      </c>
      <c r="E21" t="e">
        <f t="shared" si="3"/>
        <v>#DIV/0!</v>
      </c>
      <c r="G21">
        <f t="shared" si="0"/>
        <v>0</v>
      </c>
      <c r="H21" t="e">
        <f t="shared" si="1"/>
        <v>#DIV/0!</v>
      </c>
    </row>
    <row r="22" spans="1:8">
      <c r="A22" t="s">
        <v>84</v>
      </c>
      <c r="B22">
        <v>4355246080</v>
      </c>
      <c r="D22">
        <f t="shared" si="2"/>
        <v>0</v>
      </c>
      <c r="E22" t="e">
        <f t="shared" si="3"/>
        <v>#DIV/0!</v>
      </c>
      <c r="G22">
        <f t="shared" si="0"/>
        <v>0</v>
      </c>
      <c r="H22" t="e">
        <f t="shared" si="1"/>
        <v>#DIV/0!</v>
      </c>
    </row>
    <row r="23" spans="1:8">
      <c r="A23" t="s">
        <v>84</v>
      </c>
      <c r="B23">
        <v>4355246080</v>
      </c>
      <c r="D23">
        <f t="shared" si="2"/>
        <v>0</v>
      </c>
      <c r="E23" t="e">
        <f t="shared" si="3"/>
        <v>#DIV/0!</v>
      </c>
      <c r="G23">
        <f t="shared" si="0"/>
        <v>0</v>
      </c>
      <c r="H23" t="e">
        <f t="shared" si="1"/>
        <v>#DIV/0!</v>
      </c>
    </row>
    <row r="24" spans="1:8">
      <c r="A24" t="s">
        <v>84</v>
      </c>
      <c r="B24">
        <v>4355246080</v>
      </c>
      <c r="D24">
        <f t="shared" si="2"/>
        <v>0</v>
      </c>
      <c r="E24" t="e">
        <f t="shared" si="3"/>
        <v>#DIV/0!</v>
      </c>
      <c r="G24">
        <f t="shared" si="0"/>
        <v>0</v>
      </c>
      <c r="H24" t="e">
        <f t="shared" si="1"/>
        <v>#DIV/0!</v>
      </c>
    </row>
    <row r="25" spans="1:8">
      <c r="A25" t="s">
        <v>84</v>
      </c>
      <c r="B25">
        <v>4355246080</v>
      </c>
      <c r="D25">
        <f t="shared" si="2"/>
        <v>0</v>
      </c>
      <c r="E25" t="e">
        <f t="shared" si="3"/>
        <v>#DIV/0!</v>
      </c>
      <c r="G25">
        <f t="shared" si="0"/>
        <v>0</v>
      </c>
      <c r="H25" t="e">
        <f t="shared" si="1"/>
        <v>#DIV/0!</v>
      </c>
    </row>
    <row r="26" spans="1:8">
      <c r="A26" t="s">
        <v>84</v>
      </c>
      <c r="B26">
        <v>4355246080</v>
      </c>
      <c r="D26">
        <f t="shared" si="2"/>
        <v>0</v>
      </c>
      <c r="E26" t="e">
        <f t="shared" si="3"/>
        <v>#DIV/0!</v>
      </c>
      <c r="G26">
        <f t="shared" si="0"/>
        <v>0</v>
      </c>
      <c r="H26" t="e">
        <f t="shared" si="1"/>
        <v>#DIV/0!</v>
      </c>
    </row>
    <row r="27" spans="1:8">
      <c r="A27" t="s">
        <v>84</v>
      </c>
      <c r="B27">
        <v>4355246080</v>
      </c>
      <c r="D27">
        <f t="shared" si="2"/>
        <v>0</v>
      </c>
      <c r="E27" t="e">
        <f t="shared" si="3"/>
        <v>#DIV/0!</v>
      </c>
      <c r="G27">
        <f t="shared" si="0"/>
        <v>0</v>
      </c>
      <c r="H27" t="e">
        <f t="shared" si="1"/>
        <v>#DIV/0!</v>
      </c>
    </row>
    <row r="28" spans="1:8">
      <c r="A28" t="s">
        <v>84</v>
      </c>
      <c r="B28">
        <v>4355246080</v>
      </c>
      <c r="D28">
        <f t="shared" si="2"/>
        <v>0</v>
      </c>
      <c r="E28" t="e">
        <f t="shared" si="3"/>
        <v>#DIV/0!</v>
      </c>
      <c r="G28">
        <f t="shared" si="0"/>
        <v>0</v>
      </c>
      <c r="H28" t="e">
        <f t="shared" si="1"/>
        <v>#DIV/0!</v>
      </c>
    </row>
    <row r="29" spans="1:8">
      <c r="A29" t="s">
        <v>63</v>
      </c>
      <c r="B29">
        <v>4355246080</v>
      </c>
      <c r="D29">
        <f t="shared" si="2"/>
        <v>0</v>
      </c>
      <c r="E29" t="e">
        <f t="shared" si="3"/>
        <v>#DIV/0!</v>
      </c>
      <c r="G29">
        <f t="shared" si="0"/>
        <v>0</v>
      </c>
      <c r="H29" t="e">
        <f t="shared" si="1"/>
        <v>#DIV/0!</v>
      </c>
    </row>
    <row r="30" spans="1:8">
      <c r="A30" t="s">
        <v>63</v>
      </c>
      <c r="B30">
        <v>4355246080</v>
      </c>
      <c r="D30">
        <f t="shared" si="2"/>
        <v>0</v>
      </c>
      <c r="E30" t="e">
        <f t="shared" si="3"/>
        <v>#DIV/0!</v>
      </c>
      <c r="G30">
        <f t="shared" si="0"/>
        <v>0</v>
      </c>
      <c r="H30" t="e">
        <f t="shared" si="1"/>
        <v>#DIV/0!</v>
      </c>
    </row>
    <row r="31" spans="1:8">
      <c r="A31" t="s">
        <v>63</v>
      </c>
      <c r="B31">
        <v>4355246080</v>
      </c>
      <c r="D31">
        <f t="shared" si="2"/>
        <v>0</v>
      </c>
      <c r="E31" t="e">
        <f t="shared" si="3"/>
        <v>#DIV/0!</v>
      </c>
      <c r="G31">
        <f t="shared" si="0"/>
        <v>0</v>
      </c>
      <c r="H31" t="e">
        <f t="shared" si="1"/>
        <v>#DIV/0!</v>
      </c>
    </row>
    <row r="32" spans="1:8">
      <c r="A32" t="s">
        <v>63</v>
      </c>
      <c r="B32">
        <v>4355246080</v>
      </c>
      <c r="D32">
        <f t="shared" si="2"/>
        <v>0</v>
      </c>
      <c r="E32" t="e">
        <f t="shared" si="3"/>
        <v>#DIV/0!</v>
      </c>
      <c r="G32">
        <f t="shared" si="0"/>
        <v>0</v>
      </c>
      <c r="H32" t="e">
        <f t="shared" si="1"/>
        <v>#DIV/0!</v>
      </c>
    </row>
    <row r="33" spans="1:8">
      <c r="A33" t="s">
        <v>63</v>
      </c>
      <c r="B33">
        <v>4355246080</v>
      </c>
      <c r="D33">
        <f t="shared" si="2"/>
        <v>0</v>
      </c>
      <c r="E33" t="e">
        <f t="shared" si="3"/>
        <v>#DIV/0!</v>
      </c>
      <c r="G33">
        <f t="shared" si="0"/>
        <v>0</v>
      </c>
      <c r="H33" t="e">
        <f t="shared" si="1"/>
        <v>#DIV/0!</v>
      </c>
    </row>
    <row r="34" spans="1:8">
      <c r="A34" t="s">
        <v>63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63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63</v>
      </c>
      <c r="B36">
        <v>4355246080</v>
      </c>
      <c r="D36">
        <f t="shared" si="2"/>
        <v>0</v>
      </c>
      <c r="E36" t="e">
        <f t="shared" si="3"/>
        <v>#DIV/0!</v>
      </c>
      <c r="G36">
        <f t="shared" si="0"/>
        <v>0</v>
      </c>
      <c r="H36" t="e">
        <f t="shared" si="1"/>
        <v>#DIV/0!</v>
      </c>
    </row>
    <row r="37" spans="1:8">
      <c r="A37" t="s">
        <v>63</v>
      </c>
      <c r="B37">
        <v>4355246080</v>
      </c>
      <c r="D37">
        <f t="shared" si="2"/>
        <v>0</v>
      </c>
      <c r="E37" t="e">
        <f t="shared" si="3"/>
        <v>#DIV/0!</v>
      </c>
      <c r="G37">
        <f t="shared" si="0"/>
        <v>0</v>
      </c>
      <c r="H37" t="e">
        <f t="shared" si="1"/>
        <v>#DIV/0!</v>
      </c>
    </row>
    <row r="38" spans="1:8">
      <c r="A38" t="s">
        <v>63</v>
      </c>
      <c r="B38">
        <v>4355246080</v>
      </c>
      <c r="D38">
        <f t="shared" si="2"/>
        <v>0</v>
      </c>
      <c r="E38" t="e">
        <f t="shared" si="3"/>
        <v>#DIV/0!</v>
      </c>
      <c r="G38">
        <f t="shared" si="0"/>
        <v>0</v>
      </c>
      <c r="H38" t="e">
        <f t="shared" si="1"/>
        <v>#DIV/0!</v>
      </c>
    </row>
    <row r="39" spans="1:8">
      <c r="A39" t="s">
        <v>83</v>
      </c>
      <c r="B39">
        <v>4355246080</v>
      </c>
      <c r="C39">
        <v>274028</v>
      </c>
      <c r="D39">
        <f t="shared" si="2"/>
        <v>274.02800000000002</v>
      </c>
      <c r="E39">
        <f t="shared" si="3"/>
        <v>15.157160319839578</v>
      </c>
      <c r="F39">
        <v>342445</v>
      </c>
      <c r="G39">
        <f t="shared" si="0"/>
        <v>342.44499999999999</v>
      </c>
      <c r="H39">
        <f t="shared" si="1"/>
        <v>12.128915090379477</v>
      </c>
    </row>
    <row r="40" spans="1:8">
      <c r="A40" t="s">
        <v>154</v>
      </c>
      <c r="B40">
        <v>4355246080</v>
      </c>
      <c r="C40">
        <v>275148</v>
      </c>
      <c r="D40">
        <f t="shared" si="2"/>
        <v>275.14800000000002</v>
      </c>
      <c r="E40">
        <f t="shared" si="3"/>
        <v>15.095462544248912</v>
      </c>
      <c r="F40">
        <v>330437</v>
      </c>
      <c r="G40">
        <f t="shared" si="0"/>
        <v>330.43700000000001</v>
      </c>
      <c r="H40">
        <f t="shared" si="1"/>
        <v>12.569676907020098</v>
      </c>
    </row>
    <row r="41" spans="1:8">
      <c r="A41" t="s">
        <v>83</v>
      </c>
      <c r="B41">
        <v>4355246080</v>
      </c>
      <c r="C41">
        <v>338720</v>
      </c>
      <c r="D41">
        <f t="shared" si="2"/>
        <v>338.72</v>
      </c>
      <c r="E41">
        <f t="shared" si="3"/>
        <v>12.262300212933987</v>
      </c>
      <c r="F41">
        <v>335768</v>
      </c>
      <c r="G41">
        <f t="shared" si="0"/>
        <v>335.76799999999997</v>
      </c>
      <c r="H41">
        <f t="shared" si="1"/>
        <v>12.37010771760561</v>
      </c>
    </row>
    <row r="42" spans="1:8">
      <c r="A42" t="s">
        <v>83</v>
      </c>
      <c r="B42">
        <v>4355246080</v>
      </c>
      <c r="C42">
        <v>275148</v>
      </c>
      <c r="D42">
        <f t="shared" si="2"/>
        <v>275.14800000000002</v>
      </c>
      <c r="E42">
        <f t="shared" si="3"/>
        <v>15.095462544248912</v>
      </c>
      <c r="F42">
        <v>329786</v>
      </c>
      <c r="G42">
        <f t="shared" si="0"/>
        <v>329.786</v>
      </c>
      <c r="H42">
        <f t="shared" si="1"/>
        <v>12.594489542081835</v>
      </c>
    </row>
    <row r="43" spans="1:8">
      <c r="A43" t="s">
        <v>83</v>
      </c>
      <c r="B43">
        <v>4355246080</v>
      </c>
      <c r="C43">
        <v>295371</v>
      </c>
      <c r="D43">
        <f t="shared" si="2"/>
        <v>295.37099999999998</v>
      </c>
      <c r="E43">
        <f t="shared" si="3"/>
        <v>14.061930007092776</v>
      </c>
      <c r="F43">
        <v>335190</v>
      </c>
      <c r="G43">
        <f t="shared" si="0"/>
        <v>335.19</v>
      </c>
      <c r="H43">
        <f t="shared" si="1"/>
        <v>12.391438670977655</v>
      </c>
    </row>
    <row r="44" spans="1:8">
      <c r="A44" t="s">
        <v>83</v>
      </c>
      <c r="B44">
        <v>4355246080</v>
      </c>
      <c r="C44">
        <v>335708</v>
      </c>
      <c r="D44">
        <f t="shared" si="2"/>
        <v>335.70800000000003</v>
      </c>
      <c r="E44">
        <f t="shared" si="3"/>
        <v>12.3723185867629</v>
      </c>
      <c r="F44">
        <v>325824</v>
      </c>
      <c r="G44">
        <f t="shared" si="0"/>
        <v>325.82400000000001</v>
      </c>
      <c r="H44">
        <f t="shared" si="1"/>
        <v>12.747637768012792</v>
      </c>
    </row>
    <row r="45" spans="1:8">
      <c r="A45" t="s">
        <v>83</v>
      </c>
      <c r="B45">
        <v>4355246080</v>
      </c>
      <c r="C45">
        <v>336435</v>
      </c>
      <c r="D45">
        <f t="shared" si="2"/>
        <v>336.435</v>
      </c>
      <c r="E45">
        <f t="shared" si="3"/>
        <v>12.34558333147562</v>
      </c>
      <c r="F45">
        <v>369794</v>
      </c>
      <c r="G45">
        <f t="shared" si="0"/>
        <v>369.79399999999998</v>
      </c>
      <c r="H45">
        <f t="shared" si="1"/>
        <v>11.231892156511464</v>
      </c>
    </row>
    <row r="46" spans="1:8">
      <c r="A46" t="s">
        <v>83</v>
      </c>
      <c r="B46">
        <v>4355246080</v>
      </c>
      <c r="C46">
        <v>332613</v>
      </c>
      <c r="D46">
        <f t="shared" si="2"/>
        <v>332.613</v>
      </c>
      <c r="E46">
        <f t="shared" si="3"/>
        <v>12.487444351618848</v>
      </c>
      <c r="F46">
        <v>372435</v>
      </c>
      <c r="G46">
        <f t="shared" si="0"/>
        <v>372.435</v>
      </c>
      <c r="H46">
        <f t="shared" si="1"/>
        <v>11.152244896760509</v>
      </c>
    </row>
    <row r="47" spans="1:8">
      <c r="A47" t="s">
        <v>83</v>
      </c>
      <c r="B47">
        <v>4355246080</v>
      </c>
      <c r="C47">
        <v>322678</v>
      </c>
      <c r="D47">
        <f t="shared" si="2"/>
        <v>322.678</v>
      </c>
      <c r="E47">
        <f t="shared" si="3"/>
        <v>12.871922870865074</v>
      </c>
      <c r="F47">
        <v>373397</v>
      </c>
      <c r="G47">
        <f t="shared" si="0"/>
        <v>373.39699999999999</v>
      </c>
      <c r="H47">
        <f t="shared" si="1"/>
        <v>11.123512851268222</v>
      </c>
    </row>
    <row r="48" spans="1:8">
      <c r="A48" t="s">
        <v>83</v>
      </c>
      <c r="B48">
        <v>4355246080</v>
      </c>
      <c r="C48">
        <v>338743</v>
      </c>
      <c r="D48">
        <f t="shared" si="2"/>
        <v>338.74299999999999</v>
      </c>
      <c r="E48">
        <f t="shared" si="3"/>
        <v>12.261467626268292</v>
      </c>
      <c r="F48">
        <v>356242</v>
      </c>
      <c r="G48">
        <f t="shared" si="0"/>
        <v>356.24200000000002</v>
      </c>
      <c r="H48">
        <f t="shared" si="1"/>
        <v>11.659170811204181</v>
      </c>
    </row>
    <row r="49" spans="1:8">
      <c r="A49" t="s">
        <v>83</v>
      </c>
      <c r="B49">
        <v>4355246080</v>
      </c>
      <c r="C49">
        <v>335161</v>
      </c>
      <c r="D49">
        <f t="shared" si="2"/>
        <v>335.161</v>
      </c>
      <c r="E49">
        <f t="shared" si="3"/>
        <v>12.392510847398713</v>
      </c>
      <c r="F49">
        <v>355209</v>
      </c>
      <c r="G49">
        <f t="shared" si="0"/>
        <v>355.209</v>
      </c>
      <c r="H49">
        <f t="shared" si="1"/>
        <v>11.693077394224245</v>
      </c>
    </row>
    <row r="50" spans="1:8">
      <c r="A50" t="s">
        <v>83</v>
      </c>
      <c r="B50">
        <v>4355246080</v>
      </c>
      <c r="C50">
        <v>341798</v>
      </c>
      <c r="D50">
        <f t="shared" si="2"/>
        <v>341.798</v>
      </c>
      <c r="E50">
        <f t="shared" si="3"/>
        <v>12.151874288688056</v>
      </c>
      <c r="F50">
        <v>362006</v>
      </c>
      <c r="G50">
        <f>F50/1000</f>
        <v>362.00599999999997</v>
      </c>
      <c r="H50">
        <f>B50/(1024*1024)/G50</f>
        <v>11.473528969478407</v>
      </c>
    </row>
  </sheetData>
  <sheetCalcPr fullCalcOnLoad="1"/>
  <phoneticPr fontId="1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2010-08-22T20:08:52Z</dcterms:modified>
</cp:coreProperties>
</file>