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40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K36" i="3"/>
  <c r="K35"/>
  <c r="S73"/>
  <c r="S72"/>
  <c r="S74"/>
  <c r="R73"/>
  <c r="R74"/>
  <c r="R72"/>
  <c r="Q74"/>
  <c r="P73"/>
  <c r="O74"/>
  <c r="O73"/>
  <c r="O72"/>
  <c r="M74"/>
  <c r="R29"/>
  <c r="R28"/>
  <c r="R27"/>
  <c r="I66"/>
  <c r="H66"/>
  <c r="G67"/>
  <c r="G68"/>
  <c r="G66"/>
  <c r="E67"/>
  <c r="E66"/>
  <c r="C66"/>
  <c r="F38"/>
  <c r="E38"/>
  <c r="E37"/>
  <c r="D37"/>
  <c r="G61"/>
  <c r="G62"/>
  <c r="I61"/>
  <c r="H61"/>
  <c r="G57"/>
  <c r="G58"/>
  <c r="G59"/>
  <c r="I57"/>
  <c r="H57"/>
  <c r="E63"/>
  <c r="C63"/>
  <c r="G63"/>
  <c r="C61"/>
  <c r="C82"/>
  <c r="C81"/>
  <c r="G81"/>
  <c r="G82"/>
  <c r="C80"/>
  <c r="G80"/>
  <c r="B90"/>
  <c r="C59"/>
  <c r="C58"/>
  <c r="C57"/>
  <c r="P15"/>
  <c r="P14"/>
  <c r="P13"/>
  <c r="G14"/>
  <c r="F14"/>
  <c r="F13"/>
  <c r="E13"/>
  <c r="I13"/>
  <c r="I14"/>
  <c r="D13"/>
  <c r="H13"/>
  <c r="H14"/>
  <c r="G13"/>
  <c r="F12"/>
  <c r="I12"/>
  <c r="H12"/>
  <c r="G12"/>
  <c r="E5"/>
  <c r="H5"/>
  <c r="K5"/>
  <c r="M5"/>
  <c r="M27"/>
  <c r="P27"/>
  <c r="E6"/>
  <c r="H6"/>
  <c r="K6"/>
  <c r="M6"/>
  <c r="P28"/>
  <c r="E7"/>
  <c r="H7"/>
  <c r="K7"/>
  <c r="M7"/>
  <c r="P29"/>
  <c r="O5"/>
  <c r="Q28"/>
  <c r="Q29"/>
  <c r="Q27"/>
  <c r="N6"/>
  <c r="N7"/>
  <c r="N5"/>
  <c r="B19"/>
</calcChain>
</file>

<file path=xl/sharedStrings.xml><?xml version="1.0" encoding="utf-8"?>
<sst xmlns="http://schemas.openxmlformats.org/spreadsheetml/2006/main" count="387" uniqueCount="178">
  <si>
    <t>avg</t>
    <phoneticPr fontId="2" type="noConversion"/>
  </si>
  <si>
    <t>stderr</t>
    <phoneticPr fontId="2" type="noConversion"/>
  </si>
  <si>
    <t>1GB</t>
    <phoneticPr fontId="2" type="noConversion"/>
  </si>
  <si>
    <t>2GB</t>
    <phoneticPr fontId="2" type="noConversion"/>
  </si>
  <si>
    <t>4GB</t>
    <phoneticPr fontId="2" type="noConversion"/>
  </si>
  <si>
    <t>initial data transfers</t>
    <phoneticPr fontId="2" type="noConversion"/>
  </si>
  <si>
    <t>tts with intial data transfer</t>
    <phoneticPr fontId="2" type="noConversion"/>
  </si>
  <si>
    <t>232MB</t>
    <phoneticPr fontId="2" type="noConversion"/>
  </si>
  <si>
    <t>943MB</t>
    <phoneticPr fontId="2" type="noConversion"/>
  </si>
  <si>
    <t>445MB</t>
    <phoneticPr fontId="2" type="noConversion"/>
  </si>
  <si>
    <t>max data for a reduce</t>
    <phoneticPr fontId="2" type="noConversion"/>
  </si>
  <si>
    <t>8GB</t>
    <phoneticPr fontId="2" type="noConversion"/>
  </si>
  <si>
    <t>MR type</t>
    <phoneticPr fontId="2" type="noConversion"/>
  </si>
  <si>
    <t>SEQAL</t>
    <phoneticPr fontId="2" type="noConversion"/>
  </si>
  <si>
    <t>Local-PMR</t>
    <phoneticPr fontId="2" type="noConversion"/>
  </si>
  <si>
    <t>distributed-PMR</t>
    <phoneticPr fontId="2" type="noConversion"/>
  </si>
  <si>
    <t>Map</t>
    <phoneticPr fontId="2" type="noConversion"/>
  </si>
  <si>
    <t>reduce</t>
    <phoneticPr fontId="2" type="noConversion"/>
  </si>
  <si>
    <t>Chunk</t>
    <phoneticPr fontId="2" type="noConversion"/>
  </si>
  <si>
    <t>Push Data</t>
    <phoneticPr fontId="2" type="noConversion"/>
  </si>
  <si>
    <t>Shuffle</t>
    <phoneticPr fontId="2" type="noConversion"/>
  </si>
  <si>
    <t>Exchange</t>
    <phoneticPr fontId="2" type="noConversion"/>
  </si>
  <si>
    <t>Reduce</t>
    <phoneticPr fontId="2" type="noConversion"/>
  </si>
  <si>
    <t>Total</t>
    <phoneticPr fontId="2" type="noConversion"/>
  </si>
  <si>
    <t>stderr in cunk</t>
    <phoneticPr fontId="2" type="noConversion"/>
  </si>
  <si>
    <t>stderr in setup</t>
    <phoneticPr fontId="2" type="noConversion"/>
  </si>
  <si>
    <t>stderr in Map</t>
    <phoneticPr fontId="2" type="noConversion"/>
  </si>
  <si>
    <t>sterr in exchange</t>
    <phoneticPr fontId="2" type="noConversion"/>
  </si>
  <si>
    <t>stderr in shuffle</t>
    <phoneticPr fontId="2" type="noConversion"/>
  </si>
  <si>
    <t>stderr in total</t>
    <phoneticPr fontId="2" type="noConversion"/>
  </si>
  <si>
    <t>stderr in dt</t>
    <phoneticPr fontId="2" type="noConversion"/>
  </si>
  <si>
    <t>Setup</t>
    <phoneticPr fontId="2" type="noConversion"/>
  </si>
  <si>
    <t>Input data</t>
    <phoneticPr fontId="2" type="noConversion"/>
  </si>
  <si>
    <t>chunk size</t>
    <phoneticPr fontId="2" type="noConversion"/>
  </si>
  <si>
    <t>map</t>
    <phoneticPr fontId="2" type="noConversion"/>
  </si>
  <si>
    <t>reduce</t>
    <phoneticPr fontId="2" type="noConversion"/>
  </si>
  <si>
    <t>tts</t>
    <phoneticPr fontId="2" type="noConversion"/>
  </si>
  <si>
    <t>(1+1)2</t>
    <phoneticPr fontId="2" type="noConversion"/>
  </si>
  <si>
    <t>(2+2)4</t>
    <phoneticPr fontId="2" type="noConversion"/>
  </si>
  <si>
    <t>(4+4)8</t>
    <phoneticPr fontId="2" type="noConversion"/>
  </si>
  <si>
    <t>Map</t>
    <phoneticPr fontId="2" type="noConversion"/>
  </si>
  <si>
    <t>Reduce</t>
    <phoneticPr fontId="2" type="noConversion"/>
  </si>
  <si>
    <t>setup</t>
    <phoneticPr fontId="2" type="noConversion"/>
  </si>
  <si>
    <t>input 2GB, sequences=3805921, chunksize=128MB, number of reduces=8</t>
    <phoneticPr fontId="2" type="noConversion"/>
  </si>
  <si>
    <t>Mapcompletion</t>
    <phoneticPr fontId="2" type="noConversion"/>
  </si>
  <si>
    <t>shuffle completion</t>
    <phoneticPr fontId="2" type="noConversion"/>
  </si>
  <si>
    <t>reduce completion</t>
    <phoneticPr fontId="2" type="noConversion"/>
  </si>
  <si>
    <t>map phase time</t>
    <phoneticPr fontId="2" type="noConversion"/>
  </si>
  <si>
    <t>setup</t>
    <phoneticPr fontId="2" type="noConversion"/>
  </si>
  <si>
    <t>reduce phase time</t>
    <phoneticPr fontId="2" type="noConversion"/>
  </si>
  <si>
    <t>Size of data transferred in MB from Map to reduce phase</t>
    <phoneticPr fontId="2" type="noConversion"/>
  </si>
  <si>
    <t>reduce Output data size in MB</t>
    <phoneticPr fontId="2" type="noConversion"/>
  </si>
  <si>
    <t>duplicate  data size in MB</t>
    <phoneticPr fontId="2" type="noConversion"/>
  </si>
  <si>
    <t>Varying Number of chunk size - II</t>
    <phoneticPr fontId="2" type="noConversion"/>
  </si>
  <si>
    <t>Varying Number of chunk size - III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</si>
  <si>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</si>
  <si>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</si>
  <si>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</si>
  <si>
    <t>Map phase Time in seconds - I</t>
    <phoneticPr fontId="2" type="noConversion"/>
  </si>
  <si>
    <t>Reduce Phase Time in seconds - I</t>
    <phoneticPr fontId="2" type="noConversion"/>
  </si>
  <si>
    <t>seqal</t>
    <phoneticPr fontId="2" type="noConversion"/>
  </si>
  <si>
    <t>seqal default configs</t>
    <phoneticPr fontId="2" type="noConversion"/>
  </si>
  <si>
    <t>tts</t>
    <phoneticPr fontId="2" type="noConversion"/>
  </si>
  <si>
    <t>mean reduce phase</t>
    <phoneticPr fontId="2" type="noConversion"/>
  </si>
  <si>
    <t>stderr of reduce phase</t>
    <phoneticPr fontId="2" type="noConversion"/>
  </si>
  <si>
    <t>Varying number of workers, input size = 10 GB, reduces = 8, Number of reads/ chunk=625000</t>
    <phoneticPr fontId="2" type="noConversion"/>
  </si>
  <si>
    <t>Workers</t>
    <phoneticPr fontId="2" type="noConversion"/>
  </si>
  <si>
    <t>mean map phase</t>
  </si>
  <si>
    <t>stderr of map phase</t>
  </si>
  <si>
    <t>mean reduce phase</t>
  </si>
  <si>
    <t>stderr of reduce phase</t>
  </si>
  <si>
    <t>&lt; 1sec</t>
    <phoneticPr fontId="2" type="noConversion"/>
  </si>
  <si>
    <t>Data transfer in MB between map &amp; reduce phase is</t>
    <phoneticPr fontId="2" type="noConversion"/>
  </si>
  <si>
    <t>Reduced output size  3120 MB  which is 31.2% of input data</t>
    <phoneticPr fontId="2" type="noConversion"/>
  </si>
  <si>
    <t>Number of workers=(4+4), sierra and hotel used.</t>
    <phoneticPr fontId="2" type="noConversion"/>
  </si>
  <si>
    <t>Number of workers=(4+4), india and hotel used.</t>
    <phoneticPr fontId="2" type="noConversion"/>
  </si>
  <si>
    <t>835 intermediate data</t>
    <phoneticPr fontId="2" type="noConversion"/>
  </si>
  <si>
    <t>phase times</t>
    <phoneticPr fontId="2" type="noConversion"/>
  </si>
  <si>
    <t>seqal map timings</t>
    <phoneticPr fontId="2" type="noConversion"/>
  </si>
  <si>
    <t>Reduced output size  3120 MB  which is 31.2% of input data</t>
    <phoneticPr fontId="2" type="noConversion"/>
  </si>
  <si>
    <t>Varying Input size, chunk size=625000, number  of reduces=8, number of workers=32</t>
    <phoneticPr fontId="2" type="noConversion"/>
  </si>
  <si>
    <t>Input data size in GB</t>
    <phoneticPr fontId="2" type="noConversion"/>
  </si>
  <si>
    <t>Total Time to solution in  secs</t>
    <phoneticPr fontId="2" type="noConversion"/>
  </si>
  <si>
    <t>stderr in chunk time</t>
    <phoneticPr fontId="2" type="noConversion"/>
  </si>
  <si>
    <t>Reduce Phase Time in seconds - III</t>
    <phoneticPr fontId="2" type="noConversion"/>
  </si>
  <si>
    <t>Mean</t>
    <phoneticPr fontId="2" type="noConversion"/>
  </si>
  <si>
    <t>stderr</t>
    <phoneticPr fontId="2" type="noConversion"/>
  </si>
  <si>
    <t>mean</t>
    <phoneticPr fontId="2" type="noConversion"/>
  </si>
  <si>
    <t>Varying chunk size ,  Input Size = 10GB, Number of workers - 32, Number of reduces -8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</si>
  <si>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</si>
  <si>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</si>
  <si>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</si>
  <si>
    <t>prq</t>
    <phoneticPr fontId="2" type="noConversion"/>
  </si>
  <si>
    <t>2GB</t>
    <phoneticPr fontId="2" type="noConversion"/>
  </si>
  <si>
    <t>shuffle phase time</t>
    <phoneticPr fontId="2" type="noConversion"/>
  </si>
  <si>
    <t>averge sort time</t>
    <phoneticPr fontId="2" type="noConversion"/>
  </si>
  <si>
    <t>Duplicate output size is 4445MB which is 44.5% of input data</t>
    <phoneticPr fontId="2" type="noConversion"/>
  </si>
  <si>
    <t>Remaining is Filedelimiter which I used.</t>
    <phoneticPr fontId="2" type="noConversion"/>
  </si>
  <si>
    <t>+</t>
    <phoneticPr fontId="2" type="noConversion"/>
  </si>
  <si>
    <t>Varying Number of  workers</t>
    <phoneticPr fontId="2" type="noConversion"/>
  </si>
  <si>
    <t>Varying Number of  workers - II</t>
    <phoneticPr fontId="2" type="noConversion"/>
  </si>
  <si>
    <t>Varying Number of  workers - III</t>
    <phoneticPr fontId="2" type="noConversion"/>
  </si>
  <si>
    <t>Number of  subjobs(workers) for both map/reduce phase</t>
    <phoneticPr fontId="2" type="noConversion"/>
  </si>
  <si>
    <t>Map phase Time in seconds</t>
    <phoneticPr fontId="2" type="noConversion"/>
  </si>
  <si>
    <t>Varying Number of chunk size - I</t>
    <phoneticPr fontId="2" type="noConversion"/>
  </si>
  <si>
    <t>chunk size( lines)</t>
    <phoneticPr fontId="2" type="noConversion"/>
  </si>
  <si>
    <t>number of reads</t>
    <phoneticPr fontId="2" type="noConversion"/>
  </si>
  <si>
    <t>Mean Map phase</t>
    <phoneticPr fontId="2" type="noConversion"/>
  </si>
  <si>
    <t>stderr for map phase</t>
    <phoneticPr fontId="2" type="noConversion"/>
  </si>
  <si>
    <t>mean reduce phase</t>
    <phoneticPr fontId="2" type="noConversion"/>
  </si>
  <si>
    <t>stderr for reduce phase</t>
    <phoneticPr fontId="2" type="noConversion"/>
  </si>
  <si>
    <t xml:space="preserve">Mean </t>
    <phoneticPr fontId="2" type="noConversion"/>
  </si>
  <si>
    <t>Stdev</t>
    <phoneticPr fontId="2" type="noConversion"/>
  </si>
  <si>
    <t xml:space="preserve">Time to transfer files files between map &amp; reduce phase is </t>
    <phoneticPr fontId="2" type="noConversion"/>
  </si>
  <si>
    <t>Data transfer in MB between map &amp; reduce phase is</t>
    <phoneticPr fontId="2" type="noConversion"/>
  </si>
  <si>
    <t>use default replication factor.</t>
    <phoneticPr fontId="2" type="noConversion"/>
  </si>
  <si>
    <t>calculate tim taken for each map task.</t>
    <phoneticPr fontId="2" type="noConversion"/>
  </si>
  <si>
    <t>calculate time for launching map task.</t>
    <phoneticPr fontId="2" type="noConversion"/>
  </si>
  <si>
    <t>Input Data size(GB)</t>
    <phoneticPr fontId="2" type="noConversion"/>
  </si>
  <si>
    <t>Number of chunks created</t>
    <phoneticPr fontId="2" type="noConversion"/>
  </si>
  <si>
    <t>Number of  subjobs(workers) for both map/reduce phase</t>
    <phoneticPr fontId="2" type="noConversion"/>
  </si>
  <si>
    <t>number of reduces.</t>
    <phoneticPr fontId="2" type="noConversion"/>
  </si>
  <si>
    <t>Total Time sec</t>
  </si>
  <si>
    <t>Time taken to chunk files in seconds</t>
    <phoneticPr fontId="2" type="noConversion"/>
  </si>
  <si>
    <t>Map phase Time in seconds</t>
    <phoneticPr fontId="2" type="noConversion"/>
  </si>
  <si>
    <t>Reduce Phase Time in seconds</t>
    <phoneticPr fontId="2" type="noConversion"/>
  </si>
  <si>
    <t>tts</t>
    <phoneticPr fontId="2" type="noConversion"/>
  </si>
  <si>
    <t>caluclate time for sort time.</t>
    <phoneticPr fontId="2" type="noConversion"/>
  </si>
  <si>
    <t>chunks</t>
    <phoneticPr fontId="2" type="noConversion"/>
  </si>
  <si>
    <t>seqal</t>
    <phoneticPr fontId="2" type="noConversion"/>
  </si>
  <si>
    <t>Map</t>
    <phoneticPr fontId="2" type="noConversion"/>
  </si>
  <si>
    <t>reduce</t>
    <phoneticPr fontId="2" type="noConversion"/>
  </si>
  <si>
    <t>map</t>
    <phoneticPr fontId="2" type="noConversion"/>
  </si>
  <si>
    <t>mahine used -sierra</t>
    <phoneticPr fontId="2" type="noConversion"/>
  </si>
  <si>
    <t>sequences</t>
    <phoneticPr fontId="2" type="noConversion"/>
  </si>
  <si>
    <t>4GB</t>
    <phoneticPr fontId="2" type="noConversion"/>
  </si>
  <si>
    <t>8GB</t>
    <phoneticPr fontId="2" type="noConversion"/>
  </si>
  <si>
    <t>Map</t>
    <phoneticPr fontId="2" type="noConversion"/>
  </si>
  <si>
    <t>chunktime</t>
    <phoneticPr fontId="2" type="noConversion"/>
  </si>
  <si>
    <t>chunktime</t>
    <phoneticPr fontId="2" type="noConversion"/>
  </si>
  <si>
    <t>intermediate data</t>
    <phoneticPr fontId="2" type="noConversion"/>
  </si>
  <si>
    <t>Mean tts</t>
    <phoneticPr fontId="2" type="noConversion"/>
  </si>
  <si>
    <t>std tts</t>
    <phoneticPr fontId="2" type="noConversion"/>
  </si>
  <si>
    <t>mean tts</t>
    <phoneticPr fontId="2" type="noConversion"/>
  </si>
  <si>
    <t>stdtts</t>
    <phoneticPr fontId="2" type="noConversion"/>
  </si>
  <si>
    <t>mean time taken for reduce phase</t>
    <phoneticPr fontId="2" type="noConversion"/>
  </si>
  <si>
    <t>stderr for reduce phase phase time</t>
    <phoneticPr fontId="2" type="noConversion"/>
  </si>
  <si>
    <t>Varying chunk size ,  Input Size = 10GB, Number of workers - 32, Number of reduces -8</t>
    <phoneticPr fontId="2" type="noConversion"/>
  </si>
  <si>
    <t>Mean Map phase</t>
    <phoneticPr fontId="2" type="noConversion"/>
  </si>
  <si>
    <t>Stdev</t>
    <phoneticPr fontId="2" type="noConversion"/>
  </si>
  <si>
    <t>Reduced output size  3120 MB  which is 31.2% of input data</t>
    <phoneticPr fontId="2" type="noConversion"/>
  </si>
  <si>
    <t>mean map phase</t>
    <phoneticPr fontId="2" type="noConversion"/>
  </si>
  <si>
    <t>File Transfer in seconds</t>
    <phoneticPr fontId="2" type="noConversion"/>
  </si>
  <si>
    <t>Map phase Time in seconds - II</t>
    <phoneticPr fontId="2" type="noConversion"/>
  </si>
  <si>
    <t>Reduce Phase Time in seconds-II</t>
    <phoneticPr fontId="2" type="noConversion"/>
  </si>
  <si>
    <t>Map phase Time in seconds-III</t>
    <phoneticPr fontId="2" type="noConversion"/>
  </si>
  <si>
    <t>input data</t>
    <phoneticPr fontId="2" type="noConversion"/>
  </si>
  <si>
    <t>mean time taken for map phase</t>
    <phoneticPr fontId="2" type="noConversion"/>
  </si>
  <si>
    <t>stderr in map phase time</t>
    <phoneticPr fontId="2" type="noConversion"/>
  </si>
  <si>
    <t>sequences per chunk</t>
    <phoneticPr fontId="2" type="noConversion"/>
  </si>
  <si>
    <t>Varying Input size - III</t>
    <phoneticPr fontId="2" type="noConversion"/>
  </si>
  <si>
    <t>mean chunk time</t>
    <phoneticPr fontId="2" type="noConversion"/>
  </si>
  <si>
    <t>stderr chunk time</t>
    <phoneticPr fontId="2" type="noConversion"/>
  </si>
  <si>
    <t>mean map phase</t>
    <phoneticPr fontId="2" type="noConversion"/>
  </si>
  <si>
    <t>stderr in map phase</t>
    <phoneticPr fontId="2" type="noConversion"/>
  </si>
  <si>
    <t>mean reduce phase</t>
    <phoneticPr fontId="2" type="noConversion"/>
  </si>
  <si>
    <t>stderr reduce phase</t>
    <phoneticPr fontId="2" type="noConversion"/>
  </si>
  <si>
    <t>stderr of map phase</t>
    <phoneticPr fontId="2" type="noConversion"/>
  </si>
  <si>
    <t>Reduce Phase Time in seconds</t>
    <phoneticPr fontId="2" type="noConversion"/>
  </si>
  <si>
    <t>PMR</t>
    <phoneticPr fontId="2" type="noConversion"/>
  </si>
  <si>
    <t>chunk time</t>
    <phoneticPr fontId="2" type="noConversion"/>
  </si>
  <si>
    <t>exchange</t>
    <phoneticPr fontId="2" type="noConversion"/>
  </si>
  <si>
    <t>Duplicate output size is 4445MB which is 44.5% of input data</t>
    <phoneticPr fontId="2" type="noConversion"/>
  </si>
  <si>
    <t>Remaining is Filedelimiter which I used.</t>
    <phoneticPr fontId="2" type="noConversion"/>
  </si>
  <si>
    <t>Varying Input size - I</t>
    <phoneticPr fontId="2" type="noConversion"/>
  </si>
  <si>
    <t>Input Data size(GB)</t>
    <phoneticPr fontId="2" type="noConversion"/>
  </si>
  <si>
    <t>duplicate  data size in GB</t>
    <phoneticPr fontId="2" type="noConversion"/>
  </si>
  <si>
    <t>Varying Input size - II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</si>
</sst>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0" xfId="0" applyFont="1" applyFill="1"/>
    <xf numFmtId="0" fontId="0" fillId="3" borderId="0" xfId="0" applyFill="1"/>
    <xf numFmtId="0" fontId="4" fillId="2" borderId="0" xfId="0" applyFont="1" applyFill="1" applyAlignment="1">
      <alignment wrapText="1" shrinkToFit="1"/>
    </xf>
    <xf numFmtId="0" fontId="5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 shrinkToFit="1"/>
    </xf>
    <xf numFmtId="0" fontId="4" fillId="2" borderId="2" xfId="0" applyFont="1" applyFill="1" applyBorder="1" applyAlignment="1">
      <alignment wrapText="1" shrinkToFit="1"/>
    </xf>
    <xf numFmtId="0" fontId="4" fillId="2" borderId="0" xfId="0" applyFont="1" applyFill="1" applyBorder="1" applyAlignment="1">
      <alignment wrapText="1" shrinkToFit="1"/>
    </xf>
    <xf numFmtId="2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7128904"/>
        <c:axId val="497627944"/>
      </c:barChart>
      <c:catAx>
        <c:axId val="497128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7627944"/>
        <c:crosses val="autoZero"/>
        <c:auto val="1"/>
        <c:lblAlgn val="ctr"/>
        <c:lblOffset val="100"/>
      </c:catAx>
      <c:valAx>
        <c:axId val="497627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128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97832056"/>
        <c:axId val="497835032"/>
      </c:scatterChart>
      <c:valAx>
        <c:axId val="497832056"/>
        <c:scaling>
          <c:orientation val="minMax"/>
        </c:scaling>
        <c:axPos val="b"/>
        <c:numFmt formatCode="General" sourceLinked="1"/>
        <c:tickLblPos val="nextTo"/>
        <c:crossAx val="497835032"/>
        <c:crosses val="autoZero"/>
        <c:crossBetween val="midCat"/>
      </c:valAx>
      <c:valAx>
        <c:axId val="497835032"/>
        <c:scaling>
          <c:orientation val="minMax"/>
        </c:scaling>
        <c:axPos val="l"/>
        <c:majorGridlines/>
        <c:numFmt formatCode="General" sourceLinked="1"/>
        <c:tickLblPos val="nextTo"/>
        <c:crossAx val="497832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7"/>
  <c:chart>
    <c:autoTitleDeleted val="1"/>
    <c:plotArea>
      <c:layout>
        <c:manualLayout>
          <c:layoutTarget val="inner"/>
          <c:xMode val="edge"/>
          <c:yMode val="edge"/>
          <c:x val="0.177270997375328"/>
          <c:y val="0.111111111111111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Sheet1!$L$5:$L$7</c:f>
              <c:numCache>
                <c:formatCode>General</c:formatCode>
                <c:ptCount val="3"/>
                <c:pt idx="0">
                  <c:v>3.805921E6</c:v>
                </c:pt>
                <c:pt idx="1">
                  <c:v>7.611659E6</c:v>
                </c:pt>
                <c:pt idx="2">
                  <c:v>1.5224713E7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Sheet1!$L$5:$L$7</c:f>
              <c:numCache>
                <c:formatCode>General</c:formatCode>
                <c:ptCount val="3"/>
                <c:pt idx="0">
                  <c:v>3.805921E6</c:v>
                </c:pt>
                <c:pt idx="1">
                  <c:v>7.611659E6</c:v>
                </c:pt>
                <c:pt idx="2">
                  <c:v>1.5224713E7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97902952"/>
        <c:axId val="497910136"/>
      </c:barChart>
      <c:catAx>
        <c:axId val="497902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Sequences</a:t>
                </a:r>
              </a:p>
            </c:rich>
          </c:tx>
          <c:layout>
            <c:manualLayout>
              <c:xMode val="edge"/>
              <c:yMode val="edge"/>
              <c:x val="0.447668635170604"/>
              <c:y val="0.906481481481481"/>
            </c:manualLayout>
          </c:layout>
        </c:title>
        <c:numFmt formatCode="General" sourceLinked="1"/>
        <c:tickLblPos val="nextTo"/>
        <c:crossAx val="497910136"/>
        <c:crosses val="autoZero"/>
        <c:auto val="1"/>
        <c:lblAlgn val="ctr"/>
        <c:lblOffset val="100"/>
      </c:catAx>
      <c:valAx>
        <c:axId val="497910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49790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7820866141732"/>
          <c:y val="0.0549795858850977"/>
          <c:w val="0.491623578302712"/>
          <c:h val="0.10763305628463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7.441688726208064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7.441688726208064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632776056"/>
        <c:axId val="632991096"/>
      </c:barChart>
      <c:catAx>
        <c:axId val="632776056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100"/>
            </a:pPr>
            <a:endParaRPr lang="en-US"/>
          </a:p>
        </c:txPr>
        <c:crossAx val="632991096"/>
        <c:crosses val="autoZero"/>
        <c:auto val="1"/>
        <c:lblAlgn val="ctr"/>
        <c:lblOffset val="100"/>
      </c:catAx>
      <c:valAx>
        <c:axId val="632991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632776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5081449107852"/>
          <c:y val="0.0364610673665792"/>
          <c:w val="0.493083688506826"/>
          <c:h val="0.0937441673957422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7522872"/>
        <c:axId val="497530072"/>
      </c:barChart>
      <c:catAx>
        <c:axId val="497522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7530072"/>
        <c:crosses val="autoZero"/>
        <c:auto val="1"/>
        <c:lblAlgn val="ctr"/>
        <c:lblOffset val="100"/>
      </c:catAx>
      <c:valAx>
        <c:axId val="497530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522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7544136"/>
        <c:axId val="497435688"/>
      </c:barChart>
      <c:catAx>
        <c:axId val="497544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7435688"/>
        <c:crosses val="autoZero"/>
        <c:auto val="1"/>
        <c:lblAlgn val="ctr"/>
        <c:lblOffset val="100"/>
      </c:catAx>
      <c:valAx>
        <c:axId val="497435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544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7384776"/>
        <c:axId val="497324376"/>
      </c:barChart>
      <c:catAx>
        <c:axId val="497384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7324376"/>
        <c:crosses val="autoZero"/>
        <c:auto val="1"/>
        <c:lblAlgn val="ctr"/>
        <c:lblOffset val="100"/>
      </c:catAx>
      <c:valAx>
        <c:axId val="497324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97384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7639784"/>
        <c:axId val="497649464"/>
      </c:barChart>
      <c:catAx>
        <c:axId val="497639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7649464"/>
        <c:crosses val="autoZero"/>
        <c:auto val="1"/>
        <c:lblAlgn val="ctr"/>
        <c:lblOffset val="100"/>
      </c:catAx>
      <c:valAx>
        <c:axId val="497649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639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7694552"/>
        <c:axId val="497700424"/>
      </c:barChart>
      <c:catAx>
        <c:axId val="497694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7700424"/>
        <c:crosses val="autoZero"/>
        <c:auto val="1"/>
        <c:lblAlgn val="ctr"/>
        <c:lblOffset val="100"/>
      </c:catAx>
      <c:valAx>
        <c:axId val="497700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694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497713000"/>
        <c:axId val="497719208"/>
      </c:scatterChart>
      <c:valAx>
        <c:axId val="497713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7719208"/>
        <c:crosses val="autoZero"/>
        <c:crossBetween val="midCat"/>
      </c:valAx>
      <c:valAx>
        <c:axId val="497719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97713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7771592"/>
        <c:axId val="497774568"/>
      </c:scatterChart>
      <c:valAx>
        <c:axId val="497771592"/>
        <c:scaling>
          <c:orientation val="minMax"/>
        </c:scaling>
        <c:axPos val="b"/>
        <c:numFmt formatCode="General" sourceLinked="1"/>
        <c:tickLblPos val="nextTo"/>
        <c:crossAx val="497774568"/>
        <c:crosses val="autoZero"/>
        <c:crossBetween val="midCat"/>
      </c:valAx>
      <c:valAx>
        <c:axId val="497774568"/>
        <c:scaling>
          <c:orientation val="minMax"/>
        </c:scaling>
        <c:axPos val="l"/>
        <c:majorGridlines/>
        <c:numFmt formatCode="General" sourceLinked="1"/>
        <c:tickLblPos val="nextTo"/>
        <c:crossAx val="497771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7801720"/>
        <c:axId val="497804696"/>
      </c:scatterChart>
      <c:valAx>
        <c:axId val="497801720"/>
        <c:scaling>
          <c:orientation val="minMax"/>
        </c:scaling>
        <c:axPos val="b"/>
        <c:numFmt formatCode="General" sourceLinked="1"/>
        <c:tickLblPos val="nextTo"/>
        <c:crossAx val="497804696"/>
        <c:crosses val="autoZero"/>
        <c:crossBetween val="midCat"/>
      </c:valAx>
      <c:valAx>
        <c:axId val="497804696"/>
        <c:scaling>
          <c:orientation val="minMax"/>
        </c:scaling>
        <c:axPos val="l"/>
        <c:majorGridlines/>
        <c:numFmt formatCode="General" sourceLinked="1"/>
        <c:tickLblPos val="nextTo"/>
        <c:crossAx val="497801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55</xdr:row>
      <xdr:rowOff>0</xdr:rowOff>
    </xdr:from>
    <xdr:to>
      <xdr:col>14</xdr:col>
      <xdr:colOff>508000</xdr:colOff>
      <xdr:row>72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86</xdr:row>
      <xdr:rowOff>25400</xdr:rowOff>
    </xdr:from>
    <xdr:to>
      <xdr:col>7</xdr:col>
      <xdr:colOff>711200</xdr:colOff>
      <xdr:row>103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37</xdr:row>
      <xdr:rowOff>127000</xdr:rowOff>
    </xdr:from>
    <xdr:to>
      <xdr:col>14</xdr:col>
      <xdr:colOff>431800</xdr:colOff>
      <xdr:row>54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78</xdr:row>
      <xdr:rowOff>38100</xdr:rowOff>
    </xdr:from>
    <xdr:to>
      <xdr:col>14</xdr:col>
      <xdr:colOff>787400</xdr:colOff>
      <xdr:row>96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A141" sqref="A141:A143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104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105</v>
      </c>
      <c r="B2" s="3" t="s">
        <v>106</v>
      </c>
      <c r="C2" s="4" t="s">
        <v>118</v>
      </c>
      <c r="D2" s="5" t="s">
        <v>119</v>
      </c>
      <c r="E2" s="3" t="s">
        <v>120</v>
      </c>
      <c r="F2" s="3" t="s">
        <v>121</v>
      </c>
      <c r="G2" s="6" t="s">
        <v>122</v>
      </c>
      <c r="H2" s="3" t="s">
        <v>123</v>
      </c>
      <c r="I2" s="7" t="s">
        <v>124</v>
      </c>
      <c r="J2" s="7" t="s">
        <v>125</v>
      </c>
      <c r="K2" s="8" t="s">
        <v>152</v>
      </c>
      <c r="L2" s="8" t="s">
        <v>50</v>
      </c>
      <c r="M2" s="8" t="s">
        <v>51</v>
      </c>
      <c r="N2" s="8" t="s">
        <v>52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53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105</v>
      </c>
      <c r="B9" s="3" t="s">
        <v>106</v>
      </c>
      <c r="C9" s="4" t="s">
        <v>118</v>
      </c>
      <c r="D9" s="5" t="s">
        <v>119</v>
      </c>
      <c r="E9" s="3" t="s">
        <v>120</v>
      </c>
      <c r="F9" s="3" t="s">
        <v>121</v>
      </c>
      <c r="G9" s="6" t="s">
        <v>122</v>
      </c>
      <c r="H9" s="3" t="s">
        <v>123</v>
      </c>
      <c r="I9" s="7" t="s">
        <v>124</v>
      </c>
      <c r="J9" s="7" t="s">
        <v>125</v>
      </c>
      <c r="K9" s="8" t="s">
        <v>152</v>
      </c>
      <c r="L9" s="8" t="s">
        <v>50</v>
      </c>
      <c r="M9" s="8" t="s">
        <v>51</v>
      </c>
      <c r="N9" s="8" t="s">
        <v>52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54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105</v>
      </c>
      <c r="B17" s="3" t="s">
        <v>106</v>
      </c>
      <c r="C17" s="4" t="s">
        <v>118</v>
      </c>
      <c r="D17" s="5" t="s">
        <v>119</v>
      </c>
      <c r="E17" s="3" t="s">
        <v>120</v>
      </c>
      <c r="F17" s="3" t="s">
        <v>121</v>
      </c>
      <c r="G17" s="6" t="s">
        <v>122</v>
      </c>
      <c r="H17" s="3" t="s">
        <v>123</v>
      </c>
      <c r="I17" s="7" t="s">
        <v>124</v>
      </c>
      <c r="J17" s="7" t="s">
        <v>125</v>
      </c>
      <c r="K17" s="8" t="s">
        <v>152</v>
      </c>
      <c r="L17" s="8" t="s">
        <v>50</v>
      </c>
      <c r="M17" s="8" t="s">
        <v>51</v>
      </c>
      <c r="N17" s="8" t="s">
        <v>52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55</v>
      </c>
      <c r="B24" s="5" t="s">
        <v>56</v>
      </c>
      <c r="C24" s="6" t="s">
        <v>122</v>
      </c>
      <c r="D24" s="3" t="s">
        <v>57</v>
      </c>
      <c r="E24" s="7" t="s">
        <v>58</v>
      </c>
      <c r="F24" s="7" t="s">
        <v>59</v>
      </c>
      <c r="G24" s="7" t="s">
        <v>153</v>
      </c>
      <c r="H24" s="7" t="s">
        <v>154</v>
      </c>
      <c r="I24" s="7" t="s">
        <v>155</v>
      </c>
      <c r="J24" s="7" t="s">
        <v>84</v>
      </c>
      <c r="K24" s="8" t="s">
        <v>85</v>
      </c>
      <c r="L24" s="8" t="s">
        <v>86</v>
      </c>
      <c r="M24" s="8" t="s">
        <v>87</v>
      </c>
      <c r="N24" s="8" t="s">
        <v>86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88</v>
      </c>
    </row>
    <row r="32" spans="1:19" ht="46" thickBot="1">
      <c r="D32" s="3" t="s">
        <v>89</v>
      </c>
      <c r="E32" s="5" t="s">
        <v>90</v>
      </c>
      <c r="F32" s="6" t="s">
        <v>122</v>
      </c>
      <c r="G32" s="3" t="s">
        <v>91</v>
      </c>
      <c r="H32" s="8" t="s">
        <v>107</v>
      </c>
      <c r="I32" s="8" t="s">
        <v>108</v>
      </c>
      <c r="J32" s="8" t="s">
        <v>109</v>
      </c>
      <c r="K32" s="8" t="s">
        <v>110</v>
      </c>
      <c r="R32" t="s">
        <v>111</v>
      </c>
      <c r="S32" t="s">
        <v>112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113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114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79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96</v>
      </c>
    </row>
    <row r="37" spans="4:19">
      <c r="M37" t="s">
        <v>97</v>
      </c>
    </row>
    <row r="60" spans="25:25">
      <c r="Y60" t="s">
        <v>98</v>
      </c>
    </row>
    <row r="65" spans="1:14" ht="15">
      <c r="A65" s="1"/>
      <c r="B65" s="2"/>
      <c r="C65" s="2"/>
      <c r="D65" s="2"/>
      <c r="E65" s="2"/>
      <c r="F65" s="2"/>
      <c r="G65" s="1" t="s">
        <v>99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105</v>
      </c>
      <c r="B66" s="3" t="s">
        <v>106</v>
      </c>
      <c r="C66" s="4" t="s">
        <v>118</v>
      </c>
      <c r="D66" s="5" t="s">
        <v>119</v>
      </c>
      <c r="E66" s="3" t="s">
        <v>120</v>
      </c>
      <c r="F66" s="3" t="s">
        <v>121</v>
      </c>
      <c r="G66" s="6" t="s">
        <v>122</v>
      </c>
      <c r="H66" s="3" t="s">
        <v>123</v>
      </c>
      <c r="I66" s="7" t="s">
        <v>124</v>
      </c>
      <c r="J66" s="7" t="s">
        <v>125</v>
      </c>
      <c r="K66" s="8" t="s">
        <v>152</v>
      </c>
      <c r="L66" s="8" t="s">
        <v>50</v>
      </c>
      <c r="M66" s="8" t="s">
        <v>51</v>
      </c>
      <c r="N66" s="8" t="s">
        <v>52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100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105</v>
      </c>
      <c r="B73" s="3" t="s">
        <v>106</v>
      </c>
      <c r="C73" s="4" t="s">
        <v>118</v>
      </c>
      <c r="D73" s="5" t="s">
        <v>119</v>
      </c>
      <c r="E73" s="3" t="s">
        <v>120</v>
      </c>
      <c r="F73" s="3" t="s">
        <v>121</v>
      </c>
      <c r="G73" s="6" t="s">
        <v>122</v>
      </c>
      <c r="H73" s="3" t="s">
        <v>123</v>
      </c>
      <c r="I73" s="7" t="s">
        <v>124</v>
      </c>
      <c r="J73" s="7" t="s">
        <v>125</v>
      </c>
      <c r="K73" s="8" t="s">
        <v>152</v>
      </c>
      <c r="L73" s="8" t="s">
        <v>50</v>
      </c>
      <c r="M73" s="8" t="s">
        <v>51</v>
      </c>
      <c r="N73" s="8" t="s">
        <v>52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101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105</v>
      </c>
      <c r="B80" s="3" t="s">
        <v>106</v>
      </c>
      <c r="C80" s="4" t="s">
        <v>118</v>
      </c>
      <c r="D80" s="5" t="s">
        <v>119</v>
      </c>
      <c r="E80" s="3" t="s">
        <v>120</v>
      </c>
      <c r="F80" s="3" t="s">
        <v>121</v>
      </c>
      <c r="G80" s="6" t="s">
        <v>122</v>
      </c>
      <c r="H80" s="3" t="s">
        <v>123</v>
      </c>
      <c r="I80" s="7" t="s">
        <v>124</v>
      </c>
      <c r="J80" s="7" t="s">
        <v>125</v>
      </c>
      <c r="K80" s="8" t="s">
        <v>152</v>
      </c>
      <c r="L80" s="8" t="s">
        <v>50</v>
      </c>
      <c r="M80" s="8" t="s">
        <v>51</v>
      </c>
      <c r="N80" s="8" t="s">
        <v>52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102</v>
      </c>
      <c r="B87" s="6" t="s">
        <v>122</v>
      </c>
      <c r="C87" s="7" t="s">
        <v>103</v>
      </c>
      <c r="D87" s="7" t="s">
        <v>103</v>
      </c>
      <c r="E87" s="7" t="s">
        <v>103</v>
      </c>
      <c r="F87" s="8" t="s">
        <v>151</v>
      </c>
      <c r="G87" s="8" t="s">
        <v>167</v>
      </c>
      <c r="H87" s="7" t="s">
        <v>168</v>
      </c>
      <c r="I87" s="7" t="s">
        <v>168</v>
      </c>
      <c r="J87" s="7" t="s">
        <v>168</v>
      </c>
      <c r="K87" s="8" t="s">
        <v>63</v>
      </c>
      <c r="L87" s="8" t="s">
        <v>64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65</v>
      </c>
    </row>
    <row r="96" spans="1:12" ht="33" thickBot="1">
      <c r="A96" s="3" t="s">
        <v>66</v>
      </c>
      <c r="B96" s="5" t="s">
        <v>122</v>
      </c>
      <c r="C96" s="6" t="s">
        <v>67</v>
      </c>
      <c r="D96" s="3" t="s">
        <v>68</v>
      </c>
      <c r="E96" s="3" t="s">
        <v>69</v>
      </c>
      <c r="F96" s="5" t="s">
        <v>70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71</v>
      </c>
    </row>
    <row r="101" spans="1:22">
      <c r="V101">
        <v>9144.5290000000005</v>
      </c>
    </row>
    <row r="105" spans="1:22">
      <c r="I105" t="s">
        <v>113</v>
      </c>
    </row>
    <row r="106" spans="1:22">
      <c r="I106" t="s">
        <v>72</v>
      </c>
    </row>
    <row r="107" spans="1:22">
      <c r="I107" t="s">
        <v>73</v>
      </c>
    </row>
    <row r="108" spans="1:22">
      <c r="I108" t="s">
        <v>172</v>
      </c>
    </row>
    <row r="109" spans="1:22">
      <c r="I109" t="s">
        <v>173</v>
      </c>
    </row>
    <row r="120" spans="1:17" ht="15">
      <c r="A120" s="1"/>
      <c r="B120" s="2"/>
      <c r="C120" s="2"/>
      <c r="D120" s="2"/>
      <c r="E120" s="2"/>
      <c r="F120" s="2"/>
      <c r="G120" s="1" t="s">
        <v>174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105</v>
      </c>
      <c r="B121" s="3" t="s">
        <v>55</v>
      </c>
      <c r="C121" s="4" t="s">
        <v>175</v>
      </c>
      <c r="D121" s="5" t="s">
        <v>119</v>
      </c>
      <c r="E121" s="3" t="s">
        <v>120</v>
      </c>
      <c r="F121" s="3" t="s">
        <v>121</v>
      </c>
      <c r="G121" s="6" t="s">
        <v>122</v>
      </c>
      <c r="H121" s="3" t="s">
        <v>123</v>
      </c>
      <c r="I121" s="7" t="s">
        <v>124</v>
      </c>
      <c r="J121" s="7" t="s">
        <v>125</v>
      </c>
      <c r="K121" s="8" t="s">
        <v>152</v>
      </c>
      <c r="L121" s="8" t="s">
        <v>50</v>
      </c>
      <c r="M121" s="8" t="s">
        <v>51</v>
      </c>
      <c r="N121" s="8" t="s">
        <v>176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177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105</v>
      </c>
      <c r="B130" s="3" t="s">
        <v>106</v>
      </c>
      <c r="C130" s="4" t="s">
        <v>118</v>
      </c>
      <c r="D130" s="5" t="s">
        <v>119</v>
      </c>
      <c r="E130" s="3" t="s">
        <v>120</v>
      </c>
      <c r="F130" s="3" t="s">
        <v>121</v>
      </c>
      <c r="G130" s="6" t="s">
        <v>122</v>
      </c>
      <c r="H130" s="3" t="s">
        <v>123</v>
      </c>
      <c r="I130" s="7" t="s">
        <v>124</v>
      </c>
      <c r="J130" s="7" t="s">
        <v>125</v>
      </c>
      <c r="K130" s="8" t="s">
        <v>152</v>
      </c>
      <c r="L130" s="8" t="s">
        <v>50</v>
      </c>
      <c r="M130" s="8" t="s">
        <v>51</v>
      </c>
      <c r="N130" s="8" t="s">
        <v>52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160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105</v>
      </c>
      <c r="B140" s="3" t="s">
        <v>106</v>
      </c>
      <c r="C140" s="4" t="s">
        <v>118</v>
      </c>
      <c r="D140" s="5" t="s">
        <v>119</v>
      </c>
      <c r="E140" s="3" t="s">
        <v>120</v>
      </c>
      <c r="F140" s="3" t="s">
        <v>121</v>
      </c>
      <c r="G140" s="6" t="s">
        <v>122</v>
      </c>
      <c r="H140" s="3" t="s">
        <v>123</v>
      </c>
      <c r="I140" s="7" t="s">
        <v>124</v>
      </c>
      <c r="J140" s="7" t="s">
        <v>125</v>
      </c>
      <c r="K140" s="8" t="s">
        <v>152</v>
      </c>
      <c r="L140" s="8" t="s">
        <v>50</v>
      </c>
      <c r="M140" s="8" t="s">
        <v>51</v>
      </c>
      <c r="N140" s="8" t="s">
        <v>176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118</v>
      </c>
      <c r="B147" s="6" t="s">
        <v>122</v>
      </c>
      <c r="C147" s="3" t="s">
        <v>123</v>
      </c>
      <c r="D147" s="3" t="s">
        <v>123</v>
      </c>
      <c r="E147" s="3" t="s">
        <v>123</v>
      </c>
      <c r="F147" s="3" t="s">
        <v>161</v>
      </c>
      <c r="G147" s="3" t="s">
        <v>162</v>
      </c>
      <c r="H147" s="7" t="s">
        <v>124</v>
      </c>
      <c r="I147" s="7" t="s">
        <v>124</v>
      </c>
      <c r="J147" s="7" t="s">
        <v>124</v>
      </c>
      <c r="K147" s="8" t="s">
        <v>163</v>
      </c>
      <c r="L147" s="8" t="s">
        <v>164</v>
      </c>
      <c r="M147" s="7" t="s">
        <v>125</v>
      </c>
      <c r="N147" s="7" t="s">
        <v>125</v>
      </c>
      <c r="O147" s="7" t="s">
        <v>125</v>
      </c>
      <c r="P147" s="8" t="s">
        <v>165</v>
      </c>
      <c r="Q147" s="8" t="s">
        <v>166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80</v>
      </c>
    </row>
    <row r="155" spans="1:17" ht="49" thickBot="1">
      <c r="C155" s="3" t="s">
        <v>81</v>
      </c>
      <c r="D155" s="5" t="s">
        <v>119</v>
      </c>
      <c r="E155" s="6" t="s">
        <v>82</v>
      </c>
      <c r="F155" s="3" t="s">
        <v>123</v>
      </c>
      <c r="G155" s="3" t="s">
        <v>83</v>
      </c>
      <c r="H155" s="8" t="s">
        <v>157</v>
      </c>
      <c r="I155" s="8" t="s">
        <v>158</v>
      </c>
      <c r="J155" s="8" t="s">
        <v>145</v>
      </c>
      <c r="K155" s="8" t="s">
        <v>146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3"/>
  <sheetViews>
    <sheetView workbookViewId="0">
      <selection activeCell="A8" sqref="A8"/>
    </sheetView>
  </sheetViews>
  <sheetFormatPr baseColWidth="10" defaultRowHeight="13"/>
  <sheetData>
    <row r="3" spans="1:8">
      <c r="A3" t="s">
        <v>147</v>
      </c>
    </row>
    <row r="4" spans="1:8" ht="46" thickBot="1">
      <c r="A4" s="3" t="s">
        <v>106</v>
      </c>
      <c r="B4" s="5" t="s">
        <v>119</v>
      </c>
      <c r="C4" s="6" t="s">
        <v>122</v>
      </c>
      <c r="D4" s="3" t="s">
        <v>123</v>
      </c>
      <c r="E4" s="8" t="s">
        <v>148</v>
      </c>
      <c r="F4" s="8" t="s">
        <v>108</v>
      </c>
      <c r="G4" s="8" t="s">
        <v>109</v>
      </c>
      <c r="H4" s="8" t="s">
        <v>110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111</v>
      </c>
      <c r="H31" t="s">
        <v>149</v>
      </c>
    </row>
    <row r="32" spans="2:8">
      <c r="B32" t="s">
        <v>113</v>
      </c>
      <c r="G32">
        <v>1.59</v>
      </c>
      <c r="H32">
        <v>1.36</v>
      </c>
    </row>
    <row r="33" spans="1:8" ht="15">
      <c r="B33" t="s">
        <v>114</v>
      </c>
      <c r="G33" s="10">
        <v>9155.6200000000008</v>
      </c>
      <c r="H33" s="10">
        <v>11.06</v>
      </c>
    </row>
    <row r="34" spans="1:8">
      <c r="B34" t="s">
        <v>150</v>
      </c>
    </row>
    <row r="35" spans="1:8">
      <c r="B35" t="s">
        <v>172</v>
      </c>
    </row>
    <row r="36" spans="1:8">
      <c r="B36" t="s">
        <v>173</v>
      </c>
    </row>
    <row r="48" spans="1:8">
      <c r="A48" t="s">
        <v>65</v>
      </c>
    </row>
    <row r="50" spans="1:7" ht="33" thickBot="1">
      <c r="A50" s="3" t="s">
        <v>66</v>
      </c>
      <c r="B50" s="5" t="s">
        <v>122</v>
      </c>
      <c r="C50" s="6" t="s">
        <v>67</v>
      </c>
      <c r="D50" s="3" t="s">
        <v>68</v>
      </c>
      <c r="E50" s="3" t="s">
        <v>69</v>
      </c>
      <c r="F50" s="5" t="s">
        <v>70</v>
      </c>
      <c r="G50" s="11"/>
    </row>
    <row r="51" spans="1:7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7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</row>
    <row r="53" spans="1:7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7">
      <c r="B64" t="s">
        <v>113</v>
      </c>
      <c r="G64" t="s">
        <v>71</v>
      </c>
    </row>
    <row r="65" spans="1:9" ht="15">
      <c r="B65" t="s">
        <v>114</v>
      </c>
      <c r="G65">
        <v>9144.5290000000005</v>
      </c>
      <c r="H65" s="10"/>
    </row>
    <row r="66" spans="1:9">
      <c r="B66" t="s">
        <v>150</v>
      </c>
    </row>
    <row r="67" spans="1:9">
      <c r="B67" t="s">
        <v>172</v>
      </c>
    </row>
    <row r="68" spans="1:9">
      <c r="B68" t="s">
        <v>173</v>
      </c>
    </row>
    <row r="78" spans="1:9">
      <c r="A78" t="s">
        <v>80</v>
      </c>
    </row>
    <row r="80" spans="1:9" ht="49" thickBot="1">
      <c r="A80" s="3" t="s">
        <v>81</v>
      </c>
      <c r="B80" s="5" t="s">
        <v>119</v>
      </c>
      <c r="C80" s="6" t="s">
        <v>82</v>
      </c>
      <c r="D80" s="3" t="s">
        <v>123</v>
      </c>
      <c r="E80" s="3" t="s">
        <v>83</v>
      </c>
      <c r="F80" s="8" t="s">
        <v>157</v>
      </c>
      <c r="G80" s="8" t="s">
        <v>158</v>
      </c>
      <c r="H80" s="8" t="s">
        <v>145</v>
      </c>
      <c r="I80" s="8" t="s">
        <v>146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W157"/>
  <sheetViews>
    <sheetView tabSelected="1" topLeftCell="D76" workbookViewId="0">
      <selection activeCell="P91" sqref="P91"/>
    </sheetView>
  </sheetViews>
  <sheetFormatPr baseColWidth="10" defaultRowHeight="13"/>
  <sheetData>
    <row r="2" spans="1:21">
      <c r="A2" t="s">
        <v>129</v>
      </c>
      <c r="B2" t="s">
        <v>43</v>
      </c>
      <c r="H2" t="s">
        <v>133</v>
      </c>
    </row>
    <row r="4" spans="1:21">
      <c r="A4" t="s">
        <v>156</v>
      </c>
      <c r="B4" t="s">
        <v>128</v>
      </c>
      <c r="C4" t="s">
        <v>40</v>
      </c>
      <c r="D4" t="s">
        <v>41</v>
      </c>
      <c r="E4" t="s">
        <v>36</v>
      </c>
      <c r="F4" t="s">
        <v>130</v>
      </c>
      <c r="G4" t="s">
        <v>131</v>
      </c>
      <c r="H4" t="s">
        <v>126</v>
      </c>
      <c r="I4" t="s">
        <v>132</v>
      </c>
      <c r="J4" t="s">
        <v>35</v>
      </c>
      <c r="K4" t="s">
        <v>126</v>
      </c>
      <c r="L4" t="s">
        <v>134</v>
      </c>
      <c r="M4" t="s">
        <v>141</v>
      </c>
      <c r="N4" t="s">
        <v>142</v>
      </c>
      <c r="O4" t="s">
        <v>159</v>
      </c>
    </row>
    <row r="5" spans="1:21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1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1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10" spans="1:21">
      <c r="A10" t="s">
        <v>60</v>
      </c>
      <c r="B10" t="s">
        <v>77</v>
      </c>
    </row>
    <row r="11" spans="1:21" ht="26">
      <c r="A11" s="11" t="s">
        <v>156</v>
      </c>
      <c r="B11" s="11" t="s">
        <v>48</v>
      </c>
      <c r="C11" s="11" t="s">
        <v>128</v>
      </c>
      <c r="D11" s="11" t="s">
        <v>44</v>
      </c>
      <c r="E11" s="11" t="s">
        <v>45</v>
      </c>
      <c r="F11" s="11" t="s">
        <v>46</v>
      </c>
      <c r="G11" s="11" t="s">
        <v>47</v>
      </c>
      <c r="H11" s="11" t="s">
        <v>94</v>
      </c>
      <c r="I11" s="11" t="s">
        <v>49</v>
      </c>
      <c r="J11" s="11" t="s">
        <v>95</v>
      </c>
      <c r="M11" t="s">
        <v>61</v>
      </c>
      <c r="R11" t="s">
        <v>78</v>
      </c>
    </row>
    <row r="12" spans="1:21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156</v>
      </c>
      <c r="N12" s="11" t="s">
        <v>48</v>
      </c>
      <c r="O12" s="11" t="s">
        <v>128</v>
      </c>
      <c r="P12" s="11" t="s">
        <v>62</v>
      </c>
      <c r="Q12" s="11"/>
      <c r="R12" s="11" t="s">
        <v>156</v>
      </c>
      <c r="S12" s="11" t="s">
        <v>42</v>
      </c>
      <c r="T12" s="11" t="s">
        <v>128</v>
      </c>
      <c r="U12" s="11" t="s">
        <v>62</v>
      </c>
    </row>
    <row r="13" spans="1:21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</row>
    <row r="14" spans="1:21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</row>
    <row r="15" spans="1:21">
      <c r="N15">
        <v>139</v>
      </c>
      <c r="O15">
        <v>13</v>
      </c>
      <c r="P15">
        <f>49*60+14</f>
        <v>2954</v>
      </c>
    </row>
    <row r="17" spans="1:18">
      <c r="A17" t="s">
        <v>92</v>
      </c>
      <c r="B17" t="s">
        <v>126</v>
      </c>
      <c r="M17">
        <v>4</v>
      </c>
      <c r="N17">
        <v>115</v>
      </c>
      <c r="O17">
        <v>25</v>
      </c>
      <c r="P17">
        <v>5006</v>
      </c>
      <c r="R17">
        <v>4</v>
      </c>
    </row>
    <row r="18" spans="1:18">
      <c r="A18" t="s">
        <v>93</v>
      </c>
      <c r="B18">
        <v>563</v>
      </c>
      <c r="N18">
        <v>123</v>
      </c>
      <c r="O18">
        <v>25</v>
      </c>
      <c r="P18">
        <v>4731</v>
      </c>
    </row>
    <row r="19" spans="1:18">
      <c r="A19" t="s">
        <v>135</v>
      </c>
      <c r="B19">
        <f>19*60</f>
        <v>1140</v>
      </c>
      <c r="N19">
        <v>116</v>
      </c>
      <c r="O19">
        <v>25</v>
      </c>
      <c r="P19">
        <v>4804</v>
      </c>
    </row>
    <row r="20" spans="1:18">
      <c r="A20" t="s">
        <v>136</v>
      </c>
      <c r="B20">
        <v>2611</v>
      </c>
    </row>
    <row r="21" spans="1:18">
      <c r="M21">
        <v>8</v>
      </c>
      <c r="N21">
        <v>116</v>
      </c>
      <c r="O21">
        <v>50</v>
      </c>
      <c r="P21">
        <v>8765</v>
      </c>
      <c r="R21">
        <v>8</v>
      </c>
    </row>
    <row r="22" spans="1:18">
      <c r="N22">
        <v>115</v>
      </c>
      <c r="O22">
        <v>50</v>
      </c>
      <c r="P22">
        <v>8546</v>
      </c>
    </row>
    <row r="23" spans="1:18">
      <c r="N23">
        <v>136</v>
      </c>
      <c r="O23">
        <v>50</v>
      </c>
      <c r="P23">
        <v>8579</v>
      </c>
    </row>
    <row r="26" spans="1:18">
      <c r="A26" t="s">
        <v>156</v>
      </c>
      <c r="B26" t="s">
        <v>138</v>
      </c>
      <c r="C26" t="s">
        <v>137</v>
      </c>
      <c r="D26" t="s">
        <v>41</v>
      </c>
      <c r="E26" t="s">
        <v>126</v>
      </c>
      <c r="F26" t="s">
        <v>138</v>
      </c>
      <c r="G26" t="s">
        <v>137</v>
      </c>
      <c r="H26" t="s">
        <v>41</v>
      </c>
      <c r="I26" t="s">
        <v>126</v>
      </c>
      <c r="J26" t="s">
        <v>139</v>
      </c>
      <c r="K26" t="s">
        <v>137</v>
      </c>
      <c r="L26" t="s">
        <v>41</v>
      </c>
      <c r="M26" t="s">
        <v>126</v>
      </c>
      <c r="N26" t="s">
        <v>140</v>
      </c>
      <c r="P26" t="s">
        <v>143</v>
      </c>
      <c r="Q26" t="s">
        <v>144</v>
      </c>
      <c r="R26" t="s">
        <v>6</v>
      </c>
    </row>
    <row r="27" spans="1:18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18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5">AVERAGE(E28+I28+M28)/3</f>
        <v>2909.003666666667</v>
      </c>
      <c r="Q28">
        <f t="shared" ref="Q28:Q29" si="6">1.96 * STDEV(E28,I28,M28)/SQRT(3)</f>
        <v>30.100037057320566</v>
      </c>
      <c r="R28">
        <f>P28+J34</f>
        <v>3087.090623188406</v>
      </c>
    </row>
    <row r="29" spans="1:18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5"/>
        <v>4941.1123333333335</v>
      </c>
      <c r="Q29">
        <f t="shared" si="6"/>
        <v>10.540389098093113</v>
      </c>
      <c r="R29">
        <f>P29+K34</f>
        <v>5297.2862463768115</v>
      </c>
    </row>
    <row r="32" spans="1:18">
      <c r="I32" t="s">
        <v>5</v>
      </c>
    </row>
    <row r="33" spans="3:11">
      <c r="I33" t="s">
        <v>2</v>
      </c>
      <c r="J33" t="s">
        <v>3</v>
      </c>
      <c r="K33" t="s">
        <v>4</v>
      </c>
    </row>
    <row r="34" spans="3:11">
      <c r="I34">
        <v>89.043478260869563</v>
      </c>
      <c r="J34">
        <v>178.08695652173913</v>
      </c>
      <c r="K34">
        <v>356.17391304347825</v>
      </c>
    </row>
    <row r="35" spans="3:11">
      <c r="K35">
        <f>4096/11.2</f>
        <v>365.71428571428572</v>
      </c>
    </row>
    <row r="36" spans="3:11">
      <c r="K36">
        <f>4096/11.6</f>
        <v>353.10344827586209</v>
      </c>
    </row>
    <row r="37" spans="3:11">
      <c r="D37">
        <f>30446636</f>
        <v>30446636</v>
      </c>
      <c r="E37">
        <f>D37-E38</f>
        <v>-716</v>
      </c>
    </row>
    <row r="38" spans="3:11">
      <c r="E38">
        <f>1171052*26</f>
        <v>30447352</v>
      </c>
      <c r="F38">
        <f>716/4</f>
        <v>179</v>
      </c>
    </row>
    <row r="41" spans="3:11">
      <c r="H41" s="13"/>
    </row>
    <row r="44" spans="3:11">
      <c r="C44" t="s">
        <v>115</v>
      </c>
    </row>
    <row r="45" spans="3:11">
      <c r="C45" t="s">
        <v>116</v>
      </c>
    </row>
    <row r="46" spans="3:11">
      <c r="C46" t="s">
        <v>117</v>
      </c>
    </row>
    <row r="47" spans="3:11">
      <c r="C47" t="s">
        <v>127</v>
      </c>
    </row>
    <row r="53" spans="1:11">
      <c r="D53" t="s">
        <v>74</v>
      </c>
    </row>
    <row r="56" spans="1:11">
      <c r="A56" t="s">
        <v>32</v>
      </c>
      <c r="B56" t="s">
        <v>33</v>
      </c>
      <c r="C56" t="s">
        <v>170</v>
      </c>
      <c r="D56" t="s">
        <v>34</v>
      </c>
      <c r="E56" t="s">
        <v>171</v>
      </c>
      <c r="F56" t="s">
        <v>35</v>
      </c>
      <c r="G56" t="s">
        <v>36</v>
      </c>
      <c r="H56" t="s">
        <v>0</v>
      </c>
      <c r="I56" t="s">
        <v>1</v>
      </c>
      <c r="K56" t="s">
        <v>10</v>
      </c>
    </row>
    <row r="57" spans="1:11">
      <c r="A57" t="s">
        <v>37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7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38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9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7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7"/>
        <v>3842</v>
      </c>
    </row>
    <row r="66" spans="1:23">
      <c r="A66" t="s">
        <v>39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8</v>
      </c>
    </row>
    <row r="67" spans="1:23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8">C67+D67+E67+F67</f>
        <v>6879.79</v>
      </c>
    </row>
    <row r="68" spans="1:23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8"/>
        <v>6846.674</v>
      </c>
    </row>
    <row r="71" spans="1:23">
      <c r="K71" t="s">
        <v>12</v>
      </c>
      <c r="L71" t="s">
        <v>19</v>
      </c>
      <c r="M71" t="s">
        <v>18</v>
      </c>
      <c r="N71" t="s">
        <v>31</v>
      </c>
      <c r="O71" t="s">
        <v>16</v>
      </c>
      <c r="P71" t="s">
        <v>20</v>
      </c>
      <c r="Q71" t="s">
        <v>21</v>
      </c>
      <c r="R71" t="s">
        <v>22</v>
      </c>
      <c r="S71" t="s">
        <v>23</v>
      </c>
    </row>
    <row r="72" spans="1:23">
      <c r="J72" t="s">
        <v>11</v>
      </c>
      <c r="K72" t="s">
        <v>13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</row>
    <row r="73" spans="1:23">
      <c r="K73" t="s">
        <v>14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</row>
    <row r="74" spans="1:23">
      <c r="K74" t="s">
        <v>15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3:S74" si="9">SUM(M74:R74)</f>
        <v>6856.1113333333333</v>
      </c>
    </row>
    <row r="76" spans="1:23">
      <c r="D76" t="s">
        <v>75</v>
      </c>
    </row>
    <row r="78" spans="1:23">
      <c r="P78" t="s">
        <v>30</v>
      </c>
      <c r="Q78" t="s">
        <v>24</v>
      </c>
      <c r="R78" t="s">
        <v>25</v>
      </c>
      <c r="S78" t="s">
        <v>26</v>
      </c>
      <c r="T78" t="s">
        <v>28</v>
      </c>
      <c r="U78" t="s">
        <v>27</v>
      </c>
      <c r="V78" t="s">
        <v>17</v>
      </c>
      <c r="W78" t="s">
        <v>29</v>
      </c>
    </row>
    <row r="79" spans="1:23">
      <c r="A79" t="s">
        <v>32</v>
      </c>
      <c r="B79" t="s">
        <v>33</v>
      </c>
      <c r="C79" t="s">
        <v>170</v>
      </c>
      <c r="D79" t="s">
        <v>34</v>
      </c>
      <c r="E79" t="s">
        <v>171</v>
      </c>
      <c r="F79" t="s">
        <v>35</v>
      </c>
      <c r="G79" t="s">
        <v>126</v>
      </c>
      <c r="P79">
        <v>7.4416887262080644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3">
      <c r="A80" t="s">
        <v>37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76</v>
      </c>
      <c r="P80">
        <v>7.4416887262080644</v>
      </c>
      <c r="Q80">
        <v>2.9398669347662096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0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0"/>
        <v>1264.49</v>
      </c>
    </row>
    <row r="84" spans="1:23">
      <c r="A84" t="s">
        <v>38</v>
      </c>
      <c r="B84">
        <v>1171052</v>
      </c>
    </row>
    <row r="85" spans="1:23">
      <c r="A85" t="s">
        <v>39</v>
      </c>
      <c r="B85">
        <v>1171052</v>
      </c>
    </row>
    <row r="88" spans="1:23">
      <c r="A88" t="s">
        <v>92</v>
      </c>
      <c r="B88" t="s">
        <v>126</v>
      </c>
    </row>
    <row r="89" spans="1:23">
      <c r="A89" t="s">
        <v>93</v>
      </c>
      <c r="B89">
        <v>563</v>
      </c>
    </row>
    <row r="90" spans="1:23">
      <c r="A90" t="s">
        <v>135</v>
      </c>
      <c r="B90">
        <f>19*60</f>
        <v>1140</v>
      </c>
    </row>
    <row r="91" spans="1:23" s="12" customFormat="1">
      <c r="A91" t="s">
        <v>136</v>
      </c>
      <c r="B91">
        <v>2611</v>
      </c>
      <c r="C91"/>
      <c r="D91"/>
      <c r="E91"/>
      <c r="F91"/>
      <c r="G91"/>
    </row>
    <row r="102" spans="7:11" s="11" customFormat="1"/>
    <row r="111" spans="7:11">
      <c r="G111" s="11"/>
      <c r="H111" s="11"/>
      <c r="I111" s="11"/>
      <c r="J111" s="11"/>
      <c r="K111" s="11"/>
    </row>
    <row r="144" spans="2:6">
      <c r="B144" t="s">
        <v>169</v>
      </c>
      <c r="C144" t="s">
        <v>138</v>
      </c>
      <c r="D144" t="s">
        <v>137</v>
      </c>
      <c r="E144" t="s">
        <v>41</v>
      </c>
      <c r="F144" t="s">
        <v>126</v>
      </c>
    </row>
    <row r="145" spans="2:2">
      <c r="B145">
        <v>2</v>
      </c>
    </row>
    <row r="149" spans="2:2">
      <c r="B149">
        <v>4</v>
      </c>
    </row>
    <row r="153" spans="2:2">
      <c r="B153">
        <v>8</v>
      </c>
    </row>
    <row r="157" spans="2:2">
      <c r="B157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2012-02-19T17:45:22Z</dcterms:modified>
</cp:coreProperties>
</file>