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8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3.xml" ContentType="application/vnd.openxmlformats-officedocument.drawingml.char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Default Extension="jpeg" ContentType="image/jpeg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620" yWindow="-20" windowWidth="12860" windowHeight="698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8"/>
  <c r="C7"/>
  <c r="C6"/>
  <c r="C5"/>
  <c r="C82" i="3"/>
  <c r="C81"/>
  <c r="G81"/>
  <c r="G82"/>
  <c r="C80"/>
  <c r="G80"/>
  <c r="B90"/>
  <c r="C59"/>
  <c r="C58"/>
  <c r="G58"/>
  <c r="G59"/>
  <c r="C57"/>
  <c r="G57"/>
  <c r="Q13"/>
  <c r="P15"/>
  <c r="P14"/>
  <c r="P13"/>
  <c r="G14"/>
  <c r="F14"/>
  <c r="F13"/>
  <c r="E13"/>
  <c r="I13"/>
  <c r="I14"/>
  <c r="D13"/>
  <c r="H13"/>
  <c r="H14"/>
  <c r="G13"/>
  <c r="F12"/>
  <c r="I12"/>
  <c r="H12"/>
  <c r="G12"/>
  <c r="E5"/>
  <c r="H5"/>
  <c r="K5"/>
  <c r="M5"/>
  <c r="M27"/>
  <c r="P27"/>
  <c r="E6"/>
  <c r="H6"/>
  <c r="K6"/>
  <c r="M6"/>
  <c r="P28"/>
  <c r="E7"/>
  <c r="H7"/>
  <c r="K7"/>
  <c r="M7"/>
  <c r="P29"/>
  <c r="O5"/>
  <c r="Q28"/>
  <c r="Q29"/>
  <c r="Q27"/>
  <c r="N6"/>
  <c r="N7"/>
  <c r="N5"/>
  <c r="B19"/>
</calcChain>
</file>

<file path=xl/sharedStrings.xml><?xml version="1.0" encoding="utf-8"?>
<sst xmlns="http://schemas.openxmlformats.org/spreadsheetml/2006/main" count="350" uniqueCount="144">
  <si>
    <t>Input data</t>
    <phoneticPr fontId="2" type="noConversion"/>
  </si>
  <si>
    <t>chunk size</t>
    <phoneticPr fontId="2" type="noConversion"/>
  </si>
  <si>
    <t>map</t>
    <phoneticPr fontId="2" type="noConversion"/>
  </si>
  <si>
    <t>reduce</t>
    <phoneticPr fontId="2" type="noConversion"/>
  </si>
  <si>
    <t>tts</t>
    <phoneticPr fontId="2" type="noConversion"/>
  </si>
  <si>
    <t>(1+1)2</t>
    <phoneticPr fontId="2" type="noConversion"/>
  </si>
  <si>
    <t>(2+2)4</t>
    <phoneticPr fontId="2" type="noConversion"/>
  </si>
  <si>
    <t>(4+4)8</t>
    <phoneticPr fontId="2" type="noConversion"/>
  </si>
  <si>
    <t>Map</t>
    <phoneticPr fontId="2" type="noConversion"/>
  </si>
  <si>
    <t>Reduce</t>
    <phoneticPr fontId="2" type="noConversion"/>
  </si>
  <si>
    <t>input 2GB, sequences=3805921, chunksize=128MB, number of reduces=8</t>
    <phoneticPr fontId="2" type="noConversion"/>
  </si>
  <si>
    <t>Mapcompletion</t>
    <phoneticPr fontId="2" type="noConversion"/>
  </si>
  <si>
    <t>shuffle completion</t>
    <phoneticPr fontId="2" type="noConversion"/>
  </si>
  <si>
    <t>reduce completion</t>
    <phoneticPr fontId="2" type="noConversion"/>
  </si>
  <si>
    <t>map phase time</t>
    <phoneticPr fontId="2" type="noConversion"/>
  </si>
  <si>
    <t>setup</t>
    <phoneticPr fontId="2" type="noConversion"/>
  </si>
  <si>
    <t>reduce phase time</t>
    <phoneticPr fontId="2" type="noConversion"/>
  </si>
  <si>
    <t>Size of data transferred in MB from Map to reduce phase</t>
    <phoneticPr fontId="2" type="noConversion"/>
  </si>
  <si>
    <t>reduce Output data size in MB</t>
    <phoneticPr fontId="2" type="noConversion"/>
  </si>
  <si>
    <t>duplicate  data size in MB</t>
    <phoneticPr fontId="2" type="noConversion"/>
  </si>
  <si>
    <t>Varying Number of chunk size - II</t>
    <phoneticPr fontId="2" type="noConversion"/>
  </si>
  <si>
    <t>Varying Number of chunk size - III</t>
    <phoneticPr fontId="2" type="noConversion"/>
  </si>
  <si>
    <t>number of reads</t>
    <phoneticPr fontId="2" type="noConversion"/>
  </si>
  <si>
    <t>Number of chunks created</t>
    <phoneticPr fontId="2" type="noConversion"/>
  </si>
  <si>
    <t>Time taken to chunk files in seconds</t>
    <phoneticPr fontId="2" type="noConversion"/>
  </si>
  <si>
    <t>Map phase Time in seconds - I</t>
    <phoneticPr fontId="2" type="noConversion"/>
  </si>
  <si>
    <t>Reduce Phase Time in seconds - I</t>
    <phoneticPr fontId="2" type="noConversion"/>
  </si>
  <si>
    <t>seqal</t>
    <phoneticPr fontId="2" type="noConversion"/>
  </si>
  <si>
    <t>seqal default configs</t>
    <phoneticPr fontId="2" type="noConversion"/>
  </si>
  <si>
    <t>tts</t>
    <phoneticPr fontId="2" type="noConversion"/>
  </si>
  <si>
    <t>mean reduce phase</t>
    <phoneticPr fontId="2" type="noConversion"/>
  </si>
  <si>
    <t>stderr of reduce phase</t>
    <phoneticPr fontId="2" type="noConversion"/>
  </si>
  <si>
    <t>Varying number of workers, input size = 10 GB, reduces = 8, Number of reads/ chunk=625000</t>
    <phoneticPr fontId="2" type="noConversion"/>
  </si>
  <si>
    <t>Workers</t>
    <phoneticPr fontId="2" type="noConversion"/>
  </si>
  <si>
    <t>mean map phase</t>
  </si>
  <si>
    <t>stderr of map phase</t>
  </si>
  <si>
    <t>mean reduce phase</t>
  </si>
  <si>
    <t>stderr of reduce phase</t>
  </si>
  <si>
    <t>&lt; 1sec</t>
    <phoneticPr fontId="2" type="noConversion"/>
  </si>
  <si>
    <t>Data transfer in MB between map &amp; reduce phase is</t>
    <phoneticPr fontId="2" type="noConversion"/>
  </si>
  <si>
    <t>Reduced output size  3120 MB  which is 31.2% of input data</t>
    <phoneticPr fontId="2" type="noConversion"/>
  </si>
  <si>
    <t>Number of workers=(4+4), sierra and hotel used.</t>
    <phoneticPr fontId="2" type="noConversion"/>
  </si>
  <si>
    <t>Number of workers=(4+4), india and hotel used.</t>
    <phoneticPr fontId="2" type="noConversion"/>
  </si>
  <si>
    <t>835 intermediate data</t>
    <phoneticPr fontId="2" type="noConversion"/>
  </si>
  <si>
    <t>phase times</t>
    <phoneticPr fontId="2" type="noConversion"/>
  </si>
  <si>
    <t>Reduced output size  3120 MB  which is 31.2% of input data</t>
    <phoneticPr fontId="2" type="noConversion"/>
  </si>
  <si>
    <t>Varying Input size, chunk size=625000, number  of reduces=8, number of workers=32</t>
    <phoneticPr fontId="2" type="noConversion"/>
  </si>
  <si>
    <t>Input data size in GB</t>
    <phoneticPr fontId="2" type="noConversion"/>
  </si>
  <si>
    <t>Total Time to solution in  secs</t>
    <phoneticPr fontId="2" type="noConversion"/>
  </si>
  <si>
    <t>stderr in chunk time</t>
    <phoneticPr fontId="2" type="noConversion"/>
  </si>
  <si>
    <t>Reduce Phase Time in seconds - III</t>
    <phoneticPr fontId="2" type="noConversion"/>
  </si>
  <si>
    <t>Mean</t>
    <phoneticPr fontId="2" type="noConversion"/>
  </si>
  <si>
    <t>stderr</t>
    <phoneticPr fontId="2" type="noConversion"/>
  </si>
  <si>
    <t>mean</t>
    <phoneticPr fontId="2" type="noConversion"/>
  </si>
  <si>
    <t>Varying chunk size ,  Input Size = 10GB, Number of workers - 32, Number of reduces -8</t>
    <phoneticPr fontId="2" type="noConversion"/>
  </si>
  <si>
    <t>number of reads</t>
    <phoneticPr fontId="2" type="noConversion"/>
  </si>
  <si>
    <t>Number of chunks created</t>
    <phoneticPr fontId="2" type="noConversion"/>
  </si>
  <si>
    <t>Time taken to chunk files in seconds</t>
    <phoneticPr fontId="2" type="noConversion"/>
  </si>
  <si>
    <t>prq</t>
    <phoneticPr fontId="2" type="noConversion"/>
  </si>
  <si>
    <t>2GB</t>
    <phoneticPr fontId="2" type="noConversion"/>
  </si>
  <si>
    <t>shuffle phase time</t>
    <phoneticPr fontId="2" type="noConversion"/>
  </si>
  <si>
    <t>averge sort time</t>
    <phoneticPr fontId="2" type="noConversion"/>
  </si>
  <si>
    <t>Duplicate output size is 4445MB which is 44.5% of input data</t>
    <phoneticPr fontId="2" type="noConversion"/>
  </si>
  <si>
    <t>Remaining is Filedelimiter which I used.</t>
    <phoneticPr fontId="2" type="noConversion"/>
  </si>
  <si>
    <t>+</t>
    <phoneticPr fontId="2" type="noConversion"/>
  </si>
  <si>
    <t>Varying Number of  workers</t>
    <phoneticPr fontId="2" type="noConversion"/>
  </si>
  <si>
    <t>Varying Number of  workers - II</t>
    <phoneticPr fontId="2" type="noConversion"/>
  </si>
  <si>
    <t>Varying Number of  workers - III</t>
    <phoneticPr fontId="2" type="noConversion"/>
  </si>
  <si>
    <t>Number of  subjobs(workers) for both map/reduce phase</t>
    <phoneticPr fontId="2" type="noConversion"/>
  </si>
  <si>
    <t>Map phase Time in seconds</t>
    <phoneticPr fontId="2" type="noConversion"/>
  </si>
  <si>
    <t>Varying Number of chunk size - I</t>
    <phoneticPr fontId="2" type="noConversion"/>
  </si>
  <si>
    <t>chunk size( lines)</t>
    <phoneticPr fontId="2" type="noConversion"/>
  </si>
  <si>
    <t>number of reads</t>
    <phoneticPr fontId="2" type="noConversion"/>
  </si>
  <si>
    <t>Mean Map phase</t>
    <phoneticPr fontId="2" type="noConversion"/>
  </si>
  <si>
    <t>stderr for map phase</t>
    <phoneticPr fontId="2" type="noConversion"/>
  </si>
  <si>
    <t>mean reduce phase</t>
    <phoneticPr fontId="2" type="noConversion"/>
  </si>
  <si>
    <t>stderr for reduce phase</t>
    <phoneticPr fontId="2" type="noConversion"/>
  </si>
  <si>
    <t xml:space="preserve">Mean </t>
    <phoneticPr fontId="2" type="noConversion"/>
  </si>
  <si>
    <t>Stdev</t>
    <phoneticPr fontId="2" type="noConversion"/>
  </si>
  <si>
    <t xml:space="preserve">Time to transfer files files between map &amp; reduce phase is </t>
    <phoneticPr fontId="2" type="noConversion"/>
  </si>
  <si>
    <t>Data transfer in MB between map &amp; reduce phase is</t>
    <phoneticPr fontId="2" type="noConversion"/>
  </si>
  <si>
    <t>use default replication factor.</t>
    <phoneticPr fontId="2" type="noConversion"/>
  </si>
  <si>
    <t>calculate tim taken for each map task.</t>
    <phoneticPr fontId="2" type="noConversion"/>
  </si>
  <si>
    <t>calculate time for launching map task.</t>
    <phoneticPr fontId="2" type="noConversion"/>
  </si>
  <si>
    <t>Input Data size(GB)</t>
    <phoneticPr fontId="2" type="noConversion"/>
  </si>
  <si>
    <t>Number of chunks created</t>
    <phoneticPr fontId="2" type="noConversion"/>
  </si>
  <si>
    <t>Number of  subjobs(workers) for both map/reduce phase</t>
    <phoneticPr fontId="2" type="noConversion"/>
  </si>
  <si>
    <t>number of reduces.</t>
    <phoneticPr fontId="2" type="noConversion"/>
  </si>
  <si>
    <t>Total Time sec</t>
  </si>
  <si>
    <t>Time taken to chunk files in seconds</t>
    <phoneticPr fontId="2" type="noConversion"/>
  </si>
  <si>
    <t>Map phase Time in seconds</t>
    <phoneticPr fontId="2" type="noConversion"/>
  </si>
  <si>
    <t>Reduce Phase Time in seconds</t>
    <phoneticPr fontId="2" type="noConversion"/>
  </si>
  <si>
    <t>tts</t>
    <phoneticPr fontId="2" type="noConversion"/>
  </si>
  <si>
    <t>caluclate time for sort time.</t>
    <phoneticPr fontId="2" type="noConversion"/>
  </si>
  <si>
    <t>chunks</t>
    <phoneticPr fontId="2" type="noConversion"/>
  </si>
  <si>
    <t>seqal</t>
    <phoneticPr fontId="2" type="noConversion"/>
  </si>
  <si>
    <t>Map</t>
    <phoneticPr fontId="2" type="noConversion"/>
  </si>
  <si>
    <t>reduce</t>
    <phoneticPr fontId="2" type="noConversion"/>
  </si>
  <si>
    <t>map</t>
    <phoneticPr fontId="2" type="noConversion"/>
  </si>
  <si>
    <t>mahine used -sierra</t>
    <phoneticPr fontId="2" type="noConversion"/>
  </si>
  <si>
    <t>sequences</t>
    <phoneticPr fontId="2" type="noConversion"/>
  </si>
  <si>
    <t>4GB</t>
    <phoneticPr fontId="2" type="noConversion"/>
  </si>
  <si>
    <t>8GB</t>
    <phoneticPr fontId="2" type="noConversion"/>
  </si>
  <si>
    <t>Map</t>
    <phoneticPr fontId="2" type="noConversion"/>
  </si>
  <si>
    <t>chunktime</t>
    <phoneticPr fontId="2" type="noConversion"/>
  </si>
  <si>
    <t>chunktime</t>
    <phoneticPr fontId="2" type="noConversion"/>
  </si>
  <si>
    <t>intermediate data</t>
    <phoneticPr fontId="2" type="noConversion"/>
  </si>
  <si>
    <t>Mean tts</t>
    <phoneticPr fontId="2" type="noConversion"/>
  </si>
  <si>
    <t>std tts</t>
    <phoneticPr fontId="2" type="noConversion"/>
  </si>
  <si>
    <t>mean tts</t>
    <phoneticPr fontId="2" type="noConversion"/>
  </si>
  <si>
    <t>stdtts</t>
    <phoneticPr fontId="2" type="noConversion"/>
  </si>
  <si>
    <t>mean time taken for reduce phase</t>
    <phoneticPr fontId="2" type="noConversion"/>
  </si>
  <si>
    <t>stderr for reduce phase phase time</t>
    <phoneticPr fontId="2" type="noConversion"/>
  </si>
  <si>
    <t>Varying chunk size ,  Input Size = 10GB, Number of workers - 32, Number of reduces -8</t>
    <phoneticPr fontId="2" type="noConversion"/>
  </si>
  <si>
    <t>Mean Map phase</t>
    <phoneticPr fontId="2" type="noConversion"/>
  </si>
  <si>
    <t>Stdev</t>
    <phoneticPr fontId="2" type="noConversion"/>
  </si>
  <si>
    <t>Reduced output size  3120 MB  which is 31.2% of input data</t>
    <phoneticPr fontId="2" type="noConversion"/>
  </si>
  <si>
    <t>mean map phase</t>
    <phoneticPr fontId="2" type="noConversion"/>
  </si>
  <si>
    <t>File Transfer in seconds</t>
    <phoneticPr fontId="2" type="noConversion"/>
  </si>
  <si>
    <t>Map phase Time in seconds - II</t>
    <phoneticPr fontId="2" type="noConversion"/>
  </si>
  <si>
    <t>Reduce Phase Time in seconds-II</t>
    <phoneticPr fontId="2" type="noConversion"/>
  </si>
  <si>
    <t>Map phase Time in seconds-III</t>
    <phoneticPr fontId="2" type="noConversion"/>
  </si>
  <si>
    <t>input data</t>
    <phoneticPr fontId="2" type="noConversion"/>
  </si>
  <si>
    <t>mean time taken for map phase</t>
    <phoneticPr fontId="2" type="noConversion"/>
  </si>
  <si>
    <t>stderr in map phase time</t>
    <phoneticPr fontId="2" type="noConversion"/>
  </si>
  <si>
    <t>sequences per chunk</t>
    <phoneticPr fontId="2" type="noConversion"/>
  </si>
  <si>
    <t>Varying Input size - III</t>
    <phoneticPr fontId="2" type="noConversion"/>
  </si>
  <si>
    <t>mean chunk time</t>
    <phoneticPr fontId="2" type="noConversion"/>
  </si>
  <si>
    <t>stderr chunk time</t>
    <phoneticPr fontId="2" type="noConversion"/>
  </si>
  <si>
    <t>mean map phase</t>
    <phoneticPr fontId="2" type="noConversion"/>
  </si>
  <si>
    <t>stderr in map phase</t>
    <phoneticPr fontId="2" type="noConversion"/>
  </si>
  <si>
    <t>mean reduce phase</t>
    <phoneticPr fontId="2" type="noConversion"/>
  </si>
  <si>
    <t>stderr reduce phase</t>
    <phoneticPr fontId="2" type="noConversion"/>
  </si>
  <si>
    <t>stderr of map phase</t>
    <phoneticPr fontId="2" type="noConversion"/>
  </si>
  <si>
    <t>Reduce Phase Time in seconds</t>
    <phoneticPr fontId="2" type="noConversion"/>
  </si>
  <si>
    <t>PMR</t>
    <phoneticPr fontId="2" type="noConversion"/>
  </si>
  <si>
    <t>chunk time</t>
    <phoneticPr fontId="2" type="noConversion"/>
  </si>
  <si>
    <t>exchange</t>
    <phoneticPr fontId="2" type="noConversion"/>
  </si>
  <si>
    <t>Duplicate output size is 4445MB which is 44.5% of input data</t>
    <phoneticPr fontId="2" type="noConversion"/>
  </si>
  <si>
    <t>Remaining is Filedelimiter which I used.</t>
    <phoneticPr fontId="2" type="noConversion"/>
  </si>
  <si>
    <t>Varying Input size - I</t>
    <phoneticPr fontId="2" type="noConversion"/>
  </si>
  <si>
    <t>Input Data size(GB)</t>
    <phoneticPr fontId="2" type="noConversion"/>
  </si>
  <si>
    <t>duplicate  data size in GB</t>
    <phoneticPr fontId="2" type="noConversion"/>
  </si>
  <si>
    <t>Varying Input size - II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</si>
</sst>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3" borderId="0" xfId="0" applyFont="1" applyFill="1"/>
    <xf numFmtId="0" fontId="0" fillId="3" borderId="0" xfId="0" applyFill="1"/>
    <xf numFmtId="0" fontId="4" fillId="2" borderId="0" xfId="0" applyFont="1" applyFill="1" applyAlignment="1">
      <alignment wrapText="1" shrinkToFit="1"/>
    </xf>
    <xf numFmtId="0" fontId="5" fillId="2" borderId="1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5" fillId="2" borderId="1" xfId="0" applyFont="1" applyFill="1" applyBorder="1" applyAlignment="1">
      <alignment wrapText="1" shrinkToFit="1"/>
    </xf>
    <xf numFmtId="0" fontId="4" fillId="2" borderId="2" xfId="0" applyFont="1" applyFill="1" applyBorder="1" applyAlignment="1">
      <alignment wrapText="1" shrinkToFit="1"/>
    </xf>
    <xf numFmtId="0" fontId="4" fillId="2" borderId="0" xfId="0" applyFont="1" applyFill="1" applyBorder="1" applyAlignment="1">
      <alignment wrapText="1" shrinkToFit="1"/>
    </xf>
    <xf numFmtId="2" fontId="0" fillId="0" borderId="0" xfId="0" applyNumberFormat="1"/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497128904"/>
        <c:axId val="497627944"/>
      </c:barChart>
      <c:catAx>
        <c:axId val="497128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97627944"/>
        <c:crosses val="autoZero"/>
        <c:auto val="1"/>
        <c:lblAlgn val="ctr"/>
        <c:lblOffset val="100"/>
      </c:catAx>
      <c:valAx>
        <c:axId val="497627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7128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497832056"/>
        <c:axId val="497835032"/>
      </c:scatterChart>
      <c:valAx>
        <c:axId val="497832056"/>
        <c:scaling>
          <c:orientation val="minMax"/>
        </c:scaling>
        <c:axPos val="b"/>
        <c:numFmt formatCode="General" sourceLinked="1"/>
        <c:tickLblPos val="nextTo"/>
        <c:crossAx val="497835032"/>
        <c:crosses val="autoZero"/>
        <c:crossBetween val="midCat"/>
      </c:valAx>
      <c:valAx>
        <c:axId val="497835032"/>
        <c:scaling>
          <c:orientation val="minMax"/>
        </c:scaling>
        <c:axPos val="l"/>
        <c:majorGridlines/>
        <c:numFmt formatCode="General" sourceLinked="1"/>
        <c:tickLblPos val="nextTo"/>
        <c:crossAx val="4978320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7"/>
  <c:chart>
    <c:autoTitleDeleted val="1"/>
    <c:plotArea>
      <c:layout/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Sheet1!$L$5:$L$7</c:f>
              <c:numCache>
                <c:formatCode>General</c:formatCode>
                <c:ptCount val="3"/>
                <c:pt idx="0">
                  <c:v>3.805921E6</c:v>
                </c:pt>
                <c:pt idx="1">
                  <c:v>7.611659E6</c:v>
                </c:pt>
                <c:pt idx="2">
                  <c:v>1.5224713E7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Sheet1!$L$5:$L$7</c:f>
              <c:numCache>
                <c:formatCode>General</c:formatCode>
                <c:ptCount val="3"/>
                <c:pt idx="0">
                  <c:v>3.805921E6</c:v>
                </c:pt>
                <c:pt idx="1">
                  <c:v>7.611659E6</c:v>
                </c:pt>
                <c:pt idx="2">
                  <c:v>1.5224713E7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axId val="497902952"/>
        <c:axId val="497910136"/>
      </c:barChart>
      <c:catAx>
        <c:axId val="497902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Sequences</a:t>
                </a:r>
              </a:p>
            </c:rich>
          </c:tx>
          <c:layout/>
        </c:title>
        <c:numFmt formatCode="General" sourceLinked="1"/>
        <c:tickLblPos val="nextTo"/>
        <c:crossAx val="497910136"/>
        <c:crosses val="autoZero"/>
        <c:auto val="1"/>
        <c:lblAlgn val="ctr"/>
        <c:lblOffset val="100"/>
      </c:catAx>
      <c:valAx>
        <c:axId val="4979101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497902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497522872"/>
        <c:axId val="497530072"/>
      </c:barChart>
      <c:catAx>
        <c:axId val="497522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497530072"/>
        <c:crosses val="autoZero"/>
        <c:auto val="1"/>
        <c:lblAlgn val="ctr"/>
        <c:lblOffset val="100"/>
      </c:catAx>
      <c:valAx>
        <c:axId val="497530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7522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497544136"/>
        <c:axId val="497435688"/>
      </c:barChart>
      <c:catAx>
        <c:axId val="497544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497435688"/>
        <c:crosses val="autoZero"/>
        <c:auto val="1"/>
        <c:lblAlgn val="ctr"/>
        <c:lblOffset val="100"/>
      </c:catAx>
      <c:valAx>
        <c:axId val="497435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7544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497384776"/>
        <c:axId val="497324376"/>
      </c:barChart>
      <c:catAx>
        <c:axId val="497384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97324376"/>
        <c:crosses val="autoZero"/>
        <c:auto val="1"/>
        <c:lblAlgn val="ctr"/>
        <c:lblOffset val="100"/>
      </c:catAx>
      <c:valAx>
        <c:axId val="497324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7384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497639784"/>
        <c:axId val="497649464"/>
      </c:barChart>
      <c:catAx>
        <c:axId val="497639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497649464"/>
        <c:crosses val="autoZero"/>
        <c:auto val="1"/>
        <c:lblAlgn val="ctr"/>
        <c:lblOffset val="100"/>
      </c:catAx>
      <c:valAx>
        <c:axId val="497649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7639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497694552"/>
        <c:axId val="497700424"/>
      </c:barChart>
      <c:catAx>
        <c:axId val="497694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497700424"/>
        <c:crosses val="autoZero"/>
        <c:auto val="1"/>
        <c:lblAlgn val="ctr"/>
        <c:lblOffset val="100"/>
      </c:catAx>
      <c:valAx>
        <c:axId val="497700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7694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497713000"/>
        <c:axId val="497719208"/>
      </c:scatterChart>
      <c:valAx>
        <c:axId val="497713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97719208"/>
        <c:crosses val="autoZero"/>
        <c:crossBetween val="midCat"/>
      </c:valAx>
      <c:valAx>
        <c:axId val="497719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77130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497771592"/>
        <c:axId val="497774568"/>
      </c:scatterChart>
      <c:valAx>
        <c:axId val="497771592"/>
        <c:scaling>
          <c:orientation val="minMax"/>
        </c:scaling>
        <c:axPos val="b"/>
        <c:numFmt formatCode="General" sourceLinked="1"/>
        <c:tickLblPos val="nextTo"/>
        <c:crossAx val="497774568"/>
        <c:crosses val="autoZero"/>
        <c:crossBetween val="midCat"/>
      </c:valAx>
      <c:valAx>
        <c:axId val="497774568"/>
        <c:scaling>
          <c:orientation val="minMax"/>
        </c:scaling>
        <c:axPos val="l"/>
        <c:majorGridlines/>
        <c:numFmt formatCode="General" sourceLinked="1"/>
        <c:tickLblPos val="nextTo"/>
        <c:crossAx val="4977715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497801720"/>
        <c:axId val="497804696"/>
      </c:scatterChart>
      <c:valAx>
        <c:axId val="497801720"/>
        <c:scaling>
          <c:orientation val="minMax"/>
        </c:scaling>
        <c:axPos val="b"/>
        <c:numFmt formatCode="General" sourceLinked="1"/>
        <c:tickLblPos val="nextTo"/>
        <c:crossAx val="497804696"/>
        <c:crosses val="autoZero"/>
        <c:crossBetween val="midCat"/>
      </c:valAx>
      <c:valAx>
        <c:axId val="497804696"/>
        <c:scaling>
          <c:orientation val="minMax"/>
        </c:scaling>
        <c:axPos val="l"/>
        <c:majorGridlines/>
        <c:numFmt formatCode="General" sourceLinked="1"/>
        <c:tickLblPos val="nextTo"/>
        <c:crossAx val="4978017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55</xdr:row>
      <xdr:rowOff>0</xdr:rowOff>
    </xdr:from>
    <xdr:to>
      <xdr:col>14</xdr:col>
      <xdr:colOff>508000</xdr:colOff>
      <xdr:row>72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736600</xdr:colOff>
      <xdr:row>86</xdr:row>
      <xdr:rowOff>25400</xdr:rowOff>
    </xdr:from>
    <xdr:to>
      <xdr:col>7</xdr:col>
      <xdr:colOff>711200</xdr:colOff>
      <xdr:row>103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889000</xdr:colOff>
      <xdr:row>51</xdr:row>
      <xdr:rowOff>63500</xdr:rowOff>
    </xdr:from>
    <xdr:to>
      <xdr:col>17</xdr:col>
      <xdr:colOff>698500</xdr:colOff>
      <xdr:row>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workbookViewId="0">
      <selection activeCell="A141" sqref="A141:A143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70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71</v>
      </c>
      <c r="B2" s="3" t="s">
        <v>72</v>
      </c>
      <c r="C2" s="4" t="s">
        <v>84</v>
      </c>
      <c r="D2" s="5" t="s">
        <v>85</v>
      </c>
      <c r="E2" s="3" t="s">
        <v>86</v>
      </c>
      <c r="F2" s="3" t="s">
        <v>87</v>
      </c>
      <c r="G2" s="6" t="s">
        <v>88</v>
      </c>
      <c r="H2" s="3" t="s">
        <v>89</v>
      </c>
      <c r="I2" s="7" t="s">
        <v>90</v>
      </c>
      <c r="J2" s="7" t="s">
        <v>91</v>
      </c>
      <c r="K2" s="8" t="s">
        <v>118</v>
      </c>
      <c r="L2" s="8" t="s">
        <v>17</v>
      </c>
      <c r="M2" s="8" t="s">
        <v>18</v>
      </c>
      <c r="N2" s="8" t="s">
        <v>19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20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71</v>
      </c>
      <c r="B9" s="3" t="s">
        <v>72</v>
      </c>
      <c r="C9" s="4" t="s">
        <v>84</v>
      </c>
      <c r="D9" s="5" t="s">
        <v>85</v>
      </c>
      <c r="E9" s="3" t="s">
        <v>86</v>
      </c>
      <c r="F9" s="3" t="s">
        <v>87</v>
      </c>
      <c r="G9" s="6" t="s">
        <v>88</v>
      </c>
      <c r="H9" s="3" t="s">
        <v>89</v>
      </c>
      <c r="I9" s="7" t="s">
        <v>90</v>
      </c>
      <c r="J9" s="7" t="s">
        <v>91</v>
      </c>
      <c r="K9" s="8" t="s">
        <v>118</v>
      </c>
      <c r="L9" s="8" t="s">
        <v>17</v>
      </c>
      <c r="M9" s="8" t="s">
        <v>18</v>
      </c>
      <c r="N9" s="8" t="s">
        <v>19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21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71</v>
      </c>
      <c r="B17" s="3" t="s">
        <v>72</v>
      </c>
      <c r="C17" s="4" t="s">
        <v>84</v>
      </c>
      <c r="D17" s="5" t="s">
        <v>85</v>
      </c>
      <c r="E17" s="3" t="s">
        <v>86</v>
      </c>
      <c r="F17" s="3" t="s">
        <v>87</v>
      </c>
      <c r="G17" s="6" t="s">
        <v>88</v>
      </c>
      <c r="H17" s="3" t="s">
        <v>89</v>
      </c>
      <c r="I17" s="7" t="s">
        <v>90</v>
      </c>
      <c r="J17" s="7" t="s">
        <v>91</v>
      </c>
      <c r="K17" s="8" t="s">
        <v>118</v>
      </c>
      <c r="L17" s="8" t="s">
        <v>17</v>
      </c>
      <c r="M17" s="8" t="s">
        <v>18</v>
      </c>
      <c r="N17" s="8" t="s">
        <v>19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22</v>
      </c>
      <c r="B24" s="5" t="s">
        <v>23</v>
      </c>
      <c r="C24" s="6" t="s">
        <v>88</v>
      </c>
      <c r="D24" s="3" t="s">
        <v>24</v>
      </c>
      <c r="E24" s="7" t="s">
        <v>25</v>
      </c>
      <c r="F24" s="7" t="s">
        <v>26</v>
      </c>
      <c r="G24" s="7" t="s">
        <v>119</v>
      </c>
      <c r="H24" s="7" t="s">
        <v>120</v>
      </c>
      <c r="I24" s="7" t="s">
        <v>121</v>
      </c>
      <c r="J24" s="7" t="s">
        <v>50</v>
      </c>
      <c r="K24" s="8" t="s">
        <v>51</v>
      </c>
      <c r="L24" s="8" t="s">
        <v>52</v>
      </c>
      <c r="M24" s="8" t="s">
        <v>53</v>
      </c>
      <c r="N24" s="8" t="s">
        <v>52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54</v>
      </c>
    </row>
    <row r="32" spans="1:19" ht="46" thickBot="1">
      <c r="D32" s="3" t="s">
        <v>55</v>
      </c>
      <c r="E32" s="5" t="s">
        <v>56</v>
      </c>
      <c r="F32" s="6" t="s">
        <v>88</v>
      </c>
      <c r="G32" s="3" t="s">
        <v>57</v>
      </c>
      <c r="H32" s="8" t="s">
        <v>73</v>
      </c>
      <c r="I32" s="8" t="s">
        <v>74</v>
      </c>
      <c r="J32" s="8" t="s">
        <v>75</v>
      </c>
      <c r="K32" s="8" t="s">
        <v>76</v>
      </c>
      <c r="R32" t="s">
        <v>77</v>
      </c>
      <c r="S32" t="s">
        <v>78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79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80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45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62</v>
      </c>
    </row>
    <row r="37" spans="4:19">
      <c r="M37" t="s">
        <v>63</v>
      </c>
    </row>
    <row r="60" spans="25:25">
      <c r="Y60" t="s">
        <v>64</v>
      </c>
    </row>
    <row r="65" spans="1:14" ht="15">
      <c r="A65" s="1"/>
      <c r="B65" s="2"/>
      <c r="C65" s="2"/>
      <c r="D65" s="2"/>
      <c r="E65" s="2"/>
      <c r="F65" s="2"/>
      <c r="G65" s="1" t="s">
        <v>65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71</v>
      </c>
      <c r="B66" s="3" t="s">
        <v>72</v>
      </c>
      <c r="C66" s="4" t="s">
        <v>84</v>
      </c>
      <c r="D66" s="5" t="s">
        <v>85</v>
      </c>
      <c r="E66" s="3" t="s">
        <v>86</v>
      </c>
      <c r="F66" s="3" t="s">
        <v>87</v>
      </c>
      <c r="G66" s="6" t="s">
        <v>88</v>
      </c>
      <c r="H66" s="3" t="s">
        <v>89</v>
      </c>
      <c r="I66" s="7" t="s">
        <v>90</v>
      </c>
      <c r="J66" s="7" t="s">
        <v>91</v>
      </c>
      <c r="K66" s="8" t="s">
        <v>118</v>
      </c>
      <c r="L66" s="8" t="s">
        <v>17</v>
      </c>
      <c r="M66" s="8" t="s">
        <v>18</v>
      </c>
      <c r="N66" s="8" t="s">
        <v>19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66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71</v>
      </c>
      <c r="B73" s="3" t="s">
        <v>72</v>
      </c>
      <c r="C73" s="4" t="s">
        <v>84</v>
      </c>
      <c r="D73" s="5" t="s">
        <v>85</v>
      </c>
      <c r="E73" s="3" t="s">
        <v>86</v>
      </c>
      <c r="F73" s="3" t="s">
        <v>87</v>
      </c>
      <c r="G73" s="6" t="s">
        <v>88</v>
      </c>
      <c r="H73" s="3" t="s">
        <v>89</v>
      </c>
      <c r="I73" s="7" t="s">
        <v>90</v>
      </c>
      <c r="J73" s="7" t="s">
        <v>91</v>
      </c>
      <c r="K73" s="8" t="s">
        <v>118</v>
      </c>
      <c r="L73" s="8" t="s">
        <v>17</v>
      </c>
      <c r="M73" s="8" t="s">
        <v>18</v>
      </c>
      <c r="N73" s="8" t="s">
        <v>19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67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71</v>
      </c>
      <c r="B80" s="3" t="s">
        <v>72</v>
      </c>
      <c r="C80" s="4" t="s">
        <v>84</v>
      </c>
      <c r="D80" s="5" t="s">
        <v>85</v>
      </c>
      <c r="E80" s="3" t="s">
        <v>86</v>
      </c>
      <c r="F80" s="3" t="s">
        <v>87</v>
      </c>
      <c r="G80" s="6" t="s">
        <v>88</v>
      </c>
      <c r="H80" s="3" t="s">
        <v>89</v>
      </c>
      <c r="I80" s="7" t="s">
        <v>90</v>
      </c>
      <c r="J80" s="7" t="s">
        <v>91</v>
      </c>
      <c r="K80" s="8" t="s">
        <v>118</v>
      </c>
      <c r="L80" s="8" t="s">
        <v>17</v>
      </c>
      <c r="M80" s="8" t="s">
        <v>18</v>
      </c>
      <c r="N80" s="8" t="s">
        <v>19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68</v>
      </c>
      <c r="B87" s="6" t="s">
        <v>88</v>
      </c>
      <c r="C87" s="7" t="s">
        <v>69</v>
      </c>
      <c r="D87" s="7" t="s">
        <v>69</v>
      </c>
      <c r="E87" s="7" t="s">
        <v>69</v>
      </c>
      <c r="F87" s="8" t="s">
        <v>117</v>
      </c>
      <c r="G87" s="8" t="s">
        <v>133</v>
      </c>
      <c r="H87" s="7" t="s">
        <v>134</v>
      </c>
      <c r="I87" s="7" t="s">
        <v>134</v>
      </c>
      <c r="J87" s="7" t="s">
        <v>134</v>
      </c>
      <c r="K87" s="8" t="s">
        <v>30</v>
      </c>
      <c r="L87" s="8" t="s">
        <v>31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32</v>
      </c>
    </row>
    <row r="96" spans="1:12" ht="33" thickBot="1">
      <c r="A96" s="3" t="s">
        <v>33</v>
      </c>
      <c r="B96" s="5" t="s">
        <v>88</v>
      </c>
      <c r="C96" s="6" t="s">
        <v>34</v>
      </c>
      <c r="D96" s="3" t="s">
        <v>35</v>
      </c>
      <c r="E96" s="3" t="s">
        <v>36</v>
      </c>
      <c r="F96" s="5" t="s">
        <v>37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38</v>
      </c>
    </row>
    <row r="101" spans="1:22">
      <c r="V101">
        <v>9144.5290000000005</v>
      </c>
    </row>
    <row r="105" spans="1:22">
      <c r="I105" t="s">
        <v>79</v>
      </c>
    </row>
    <row r="106" spans="1:22">
      <c r="I106" t="s">
        <v>39</v>
      </c>
    </row>
    <row r="107" spans="1:22">
      <c r="I107" t="s">
        <v>40</v>
      </c>
    </row>
    <row r="108" spans="1:22">
      <c r="I108" t="s">
        <v>138</v>
      </c>
    </row>
    <row r="109" spans="1:22">
      <c r="I109" t="s">
        <v>139</v>
      </c>
    </row>
    <row r="120" spans="1:17" ht="15">
      <c r="A120" s="1"/>
      <c r="B120" s="2"/>
      <c r="C120" s="2"/>
      <c r="D120" s="2"/>
      <c r="E120" s="2"/>
      <c r="F120" s="2"/>
      <c r="G120" s="1" t="s">
        <v>140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71</v>
      </c>
      <c r="B121" s="3" t="s">
        <v>22</v>
      </c>
      <c r="C121" s="4" t="s">
        <v>141</v>
      </c>
      <c r="D121" s="5" t="s">
        <v>85</v>
      </c>
      <c r="E121" s="3" t="s">
        <v>86</v>
      </c>
      <c r="F121" s="3" t="s">
        <v>87</v>
      </c>
      <c r="G121" s="6" t="s">
        <v>88</v>
      </c>
      <c r="H121" s="3" t="s">
        <v>89</v>
      </c>
      <c r="I121" s="7" t="s">
        <v>90</v>
      </c>
      <c r="J121" s="7" t="s">
        <v>91</v>
      </c>
      <c r="K121" s="8" t="s">
        <v>118</v>
      </c>
      <c r="L121" s="8" t="s">
        <v>17</v>
      </c>
      <c r="M121" s="8" t="s">
        <v>18</v>
      </c>
      <c r="N121" s="8" t="s">
        <v>142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143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71</v>
      </c>
      <c r="B130" s="3" t="s">
        <v>72</v>
      </c>
      <c r="C130" s="4" t="s">
        <v>84</v>
      </c>
      <c r="D130" s="5" t="s">
        <v>85</v>
      </c>
      <c r="E130" s="3" t="s">
        <v>86</v>
      </c>
      <c r="F130" s="3" t="s">
        <v>87</v>
      </c>
      <c r="G130" s="6" t="s">
        <v>88</v>
      </c>
      <c r="H130" s="3" t="s">
        <v>89</v>
      </c>
      <c r="I130" s="7" t="s">
        <v>90</v>
      </c>
      <c r="J130" s="7" t="s">
        <v>91</v>
      </c>
      <c r="K130" s="8" t="s">
        <v>118</v>
      </c>
      <c r="L130" s="8" t="s">
        <v>17</v>
      </c>
      <c r="M130" s="8" t="s">
        <v>18</v>
      </c>
      <c r="N130" s="8" t="s">
        <v>19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126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71</v>
      </c>
      <c r="B140" s="3" t="s">
        <v>72</v>
      </c>
      <c r="C140" s="4" t="s">
        <v>84</v>
      </c>
      <c r="D140" s="5" t="s">
        <v>85</v>
      </c>
      <c r="E140" s="3" t="s">
        <v>86</v>
      </c>
      <c r="F140" s="3" t="s">
        <v>87</v>
      </c>
      <c r="G140" s="6" t="s">
        <v>88</v>
      </c>
      <c r="H140" s="3" t="s">
        <v>89</v>
      </c>
      <c r="I140" s="7" t="s">
        <v>90</v>
      </c>
      <c r="J140" s="7" t="s">
        <v>91</v>
      </c>
      <c r="K140" s="8" t="s">
        <v>118</v>
      </c>
      <c r="L140" s="8" t="s">
        <v>17</v>
      </c>
      <c r="M140" s="8" t="s">
        <v>18</v>
      </c>
      <c r="N140" s="8" t="s">
        <v>142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84</v>
      </c>
      <c r="B147" s="6" t="s">
        <v>88</v>
      </c>
      <c r="C147" s="3" t="s">
        <v>89</v>
      </c>
      <c r="D147" s="3" t="s">
        <v>89</v>
      </c>
      <c r="E147" s="3" t="s">
        <v>89</v>
      </c>
      <c r="F147" s="3" t="s">
        <v>127</v>
      </c>
      <c r="G147" s="3" t="s">
        <v>128</v>
      </c>
      <c r="H147" s="7" t="s">
        <v>90</v>
      </c>
      <c r="I147" s="7" t="s">
        <v>90</v>
      </c>
      <c r="J147" s="7" t="s">
        <v>90</v>
      </c>
      <c r="K147" s="8" t="s">
        <v>129</v>
      </c>
      <c r="L147" s="8" t="s">
        <v>130</v>
      </c>
      <c r="M147" s="7" t="s">
        <v>91</v>
      </c>
      <c r="N147" s="7" t="s">
        <v>91</v>
      </c>
      <c r="O147" s="7" t="s">
        <v>91</v>
      </c>
      <c r="P147" s="8" t="s">
        <v>131</v>
      </c>
      <c r="Q147" s="8" t="s">
        <v>132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46</v>
      </c>
    </row>
    <row r="155" spans="1:17" ht="49" thickBot="1">
      <c r="C155" s="3" t="s">
        <v>47</v>
      </c>
      <c r="D155" s="5" t="s">
        <v>85</v>
      </c>
      <c r="E155" s="6" t="s">
        <v>48</v>
      </c>
      <c r="F155" s="3" t="s">
        <v>89</v>
      </c>
      <c r="G155" s="3" t="s">
        <v>49</v>
      </c>
      <c r="H155" s="8" t="s">
        <v>123</v>
      </c>
      <c r="I155" s="8" t="s">
        <v>124</v>
      </c>
      <c r="J155" s="8" t="s">
        <v>111</v>
      </c>
      <c r="K155" s="8" t="s">
        <v>112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83"/>
  <sheetViews>
    <sheetView workbookViewId="0">
      <selection activeCell="A8" sqref="A8"/>
    </sheetView>
  </sheetViews>
  <sheetFormatPr baseColWidth="10" defaultRowHeight="13"/>
  <sheetData>
    <row r="3" spans="1:8">
      <c r="A3" t="s">
        <v>113</v>
      </c>
    </row>
    <row r="4" spans="1:8" ht="46" thickBot="1">
      <c r="A4" s="3" t="s">
        <v>72</v>
      </c>
      <c r="B4" s="5" t="s">
        <v>85</v>
      </c>
      <c r="C4" s="6" t="s">
        <v>88</v>
      </c>
      <c r="D4" s="3" t="s">
        <v>89</v>
      </c>
      <c r="E4" s="8" t="s">
        <v>114</v>
      </c>
      <c r="F4" s="8" t="s">
        <v>74</v>
      </c>
      <c r="G4" s="8" t="s">
        <v>75</v>
      </c>
      <c r="H4" s="8" t="s">
        <v>76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77</v>
      </c>
      <c r="H31" t="s">
        <v>115</v>
      </c>
    </row>
    <row r="32" spans="2:8">
      <c r="B32" t="s">
        <v>79</v>
      </c>
      <c r="G32">
        <v>1.59</v>
      </c>
      <c r="H32">
        <v>1.36</v>
      </c>
    </row>
    <row r="33" spans="1:8" ht="15">
      <c r="B33" t="s">
        <v>80</v>
      </c>
      <c r="G33" s="10">
        <v>9155.6200000000008</v>
      </c>
      <c r="H33" s="10">
        <v>11.06</v>
      </c>
    </row>
    <row r="34" spans="1:8">
      <c r="B34" t="s">
        <v>116</v>
      </c>
    </row>
    <row r="35" spans="1:8">
      <c r="B35" t="s">
        <v>138</v>
      </c>
    </row>
    <row r="36" spans="1:8">
      <c r="B36" t="s">
        <v>139</v>
      </c>
    </row>
    <row r="48" spans="1:8">
      <c r="A48" t="s">
        <v>32</v>
      </c>
    </row>
    <row r="50" spans="1:7" ht="33" thickBot="1">
      <c r="A50" s="3" t="s">
        <v>33</v>
      </c>
      <c r="B50" s="5" t="s">
        <v>88</v>
      </c>
      <c r="C50" s="6" t="s">
        <v>34</v>
      </c>
      <c r="D50" s="3" t="s">
        <v>35</v>
      </c>
      <c r="E50" s="3" t="s">
        <v>36</v>
      </c>
      <c r="F50" s="5" t="s">
        <v>37</v>
      </c>
      <c r="G50" s="11"/>
    </row>
    <row r="51" spans="1:7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7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</row>
    <row r="53" spans="1:7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7">
      <c r="B64" t="s">
        <v>79</v>
      </c>
      <c r="G64" t="s">
        <v>38</v>
      </c>
    </row>
    <row r="65" spans="1:9" ht="15">
      <c r="B65" t="s">
        <v>80</v>
      </c>
      <c r="G65">
        <v>9144.5290000000005</v>
      </c>
      <c r="H65" s="10"/>
    </row>
    <row r="66" spans="1:9">
      <c r="B66" t="s">
        <v>116</v>
      </c>
    </row>
    <row r="67" spans="1:9">
      <c r="B67" t="s">
        <v>138</v>
      </c>
    </row>
    <row r="68" spans="1:9">
      <c r="B68" t="s">
        <v>139</v>
      </c>
    </row>
    <row r="78" spans="1:9">
      <c r="A78" t="s">
        <v>46</v>
      </c>
    </row>
    <row r="80" spans="1:9" ht="49" thickBot="1">
      <c r="A80" s="3" t="s">
        <v>47</v>
      </c>
      <c r="B80" s="5" t="s">
        <v>85</v>
      </c>
      <c r="C80" s="6" t="s">
        <v>48</v>
      </c>
      <c r="D80" s="3" t="s">
        <v>89</v>
      </c>
      <c r="E80" s="3" t="s">
        <v>49</v>
      </c>
      <c r="F80" s="8" t="s">
        <v>123</v>
      </c>
      <c r="G80" s="8" t="s">
        <v>124</v>
      </c>
      <c r="H80" s="8" t="s">
        <v>111</v>
      </c>
      <c r="I80" s="8" t="s">
        <v>112</v>
      </c>
    </row>
    <row r="81" spans="1:9">
      <c r="A81">
        <v>10</v>
      </c>
      <c r="B81">
        <v>32</v>
      </c>
      <c r="C81" s="9">
        <f>D81+F81+H81</f>
        <v>1498.8969999999997</v>
      </c>
      <c r="D81" s="9">
        <v>187.71699999999998</v>
      </c>
      <c r="E81" s="9">
        <v>1.7540000000002831</v>
      </c>
      <c r="F81" s="9">
        <v>1169.8599999999999</v>
      </c>
      <c r="G81" s="9">
        <v>19.678437700520611</v>
      </c>
      <c r="H81" s="9">
        <v>141.32000000000002</v>
      </c>
      <c r="I81" s="9">
        <v>2.6636263501721773</v>
      </c>
    </row>
    <row r="82" spans="1:9">
      <c r="A82">
        <v>20</v>
      </c>
      <c r="B82">
        <v>64</v>
      </c>
      <c r="C82" s="9">
        <f>D82+F82+H82</f>
        <v>2872.7230000000004</v>
      </c>
      <c r="D82" s="9">
        <v>396.57833333333332</v>
      </c>
      <c r="E82" s="9">
        <v>3.5763333333362866</v>
      </c>
      <c r="F82" s="9">
        <v>2174.0280000000002</v>
      </c>
      <c r="G82" s="9">
        <v>13.902016196695632</v>
      </c>
      <c r="H82" s="9">
        <v>302.11666666666673</v>
      </c>
      <c r="I82" s="9">
        <v>10.873797593807824</v>
      </c>
    </row>
    <row r="83" spans="1:9">
      <c r="A83">
        <v>40</v>
      </c>
      <c r="B83">
        <v>128</v>
      </c>
      <c r="C83" s="9">
        <f>D83+F83+H83</f>
        <v>5882.9740000000002</v>
      </c>
      <c r="D83" s="9">
        <v>860.74866666666674</v>
      </c>
      <c r="E83" s="9">
        <v>24.97066666666846</v>
      </c>
      <c r="F83" s="9">
        <v>4351.1290000000008</v>
      </c>
      <c r="G83" s="9">
        <v>67.344362268343815</v>
      </c>
      <c r="H83" s="9">
        <v>671.09633333333329</v>
      </c>
      <c r="I83" s="9">
        <v>5.7530535177223436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Q157"/>
  <sheetViews>
    <sheetView tabSelected="1" topLeftCell="A26" workbookViewId="0">
      <selection activeCell="E39" sqref="E39"/>
    </sheetView>
  </sheetViews>
  <sheetFormatPr baseColWidth="10" defaultRowHeight="13"/>
  <sheetData>
    <row r="2" spans="1:17">
      <c r="A2" t="s">
        <v>95</v>
      </c>
      <c r="B2" t="s">
        <v>10</v>
      </c>
      <c r="H2" t="s">
        <v>99</v>
      </c>
    </row>
    <row r="4" spans="1:17">
      <c r="A4" t="s">
        <v>122</v>
      </c>
      <c r="B4" t="s">
        <v>94</v>
      </c>
      <c r="C4" t="s">
        <v>8</v>
      </c>
      <c r="D4" t="s">
        <v>9</v>
      </c>
      <c r="E4" t="s">
        <v>4</v>
      </c>
      <c r="F4" t="s">
        <v>96</v>
      </c>
      <c r="G4" t="s">
        <v>97</v>
      </c>
      <c r="H4" t="s">
        <v>92</v>
      </c>
      <c r="I4" t="s">
        <v>98</v>
      </c>
      <c r="J4" t="s">
        <v>3</v>
      </c>
      <c r="K4" t="s">
        <v>92</v>
      </c>
      <c r="L4" t="s">
        <v>100</v>
      </c>
      <c r="M4" t="s">
        <v>107</v>
      </c>
      <c r="N4" t="s">
        <v>108</v>
      </c>
      <c r="O4" t="s">
        <v>125</v>
      </c>
    </row>
    <row r="5" spans="1:17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17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17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10" spans="1:17">
      <c r="A10" t="s">
        <v>27</v>
      </c>
      <c r="B10" t="s">
        <v>44</v>
      </c>
    </row>
    <row r="11" spans="1:17" ht="26">
      <c r="A11" s="11" t="s">
        <v>122</v>
      </c>
      <c r="B11" s="11" t="s">
        <v>15</v>
      </c>
      <c r="C11" s="11" t="s">
        <v>94</v>
      </c>
      <c r="D11" s="11" t="s">
        <v>11</v>
      </c>
      <c r="E11" s="11" t="s">
        <v>12</v>
      </c>
      <c r="F11" s="11" t="s">
        <v>13</v>
      </c>
      <c r="G11" s="11" t="s">
        <v>14</v>
      </c>
      <c r="H11" s="11" t="s">
        <v>60</v>
      </c>
      <c r="I11" s="11" t="s">
        <v>16</v>
      </c>
      <c r="J11" s="11" t="s">
        <v>61</v>
      </c>
      <c r="M11" t="s">
        <v>28</v>
      </c>
    </row>
    <row r="12" spans="1:17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122</v>
      </c>
      <c r="N12" s="11" t="s">
        <v>15</v>
      </c>
      <c r="O12" s="11" t="s">
        <v>94</v>
      </c>
      <c r="P12" s="11" t="s">
        <v>29</v>
      </c>
      <c r="Q12" s="11"/>
    </row>
    <row r="13" spans="1:17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Q13">
        <f>42*60+28</f>
        <v>2548</v>
      </c>
    </row>
    <row r="14" spans="1:17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</row>
    <row r="15" spans="1:17">
      <c r="N15">
        <v>139</v>
      </c>
      <c r="O15">
        <v>13</v>
      </c>
      <c r="P15">
        <f>49*60+14</f>
        <v>2954</v>
      </c>
    </row>
    <row r="17" spans="1:17">
      <c r="A17" t="s">
        <v>58</v>
      </c>
      <c r="B17" t="s">
        <v>92</v>
      </c>
      <c r="M17">
        <v>4</v>
      </c>
    </row>
    <row r="18" spans="1:17">
      <c r="A18" t="s">
        <v>59</v>
      </c>
      <c r="B18">
        <v>563</v>
      </c>
      <c r="M18">
        <v>8</v>
      </c>
    </row>
    <row r="19" spans="1:17">
      <c r="A19" t="s">
        <v>101</v>
      </c>
      <c r="B19">
        <f>19*60</f>
        <v>1140</v>
      </c>
    </row>
    <row r="20" spans="1:17">
      <c r="A20" t="s">
        <v>102</v>
      </c>
      <c r="B20">
        <v>2611</v>
      </c>
    </row>
    <row r="26" spans="1:17">
      <c r="A26" t="s">
        <v>122</v>
      </c>
      <c r="B26" t="s">
        <v>104</v>
      </c>
      <c r="C26" t="s">
        <v>103</v>
      </c>
      <c r="D26" t="s">
        <v>9</v>
      </c>
      <c r="E26" t="s">
        <v>92</v>
      </c>
      <c r="F26" t="s">
        <v>104</v>
      </c>
      <c r="G26" t="s">
        <v>103</v>
      </c>
      <c r="H26" t="s">
        <v>9</v>
      </c>
      <c r="I26" t="s">
        <v>92</v>
      </c>
      <c r="J26" t="s">
        <v>105</v>
      </c>
      <c r="K26" t="s">
        <v>103</v>
      </c>
      <c r="L26" t="s">
        <v>9</v>
      </c>
      <c r="M26" t="s">
        <v>92</v>
      </c>
      <c r="N26" t="s">
        <v>106</v>
      </c>
      <c r="P26" t="s">
        <v>109</v>
      </c>
      <c r="Q26" t="s">
        <v>110</v>
      </c>
    </row>
    <row r="27" spans="1:17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</row>
    <row r="28" spans="1:17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5">AVERAGE(E28+I28+M28)/3</f>
        <v>2909.003666666667</v>
      </c>
      <c r="Q28">
        <f t="shared" ref="Q28:Q29" si="6">1.96 * STDEV(E28,I28,M28)/SQRT(3)</f>
        <v>30.100037057320566</v>
      </c>
    </row>
    <row r="29" spans="1:17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5"/>
        <v>4941.1123333333335</v>
      </c>
      <c r="Q29">
        <f t="shared" si="6"/>
        <v>10.540389098093113</v>
      </c>
    </row>
    <row r="44" spans="3:3">
      <c r="C44" t="s">
        <v>81</v>
      </c>
    </row>
    <row r="45" spans="3:3">
      <c r="C45" t="s">
        <v>82</v>
      </c>
    </row>
    <row r="46" spans="3:3">
      <c r="C46" t="s">
        <v>83</v>
      </c>
    </row>
    <row r="47" spans="3:3">
      <c r="C47" t="s">
        <v>93</v>
      </c>
    </row>
    <row r="53" spans="1:7">
      <c r="D53" t="s">
        <v>41</v>
      </c>
    </row>
    <row r="56" spans="1:7">
      <c r="A56" t="s">
        <v>0</v>
      </c>
      <c r="B56" t="s">
        <v>1</v>
      </c>
      <c r="C56" t="s">
        <v>136</v>
      </c>
      <c r="D56" t="s">
        <v>2</v>
      </c>
      <c r="E56" t="s">
        <v>3</v>
      </c>
      <c r="F56" t="s">
        <v>137</v>
      </c>
      <c r="G56" t="s">
        <v>4</v>
      </c>
    </row>
    <row r="57" spans="1:7">
      <c r="A57" t="s">
        <v>5</v>
      </c>
      <c r="B57">
        <v>1171052</v>
      </c>
      <c r="C57">
        <f>27.1/2</f>
        <v>13.55</v>
      </c>
      <c r="D57">
        <v>1514.68</v>
      </c>
      <c r="E57">
        <v>71.5</v>
      </c>
      <c r="F57">
        <v>51.42</v>
      </c>
      <c r="G57">
        <f>C57+D57+E57+F57</f>
        <v>1651.15</v>
      </c>
    </row>
    <row r="58" spans="1:7">
      <c r="B58">
        <v>1171052</v>
      </c>
      <c r="C58">
        <f>27.64/2</f>
        <v>13.82</v>
      </c>
      <c r="D58">
        <v>1527.62</v>
      </c>
      <c r="E58">
        <v>73.239999999999995</v>
      </c>
      <c r="F58">
        <v>49.51</v>
      </c>
      <c r="G58">
        <f t="shared" ref="G58:G59" si="7">C58+D58+E58+F58</f>
        <v>1664.1899999999998</v>
      </c>
    </row>
    <row r="59" spans="1:7">
      <c r="B59">
        <v>1171052</v>
      </c>
      <c r="C59">
        <f>27.44/2</f>
        <v>13.72</v>
      </c>
      <c r="D59">
        <v>1538.22</v>
      </c>
      <c r="E59">
        <v>71.010000000000005</v>
      </c>
      <c r="F59">
        <v>49.54</v>
      </c>
      <c r="G59">
        <f t="shared" si="7"/>
        <v>1672.49</v>
      </c>
    </row>
    <row r="61" spans="1:7">
      <c r="A61" t="s">
        <v>6</v>
      </c>
      <c r="B61">
        <v>1171052</v>
      </c>
    </row>
    <row r="62" spans="1:7">
      <c r="B62">
        <v>1171052</v>
      </c>
    </row>
    <row r="63" spans="1:7">
      <c r="B63">
        <v>1171052</v>
      </c>
    </row>
    <row r="66" spans="1:8">
      <c r="A66" t="s">
        <v>7</v>
      </c>
      <c r="B66">
        <v>1171052</v>
      </c>
    </row>
    <row r="67" spans="1:8">
      <c r="B67">
        <v>1171052</v>
      </c>
    </row>
    <row r="68" spans="1:8">
      <c r="B68">
        <v>1171052</v>
      </c>
    </row>
    <row r="76" spans="1:8">
      <c r="D76" t="s">
        <v>42</v>
      </c>
    </row>
    <row r="79" spans="1:8">
      <c r="A79" t="s">
        <v>0</v>
      </c>
      <c r="B79" t="s">
        <v>1</v>
      </c>
      <c r="C79" t="s">
        <v>136</v>
      </c>
      <c r="D79" t="s">
        <v>2</v>
      </c>
      <c r="E79" t="s">
        <v>137</v>
      </c>
      <c r="F79" t="s">
        <v>3</v>
      </c>
      <c r="G79" t="s">
        <v>92</v>
      </c>
    </row>
    <row r="80" spans="1:8">
      <c r="A80" t="s">
        <v>5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43</v>
      </c>
    </row>
    <row r="81" spans="1:7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8">C81+D81+E81+F81</f>
        <v>1262.1400000000003</v>
      </c>
    </row>
    <row r="82" spans="1:7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8"/>
        <v>1264.49</v>
      </c>
    </row>
    <row r="84" spans="1:7">
      <c r="A84" t="s">
        <v>6</v>
      </c>
      <c r="B84">
        <v>1171052</v>
      </c>
    </row>
    <row r="85" spans="1:7">
      <c r="A85" t="s">
        <v>7</v>
      </c>
      <c r="B85">
        <v>1171052</v>
      </c>
    </row>
    <row r="88" spans="1:7">
      <c r="A88" t="s">
        <v>58</v>
      </c>
      <c r="B88" t="s">
        <v>92</v>
      </c>
    </row>
    <row r="89" spans="1:7">
      <c r="A89" t="s">
        <v>59</v>
      </c>
      <c r="B89">
        <v>563</v>
      </c>
    </row>
    <row r="90" spans="1:7">
      <c r="A90" t="s">
        <v>101</v>
      </c>
      <c r="B90">
        <f>19*60</f>
        <v>1140</v>
      </c>
    </row>
    <row r="91" spans="1:7" s="12" customFormat="1">
      <c r="A91" t="s">
        <v>102</v>
      </c>
      <c r="B91">
        <v>2611</v>
      </c>
      <c r="C91"/>
      <c r="D91"/>
      <c r="E91"/>
      <c r="F91"/>
      <c r="G91"/>
    </row>
    <row r="102" spans="7:11" s="11" customFormat="1"/>
    <row r="111" spans="7:11">
      <c r="G111" s="11"/>
      <c r="H111" s="11"/>
      <c r="I111" s="11"/>
      <c r="J111" s="11"/>
      <c r="K111" s="11"/>
    </row>
    <row r="144" spans="2:6">
      <c r="B144" t="s">
        <v>135</v>
      </c>
      <c r="C144" t="s">
        <v>104</v>
      </c>
      <c r="D144" t="s">
        <v>103</v>
      </c>
      <c r="E144" t="s">
        <v>9</v>
      </c>
      <c r="F144" t="s">
        <v>92</v>
      </c>
    </row>
    <row r="145" spans="2:2">
      <c r="B145">
        <v>2</v>
      </c>
    </row>
    <row r="149" spans="2:2">
      <c r="B149">
        <v>4</v>
      </c>
    </row>
    <row r="153" spans="2:2">
      <c r="B153">
        <v>8</v>
      </c>
    </row>
    <row r="157" spans="2:2">
      <c r="B157">
        <v>10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2012-01-29T21:31:05Z</dcterms:created>
  <dcterms:modified xsi:type="dcterms:W3CDTF">2012-02-19T01:27:49Z</dcterms:modified>
</cp:coreProperties>
</file>