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120" yWindow="0" windowWidth="33040" windowHeight="20560" tabRatio="500" activeTab="5"/>
  </bookViews>
  <sheets>
    <sheet name="Trestles" sheetId="1" r:id="rId1"/>
    <sheet name="Lonestar" sheetId="2" r:id="rId2"/>
    <sheet name="BJ (Plain)" sheetId="3" r:id="rId3"/>
    <sheet name="BJ (PD-SSH)" sheetId="4" r:id="rId4"/>
    <sheet name="BJ (PD-GO)" sheetId="5" r:id="rId5"/>
    <sheet name="Total" sheetId="6" r:id="rId6"/>
  </sheets>
  <definedNames>
    <definedName name="bj_pd_go_singleresource" localSheetId="4">'BJ (PD-GO)'!$A$1:$L$2</definedName>
    <definedName name="bj_pd_singleresource" localSheetId="3">'BJ (PD-SSH)'!$A$1:$L$7</definedName>
    <definedName name="bj_singleresource" localSheetId="2">'BJ (Plain)'!$A$1:$J$16</definedName>
  </definedNames>
  <calcPr calcId="140000" concurrentCalc="0"/>
  <pivotCaches>
    <pivotCache cacheId="7" r:id="rId7"/>
    <pivotCache cacheId="12" r:id="rId8"/>
    <pivotCache cacheId="15" r:id="rId9"/>
    <pivotCache cacheId="18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D6" i="6"/>
  <c r="D4" i="6"/>
  <c r="C6" i="6"/>
  <c r="B6" i="6"/>
  <c r="N2" i="5"/>
  <c r="M2" i="5"/>
  <c r="O2" i="5"/>
  <c r="C5" i="6"/>
  <c r="B5" i="6"/>
  <c r="C4" i="6"/>
  <c r="B4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O3" i="4"/>
  <c r="O4" i="4"/>
  <c r="O5" i="4"/>
  <c r="O6" i="4"/>
  <c r="O7" i="4"/>
  <c r="O2" i="4"/>
  <c r="N3" i="4"/>
  <c r="N4" i="4"/>
  <c r="N5" i="4"/>
  <c r="N6" i="4"/>
  <c r="N7" i="4"/>
  <c r="N2" i="4"/>
  <c r="M3" i="4"/>
  <c r="M4" i="4"/>
  <c r="M5" i="4"/>
  <c r="M6" i="4"/>
  <c r="M7" i="4"/>
  <c r="M2" i="4"/>
  <c r="J23" i="1"/>
  <c r="K23" i="1"/>
  <c r="L23" i="1"/>
  <c r="I23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J17" i="1"/>
  <c r="K17" i="1"/>
  <c r="L17" i="1"/>
  <c r="I17" i="1"/>
  <c r="E154" i="2"/>
  <c r="E153" i="2"/>
  <c r="E152" i="2"/>
  <c r="E149" i="2"/>
  <c r="E148" i="2"/>
  <c r="E147" i="2"/>
  <c r="E146" i="2"/>
  <c r="E144" i="2"/>
  <c r="E143" i="2"/>
  <c r="E140" i="2"/>
  <c r="E139" i="2"/>
  <c r="E137" i="2"/>
  <c r="E134" i="2"/>
  <c r="E131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7" i="2"/>
  <c r="E6" i="2"/>
  <c r="E5" i="2"/>
  <c r="E2" i="2"/>
  <c r="E5" i="1"/>
  <c r="E6" i="1"/>
</calcChain>
</file>

<file path=xl/connections.xml><?xml version="1.0" encoding="utf-8"?>
<connections xmlns="http://schemas.openxmlformats.org/spreadsheetml/2006/main">
  <connection id="1" name="bj-pd-go-singleresource.txt" type="6" refreshedVersion="0" background="1" saveData="1">
    <textPr fileType="mac" sourceFile="MacSSD:Users:luckow:Dropbox:SAGA:papers:troy:pstar:perf:sc:bj-pd-go-singleresource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j-pd-singleresource.txt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<sst xmlns="http://schemas.openxmlformats.org/spreadsheetml/2006/main" count="582" uniqueCount="66">
  <si>
    <t>Resource</t>
  </si>
  <si>
    <t>Cores</t>
  </si>
  <si>
    <t>Download</t>
  </si>
  <si>
    <t>Runtime</t>
  </si>
  <si>
    <t>Concurrent jobs</t>
  </si>
  <si>
    <t>Trestles</t>
  </si>
  <si>
    <t>Lonestar</t>
  </si>
  <si>
    <t>Zeilenbeschriftungen</t>
  </si>
  <si>
    <t>Gesamtergebnis</t>
  </si>
  <si>
    <t>Werte</t>
  </si>
  <si>
    <t>Mittelwert - Runtime</t>
  </si>
  <si>
    <t>Mittelwert - Download</t>
  </si>
  <si>
    <t>STABW - Download</t>
  </si>
  <si>
    <t>STABW - Runtime</t>
  </si>
  <si>
    <t>in min</t>
  </si>
  <si>
    <t>32 subjobs failed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</si>
  <si>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</si>
  <si>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</si>
  <si>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</si>
  <si>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</si>
  <si>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</si>
  <si>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</si>
  <si>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</si>
  <si>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</si>
  <si>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</si>
  <si>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</si>
  <si>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</si>
  <si>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</si>
  <si>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</si>
  <si>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</si>
  <si>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</si>
  <si>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</si>
  <si>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</si>
  <si>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</si>
  <si>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</si>
  <si>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</si>
  <si>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</si>
  <si>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</si>
  <si>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</si>
  <si>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</si>
  <si>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</si>
  <si>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</si>
  <si>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</si>
  <si>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BJ Staging</t>
  </si>
  <si>
    <t>SJ Staging</t>
  </si>
  <si>
    <t>bigjob:bj-c40744a8-91dc-11e1-8493-f04da2004b3c:trestles.sdsc.edu</t>
  </si>
  <si>
    <t>bigjob:bj-af584dba-91df-11e1-8493-f04da2004b3c:trestles.sdsc.edu</t>
  </si>
  <si>
    <t>bigjob:bj-b24d2206-91e5-11e1-8493-f04da2004b3c:trestles.sdsc.edu</t>
  </si>
  <si>
    <t>bigjob:bj-5dc0a7ae-91ee-11e1-8366-f04da2004b3c:trestles.sdsc.edu</t>
  </si>
  <si>
    <t>bigjob:bj-8534006e-91f9-11e1-8366-f04da2004b3c:trestles.sdsc.edu</t>
  </si>
  <si>
    <t>bigjob:bj-30c630d4-920c-11e1-8366-f04da2004b3c:trestles.sdsc.edu</t>
  </si>
  <si>
    <t>Net Runtime</t>
  </si>
  <si>
    <t>Staging</t>
  </si>
  <si>
    <t>Runtime + Staging</t>
  </si>
  <si>
    <t>Ergebnis</t>
  </si>
  <si>
    <t>Mittelwert - Net Runtime</t>
  </si>
  <si>
    <t>Summe - Runtime + Staging</t>
  </si>
  <si>
    <t>Mittelwert - Runtime + Staging</t>
  </si>
  <si>
    <t>Summe - Staging</t>
  </si>
  <si>
    <t>Mittelwert - Staging</t>
  </si>
  <si>
    <t>Total Runtimes for 128 Cus (in min)</t>
  </si>
  <si>
    <t>bigjob:bj-ee33f8e0-921b-11e1-bc46-00259009e720:trestles.sdsc.edu</t>
  </si>
  <si>
    <t>No PD</t>
  </si>
  <si>
    <t>PD (SSH)</t>
  </si>
  <si>
    <t>Compute</t>
  </si>
  <si>
    <t>PD (GO)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</si>
</sst>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5"/>
    </xf>
    <xf numFmtId="0" fontId="1" fillId="0" borderId="0" xfId="0" applyFont="1" applyAlignment="1">
      <alignment wrapText="1"/>
    </xf>
  </cellXfs>
  <cellStyles count="3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plus>
            <c:min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Trestles!$I$17:$I$21</c:f>
              <c:numCache>
                <c:formatCode>0</c:formatCode>
                <c:ptCount val="5"/>
                <c:pt idx="0">
                  <c:v>1.741666666666667</c:v>
                </c:pt>
                <c:pt idx="1">
                  <c:v>2.35625</c:v>
                </c:pt>
                <c:pt idx="2">
                  <c:v>4.225694444444444</c:v>
                </c:pt>
                <c:pt idx="3">
                  <c:v>9.323611111111111</c:v>
                </c:pt>
                <c:pt idx="4">
                  <c:v>25.1125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plus>
            <c:min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Trestles!$J$17:$J$21</c:f>
              <c:numCache>
                <c:formatCode>0</c:formatCode>
                <c:ptCount val="5"/>
                <c:pt idx="0">
                  <c:v>13.91666666666667</c:v>
                </c:pt>
                <c:pt idx="1">
                  <c:v>14.23958333333333</c:v>
                </c:pt>
                <c:pt idx="2">
                  <c:v>13.56944444444444</c:v>
                </c:pt>
                <c:pt idx="3">
                  <c:v>13.97118055555556</c:v>
                </c:pt>
                <c:pt idx="4">
                  <c:v>15.09079861111111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321640"/>
        <c:axId val="2086327592"/>
      </c:barChart>
      <c:catAx>
        <c:axId val="208632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Number of Concurrent</a:t>
                </a:r>
                <a:r>
                  <a:rPr lang="de-DE" sz="1800" baseline="0">
                    <a:latin typeface="Times"/>
                    <a:cs typeface="Times"/>
                  </a:rPr>
                  <a:t> Compute Units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6327592"/>
        <c:crosses val="autoZero"/>
        <c:auto val="1"/>
        <c:lblAlgn val="ctr"/>
        <c:lblOffset val="100"/>
        <c:noMultiLvlLbl val="0"/>
      </c:catAx>
      <c:valAx>
        <c:axId val="208632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63216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Staging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Total!$A$4:$A$6</c:f>
              <c:strCache>
                <c:ptCount val="3"/>
                <c:pt idx="0">
                  <c:v>No PD</c:v>
                </c:pt>
                <c:pt idx="1">
                  <c:v>PD (SSH)</c:v>
                </c:pt>
                <c:pt idx="2">
                  <c:v>PD (GO)</c:v>
                </c:pt>
              </c:strCache>
            </c:strRef>
          </c:cat>
          <c:val>
            <c:numRef>
              <c:f>Total!$B$4:$B$6</c:f>
              <c:numCache>
                <c:formatCode>0.0</c:formatCode>
                <c:ptCount val="3"/>
                <c:pt idx="0" formatCode="0">
                  <c:v>224.4480902777778</c:v>
                </c:pt>
                <c:pt idx="1">
                  <c:v>48.3214661929389</c:v>
                </c:pt>
                <c:pt idx="2">
                  <c:v>2.915932583813334</c:v>
                </c:pt>
              </c:numCache>
            </c:numRef>
          </c:val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Total!$A$4:$A$6</c:f>
              <c:strCache>
                <c:ptCount val="3"/>
                <c:pt idx="0">
                  <c:v>No PD</c:v>
                </c:pt>
                <c:pt idx="1">
                  <c:v>PD (SSH)</c:v>
                </c:pt>
                <c:pt idx="2">
                  <c:v>PD (GO)</c:v>
                </c:pt>
              </c:strCache>
            </c:strRef>
          </c:cat>
          <c:val>
            <c:numRef>
              <c:f>Total!$D$4:$D$6</c:f>
              <c:numCache>
                <c:formatCode>0.0</c:formatCode>
                <c:ptCount val="3"/>
                <c:pt idx="0">
                  <c:v>18.29373737222215</c:v>
                </c:pt>
                <c:pt idx="1">
                  <c:v>20.72038448255555</c:v>
                </c:pt>
                <c:pt idx="2">
                  <c:v>14.40143604683334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727816"/>
        <c:axId val="2095713032"/>
      </c:barChart>
      <c:catAx>
        <c:axId val="2095727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95713032"/>
        <c:crosses val="autoZero"/>
        <c:auto val="1"/>
        <c:lblAlgn val="ctr"/>
        <c:lblOffset val="100"/>
        <c:noMultiLvlLbl val="0"/>
      </c:catAx>
      <c:valAx>
        <c:axId val="209571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</a:t>
                </a:r>
                <a:r>
                  <a:rPr lang="de-DE" sz="1800" baseline="0">
                    <a:latin typeface="Times"/>
                    <a:cs typeface="Times"/>
                  </a:rPr>
                  <a:t> (in minutes)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95727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28</xdr:row>
      <xdr:rowOff>120650</xdr:rowOff>
    </xdr:from>
    <xdr:to>
      <xdr:col>11</xdr:col>
      <xdr:colOff>228600</xdr:colOff>
      <xdr:row>49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31750</xdr:rowOff>
    </xdr:from>
    <xdr:to>
      <xdr:col>12</xdr:col>
      <xdr:colOff>749300</xdr:colOff>
      <xdr:row>22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029.391178703707" createdVersion="4" refreshedVersion="4" minRefreshableVersion="3" recordCount="276">
  <cacheSource type="worksheet">
    <worksheetSource ref="A2:E278" sheet="Trestles"/>
  </cacheSource>
  <cacheFields count="5">
    <cacheField name="Resource" numFmtId="0">
      <sharedItems/>
    </cacheField>
    <cacheField name="Cores" numFmtId="0">
      <sharedItems containsSemiMixedTypes="0" containsString="0" containsNumber="1" containsInteger="1" minValue="16" maxValue="128"/>
    </cacheField>
    <cacheField name="Concurrent jobs" numFmtId="0">
      <sharedItems containsSemiMixedTypes="0" containsString="0" containsNumber="1" containsInteger="1" minValue="2" maxValue="128" count="6">
        <n v="2"/>
        <n v="4"/>
        <n v="8"/>
        <n v="16"/>
        <n v="32"/>
        <n v="128"/>
      </sharedItems>
    </cacheField>
    <cacheField name="Download" numFmtId="0">
      <sharedItems containsSemiMixedTypes="0" containsString="0" containsNumber="1" containsInteger="1" minValue="90" maxValue="13634"/>
    </cacheField>
    <cacheField name="Runtime" numFmtId="0">
      <sharedItems containsSemiMixedTypes="0" containsString="0" containsNumber="1" containsInteger="1" minValue="261" maxValue="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1029.411887499999" createdVersion="4" refreshedVersion="4" minRefreshableVersion="3" recordCount="15">
  <cacheSource type="worksheet">
    <worksheetSource ref="A1:K16" sheet="BJ (Plain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37.059126853899997" maxValue="22768.135295200002"/>
    </cacheField>
    <cacheField name="BJ Runtime" numFmtId="0">
      <sharedItems containsSemiMixedTypes="0" containsString="0" containsNumber="1" minValue="1116.8879890400001" maxValue="37332.644954199997"/>
    </cacheField>
    <cacheField name="Total Runtime" numFmtId="0">
      <sharedItems containsSemiMixedTypes="0" containsString="0" containsNumber="1" minValue="1117.33498502" maxValue="37333.205501999997"/>
    </cacheField>
    <cacheField name="Coordination URL" numFmtId="0">
      <sharedItems/>
    </cacheField>
    <cacheField name="LRMS URL" numFmtId="0">
      <sharedItems/>
    </cacheField>
    <cacheField name="Net Runtime" numFmtId="0">
      <sharedItems containsSemiMixedTypes="0" containsString="0" containsNumber="1" minValue="933.88354111000035" maxValue="14564.509658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1029.414695254629" createdVersion="4" refreshedVersion="4" minRefreshableVersion="3" recordCount="6">
  <cacheSource type="worksheet">
    <worksheetSource ref="A1:O7" sheet="BJ (PD-SSH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2">
        <n v="1"/>
        <n v="128"/>
      </sharedItems>
    </cacheField>
    <cacheField name="Queuing Time" numFmtId="0">
      <sharedItems containsSemiMixedTypes="0" containsString="0" containsNumber="1" minValue="392.29308795899999" maxValue="6588.2692558799999"/>
    </cacheField>
    <cacheField name="BJ Runtime" numFmtId="0">
      <sharedItems containsSemiMixedTypes="0" containsString="0" containsNumber="1" minValue="1248.8864119100001" maxValue="8013.6574549699999"/>
    </cacheField>
    <cacheField name="Total Runtime" numFmtId="0">
      <sharedItems containsSemiMixedTypes="0" containsString="0" containsNumber="1" minValue="1251.0189650100001" maxValue="8015.7853438900001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205.12900877000001" maxValue="247.03961205499999"/>
    </cacheField>
    <cacheField name="SJ Staging" numFmtId="0">
      <sharedItems containsSemiMixedTypes="0" containsString="0" containsNumber="1" minValue="19.426205158199998" maxValue="21.759326951599999"/>
    </cacheField>
    <cacheField name="Net Runtime" numFmtId="0">
      <sharedItems containsSemiMixedTypes="0" containsString="0" containsNumber="1" minValue="818.97427415000016" maxValue="1441.3552739600004"/>
    </cacheField>
    <cacheField name="Staging" numFmtId="0">
      <sharedItems containsSemiMixedTypes="0" containsString="0" containsNumber="1" minValue="224.5552139282" maxValue="2992.4250838787998"/>
    </cacheField>
    <cacheField name="Runtime + Staging" numFmtId="0">
      <sharedItems containsSemiMixedTypes="0" containsString="0" containsNumber="1" minValue="1043.5294880782001" maxValue="4355.7074382228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1029.472241782409" createdVersion="4" refreshedVersion="4" minRefreshableVersion="3" recordCount="1">
  <cacheSource type="worksheet">
    <worksheetSource ref="A1:O2" sheet="BJ (PD-GO)"/>
  </cacheSource>
  <cacheFields count="15">
    <cacheField name="Run" numFmtId="0">
      <sharedItems containsSemiMixedTypes="0" containsString="0" containsNumber="1" containsInteger="1" minValue="0" maxValue="0"/>
    </cacheField>
    <cacheField name="BJ" numFmtId="0">
      <sharedItems/>
    </cacheField>
    <cacheField name="#Nodes" numFmtId="0">
      <sharedItems containsSemiMixedTypes="0" containsString="0" containsNumber="1" containsInteger="1" minValue="16" maxValue="16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" count="1">
        <n v="1"/>
      </sharedItems>
    </cacheField>
    <cacheField name="Queuing Time" numFmtId="0">
      <sharedItems containsSemiMixedTypes="0" containsString="0" containsNumber="1" minValue="7925.22349906" maxValue="7925.22349906"/>
    </cacheField>
    <cacheField name="BJ Runtime" numFmtId="0">
      <sharedItems containsSemiMixedTypes="0" containsString="0" containsNumber="1" minValue="8789.3096618700001" maxValue="8789.3096618700001"/>
    </cacheField>
    <cacheField name="Total Runtime" numFmtId="0">
      <sharedItems containsSemiMixedTypes="0" containsString="0" containsNumber="1" minValue="8791.9559440600005" maxValue="8791.9559440600005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159.65850997000001" maxValue="159.65850997000001"/>
    </cacheField>
    <cacheField name="SJ Staging" numFmtId="0">
      <sharedItems containsSemiMixedTypes="0" containsString="0" containsNumber="1" minValue="15.297445058799999" maxValue="15.297445058799999"/>
    </cacheField>
    <cacheField name="Net Runtime" numFmtId="0">
      <sharedItems containsSemiMixedTypes="0" containsString="0" containsNumber="1" minValue="864.08616281000013" maxValue="864.08616281000013"/>
    </cacheField>
    <cacheField name="Staging" numFmtId="0">
      <sharedItems containsSemiMixedTypes="0" containsString="0" containsNumber="1" minValue="174.95595502880002" maxValue="174.95595502880002"/>
    </cacheField>
    <cacheField name="Runtime + Staging" numFmtId="0">
      <sharedItems containsSemiMixedTypes="0" containsString="0" containsNumber="1" minValue="1039.0421178388001" maxValue="1039.0421178388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Trestles"/>
    <n v="16"/>
    <x v="0"/>
    <n v="90"/>
    <n v="835"/>
  </r>
  <r>
    <s v="Trestles"/>
    <n v="16"/>
    <x v="0"/>
    <n v="96"/>
    <n v="835"/>
  </r>
  <r>
    <s v="Trestles"/>
    <n v="16"/>
    <x v="0"/>
    <n v="113"/>
    <n v="836"/>
  </r>
  <r>
    <s v="Trestles"/>
    <n v="16"/>
    <x v="0"/>
    <n v="119"/>
    <n v="834"/>
  </r>
  <r>
    <s v="Trestles"/>
    <n v="16"/>
    <x v="1"/>
    <n v="160"/>
    <n v="869"/>
  </r>
  <r>
    <s v="Trestles"/>
    <n v="16"/>
    <x v="1"/>
    <n v="130"/>
    <n v="841"/>
  </r>
  <r>
    <s v="Trestles"/>
    <n v="16"/>
    <x v="1"/>
    <n v="159"/>
    <n v="872"/>
  </r>
  <r>
    <s v="Trestles"/>
    <n v="16"/>
    <x v="1"/>
    <n v="149"/>
    <n v="839"/>
  </r>
  <r>
    <s v="Trestles"/>
    <n v="16"/>
    <x v="1"/>
    <n v="142"/>
    <n v="862"/>
  </r>
  <r>
    <s v="Trestles"/>
    <n v="16"/>
    <x v="1"/>
    <n v="132"/>
    <n v="850"/>
  </r>
  <r>
    <s v="Trestles"/>
    <n v="16"/>
    <x v="1"/>
    <n v="133"/>
    <n v="848"/>
  </r>
  <r>
    <s v="Trestles"/>
    <n v="16"/>
    <x v="1"/>
    <n v="126"/>
    <n v="854"/>
  </r>
  <r>
    <s v="Trestles"/>
    <n v="16"/>
    <x v="2"/>
    <n v="252"/>
    <n v="785"/>
  </r>
  <r>
    <s v="Trestles"/>
    <n v="16"/>
    <x v="2"/>
    <n v="228"/>
    <n v="787"/>
  </r>
  <r>
    <s v="Trestles"/>
    <n v="16"/>
    <x v="2"/>
    <n v="246"/>
    <n v="807"/>
  </r>
  <r>
    <s v="Trestles"/>
    <n v="16"/>
    <x v="2"/>
    <n v="257"/>
    <n v="819"/>
  </r>
  <r>
    <s v="Trestles"/>
    <n v="16"/>
    <x v="2"/>
    <n v="251"/>
    <n v="798"/>
  </r>
  <r>
    <s v="Trestles"/>
    <n v="16"/>
    <x v="2"/>
    <n v="219"/>
    <n v="835"/>
  </r>
  <r>
    <s v="Trestles"/>
    <n v="16"/>
    <x v="2"/>
    <n v="225"/>
    <n v="828"/>
  </r>
  <r>
    <s v="Trestles"/>
    <n v="16"/>
    <x v="2"/>
    <n v="254"/>
    <n v="802"/>
  </r>
  <r>
    <s v="Trestles"/>
    <n v="16"/>
    <x v="2"/>
    <n v="295"/>
    <n v="841"/>
  </r>
  <r>
    <s v="Trestles"/>
    <n v="16"/>
    <x v="2"/>
    <n v="239"/>
    <n v="844"/>
  </r>
  <r>
    <s v="Trestles"/>
    <n v="16"/>
    <x v="2"/>
    <n v="286"/>
    <n v="847"/>
  </r>
  <r>
    <s v="Trestles"/>
    <n v="16"/>
    <x v="2"/>
    <n v="221"/>
    <n v="820"/>
  </r>
  <r>
    <s v="Trestles"/>
    <n v="16"/>
    <x v="2"/>
    <n v="247"/>
    <n v="816"/>
  </r>
  <r>
    <s v="Trestles"/>
    <n v="16"/>
    <x v="2"/>
    <n v="289"/>
    <n v="801"/>
  </r>
  <r>
    <s v="Trestles"/>
    <n v="16"/>
    <x v="2"/>
    <n v="289"/>
    <n v="799"/>
  </r>
  <r>
    <s v="Trestles"/>
    <n v="16"/>
    <x v="2"/>
    <n v="293"/>
    <n v="790"/>
  </r>
  <r>
    <s v="Trestles"/>
    <n v="16"/>
    <x v="2"/>
    <n v="268"/>
    <n v="806"/>
  </r>
  <r>
    <s v="Trestles"/>
    <n v="16"/>
    <x v="2"/>
    <n v="244"/>
    <n v="795"/>
  </r>
  <r>
    <s v="Trestles"/>
    <n v="16"/>
    <x v="2"/>
    <n v="236"/>
    <n v="785"/>
  </r>
  <r>
    <s v="Trestles"/>
    <n v="16"/>
    <x v="2"/>
    <n v="254"/>
    <n v="811"/>
  </r>
  <r>
    <s v="Trestles"/>
    <n v="16"/>
    <x v="2"/>
    <n v="256"/>
    <n v="822"/>
  </r>
  <r>
    <s v="Trestles"/>
    <n v="16"/>
    <x v="2"/>
    <n v="258"/>
    <n v="842"/>
  </r>
  <r>
    <s v="Trestles"/>
    <n v="16"/>
    <x v="2"/>
    <n v="257"/>
    <n v="833"/>
  </r>
  <r>
    <s v="Trestles"/>
    <n v="16"/>
    <x v="2"/>
    <n v="221"/>
    <n v="827"/>
  </r>
  <r>
    <s v="Trestles"/>
    <n v="16"/>
    <x v="3"/>
    <n v="721"/>
    <n v="864"/>
  </r>
  <r>
    <s v="Trestles"/>
    <n v="16"/>
    <x v="3"/>
    <n v="577"/>
    <n v="865"/>
  </r>
  <r>
    <s v="Trestles"/>
    <n v="16"/>
    <x v="3"/>
    <n v="709"/>
    <n v="834"/>
  </r>
  <r>
    <s v="Trestles"/>
    <n v="16"/>
    <x v="3"/>
    <n v="641"/>
    <n v="870"/>
  </r>
  <r>
    <s v="Trestles"/>
    <n v="16"/>
    <x v="3"/>
    <n v="647"/>
    <n v="861"/>
  </r>
  <r>
    <s v="Trestles"/>
    <n v="16"/>
    <x v="3"/>
    <n v="707"/>
    <n v="855"/>
  </r>
  <r>
    <s v="Trestles"/>
    <n v="16"/>
    <x v="3"/>
    <n v="773"/>
    <n v="820"/>
  </r>
  <r>
    <s v="Trestles"/>
    <n v="16"/>
    <x v="3"/>
    <n v="777"/>
    <n v="819"/>
  </r>
  <r>
    <s v="Trestles"/>
    <n v="16"/>
    <x v="3"/>
    <n v="747"/>
    <n v="833"/>
  </r>
  <r>
    <s v="Trestles"/>
    <n v="16"/>
    <x v="3"/>
    <n v="700"/>
    <n v="844"/>
  </r>
  <r>
    <s v="Trestles"/>
    <n v="16"/>
    <x v="3"/>
    <n v="679"/>
    <n v="868"/>
  </r>
  <r>
    <s v="Trestles"/>
    <n v="16"/>
    <x v="3"/>
    <n v="669"/>
    <n v="849"/>
  </r>
  <r>
    <s v="Trestles"/>
    <n v="16"/>
    <x v="3"/>
    <n v="779"/>
    <n v="830"/>
  </r>
  <r>
    <s v="Trestles"/>
    <n v="16"/>
    <x v="3"/>
    <n v="729"/>
    <n v="842"/>
  </r>
  <r>
    <s v="Trestles"/>
    <n v="16"/>
    <x v="3"/>
    <n v="773"/>
    <n v="803"/>
  </r>
  <r>
    <s v="Trestles"/>
    <n v="16"/>
    <x v="3"/>
    <n v="783"/>
    <n v="845"/>
  </r>
  <r>
    <s v="Trestles"/>
    <n v="16"/>
    <x v="3"/>
    <n v="539"/>
    <n v="864"/>
  </r>
  <r>
    <s v="Trestles"/>
    <n v="16"/>
    <x v="3"/>
    <n v="426"/>
    <n v="870"/>
  </r>
  <r>
    <s v="Trestles"/>
    <n v="16"/>
    <x v="3"/>
    <n v="536"/>
    <n v="862"/>
  </r>
  <r>
    <s v="Trestles"/>
    <n v="16"/>
    <x v="3"/>
    <n v="464"/>
    <n v="856"/>
  </r>
  <r>
    <s v="Trestles"/>
    <n v="16"/>
    <x v="3"/>
    <n v="475"/>
    <n v="845"/>
  </r>
  <r>
    <s v="Trestles"/>
    <n v="16"/>
    <x v="3"/>
    <n v="533"/>
    <n v="859"/>
  </r>
  <r>
    <s v="Trestles"/>
    <n v="16"/>
    <x v="3"/>
    <n v="527"/>
    <n v="872"/>
  </r>
  <r>
    <s v="Trestles"/>
    <n v="16"/>
    <x v="3"/>
    <n v="446"/>
    <n v="859"/>
  </r>
  <r>
    <s v="Trestles"/>
    <n v="16"/>
    <x v="3"/>
    <n v="434"/>
    <n v="858"/>
  </r>
  <r>
    <s v="Trestles"/>
    <n v="16"/>
    <x v="3"/>
    <n v="445"/>
    <n v="857"/>
  </r>
  <r>
    <s v="Trestles"/>
    <n v="16"/>
    <x v="3"/>
    <n v="467"/>
    <n v="848"/>
  </r>
  <r>
    <s v="Trestles"/>
    <n v="16"/>
    <x v="3"/>
    <n v="505"/>
    <n v="823"/>
  </r>
  <r>
    <s v="Trestles"/>
    <n v="16"/>
    <x v="3"/>
    <n v="517"/>
    <n v="553"/>
  </r>
  <r>
    <s v="Trestles"/>
    <n v="16"/>
    <x v="3"/>
    <n v="535"/>
    <n v="835"/>
  </r>
  <r>
    <s v="Trestles"/>
    <n v="16"/>
    <x v="3"/>
    <n v="476"/>
    <n v="878"/>
  </r>
  <r>
    <s v="Trestles"/>
    <n v="16"/>
    <x v="3"/>
    <n v="531"/>
    <n v="859"/>
  </r>
  <r>
    <s v="Trestles"/>
    <n v="16"/>
    <x v="3"/>
    <n v="500"/>
    <n v="842"/>
  </r>
  <r>
    <s v="Trestles"/>
    <n v="16"/>
    <x v="3"/>
    <n v="475"/>
    <n v="827"/>
  </r>
  <r>
    <s v="Trestles"/>
    <n v="16"/>
    <x v="3"/>
    <n v="527"/>
    <n v="796"/>
  </r>
  <r>
    <s v="Trestles"/>
    <n v="16"/>
    <x v="3"/>
    <n v="436"/>
    <n v="848"/>
  </r>
  <r>
    <s v="Trestles"/>
    <n v="16"/>
    <x v="3"/>
    <n v="448"/>
    <n v="859"/>
  </r>
  <r>
    <s v="Trestles"/>
    <n v="16"/>
    <x v="3"/>
    <n v="459"/>
    <n v="875"/>
  </r>
  <r>
    <s v="Trestles"/>
    <n v="16"/>
    <x v="3"/>
    <n v="527"/>
    <n v="801"/>
  </r>
  <r>
    <s v="Trestles"/>
    <n v="16"/>
    <x v="3"/>
    <n v="461"/>
    <n v="814"/>
  </r>
  <r>
    <s v="Trestles"/>
    <n v="16"/>
    <x v="3"/>
    <n v="446"/>
    <n v="835"/>
  </r>
  <r>
    <s v="Trestles"/>
    <n v="16"/>
    <x v="3"/>
    <n v="516"/>
    <n v="842"/>
  </r>
  <r>
    <s v="Trestles"/>
    <n v="16"/>
    <x v="3"/>
    <n v="490"/>
    <n v="804"/>
  </r>
  <r>
    <s v="Trestles"/>
    <n v="16"/>
    <x v="3"/>
    <n v="450"/>
    <n v="861"/>
  </r>
  <r>
    <s v="Trestles"/>
    <n v="16"/>
    <x v="3"/>
    <n v="482"/>
    <n v="837"/>
  </r>
  <r>
    <s v="Trestles"/>
    <n v="16"/>
    <x v="3"/>
    <n v="436"/>
    <n v="842"/>
  </r>
  <r>
    <s v="Trestles"/>
    <n v="16"/>
    <x v="3"/>
    <n v="476"/>
    <n v="813"/>
  </r>
  <r>
    <s v="Trestles"/>
    <n v="16"/>
    <x v="3"/>
    <n v="456"/>
    <n v="841"/>
  </r>
  <r>
    <s v="Trestles"/>
    <n v="32"/>
    <x v="4"/>
    <n v="2363"/>
    <n v="898"/>
  </r>
  <r>
    <s v="Trestles"/>
    <n v="32"/>
    <x v="4"/>
    <n v="2222"/>
    <n v="924"/>
  </r>
  <r>
    <s v="Trestles"/>
    <n v="32"/>
    <x v="4"/>
    <n v="2351"/>
    <n v="895"/>
  </r>
  <r>
    <s v="Trestles"/>
    <n v="32"/>
    <x v="4"/>
    <n v="2229"/>
    <n v="946"/>
  </r>
  <r>
    <s v="Trestles"/>
    <n v="32"/>
    <x v="4"/>
    <n v="2202"/>
    <n v="944"/>
  </r>
  <r>
    <s v="Trestles"/>
    <n v="32"/>
    <x v="4"/>
    <n v="2362"/>
    <n v="873"/>
  </r>
  <r>
    <s v="Trestles"/>
    <n v="32"/>
    <x v="4"/>
    <n v="2244"/>
    <n v="917"/>
  </r>
  <r>
    <s v="Trestles"/>
    <n v="32"/>
    <x v="4"/>
    <n v="2337"/>
    <n v="898"/>
  </r>
  <r>
    <s v="Trestles"/>
    <n v="32"/>
    <x v="4"/>
    <n v="2357"/>
    <n v="878"/>
  </r>
  <r>
    <s v="Trestles"/>
    <n v="32"/>
    <x v="4"/>
    <n v="2344"/>
    <n v="886"/>
  </r>
  <r>
    <s v="Trestles"/>
    <n v="32"/>
    <x v="4"/>
    <n v="2339"/>
    <n v="888"/>
  </r>
  <r>
    <s v="Trestles"/>
    <n v="32"/>
    <x v="4"/>
    <n v="2319"/>
    <n v="910"/>
  </r>
  <r>
    <s v="Trestles"/>
    <n v="32"/>
    <x v="4"/>
    <n v="2356"/>
    <n v="878"/>
  </r>
  <r>
    <s v="Trestles"/>
    <n v="32"/>
    <x v="4"/>
    <n v="2373"/>
    <n v="874"/>
  </r>
  <r>
    <s v="Trestles"/>
    <n v="32"/>
    <x v="4"/>
    <n v="2364"/>
    <n v="877"/>
  </r>
  <r>
    <s v="Trestles"/>
    <n v="32"/>
    <x v="4"/>
    <n v="2206"/>
    <n v="956"/>
  </r>
  <r>
    <s v="Trestles"/>
    <n v="32"/>
    <x v="4"/>
    <n v="2361"/>
    <n v="876"/>
  </r>
  <r>
    <s v="Trestles"/>
    <n v="32"/>
    <x v="4"/>
    <n v="2373"/>
    <n v="844"/>
  </r>
  <r>
    <s v="Trestles"/>
    <n v="32"/>
    <x v="4"/>
    <n v="2130"/>
    <n v="946"/>
  </r>
  <r>
    <s v="Trestles"/>
    <n v="32"/>
    <x v="4"/>
    <n v="2327"/>
    <n v="921"/>
  </r>
  <r>
    <s v="Trestles"/>
    <n v="32"/>
    <x v="4"/>
    <n v="2363"/>
    <n v="874"/>
  </r>
  <r>
    <s v="Trestles"/>
    <n v="32"/>
    <x v="4"/>
    <n v="2210"/>
    <n v="951"/>
  </r>
  <r>
    <s v="Trestles"/>
    <n v="32"/>
    <x v="4"/>
    <n v="2375"/>
    <n v="872"/>
  </r>
  <r>
    <s v="Trestles"/>
    <n v="32"/>
    <x v="4"/>
    <n v="2207"/>
    <n v="937"/>
  </r>
  <r>
    <s v="Trestles"/>
    <n v="32"/>
    <x v="4"/>
    <n v="2319"/>
    <n v="906"/>
  </r>
  <r>
    <s v="Trestles"/>
    <n v="32"/>
    <x v="4"/>
    <n v="2327"/>
    <n v="890"/>
  </r>
  <r>
    <s v="Trestles"/>
    <n v="32"/>
    <x v="4"/>
    <n v="2360"/>
    <n v="897"/>
  </r>
  <r>
    <s v="Trestles"/>
    <n v="32"/>
    <x v="4"/>
    <n v="2351"/>
    <n v="888"/>
  </r>
  <r>
    <s v="Trestles"/>
    <n v="32"/>
    <x v="4"/>
    <n v="2348"/>
    <n v="891"/>
  </r>
  <r>
    <s v="Trestles"/>
    <n v="32"/>
    <x v="4"/>
    <n v="2361"/>
    <n v="862"/>
  </r>
  <r>
    <s v="Trestles"/>
    <n v="32"/>
    <x v="4"/>
    <n v="2368"/>
    <n v="897"/>
  </r>
  <r>
    <s v="Trestles"/>
    <n v="32"/>
    <x v="4"/>
    <n v="2353"/>
    <n v="894"/>
  </r>
  <r>
    <s v="Trestles"/>
    <n v="32"/>
    <x v="4"/>
    <n v="992"/>
    <n v="927"/>
  </r>
  <r>
    <s v="Trestles"/>
    <n v="32"/>
    <x v="4"/>
    <n v="1023"/>
    <n v="926"/>
  </r>
  <r>
    <s v="Trestles"/>
    <n v="32"/>
    <x v="4"/>
    <n v="1184"/>
    <n v="868"/>
  </r>
  <r>
    <s v="Trestles"/>
    <n v="32"/>
    <x v="4"/>
    <n v="970"/>
    <n v="937"/>
  </r>
  <r>
    <s v="Trestles"/>
    <n v="32"/>
    <x v="4"/>
    <n v="1068"/>
    <n v="952"/>
  </r>
  <r>
    <s v="Trestles"/>
    <n v="32"/>
    <x v="4"/>
    <n v="1002"/>
    <n v="918"/>
  </r>
  <r>
    <s v="Trestles"/>
    <n v="32"/>
    <x v="4"/>
    <n v="1177"/>
    <n v="869"/>
  </r>
  <r>
    <s v="Trestles"/>
    <n v="32"/>
    <x v="4"/>
    <n v="992"/>
    <n v="929"/>
  </r>
  <r>
    <s v="Trestles"/>
    <n v="32"/>
    <x v="4"/>
    <n v="1188"/>
    <n v="889"/>
  </r>
  <r>
    <s v="Trestles"/>
    <n v="32"/>
    <x v="4"/>
    <n v="920"/>
    <n v="942"/>
  </r>
  <r>
    <s v="Trestles"/>
    <n v="32"/>
    <x v="4"/>
    <n v="986"/>
    <n v="917"/>
  </r>
  <r>
    <s v="Trestles"/>
    <n v="32"/>
    <x v="4"/>
    <n v="1195"/>
    <n v="895"/>
  </r>
  <r>
    <s v="Trestles"/>
    <n v="32"/>
    <x v="4"/>
    <n v="1076"/>
    <n v="943"/>
  </r>
  <r>
    <s v="Trestles"/>
    <n v="32"/>
    <x v="4"/>
    <n v="1186"/>
    <n v="881"/>
  </r>
  <r>
    <s v="Trestles"/>
    <n v="32"/>
    <x v="4"/>
    <n v="1191"/>
    <n v="870"/>
  </r>
  <r>
    <s v="Trestles"/>
    <n v="32"/>
    <x v="4"/>
    <n v="1112"/>
    <n v="934"/>
  </r>
  <r>
    <s v="Trestles"/>
    <n v="32"/>
    <x v="4"/>
    <n v="1190"/>
    <n v="882"/>
  </r>
  <r>
    <s v="Trestles"/>
    <n v="32"/>
    <x v="4"/>
    <n v="1163"/>
    <n v="887"/>
  </r>
  <r>
    <s v="Trestles"/>
    <n v="32"/>
    <x v="4"/>
    <n v="1181"/>
    <n v="886"/>
  </r>
  <r>
    <s v="Trestles"/>
    <n v="32"/>
    <x v="4"/>
    <n v="1122"/>
    <n v="891"/>
  </r>
  <r>
    <s v="Trestles"/>
    <n v="32"/>
    <x v="4"/>
    <n v="1191"/>
    <n v="880"/>
  </r>
  <r>
    <s v="Trestles"/>
    <n v="32"/>
    <x v="4"/>
    <n v="1196"/>
    <n v="841"/>
  </r>
  <r>
    <s v="Trestles"/>
    <n v="32"/>
    <x v="4"/>
    <n v="1004"/>
    <n v="953"/>
  </r>
  <r>
    <s v="Trestles"/>
    <n v="32"/>
    <x v="4"/>
    <n v="1126"/>
    <n v="924"/>
  </r>
  <r>
    <s v="Trestles"/>
    <n v="32"/>
    <x v="4"/>
    <n v="1178"/>
    <n v="890"/>
  </r>
  <r>
    <s v="Trestles"/>
    <n v="32"/>
    <x v="4"/>
    <n v="1165"/>
    <n v="908"/>
  </r>
  <r>
    <s v="Trestles"/>
    <n v="32"/>
    <x v="4"/>
    <n v="1171"/>
    <n v="888"/>
  </r>
  <r>
    <s v="Trestles"/>
    <n v="32"/>
    <x v="4"/>
    <n v="1195"/>
    <n v="860"/>
  </r>
  <r>
    <s v="Trestles"/>
    <n v="32"/>
    <x v="4"/>
    <n v="1170"/>
    <n v="894"/>
  </r>
  <r>
    <s v="Trestles"/>
    <n v="32"/>
    <x v="4"/>
    <n v="1183"/>
    <n v="865"/>
  </r>
  <r>
    <s v="Trestles"/>
    <n v="32"/>
    <x v="4"/>
    <n v="999"/>
    <n v="939"/>
  </r>
  <r>
    <s v="Trestles"/>
    <n v="32"/>
    <x v="4"/>
    <n v="1112"/>
    <n v="914"/>
  </r>
  <r>
    <s v="Trestles"/>
    <n v="32"/>
    <x v="4"/>
    <n v="1176"/>
    <n v="871"/>
  </r>
  <r>
    <s v="Trestles"/>
    <n v="32"/>
    <x v="4"/>
    <n v="1162"/>
    <n v="901"/>
  </r>
  <r>
    <s v="Trestles"/>
    <n v="32"/>
    <x v="4"/>
    <n v="1105"/>
    <n v="904"/>
  </r>
  <r>
    <s v="Trestles"/>
    <n v="32"/>
    <x v="4"/>
    <n v="964"/>
    <n v="965"/>
  </r>
  <r>
    <s v="Trestles"/>
    <n v="32"/>
    <x v="4"/>
    <n v="1165"/>
    <n v="910"/>
  </r>
  <r>
    <s v="Trestles"/>
    <n v="32"/>
    <x v="4"/>
    <n v="1164"/>
    <n v="872"/>
  </r>
  <r>
    <s v="Trestles"/>
    <n v="32"/>
    <x v="4"/>
    <n v="1122"/>
    <n v="926"/>
  </r>
  <r>
    <s v="Trestles"/>
    <n v="32"/>
    <x v="4"/>
    <n v="959"/>
    <n v="940"/>
  </r>
  <r>
    <s v="Trestles"/>
    <n v="32"/>
    <x v="4"/>
    <n v="1163"/>
    <n v="878"/>
  </r>
  <r>
    <s v="Trestles"/>
    <n v="32"/>
    <x v="4"/>
    <n v="1045"/>
    <n v="892"/>
  </r>
  <r>
    <s v="Trestles"/>
    <n v="32"/>
    <x v="4"/>
    <n v="1055"/>
    <n v="943"/>
  </r>
  <r>
    <s v="Trestles"/>
    <n v="32"/>
    <x v="4"/>
    <n v="1170"/>
    <n v="891"/>
  </r>
  <r>
    <s v="Trestles"/>
    <n v="32"/>
    <x v="4"/>
    <n v="954"/>
    <n v="975"/>
  </r>
  <r>
    <s v="Trestles"/>
    <n v="32"/>
    <x v="4"/>
    <n v="1094"/>
    <n v="930"/>
  </r>
  <r>
    <s v="Trestles"/>
    <n v="32"/>
    <x v="4"/>
    <n v="1160"/>
    <n v="896"/>
  </r>
  <r>
    <s v="Trestles"/>
    <n v="32"/>
    <x v="4"/>
    <n v="1159"/>
    <n v="892"/>
  </r>
  <r>
    <s v="Trestles"/>
    <n v="32"/>
    <x v="4"/>
    <n v="1105"/>
    <n v="930"/>
  </r>
  <r>
    <s v="Trestles"/>
    <n v="32"/>
    <x v="4"/>
    <n v="1119"/>
    <n v="918"/>
  </r>
  <r>
    <s v="Trestles"/>
    <n v="32"/>
    <x v="4"/>
    <n v="972"/>
    <n v="945"/>
  </r>
  <r>
    <s v="Trestles"/>
    <n v="32"/>
    <x v="4"/>
    <n v="1093"/>
    <n v="904"/>
  </r>
  <r>
    <s v="Trestles"/>
    <n v="32"/>
    <x v="4"/>
    <n v="1118"/>
    <n v="901"/>
  </r>
  <r>
    <s v="Trestles"/>
    <n v="32"/>
    <x v="4"/>
    <n v="1167"/>
    <n v="892"/>
  </r>
  <r>
    <s v="Trestles"/>
    <n v="32"/>
    <x v="4"/>
    <n v="1096"/>
    <n v="914"/>
  </r>
  <r>
    <s v="Trestles"/>
    <n v="32"/>
    <x v="4"/>
    <n v="1107"/>
    <n v="892"/>
  </r>
  <r>
    <s v="Trestles"/>
    <n v="32"/>
    <x v="4"/>
    <n v="969"/>
    <n v="943"/>
  </r>
  <r>
    <s v="Trestles"/>
    <n v="32"/>
    <x v="4"/>
    <n v="1172"/>
    <n v="900"/>
  </r>
  <r>
    <s v="Trestles"/>
    <n v="32"/>
    <x v="4"/>
    <n v="1033"/>
    <n v="926"/>
  </r>
  <r>
    <s v="Trestles"/>
    <n v="32"/>
    <x v="4"/>
    <n v="1171"/>
    <n v="868"/>
  </r>
  <r>
    <s v="Trestles"/>
    <n v="32"/>
    <x v="4"/>
    <n v="1115"/>
    <n v="887"/>
  </r>
  <r>
    <s v="Trestles"/>
    <n v="32"/>
    <x v="4"/>
    <n v="1045"/>
    <n v="934"/>
  </r>
  <r>
    <s v="Trestles"/>
    <n v="32"/>
    <x v="4"/>
    <n v="1096"/>
    <n v="935"/>
  </r>
  <r>
    <s v="Trestles"/>
    <n v="32"/>
    <x v="4"/>
    <n v="944"/>
    <n v="961"/>
  </r>
  <r>
    <s v="Trestles"/>
    <n v="128"/>
    <x v="5"/>
    <n v="13566"/>
    <n v="922"/>
  </r>
  <r>
    <s v="Trestles"/>
    <n v="128"/>
    <x v="5"/>
    <n v="13487"/>
    <n v="910"/>
  </r>
  <r>
    <s v="Trestles"/>
    <n v="128"/>
    <x v="5"/>
    <n v="13543"/>
    <n v="907"/>
  </r>
  <r>
    <s v="Trestles"/>
    <n v="128"/>
    <x v="5"/>
    <n v="13272"/>
    <n v="926"/>
  </r>
  <r>
    <s v="Trestles"/>
    <n v="128"/>
    <x v="5"/>
    <n v="13455"/>
    <n v="913"/>
  </r>
  <r>
    <s v="Trestles"/>
    <n v="128"/>
    <x v="5"/>
    <n v="13444"/>
    <n v="941"/>
  </r>
  <r>
    <s v="Trestles"/>
    <n v="128"/>
    <x v="5"/>
    <n v="13359"/>
    <n v="932"/>
  </r>
  <r>
    <s v="Trestles"/>
    <n v="128"/>
    <x v="5"/>
    <n v="13578"/>
    <n v="891"/>
  </r>
  <r>
    <s v="Trestles"/>
    <n v="128"/>
    <x v="5"/>
    <n v="13007"/>
    <n v="907"/>
  </r>
  <r>
    <s v="Trestles"/>
    <n v="128"/>
    <x v="5"/>
    <n v="13562"/>
    <n v="905"/>
  </r>
  <r>
    <s v="Trestles"/>
    <n v="128"/>
    <x v="5"/>
    <n v="13498"/>
    <n v="938"/>
  </r>
  <r>
    <s v="Trestles"/>
    <n v="128"/>
    <x v="5"/>
    <n v="13424"/>
    <n v="938"/>
  </r>
  <r>
    <s v="Trestles"/>
    <n v="128"/>
    <x v="5"/>
    <n v="13570"/>
    <n v="894"/>
  </r>
  <r>
    <s v="Trestles"/>
    <n v="128"/>
    <x v="5"/>
    <n v="13552"/>
    <n v="906"/>
  </r>
  <r>
    <s v="Trestles"/>
    <n v="128"/>
    <x v="5"/>
    <n v="13548"/>
    <n v="917"/>
  </r>
  <r>
    <s v="Trestles"/>
    <n v="128"/>
    <x v="5"/>
    <n v="12925"/>
    <n v="919"/>
  </r>
  <r>
    <s v="Trestles"/>
    <n v="128"/>
    <x v="5"/>
    <n v="13462"/>
    <n v="958"/>
  </r>
  <r>
    <s v="Trestles"/>
    <n v="128"/>
    <x v="5"/>
    <n v="13410"/>
    <n v="925"/>
  </r>
  <r>
    <s v="Trestles"/>
    <n v="128"/>
    <x v="5"/>
    <n v="13627"/>
    <n v="901"/>
  </r>
  <r>
    <s v="Trestles"/>
    <n v="128"/>
    <x v="5"/>
    <n v="13629"/>
    <n v="911"/>
  </r>
  <r>
    <s v="Trestles"/>
    <n v="128"/>
    <x v="5"/>
    <n v="13584"/>
    <n v="925"/>
  </r>
  <r>
    <s v="Trestles"/>
    <n v="128"/>
    <x v="5"/>
    <n v="13468"/>
    <n v="939"/>
  </r>
  <r>
    <s v="Trestles"/>
    <n v="128"/>
    <x v="5"/>
    <n v="13556"/>
    <n v="942"/>
  </r>
  <r>
    <s v="Trestles"/>
    <n v="128"/>
    <x v="5"/>
    <n v="13566"/>
    <n v="952"/>
  </r>
  <r>
    <s v="Trestles"/>
    <n v="128"/>
    <x v="5"/>
    <n v="13193"/>
    <n v="905"/>
  </r>
  <r>
    <s v="Trestles"/>
    <n v="128"/>
    <x v="5"/>
    <n v="13588"/>
    <n v="901"/>
  </r>
  <r>
    <s v="Trestles"/>
    <n v="128"/>
    <x v="5"/>
    <n v="13424"/>
    <n v="929"/>
  </r>
  <r>
    <s v="Trestles"/>
    <n v="128"/>
    <x v="5"/>
    <n v="13578"/>
    <n v="922"/>
  </r>
  <r>
    <s v="Trestles"/>
    <n v="128"/>
    <x v="5"/>
    <n v="13471"/>
    <n v="938"/>
  </r>
  <r>
    <s v="Trestles"/>
    <n v="128"/>
    <x v="5"/>
    <n v="13588"/>
    <n v="913"/>
  </r>
  <r>
    <s v="Trestles"/>
    <n v="128"/>
    <x v="5"/>
    <n v="13625"/>
    <n v="908"/>
  </r>
  <r>
    <s v="Trestles"/>
    <n v="128"/>
    <x v="5"/>
    <n v="13489"/>
    <n v="932"/>
  </r>
  <r>
    <s v="Trestles"/>
    <n v="128"/>
    <x v="5"/>
    <n v="13459"/>
    <n v="968"/>
  </r>
  <r>
    <s v="Trestles"/>
    <n v="128"/>
    <x v="5"/>
    <n v="13378"/>
    <n v="937"/>
  </r>
  <r>
    <s v="Trestles"/>
    <n v="128"/>
    <x v="5"/>
    <n v="13355"/>
    <n v="936"/>
  </r>
  <r>
    <s v="Trestles"/>
    <n v="128"/>
    <x v="5"/>
    <n v="13552"/>
    <n v="920"/>
  </r>
  <r>
    <s v="Trestles"/>
    <n v="128"/>
    <x v="5"/>
    <n v="12936"/>
    <n v="918"/>
  </r>
  <r>
    <s v="Trestles"/>
    <n v="128"/>
    <x v="5"/>
    <n v="13497"/>
    <n v="948"/>
  </r>
  <r>
    <s v="Trestles"/>
    <n v="128"/>
    <x v="5"/>
    <n v="13591"/>
    <n v="881"/>
  </r>
  <r>
    <s v="Trestles"/>
    <n v="128"/>
    <x v="5"/>
    <n v="13575"/>
    <n v="890"/>
  </r>
  <r>
    <s v="Trestles"/>
    <n v="128"/>
    <x v="5"/>
    <n v="13395"/>
    <n v="934"/>
  </r>
  <r>
    <s v="Trestles"/>
    <n v="128"/>
    <x v="5"/>
    <n v="13583"/>
    <n v="921"/>
  </r>
  <r>
    <s v="Trestles"/>
    <n v="128"/>
    <x v="5"/>
    <n v="13572"/>
    <n v="915"/>
  </r>
  <r>
    <s v="Trestles"/>
    <n v="128"/>
    <x v="5"/>
    <n v="13582"/>
    <n v="874"/>
  </r>
  <r>
    <s v="Trestles"/>
    <n v="128"/>
    <x v="5"/>
    <n v="13579"/>
    <n v="918"/>
  </r>
  <r>
    <s v="Trestles"/>
    <n v="128"/>
    <x v="5"/>
    <n v="13339"/>
    <n v="970"/>
  </r>
  <r>
    <s v="Trestles"/>
    <n v="128"/>
    <x v="5"/>
    <n v="13581"/>
    <n v="862"/>
  </r>
  <r>
    <s v="Trestles"/>
    <n v="128"/>
    <x v="5"/>
    <n v="13513"/>
    <n v="904"/>
  </r>
  <r>
    <s v="Trestles"/>
    <n v="128"/>
    <x v="5"/>
    <n v="13584"/>
    <n v="911"/>
  </r>
  <r>
    <s v="Trestles"/>
    <n v="128"/>
    <x v="5"/>
    <n v="13557"/>
    <n v="918"/>
  </r>
  <r>
    <s v="Trestles"/>
    <n v="128"/>
    <x v="5"/>
    <n v="13475"/>
    <n v="907"/>
  </r>
  <r>
    <s v="Trestles"/>
    <n v="128"/>
    <x v="5"/>
    <n v="13555"/>
    <n v="932"/>
  </r>
  <r>
    <s v="Trestles"/>
    <n v="128"/>
    <x v="5"/>
    <n v="13579"/>
    <n v="923"/>
  </r>
  <r>
    <s v="Trestles"/>
    <n v="128"/>
    <x v="5"/>
    <n v="13555"/>
    <n v="919"/>
  </r>
  <r>
    <s v="Trestles"/>
    <n v="128"/>
    <x v="5"/>
    <n v="13466"/>
    <n v="941"/>
  </r>
  <r>
    <s v="Trestles"/>
    <n v="128"/>
    <x v="5"/>
    <n v="13103"/>
    <n v="942"/>
  </r>
  <r>
    <s v="Trestles"/>
    <n v="128"/>
    <x v="5"/>
    <n v="13179"/>
    <n v="917"/>
  </r>
  <r>
    <s v="Trestles"/>
    <n v="128"/>
    <x v="5"/>
    <n v="13559"/>
    <n v="902"/>
  </r>
  <r>
    <s v="Trestles"/>
    <n v="128"/>
    <x v="5"/>
    <n v="13588"/>
    <n v="926"/>
  </r>
  <r>
    <s v="Trestles"/>
    <n v="128"/>
    <x v="5"/>
    <n v="13560"/>
    <n v="902"/>
  </r>
  <r>
    <s v="Trestles"/>
    <n v="128"/>
    <x v="5"/>
    <n v="13406"/>
    <n v="910"/>
  </r>
  <r>
    <s v="Trestles"/>
    <n v="128"/>
    <x v="5"/>
    <n v="13573"/>
    <n v="890"/>
  </r>
  <r>
    <s v="Trestles"/>
    <n v="128"/>
    <x v="5"/>
    <n v="13629"/>
    <n v="893"/>
  </r>
  <r>
    <s v="Trestles"/>
    <n v="128"/>
    <x v="5"/>
    <n v="13419"/>
    <n v="948"/>
  </r>
  <r>
    <s v="Trestles"/>
    <n v="128"/>
    <x v="5"/>
    <n v="13634"/>
    <n v="892"/>
  </r>
  <r>
    <s v="Trestles"/>
    <n v="128"/>
    <x v="5"/>
    <n v="12916"/>
    <n v="925"/>
  </r>
  <r>
    <s v="Trestles"/>
    <n v="128"/>
    <x v="5"/>
    <n v="13497"/>
    <n v="916"/>
  </r>
  <r>
    <s v="Trestles"/>
    <n v="128"/>
    <x v="5"/>
    <n v="13572"/>
    <n v="891"/>
  </r>
  <r>
    <s v="Trestles"/>
    <n v="128"/>
    <x v="5"/>
    <n v="13588"/>
    <n v="866"/>
  </r>
  <r>
    <s v="Trestles"/>
    <n v="128"/>
    <x v="5"/>
    <n v="13430"/>
    <n v="925"/>
  </r>
  <r>
    <s v="Trestles"/>
    <n v="128"/>
    <x v="5"/>
    <n v="13622"/>
    <n v="895"/>
  </r>
  <r>
    <s v="Trestles"/>
    <n v="128"/>
    <x v="5"/>
    <n v="13416"/>
    <n v="943"/>
  </r>
  <r>
    <s v="Trestles"/>
    <n v="128"/>
    <x v="5"/>
    <n v="13417"/>
    <n v="939"/>
  </r>
  <r>
    <s v="Trestles"/>
    <n v="128"/>
    <x v="5"/>
    <n v="13566"/>
    <n v="889"/>
  </r>
  <r>
    <s v="Trestles"/>
    <n v="128"/>
    <x v="5"/>
    <n v="13365"/>
    <n v="939"/>
  </r>
  <r>
    <s v="Trestles"/>
    <n v="128"/>
    <x v="5"/>
    <n v="13446"/>
    <n v="939"/>
  </r>
  <r>
    <s v="Trestles"/>
    <n v="128"/>
    <x v="5"/>
    <n v="13280"/>
    <n v="945"/>
  </r>
  <r>
    <s v="Trestles"/>
    <n v="128"/>
    <x v="5"/>
    <n v="13572"/>
    <n v="897"/>
  </r>
  <r>
    <s v="Trestles"/>
    <n v="128"/>
    <x v="5"/>
    <n v="13551"/>
    <n v="921"/>
  </r>
  <r>
    <s v="Trestles"/>
    <n v="128"/>
    <x v="5"/>
    <n v="13585"/>
    <n v="899"/>
  </r>
  <r>
    <s v="Trestles"/>
    <n v="128"/>
    <x v="5"/>
    <n v="13026"/>
    <n v="921"/>
  </r>
  <r>
    <s v="Trestles"/>
    <n v="128"/>
    <x v="5"/>
    <n v="13472"/>
    <n v="920"/>
  </r>
  <r>
    <s v="Trestles"/>
    <n v="128"/>
    <x v="5"/>
    <n v="13603"/>
    <n v="898"/>
  </r>
  <r>
    <s v="Trestles"/>
    <n v="128"/>
    <x v="5"/>
    <n v="13469"/>
    <n v="943"/>
  </r>
  <r>
    <s v="Trestles"/>
    <n v="128"/>
    <x v="5"/>
    <n v="13625"/>
    <n v="261"/>
  </r>
  <r>
    <s v="Trestles"/>
    <n v="128"/>
    <x v="5"/>
    <n v="13589"/>
    <n v="912"/>
  </r>
  <r>
    <s v="Trestles"/>
    <n v="128"/>
    <x v="5"/>
    <n v="13535"/>
    <n v="918"/>
  </r>
  <r>
    <s v="Trestles"/>
    <n v="128"/>
    <x v="5"/>
    <n v="13587"/>
    <n v="873"/>
  </r>
  <r>
    <s v="Trestles"/>
    <n v="128"/>
    <x v="5"/>
    <n v="13405"/>
    <n v="903"/>
  </r>
  <r>
    <s v="Trestles"/>
    <n v="128"/>
    <x v="5"/>
    <n v="12901"/>
    <n v="960"/>
  </r>
  <r>
    <s v="Trestles"/>
    <n v="128"/>
    <x v="5"/>
    <n v="13494"/>
    <n v="924"/>
  </r>
  <r>
    <s v="Trestles"/>
    <n v="128"/>
    <x v="5"/>
    <n v="13530"/>
    <n v="901"/>
  </r>
  <r>
    <s v="Trestles"/>
    <n v="128"/>
    <x v="5"/>
    <n v="13220"/>
    <n v="930"/>
  </r>
  <r>
    <s v="Trestles"/>
    <n v="128"/>
    <x v="5"/>
    <n v="13436"/>
    <n v="915"/>
  </r>
  <r>
    <s v="Trestles"/>
    <n v="128"/>
    <x v="5"/>
    <n v="13576"/>
    <n v="893"/>
  </r>
  <r>
    <s v="Trestles"/>
    <n v="128"/>
    <x v="5"/>
    <n v="13574"/>
    <n v="8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s v="pbs-ssh://luckow@trestles.sdsc.edu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s v="pbs-ssh://luckow@trestles.sdsc.edu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s v="pbs-ssh://luckow@trestles.sdsc.edu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s v="pbs-ssh://luckow@trestles.sdsc.edu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s v="pbs-ssh://luckow@trestles.sdsc.edu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s v="pbs-ssh://luckow@trestles.sdsc.edu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s v="pbs-ssh://luckow@trestles.sdsc.edu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s v="pbs-ssh://luckow@trestles.sdsc.edu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s v="pbs-ssh://luckow@trestles.sdsc.edu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s v="pbs-ssh://luckow@trestles.sdsc.edu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s v="pbs-ssh://luckow@trestles.sdsc.edu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s v="pbs-ssh://luckow@trestles.sdsc.edu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s v="pbs-ssh://luckow@trestles.sdsc.edu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s v="pbs-ssh://luckow@trestles.sdsc.edu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s v="pbs-ssh://luckow@trestles.sdsc.edu"/>
    <n v="14564.509658999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0"/>
    <s v="bigjob:bj-c40744a8-91dc-11e1-8493-f04da2004b3c:trestles.sdsc.edu"/>
    <n v="16"/>
    <n v="16"/>
    <x v="0"/>
    <n v="392.29308795899999"/>
    <n v="1248.8864119100001"/>
    <n v="1251.0189650100001"/>
    <s v="redis://ILikeBigJob_wITH-REdIS@gw68.quarry.iu.teragrid.org:6379"/>
    <s v="pbs-ssh://luckow@trestles.sdsc.edu"/>
    <n v="208.94590902300001"/>
    <n v="19.812896966899999"/>
    <n v="856.59332395100012"/>
    <n v="228.7588059899"/>
    <n v="1085.3521299409001"/>
  </r>
  <r>
    <n v="1"/>
    <s v="bigjob:bj-af584dba-91df-11e1-8493-f04da2004b3c:trestles.sdsc.edu"/>
    <n v="16"/>
    <n v="16"/>
    <x v="0"/>
    <n v="1758.32392383"/>
    <n v="2577.2981979800002"/>
    <n v="2579.3222539399999"/>
    <s v="redis://ILikeBigJob_wITH-REdIS@gw68.quarry.iu.teragrid.org:6379"/>
    <s v="pbs-ssh://luckow@trestles.sdsc.edu"/>
    <n v="205.12900877000001"/>
    <n v="19.426205158199998"/>
    <n v="818.97427415000016"/>
    <n v="224.5552139282"/>
    <n v="1043.5294880782001"/>
  </r>
  <r>
    <n v="2"/>
    <s v="bigjob:bj-b24d2206-91e5-11e1-8493-f04da2004b3c:trestles.sdsc.edu"/>
    <n v="16"/>
    <n v="16"/>
    <x v="0"/>
    <n v="2711.5011251000001"/>
    <n v="3575.2306690199998"/>
    <n v="3577.3629119399998"/>
    <s v="redis://ILikeBigJob_wITH-REdIS@gw68.quarry.iu.teragrid.org:6379"/>
    <s v="pbs-ssh://luckow@trestles.sdsc.edu"/>
    <n v="247.03961205499999"/>
    <n v="19.903964996300001"/>
    <n v="863.72954391999974"/>
    <n v="266.9435770513"/>
    <n v="1130.6731209712998"/>
  </r>
  <r>
    <n v="0"/>
    <s v="bigjob:bj-5dc0a7ae-91ee-11e1-8366-f04da2004b3c:trestles.sdsc.edu"/>
    <n v="128"/>
    <n v="16"/>
    <x v="1"/>
    <n v="3344.0852730299998"/>
    <n v="4785.4405469900003"/>
    <n v="4787.5795450200003"/>
    <s v="redis://ILikeBigJob_wITH-REdIS@gw68.quarry.iu.teragrid.org:6379"/>
    <s v="pbs-ssh://luckow@trestles.sdsc.edu"/>
    <n v="235.05078005799999"/>
    <n v="20.932042064099999"/>
    <n v="1441.3552739600004"/>
    <n v="2914.3521642627998"/>
    <n v="4355.7074382228002"/>
  </r>
  <r>
    <n v="1"/>
    <s v="bigjob:bj-8534006e-91f9-11e1-8366-f04da2004b3c:trestles.sdsc.edu"/>
    <n v="128"/>
    <n v="16"/>
    <x v="1"/>
    <n v="6588.2692558799999"/>
    <n v="8013.6574549699999"/>
    <n v="8015.7853438900001"/>
    <s v="redis://ILikeBigJob_wITH-REdIS@gw68.quarry.iu.teragrid.org:6379"/>
    <s v="pbs-ssh://luckow@trestles.sdsc.edu"/>
    <n v="205.92547678899999"/>
    <n v="20.196571795299999"/>
    <n v="1425.3881990899999"/>
    <n v="2791.0866665874"/>
    <n v="4216.4748656774"/>
  </r>
  <r>
    <n v="2"/>
    <s v="bigjob:bj-30c630d4-920c-11e1-8366-f04da2004b3c:trestles.sdsc.edu"/>
    <n v="128"/>
    <n v="16"/>
    <x v="1"/>
    <n v="3045.9475521999998"/>
    <n v="3908.8732860099999"/>
    <n v="3911.3552231799999"/>
    <s v="redis://ILikeBigJob_wITH-REdIS@gw68.quarry.iu.teragrid.org:6379"/>
    <s v="pbs-ssh://luckow@trestles.sdsc.edu"/>
    <n v="207.23123407400001"/>
    <n v="21.759326951599999"/>
    <n v="862.92573381000011"/>
    <n v="2992.4250838787998"/>
    <n v="3855.3508176887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n v="0"/>
    <s v="bigjob:bj-ee33f8e0-921b-11e1-bc46-00259009e720:trestles.sdsc.edu"/>
    <n v="16"/>
    <n v="16"/>
    <x v="0"/>
    <n v="7925.22349906"/>
    <n v="8789.3096618700001"/>
    <n v="8791.9559440600005"/>
    <s v="redis://ILikeBigJob_wITH-REdIS@gw68.quarry.iu.teragrid.org:6379"/>
    <s v="pbs-ssh://luckow@trestles.sdsc.edu"/>
    <n v="159.65850997000001"/>
    <n v="15.297445058799999"/>
    <n v="864.08616281000013"/>
    <n v="174.95595502880002"/>
    <n v="1039.0421178388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H2:L10" firstHeaderRow="1" firstDataRow="2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Download" fld="3" subtotal="average" baseField="0" baseItem="0"/>
    <dataField name="Mittelwert - Runtime" fld="4" subtotal="average" baseField="0" baseItem="0"/>
    <dataField name="STABW - Download" fld="3" subtotal="stdDev" baseField="0" baseItem="0" numFmtId="164"/>
    <dataField name="STABW - Runtime" fld="4" subtotal="stdDev" baseField="0" baseItem="0" numFmtId="164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N11" firstHeaderRow="2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ttelwert - Net Runtime" fld="1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2:S6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Staging" fld="13" subtotal="average" baseField="0" baseItem="0"/>
    <dataField name="Mittelwert - Runtime + Staging" fld="1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2:S5" firstHeaderRow="1" firstDataRow="2" firstDataCol="1"/>
  <pivotFields count="15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- Staging" fld="13" baseField="0" baseItem="0"/>
    <dataField name="Summe - Runtime + Staging" fld="1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j-singleresourc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pd-singleresource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pd-go-singleresour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8"/>
  <sheetViews>
    <sheetView workbookViewId="0">
      <selection activeCell="I23" sqref="I23:L23"/>
    </sheetView>
  </sheetViews>
  <sheetFormatPr baseColWidth="10" defaultRowHeight="15" x14ac:dyDescent="0"/>
  <cols>
    <col min="3" max="3" width="14.1640625" bestFit="1" customWidth="1"/>
    <col min="8" max="8" width="21" customWidth="1"/>
    <col min="9" max="9" width="19.83203125" customWidth="1"/>
    <col min="10" max="10" width="18.5" customWidth="1"/>
    <col min="11" max="11" width="17" customWidth="1"/>
    <col min="12" max="12" width="15.6640625" customWidth="1"/>
  </cols>
  <sheetData>
    <row r="2" spans="1:12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I2" s="4" t="s">
        <v>9</v>
      </c>
    </row>
    <row r="3" spans="1:12">
      <c r="A3" t="s">
        <v>5</v>
      </c>
      <c r="B3">
        <v>16</v>
      </c>
      <c r="C3">
        <v>2</v>
      </c>
      <c r="D3">
        <v>90</v>
      </c>
      <c r="E3">
        <v>835</v>
      </c>
      <c r="H3" s="4" t="s">
        <v>7</v>
      </c>
      <c r="I3" t="s">
        <v>11</v>
      </c>
      <c r="J3" t="s">
        <v>10</v>
      </c>
      <c r="K3" t="s">
        <v>12</v>
      </c>
      <c r="L3" t="s">
        <v>13</v>
      </c>
    </row>
    <row r="4" spans="1:12">
      <c r="A4" t="s">
        <v>5</v>
      </c>
      <c r="B4">
        <v>16</v>
      </c>
      <c r="C4">
        <v>2</v>
      </c>
      <c r="D4">
        <v>96</v>
      </c>
      <c r="E4">
        <v>835</v>
      </c>
      <c r="H4" s="6">
        <v>2</v>
      </c>
      <c r="I4" s="9">
        <v>104.5</v>
      </c>
      <c r="J4" s="9">
        <v>835</v>
      </c>
      <c r="K4" s="8">
        <v>13.723459233492601</v>
      </c>
      <c r="L4" s="8">
        <v>0.81649658092772603</v>
      </c>
    </row>
    <row r="5" spans="1:12">
      <c r="A5" t="s">
        <v>5</v>
      </c>
      <c r="B5">
        <v>16</v>
      </c>
      <c r="C5">
        <v>2</v>
      </c>
      <c r="D5">
        <v>113</v>
      </c>
      <c r="E5">
        <f>836</f>
        <v>836</v>
      </c>
      <c r="H5" s="6">
        <v>4</v>
      </c>
      <c r="I5" s="9">
        <v>141.375</v>
      </c>
      <c r="J5" s="9">
        <v>854.375</v>
      </c>
      <c r="K5" s="8">
        <v>13.308831654206164</v>
      </c>
      <c r="L5" s="8">
        <v>12.293290853144248</v>
      </c>
    </row>
    <row r="6" spans="1:12">
      <c r="A6" t="s">
        <v>5</v>
      </c>
      <c r="B6">
        <v>16</v>
      </c>
      <c r="C6">
        <v>2</v>
      </c>
      <c r="D6">
        <v>119</v>
      </c>
      <c r="E6">
        <f>834</f>
        <v>834</v>
      </c>
      <c r="H6" s="6">
        <v>8</v>
      </c>
      <c r="I6" s="9">
        <v>253.54166666666666</v>
      </c>
      <c r="J6" s="9">
        <v>814.16666666666663</v>
      </c>
      <c r="K6" s="8">
        <v>23.405646228256877</v>
      </c>
      <c r="L6" s="8">
        <v>19.848703093471386</v>
      </c>
    </row>
    <row r="7" spans="1:12">
      <c r="A7" t="s">
        <v>5</v>
      </c>
      <c r="B7">
        <v>16</v>
      </c>
      <c r="C7">
        <v>4</v>
      </c>
      <c r="D7">
        <v>160</v>
      </c>
      <c r="E7">
        <v>869</v>
      </c>
      <c r="H7" s="6">
        <v>16</v>
      </c>
      <c r="I7" s="9">
        <v>559.41666666666663</v>
      </c>
      <c r="J7" s="9">
        <v>838.27083333333337</v>
      </c>
      <c r="K7" s="8">
        <v>118.7152562088697</v>
      </c>
      <c r="L7" s="8">
        <v>46.937142024396699</v>
      </c>
    </row>
    <row r="8" spans="1:12">
      <c r="A8" t="s">
        <v>5</v>
      </c>
      <c r="B8">
        <v>16</v>
      </c>
      <c r="C8">
        <v>4</v>
      </c>
      <c r="D8">
        <v>130</v>
      </c>
      <c r="E8">
        <v>841</v>
      </c>
      <c r="H8" s="11">
        <v>32</v>
      </c>
      <c r="I8" s="9">
        <v>1506.75</v>
      </c>
      <c r="J8" s="9">
        <v>905.44791666666663</v>
      </c>
      <c r="K8" s="8">
        <v>580.11982428315252</v>
      </c>
      <c r="L8" s="8">
        <v>29.179614294072238</v>
      </c>
    </row>
    <row r="9" spans="1:12">
      <c r="A9" t="s">
        <v>5</v>
      </c>
      <c r="B9">
        <v>16</v>
      </c>
      <c r="C9">
        <v>4</v>
      </c>
      <c r="D9">
        <v>159</v>
      </c>
      <c r="E9">
        <v>872</v>
      </c>
      <c r="H9" s="6">
        <v>128</v>
      </c>
      <c r="I9" s="9">
        <v>13466.885416666666</v>
      </c>
      <c r="J9" s="9">
        <v>910.65625</v>
      </c>
      <c r="K9" s="8">
        <v>171.00913301501771</v>
      </c>
      <c r="L9" s="8">
        <v>70.395249260309129</v>
      </c>
    </row>
    <row r="10" spans="1:12">
      <c r="A10" t="s">
        <v>5</v>
      </c>
      <c r="B10">
        <v>16</v>
      </c>
      <c r="C10">
        <v>4</v>
      </c>
      <c r="D10">
        <v>149</v>
      </c>
      <c r="E10">
        <v>839</v>
      </c>
      <c r="H10" s="6" t="s">
        <v>8</v>
      </c>
      <c r="I10" s="5">
        <v>5333.170289855072</v>
      </c>
      <c r="J10" s="5">
        <v>885.13768115942025</v>
      </c>
      <c r="K10" s="8">
        <v>5978.8195834040607</v>
      </c>
      <c r="L10" s="8">
        <v>60.644561117620967</v>
      </c>
    </row>
    <row r="11" spans="1:12">
      <c r="A11" t="s">
        <v>5</v>
      </c>
      <c r="B11">
        <v>16</v>
      </c>
      <c r="C11">
        <v>4</v>
      </c>
      <c r="D11">
        <v>142</v>
      </c>
      <c r="E11">
        <v>862</v>
      </c>
    </row>
    <row r="12" spans="1:12">
      <c r="A12" t="s">
        <v>5</v>
      </c>
      <c r="B12">
        <v>16</v>
      </c>
      <c r="C12">
        <v>4</v>
      </c>
      <c r="D12">
        <v>132</v>
      </c>
      <c r="E12">
        <v>850</v>
      </c>
    </row>
    <row r="13" spans="1:12">
      <c r="A13" t="s">
        <v>5</v>
      </c>
      <c r="B13">
        <v>16</v>
      </c>
      <c r="C13">
        <v>4</v>
      </c>
      <c r="D13">
        <v>133</v>
      </c>
      <c r="E13">
        <v>848</v>
      </c>
    </row>
    <row r="14" spans="1:12">
      <c r="A14" t="s">
        <v>5</v>
      </c>
      <c r="B14">
        <v>16</v>
      </c>
      <c r="C14">
        <v>4</v>
      </c>
      <c r="D14">
        <v>126</v>
      </c>
      <c r="E14">
        <v>854</v>
      </c>
    </row>
    <row r="15" spans="1:12">
      <c r="A15" t="s">
        <v>5</v>
      </c>
      <c r="B15">
        <v>16</v>
      </c>
      <c r="C15">
        <v>8</v>
      </c>
      <c r="D15">
        <v>252</v>
      </c>
      <c r="E15">
        <v>785</v>
      </c>
    </row>
    <row r="16" spans="1:12">
      <c r="A16" t="s">
        <v>5</v>
      </c>
      <c r="B16">
        <v>16</v>
      </c>
      <c r="C16">
        <v>8</v>
      </c>
      <c r="D16">
        <v>228</v>
      </c>
      <c r="E16">
        <v>787</v>
      </c>
      <c r="I16" t="s">
        <v>14</v>
      </c>
      <c r="J16" t="s">
        <v>14</v>
      </c>
      <c r="K16" t="s">
        <v>14</v>
      </c>
      <c r="L16" t="s">
        <v>14</v>
      </c>
    </row>
    <row r="17" spans="1:12">
      <c r="A17" t="s">
        <v>5</v>
      </c>
      <c r="B17">
        <v>16</v>
      </c>
      <c r="C17">
        <v>8</v>
      </c>
      <c r="D17">
        <v>246</v>
      </c>
      <c r="E17">
        <v>807</v>
      </c>
      <c r="H17" s="7">
        <v>2</v>
      </c>
      <c r="I17" s="9">
        <f>I4/60</f>
        <v>1.7416666666666667</v>
      </c>
      <c r="J17" s="9">
        <f t="shared" ref="J17:L17" si="0">J4/60</f>
        <v>13.916666666666666</v>
      </c>
      <c r="K17" s="8">
        <f t="shared" si="0"/>
        <v>0.22872432055821001</v>
      </c>
      <c r="L17" s="8">
        <f t="shared" si="0"/>
        <v>1.3608276348795434E-2</v>
      </c>
    </row>
    <row r="18" spans="1:12">
      <c r="A18" t="s">
        <v>5</v>
      </c>
      <c r="B18">
        <v>16</v>
      </c>
      <c r="C18">
        <v>8</v>
      </c>
      <c r="D18">
        <v>257</v>
      </c>
      <c r="E18">
        <v>819</v>
      </c>
      <c r="H18" s="7">
        <v>4</v>
      </c>
      <c r="I18" s="9">
        <f t="shared" ref="I18:L18" si="1">I5/60</f>
        <v>2.3562500000000002</v>
      </c>
      <c r="J18" s="9">
        <f t="shared" si="1"/>
        <v>14.239583333333334</v>
      </c>
      <c r="K18" s="8">
        <f t="shared" si="1"/>
        <v>0.22181386090343608</v>
      </c>
      <c r="L18" s="8">
        <f t="shared" si="1"/>
        <v>0.20488818088573746</v>
      </c>
    </row>
    <row r="19" spans="1:12">
      <c r="A19" t="s">
        <v>5</v>
      </c>
      <c r="B19">
        <v>16</v>
      </c>
      <c r="C19">
        <v>8</v>
      </c>
      <c r="D19">
        <v>251</v>
      </c>
      <c r="E19">
        <v>798</v>
      </c>
      <c r="H19" s="7">
        <v>8</v>
      </c>
      <c r="I19" s="9">
        <f t="shared" ref="I19:L19" si="2">I6/60</f>
        <v>4.2256944444444446</v>
      </c>
      <c r="J19" s="9">
        <f t="shared" si="2"/>
        <v>13.569444444444445</v>
      </c>
      <c r="K19" s="8">
        <f t="shared" si="2"/>
        <v>0.39009410380428128</v>
      </c>
      <c r="L19" s="8">
        <f t="shared" si="2"/>
        <v>0.3308117182245231</v>
      </c>
    </row>
    <row r="20" spans="1:12">
      <c r="A20" t="s">
        <v>5</v>
      </c>
      <c r="B20">
        <v>16</v>
      </c>
      <c r="C20">
        <v>8</v>
      </c>
      <c r="D20">
        <v>219</v>
      </c>
      <c r="E20">
        <v>835</v>
      </c>
      <c r="H20" s="7">
        <v>16</v>
      </c>
      <c r="I20" s="9">
        <f t="shared" ref="I20:L20" si="3">I7/60</f>
        <v>9.3236111111111111</v>
      </c>
      <c r="J20" s="9">
        <f t="shared" si="3"/>
        <v>13.971180555555556</v>
      </c>
      <c r="K20" s="8">
        <f t="shared" si="3"/>
        <v>1.9785876034811618</v>
      </c>
      <c r="L20" s="8">
        <f t="shared" si="3"/>
        <v>0.78228570040661161</v>
      </c>
    </row>
    <row r="21" spans="1:12">
      <c r="A21" t="s">
        <v>5</v>
      </c>
      <c r="B21">
        <v>16</v>
      </c>
      <c r="C21">
        <v>8</v>
      </c>
      <c r="D21">
        <v>225</v>
      </c>
      <c r="E21">
        <v>828</v>
      </c>
      <c r="H21" s="7">
        <v>32</v>
      </c>
      <c r="I21" s="9">
        <f t="shared" ref="I21:L21" si="4">I8/60</f>
        <v>25.112500000000001</v>
      </c>
      <c r="J21" s="9">
        <f t="shared" si="4"/>
        <v>15.09079861111111</v>
      </c>
      <c r="K21" s="8">
        <f t="shared" si="4"/>
        <v>9.6686637380525422</v>
      </c>
      <c r="L21" s="8">
        <f t="shared" si="4"/>
        <v>0.48632690490120395</v>
      </c>
    </row>
    <row r="22" spans="1:12">
      <c r="A22" t="s">
        <v>5</v>
      </c>
      <c r="B22">
        <v>16</v>
      </c>
      <c r="C22">
        <v>8</v>
      </c>
      <c r="D22">
        <v>254</v>
      </c>
      <c r="E22">
        <v>802</v>
      </c>
      <c r="H22" s="10">
        <v>64</v>
      </c>
    </row>
    <row r="23" spans="1:12">
      <c r="A23" t="s">
        <v>5</v>
      </c>
      <c r="B23">
        <v>16</v>
      </c>
      <c r="C23">
        <v>8</v>
      </c>
      <c r="D23">
        <v>295</v>
      </c>
      <c r="E23">
        <v>841</v>
      </c>
      <c r="H23" s="10">
        <v>128</v>
      </c>
      <c r="I23" s="9">
        <f>I9/60</f>
        <v>224.44809027777777</v>
      </c>
      <c r="J23" s="9">
        <f t="shared" ref="J23:L23" si="5">J9/60</f>
        <v>15.177604166666667</v>
      </c>
      <c r="K23" s="9">
        <f t="shared" si="5"/>
        <v>2.8501522169169617</v>
      </c>
      <c r="L23" s="9">
        <f t="shared" si="5"/>
        <v>1.1732541543384856</v>
      </c>
    </row>
    <row r="24" spans="1:12">
      <c r="A24" t="s">
        <v>5</v>
      </c>
      <c r="B24">
        <v>16</v>
      </c>
      <c r="C24">
        <v>8</v>
      </c>
      <c r="D24">
        <v>239</v>
      </c>
      <c r="E24">
        <v>844</v>
      </c>
    </row>
    <row r="25" spans="1:12">
      <c r="A25" t="s">
        <v>5</v>
      </c>
      <c r="B25">
        <v>16</v>
      </c>
      <c r="C25">
        <v>8</v>
      </c>
      <c r="D25">
        <v>286</v>
      </c>
      <c r="E25">
        <v>847</v>
      </c>
    </row>
    <row r="26" spans="1:12">
      <c r="A26" t="s">
        <v>5</v>
      </c>
      <c r="B26">
        <v>16</v>
      </c>
      <c r="C26">
        <v>8</v>
      </c>
      <c r="D26">
        <v>221</v>
      </c>
      <c r="E26">
        <v>820</v>
      </c>
    </row>
    <row r="27" spans="1:12">
      <c r="A27" t="s">
        <v>5</v>
      </c>
      <c r="B27">
        <v>16</v>
      </c>
      <c r="C27">
        <v>8</v>
      </c>
      <c r="D27">
        <v>247</v>
      </c>
      <c r="E27">
        <v>816</v>
      </c>
    </row>
    <row r="28" spans="1:12">
      <c r="A28" t="s">
        <v>5</v>
      </c>
      <c r="B28">
        <v>16</v>
      </c>
      <c r="C28">
        <v>8</v>
      </c>
      <c r="D28">
        <v>289</v>
      </c>
      <c r="E28">
        <v>801</v>
      </c>
    </row>
    <row r="29" spans="1:12">
      <c r="A29" t="s">
        <v>5</v>
      </c>
      <c r="B29">
        <v>16</v>
      </c>
      <c r="C29">
        <v>8</v>
      </c>
      <c r="D29">
        <v>289</v>
      </c>
      <c r="E29">
        <v>799</v>
      </c>
    </row>
    <row r="30" spans="1:12">
      <c r="A30" t="s">
        <v>5</v>
      </c>
      <c r="B30">
        <v>16</v>
      </c>
      <c r="C30">
        <v>8</v>
      </c>
      <c r="D30">
        <v>293</v>
      </c>
      <c r="E30">
        <v>790</v>
      </c>
    </row>
    <row r="31" spans="1:12">
      <c r="A31" t="s">
        <v>5</v>
      </c>
      <c r="B31">
        <v>16</v>
      </c>
      <c r="C31">
        <v>8</v>
      </c>
      <c r="D31">
        <v>268</v>
      </c>
      <c r="E31">
        <v>806</v>
      </c>
    </row>
    <row r="32" spans="1:12">
      <c r="A32" t="s">
        <v>5</v>
      </c>
      <c r="B32">
        <v>16</v>
      </c>
      <c r="C32">
        <v>8</v>
      </c>
      <c r="D32">
        <v>244</v>
      </c>
      <c r="E32">
        <v>795</v>
      </c>
    </row>
    <row r="33" spans="1:5">
      <c r="A33" t="s">
        <v>5</v>
      </c>
      <c r="B33">
        <v>16</v>
      </c>
      <c r="C33">
        <v>8</v>
      </c>
      <c r="D33">
        <v>236</v>
      </c>
      <c r="E33">
        <v>785</v>
      </c>
    </row>
    <row r="34" spans="1:5">
      <c r="A34" t="s">
        <v>5</v>
      </c>
      <c r="B34">
        <v>16</v>
      </c>
      <c r="C34">
        <v>8</v>
      </c>
      <c r="D34">
        <v>254</v>
      </c>
      <c r="E34">
        <v>811</v>
      </c>
    </row>
    <row r="35" spans="1:5">
      <c r="A35" t="s">
        <v>5</v>
      </c>
      <c r="B35">
        <v>16</v>
      </c>
      <c r="C35">
        <v>8</v>
      </c>
      <c r="D35">
        <v>256</v>
      </c>
      <c r="E35">
        <v>822</v>
      </c>
    </row>
    <row r="36" spans="1:5">
      <c r="A36" t="s">
        <v>5</v>
      </c>
      <c r="B36">
        <v>16</v>
      </c>
      <c r="C36">
        <v>8</v>
      </c>
      <c r="D36">
        <v>258</v>
      </c>
      <c r="E36">
        <v>842</v>
      </c>
    </row>
    <row r="37" spans="1:5">
      <c r="A37" t="s">
        <v>5</v>
      </c>
      <c r="B37">
        <v>16</v>
      </c>
      <c r="C37">
        <v>8</v>
      </c>
      <c r="D37">
        <v>257</v>
      </c>
      <c r="E37">
        <v>833</v>
      </c>
    </row>
    <row r="38" spans="1:5">
      <c r="A38" t="s">
        <v>5</v>
      </c>
      <c r="B38">
        <v>16</v>
      </c>
      <c r="C38">
        <v>8</v>
      </c>
      <c r="D38">
        <v>221</v>
      </c>
      <c r="E38">
        <v>827</v>
      </c>
    </row>
    <row r="39" spans="1:5">
      <c r="A39" t="s">
        <v>5</v>
      </c>
      <c r="B39">
        <v>16</v>
      </c>
      <c r="C39">
        <v>16</v>
      </c>
      <c r="D39">
        <v>721</v>
      </c>
      <c r="E39">
        <v>864</v>
      </c>
    </row>
    <row r="40" spans="1:5">
      <c r="A40" t="s">
        <v>5</v>
      </c>
      <c r="B40">
        <v>16</v>
      </c>
      <c r="C40">
        <v>16</v>
      </c>
      <c r="D40">
        <v>577</v>
      </c>
      <c r="E40">
        <v>865</v>
      </c>
    </row>
    <row r="41" spans="1:5">
      <c r="A41" t="s">
        <v>5</v>
      </c>
      <c r="B41">
        <v>16</v>
      </c>
      <c r="C41">
        <v>16</v>
      </c>
      <c r="D41">
        <v>709</v>
      </c>
      <c r="E41">
        <v>834</v>
      </c>
    </row>
    <row r="42" spans="1:5">
      <c r="A42" t="s">
        <v>5</v>
      </c>
      <c r="B42">
        <v>16</v>
      </c>
      <c r="C42">
        <v>16</v>
      </c>
      <c r="D42">
        <v>641</v>
      </c>
      <c r="E42">
        <v>870</v>
      </c>
    </row>
    <row r="43" spans="1:5">
      <c r="A43" t="s">
        <v>5</v>
      </c>
      <c r="B43">
        <v>16</v>
      </c>
      <c r="C43">
        <v>16</v>
      </c>
      <c r="D43">
        <v>647</v>
      </c>
      <c r="E43">
        <v>861</v>
      </c>
    </row>
    <row r="44" spans="1:5">
      <c r="A44" t="s">
        <v>5</v>
      </c>
      <c r="B44">
        <v>16</v>
      </c>
      <c r="C44">
        <v>16</v>
      </c>
      <c r="D44">
        <v>707</v>
      </c>
      <c r="E44">
        <v>855</v>
      </c>
    </row>
    <row r="45" spans="1:5">
      <c r="A45" t="s">
        <v>5</v>
      </c>
      <c r="B45">
        <v>16</v>
      </c>
      <c r="C45">
        <v>16</v>
      </c>
      <c r="D45">
        <v>773</v>
      </c>
      <c r="E45">
        <v>820</v>
      </c>
    </row>
    <row r="46" spans="1:5">
      <c r="A46" t="s">
        <v>5</v>
      </c>
      <c r="B46">
        <v>16</v>
      </c>
      <c r="C46">
        <v>16</v>
      </c>
      <c r="D46">
        <v>777</v>
      </c>
      <c r="E46">
        <v>819</v>
      </c>
    </row>
    <row r="47" spans="1:5">
      <c r="A47" t="s">
        <v>5</v>
      </c>
      <c r="B47">
        <v>16</v>
      </c>
      <c r="C47">
        <v>16</v>
      </c>
      <c r="D47">
        <v>747</v>
      </c>
      <c r="E47">
        <v>833</v>
      </c>
    </row>
    <row r="48" spans="1:5">
      <c r="A48" t="s">
        <v>5</v>
      </c>
      <c r="B48">
        <v>16</v>
      </c>
      <c r="C48">
        <v>16</v>
      </c>
      <c r="D48">
        <v>700</v>
      </c>
      <c r="E48">
        <v>844</v>
      </c>
    </row>
    <row r="49" spans="1:5">
      <c r="A49" t="s">
        <v>5</v>
      </c>
      <c r="B49">
        <v>16</v>
      </c>
      <c r="C49">
        <v>16</v>
      </c>
      <c r="D49">
        <v>679</v>
      </c>
      <c r="E49">
        <v>868</v>
      </c>
    </row>
    <row r="50" spans="1:5">
      <c r="A50" t="s">
        <v>5</v>
      </c>
      <c r="B50">
        <v>16</v>
      </c>
      <c r="C50">
        <v>16</v>
      </c>
      <c r="D50">
        <v>669</v>
      </c>
      <c r="E50">
        <v>849</v>
      </c>
    </row>
    <row r="51" spans="1:5">
      <c r="A51" t="s">
        <v>5</v>
      </c>
      <c r="B51">
        <v>16</v>
      </c>
      <c r="C51">
        <v>16</v>
      </c>
      <c r="D51">
        <v>779</v>
      </c>
      <c r="E51">
        <v>830</v>
      </c>
    </row>
    <row r="52" spans="1:5">
      <c r="A52" t="s">
        <v>5</v>
      </c>
      <c r="B52">
        <v>16</v>
      </c>
      <c r="C52">
        <v>16</v>
      </c>
      <c r="D52">
        <v>729</v>
      </c>
      <c r="E52">
        <v>842</v>
      </c>
    </row>
    <row r="53" spans="1:5">
      <c r="A53" t="s">
        <v>5</v>
      </c>
      <c r="B53">
        <v>16</v>
      </c>
      <c r="C53">
        <v>16</v>
      </c>
      <c r="D53">
        <v>773</v>
      </c>
      <c r="E53">
        <v>803</v>
      </c>
    </row>
    <row r="54" spans="1:5">
      <c r="A54" t="s">
        <v>5</v>
      </c>
      <c r="B54">
        <v>16</v>
      </c>
      <c r="C54">
        <v>16</v>
      </c>
      <c r="D54">
        <v>783</v>
      </c>
      <c r="E54">
        <v>845</v>
      </c>
    </row>
    <row r="55" spans="1:5">
      <c r="A55" t="s">
        <v>5</v>
      </c>
      <c r="B55">
        <v>16</v>
      </c>
      <c r="C55">
        <v>16</v>
      </c>
      <c r="D55">
        <v>539</v>
      </c>
      <c r="E55">
        <v>864</v>
      </c>
    </row>
    <row r="56" spans="1:5">
      <c r="A56" t="s">
        <v>5</v>
      </c>
      <c r="B56">
        <v>16</v>
      </c>
      <c r="C56">
        <v>16</v>
      </c>
      <c r="D56">
        <v>426</v>
      </c>
      <c r="E56">
        <v>870</v>
      </c>
    </row>
    <row r="57" spans="1:5">
      <c r="A57" t="s">
        <v>5</v>
      </c>
      <c r="B57">
        <v>16</v>
      </c>
      <c r="C57">
        <v>16</v>
      </c>
      <c r="D57">
        <v>536</v>
      </c>
      <c r="E57">
        <v>862</v>
      </c>
    </row>
    <row r="58" spans="1:5">
      <c r="A58" t="s">
        <v>5</v>
      </c>
      <c r="B58">
        <v>16</v>
      </c>
      <c r="C58">
        <v>16</v>
      </c>
      <c r="D58">
        <v>464</v>
      </c>
      <c r="E58">
        <v>856</v>
      </c>
    </row>
    <row r="59" spans="1:5">
      <c r="A59" t="s">
        <v>5</v>
      </c>
      <c r="B59">
        <v>16</v>
      </c>
      <c r="C59">
        <v>16</v>
      </c>
      <c r="D59">
        <v>475</v>
      </c>
      <c r="E59">
        <v>845</v>
      </c>
    </row>
    <row r="60" spans="1:5">
      <c r="A60" t="s">
        <v>5</v>
      </c>
      <c r="B60">
        <v>16</v>
      </c>
      <c r="C60">
        <v>16</v>
      </c>
      <c r="D60">
        <v>533</v>
      </c>
      <c r="E60">
        <v>859</v>
      </c>
    </row>
    <row r="61" spans="1:5">
      <c r="A61" t="s">
        <v>5</v>
      </c>
      <c r="B61">
        <v>16</v>
      </c>
      <c r="C61">
        <v>16</v>
      </c>
      <c r="D61">
        <v>527</v>
      </c>
      <c r="E61">
        <v>872</v>
      </c>
    </row>
    <row r="62" spans="1:5">
      <c r="A62" t="s">
        <v>5</v>
      </c>
      <c r="B62">
        <v>16</v>
      </c>
      <c r="C62">
        <v>16</v>
      </c>
      <c r="D62">
        <v>446</v>
      </c>
      <c r="E62">
        <v>859</v>
      </c>
    </row>
    <row r="63" spans="1:5">
      <c r="A63" t="s">
        <v>5</v>
      </c>
      <c r="B63">
        <v>16</v>
      </c>
      <c r="C63">
        <v>16</v>
      </c>
      <c r="D63">
        <v>434</v>
      </c>
      <c r="E63">
        <v>858</v>
      </c>
    </row>
    <row r="64" spans="1:5">
      <c r="A64" t="s">
        <v>5</v>
      </c>
      <c r="B64">
        <v>16</v>
      </c>
      <c r="C64">
        <v>16</v>
      </c>
      <c r="D64">
        <v>445</v>
      </c>
      <c r="E64">
        <v>857</v>
      </c>
    </row>
    <row r="65" spans="1:5">
      <c r="A65" t="s">
        <v>5</v>
      </c>
      <c r="B65">
        <v>16</v>
      </c>
      <c r="C65">
        <v>16</v>
      </c>
      <c r="D65">
        <v>467</v>
      </c>
      <c r="E65">
        <v>848</v>
      </c>
    </row>
    <row r="66" spans="1:5">
      <c r="A66" t="s">
        <v>5</v>
      </c>
      <c r="B66">
        <v>16</v>
      </c>
      <c r="C66">
        <v>16</v>
      </c>
      <c r="D66">
        <v>505</v>
      </c>
      <c r="E66">
        <v>823</v>
      </c>
    </row>
    <row r="67" spans="1:5">
      <c r="A67" t="s">
        <v>5</v>
      </c>
      <c r="B67">
        <v>16</v>
      </c>
      <c r="C67">
        <v>16</v>
      </c>
      <c r="D67">
        <v>517</v>
      </c>
      <c r="E67">
        <v>553</v>
      </c>
    </row>
    <row r="68" spans="1:5">
      <c r="A68" t="s">
        <v>5</v>
      </c>
      <c r="B68">
        <v>16</v>
      </c>
      <c r="C68">
        <v>16</v>
      </c>
      <c r="D68">
        <v>535</v>
      </c>
      <c r="E68">
        <v>835</v>
      </c>
    </row>
    <row r="69" spans="1:5">
      <c r="A69" t="s">
        <v>5</v>
      </c>
      <c r="B69">
        <v>16</v>
      </c>
      <c r="C69">
        <v>16</v>
      </c>
      <c r="D69">
        <v>476</v>
      </c>
      <c r="E69">
        <v>878</v>
      </c>
    </row>
    <row r="70" spans="1:5">
      <c r="A70" t="s">
        <v>5</v>
      </c>
      <c r="B70">
        <v>16</v>
      </c>
      <c r="C70">
        <v>16</v>
      </c>
      <c r="D70">
        <v>531</v>
      </c>
      <c r="E70">
        <v>859</v>
      </c>
    </row>
    <row r="71" spans="1:5">
      <c r="A71" t="s">
        <v>5</v>
      </c>
      <c r="B71">
        <v>16</v>
      </c>
      <c r="C71">
        <v>16</v>
      </c>
      <c r="D71">
        <v>500</v>
      </c>
      <c r="E71">
        <v>842</v>
      </c>
    </row>
    <row r="72" spans="1:5">
      <c r="A72" t="s">
        <v>5</v>
      </c>
      <c r="B72">
        <v>16</v>
      </c>
      <c r="C72">
        <v>16</v>
      </c>
      <c r="D72">
        <v>475</v>
      </c>
      <c r="E72">
        <v>827</v>
      </c>
    </row>
    <row r="73" spans="1:5">
      <c r="A73" t="s">
        <v>5</v>
      </c>
      <c r="B73">
        <v>16</v>
      </c>
      <c r="C73">
        <v>16</v>
      </c>
      <c r="D73">
        <v>527</v>
      </c>
      <c r="E73">
        <v>796</v>
      </c>
    </row>
    <row r="74" spans="1:5">
      <c r="A74" t="s">
        <v>5</v>
      </c>
      <c r="B74">
        <v>16</v>
      </c>
      <c r="C74">
        <v>16</v>
      </c>
      <c r="D74">
        <v>436</v>
      </c>
      <c r="E74">
        <v>848</v>
      </c>
    </row>
    <row r="75" spans="1:5">
      <c r="A75" t="s">
        <v>5</v>
      </c>
      <c r="B75">
        <v>16</v>
      </c>
      <c r="C75">
        <v>16</v>
      </c>
      <c r="D75">
        <v>448</v>
      </c>
      <c r="E75">
        <v>859</v>
      </c>
    </row>
    <row r="76" spans="1:5">
      <c r="A76" t="s">
        <v>5</v>
      </c>
      <c r="B76">
        <v>16</v>
      </c>
      <c r="C76">
        <v>16</v>
      </c>
      <c r="D76">
        <v>459</v>
      </c>
      <c r="E76">
        <v>875</v>
      </c>
    </row>
    <row r="77" spans="1:5">
      <c r="A77" t="s">
        <v>5</v>
      </c>
      <c r="B77">
        <v>16</v>
      </c>
      <c r="C77">
        <v>16</v>
      </c>
      <c r="D77">
        <v>527</v>
      </c>
      <c r="E77">
        <v>801</v>
      </c>
    </row>
    <row r="78" spans="1:5">
      <c r="A78" t="s">
        <v>5</v>
      </c>
      <c r="B78">
        <v>16</v>
      </c>
      <c r="C78">
        <v>16</v>
      </c>
      <c r="D78">
        <v>461</v>
      </c>
      <c r="E78">
        <v>814</v>
      </c>
    </row>
    <row r="79" spans="1:5">
      <c r="A79" t="s">
        <v>5</v>
      </c>
      <c r="B79">
        <v>16</v>
      </c>
      <c r="C79">
        <v>16</v>
      </c>
      <c r="D79">
        <v>446</v>
      </c>
      <c r="E79">
        <v>835</v>
      </c>
    </row>
    <row r="80" spans="1:5">
      <c r="A80" t="s">
        <v>5</v>
      </c>
      <c r="B80">
        <v>16</v>
      </c>
      <c r="C80">
        <v>16</v>
      </c>
      <c r="D80">
        <v>516</v>
      </c>
      <c r="E80">
        <v>842</v>
      </c>
    </row>
    <row r="81" spans="1:5">
      <c r="A81" t="s">
        <v>5</v>
      </c>
      <c r="B81">
        <v>16</v>
      </c>
      <c r="C81">
        <v>16</v>
      </c>
      <c r="D81">
        <v>490</v>
      </c>
      <c r="E81">
        <v>804</v>
      </c>
    </row>
    <row r="82" spans="1:5">
      <c r="A82" t="s">
        <v>5</v>
      </c>
      <c r="B82">
        <v>16</v>
      </c>
      <c r="C82">
        <v>16</v>
      </c>
      <c r="D82">
        <v>450</v>
      </c>
      <c r="E82">
        <v>861</v>
      </c>
    </row>
    <row r="83" spans="1:5">
      <c r="A83" t="s">
        <v>5</v>
      </c>
      <c r="B83">
        <v>16</v>
      </c>
      <c r="C83">
        <v>16</v>
      </c>
      <c r="D83">
        <v>482</v>
      </c>
      <c r="E83">
        <v>837</v>
      </c>
    </row>
    <row r="84" spans="1:5">
      <c r="A84" t="s">
        <v>5</v>
      </c>
      <c r="B84">
        <v>16</v>
      </c>
      <c r="C84">
        <v>16</v>
      </c>
      <c r="D84">
        <v>436</v>
      </c>
      <c r="E84">
        <v>842</v>
      </c>
    </row>
    <row r="85" spans="1:5">
      <c r="A85" t="s">
        <v>5</v>
      </c>
      <c r="B85">
        <v>16</v>
      </c>
      <c r="C85">
        <v>16</v>
      </c>
      <c r="D85">
        <v>476</v>
      </c>
      <c r="E85">
        <v>813</v>
      </c>
    </row>
    <row r="86" spans="1:5">
      <c r="A86" t="s">
        <v>5</v>
      </c>
      <c r="B86">
        <v>16</v>
      </c>
      <c r="C86">
        <v>16</v>
      </c>
      <c r="D86">
        <v>456</v>
      </c>
      <c r="E86">
        <v>841</v>
      </c>
    </row>
    <row r="87" spans="1:5">
      <c r="A87" t="s">
        <v>5</v>
      </c>
      <c r="B87">
        <v>32</v>
      </c>
      <c r="C87">
        <v>32</v>
      </c>
      <c r="D87">
        <v>2363</v>
      </c>
      <c r="E87">
        <v>898</v>
      </c>
    </row>
    <row r="88" spans="1:5">
      <c r="A88" t="s">
        <v>5</v>
      </c>
      <c r="B88">
        <v>32</v>
      </c>
      <c r="C88">
        <v>32</v>
      </c>
      <c r="D88">
        <v>2222</v>
      </c>
      <c r="E88">
        <v>924</v>
      </c>
    </row>
    <row r="89" spans="1:5">
      <c r="A89" t="s">
        <v>5</v>
      </c>
      <c r="B89">
        <v>32</v>
      </c>
      <c r="C89">
        <v>32</v>
      </c>
      <c r="D89">
        <v>2351</v>
      </c>
      <c r="E89">
        <v>895</v>
      </c>
    </row>
    <row r="90" spans="1:5">
      <c r="A90" t="s">
        <v>5</v>
      </c>
      <c r="B90">
        <v>32</v>
      </c>
      <c r="C90">
        <v>32</v>
      </c>
      <c r="D90">
        <v>2229</v>
      </c>
      <c r="E90">
        <v>946</v>
      </c>
    </row>
    <row r="91" spans="1:5">
      <c r="A91" t="s">
        <v>5</v>
      </c>
      <c r="B91">
        <v>32</v>
      </c>
      <c r="C91">
        <v>32</v>
      </c>
      <c r="D91">
        <v>2202</v>
      </c>
      <c r="E91">
        <v>944</v>
      </c>
    </row>
    <row r="92" spans="1:5">
      <c r="A92" t="s">
        <v>5</v>
      </c>
      <c r="B92">
        <v>32</v>
      </c>
      <c r="C92">
        <v>32</v>
      </c>
      <c r="D92">
        <v>2362</v>
      </c>
      <c r="E92">
        <v>873</v>
      </c>
    </row>
    <row r="93" spans="1:5">
      <c r="A93" t="s">
        <v>5</v>
      </c>
      <c r="B93">
        <v>32</v>
      </c>
      <c r="C93">
        <v>32</v>
      </c>
      <c r="D93">
        <v>2244</v>
      </c>
      <c r="E93">
        <v>917</v>
      </c>
    </row>
    <row r="94" spans="1:5">
      <c r="A94" t="s">
        <v>5</v>
      </c>
      <c r="B94">
        <v>32</v>
      </c>
      <c r="C94">
        <v>32</v>
      </c>
      <c r="D94">
        <v>2337</v>
      </c>
      <c r="E94">
        <v>898</v>
      </c>
    </row>
    <row r="95" spans="1:5">
      <c r="A95" t="s">
        <v>5</v>
      </c>
      <c r="B95">
        <v>32</v>
      </c>
      <c r="C95">
        <v>32</v>
      </c>
      <c r="D95">
        <v>2357</v>
      </c>
      <c r="E95">
        <v>878</v>
      </c>
    </row>
    <row r="96" spans="1:5">
      <c r="A96" t="s">
        <v>5</v>
      </c>
      <c r="B96">
        <v>32</v>
      </c>
      <c r="C96">
        <v>32</v>
      </c>
      <c r="D96">
        <v>2344</v>
      </c>
      <c r="E96">
        <v>886</v>
      </c>
    </row>
    <row r="97" spans="1:5">
      <c r="A97" t="s">
        <v>5</v>
      </c>
      <c r="B97">
        <v>32</v>
      </c>
      <c r="C97">
        <v>32</v>
      </c>
      <c r="D97">
        <v>2339</v>
      </c>
      <c r="E97">
        <v>888</v>
      </c>
    </row>
    <row r="98" spans="1:5">
      <c r="A98" t="s">
        <v>5</v>
      </c>
      <c r="B98">
        <v>32</v>
      </c>
      <c r="C98">
        <v>32</v>
      </c>
      <c r="D98">
        <v>2319</v>
      </c>
      <c r="E98">
        <v>910</v>
      </c>
    </row>
    <row r="99" spans="1:5">
      <c r="A99" t="s">
        <v>5</v>
      </c>
      <c r="B99">
        <v>32</v>
      </c>
      <c r="C99">
        <v>32</v>
      </c>
      <c r="D99">
        <v>2356</v>
      </c>
      <c r="E99">
        <v>878</v>
      </c>
    </row>
    <row r="100" spans="1:5">
      <c r="A100" t="s">
        <v>5</v>
      </c>
      <c r="B100">
        <v>32</v>
      </c>
      <c r="C100">
        <v>32</v>
      </c>
      <c r="D100">
        <v>2373</v>
      </c>
      <c r="E100">
        <v>874</v>
      </c>
    </row>
    <row r="101" spans="1:5">
      <c r="A101" t="s">
        <v>5</v>
      </c>
      <c r="B101">
        <v>32</v>
      </c>
      <c r="C101">
        <v>32</v>
      </c>
      <c r="D101">
        <v>2364</v>
      </c>
      <c r="E101">
        <v>877</v>
      </c>
    </row>
    <row r="102" spans="1:5">
      <c r="A102" t="s">
        <v>5</v>
      </c>
      <c r="B102">
        <v>32</v>
      </c>
      <c r="C102">
        <v>32</v>
      </c>
      <c r="D102">
        <v>2206</v>
      </c>
      <c r="E102">
        <v>956</v>
      </c>
    </row>
    <row r="103" spans="1:5">
      <c r="A103" t="s">
        <v>5</v>
      </c>
      <c r="B103">
        <v>32</v>
      </c>
      <c r="C103">
        <v>32</v>
      </c>
      <c r="D103">
        <v>2361</v>
      </c>
      <c r="E103">
        <v>876</v>
      </c>
    </row>
    <row r="104" spans="1:5">
      <c r="A104" t="s">
        <v>5</v>
      </c>
      <c r="B104">
        <v>32</v>
      </c>
      <c r="C104">
        <v>32</v>
      </c>
      <c r="D104">
        <v>2373</v>
      </c>
      <c r="E104">
        <v>844</v>
      </c>
    </row>
    <row r="105" spans="1:5">
      <c r="A105" t="s">
        <v>5</v>
      </c>
      <c r="B105">
        <v>32</v>
      </c>
      <c r="C105">
        <v>32</v>
      </c>
      <c r="D105">
        <v>2130</v>
      </c>
      <c r="E105">
        <v>946</v>
      </c>
    </row>
    <row r="106" spans="1:5">
      <c r="A106" t="s">
        <v>5</v>
      </c>
      <c r="B106">
        <v>32</v>
      </c>
      <c r="C106">
        <v>32</v>
      </c>
      <c r="D106">
        <v>2327</v>
      </c>
      <c r="E106">
        <v>921</v>
      </c>
    </row>
    <row r="107" spans="1:5">
      <c r="A107" t="s">
        <v>5</v>
      </c>
      <c r="B107">
        <v>32</v>
      </c>
      <c r="C107">
        <v>32</v>
      </c>
      <c r="D107">
        <v>2363</v>
      </c>
      <c r="E107">
        <v>874</v>
      </c>
    </row>
    <row r="108" spans="1:5">
      <c r="A108" t="s">
        <v>5</v>
      </c>
      <c r="B108">
        <v>32</v>
      </c>
      <c r="C108">
        <v>32</v>
      </c>
      <c r="D108">
        <v>2210</v>
      </c>
      <c r="E108">
        <v>951</v>
      </c>
    </row>
    <row r="109" spans="1:5">
      <c r="A109" t="s">
        <v>5</v>
      </c>
      <c r="B109">
        <v>32</v>
      </c>
      <c r="C109">
        <v>32</v>
      </c>
      <c r="D109">
        <v>2375</v>
      </c>
      <c r="E109">
        <v>872</v>
      </c>
    </row>
    <row r="110" spans="1:5">
      <c r="A110" t="s">
        <v>5</v>
      </c>
      <c r="B110">
        <v>32</v>
      </c>
      <c r="C110">
        <v>32</v>
      </c>
      <c r="D110">
        <v>2207</v>
      </c>
      <c r="E110">
        <v>937</v>
      </c>
    </row>
    <row r="111" spans="1:5">
      <c r="A111" t="s">
        <v>5</v>
      </c>
      <c r="B111">
        <v>32</v>
      </c>
      <c r="C111">
        <v>32</v>
      </c>
      <c r="D111">
        <v>2319</v>
      </c>
      <c r="E111">
        <v>906</v>
      </c>
    </row>
    <row r="112" spans="1:5">
      <c r="A112" t="s">
        <v>5</v>
      </c>
      <c r="B112">
        <v>32</v>
      </c>
      <c r="C112">
        <v>32</v>
      </c>
      <c r="D112">
        <v>2327</v>
      </c>
      <c r="E112">
        <v>890</v>
      </c>
    </row>
    <row r="113" spans="1:5">
      <c r="A113" t="s">
        <v>5</v>
      </c>
      <c r="B113">
        <v>32</v>
      </c>
      <c r="C113">
        <v>32</v>
      </c>
      <c r="D113">
        <v>2360</v>
      </c>
      <c r="E113">
        <v>897</v>
      </c>
    </row>
    <row r="114" spans="1:5">
      <c r="A114" t="s">
        <v>5</v>
      </c>
      <c r="B114">
        <v>32</v>
      </c>
      <c r="C114">
        <v>32</v>
      </c>
      <c r="D114">
        <v>2351</v>
      </c>
      <c r="E114">
        <v>888</v>
      </c>
    </row>
    <row r="115" spans="1:5">
      <c r="A115" t="s">
        <v>5</v>
      </c>
      <c r="B115">
        <v>32</v>
      </c>
      <c r="C115">
        <v>32</v>
      </c>
      <c r="D115">
        <v>2348</v>
      </c>
      <c r="E115">
        <v>891</v>
      </c>
    </row>
    <row r="116" spans="1:5">
      <c r="A116" t="s">
        <v>5</v>
      </c>
      <c r="B116">
        <v>32</v>
      </c>
      <c r="C116">
        <v>32</v>
      </c>
      <c r="D116">
        <v>2361</v>
      </c>
      <c r="E116">
        <v>862</v>
      </c>
    </row>
    <row r="117" spans="1:5">
      <c r="A117" t="s">
        <v>5</v>
      </c>
      <c r="B117">
        <v>32</v>
      </c>
      <c r="C117">
        <v>32</v>
      </c>
      <c r="D117">
        <v>2368</v>
      </c>
      <c r="E117">
        <v>897</v>
      </c>
    </row>
    <row r="118" spans="1:5">
      <c r="A118" t="s">
        <v>5</v>
      </c>
      <c r="B118">
        <v>32</v>
      </c>
      <c r="C118">
        <v>32</v>
      </c>
      <c r="D118">
        <v>2353</v>
      </c>
      <c r="E118">
        <v>894</v>
      </c>
    </row>
    <row r="119" spans="1:5">
      <c r="A119" t="s">
        <v>5</v>
      </c>
      <c r="B119">
        <v>32</v>
      </c>
      <c r="C119">
        <v>32</v>
      </c>
      <c r="D119">
        <v>992</v>
      </c>
      <c r="E119">
        <v>927</v>
      </c>
    </row>
    <row r="120" spans="1:5">
      <c r="A120" t="s">
        <v>5</v>
      </c>
      <c r="B120">
        <v>32</v>
      </c>
      <c r="C120">
        <v>32</v>
      </c>
      <c r="D120">
        <v>1023</v>
      </c>
      <c r="E120">
        <v>926</v>
      </c>
    </row>
    <row r="121" spans="1:5">
      <c r="A121" t="s">
        <v>5</v>
      </c>
      <c r="B121">
        <v>32</v>
      </c>
      <c r="C121">
        <v>32</v>
      </c>
      <c r="D121">
        <v>1184</v>
      </c>
      <c r="E121">
        <v>868</v>
      </c>
    </row>
    <row r="122" spans="1:5">
      <c r="A122" t="s">
        <v>5</v>
      </c>
      <c r="B122">
        <v>32</v>
      </c>
      <c r="C122">
        <v>32</v>
      </c>
      <c r="D122">
        <v>970</v>
      </c>
      <c r="E122">
        <v>937</v>
      </c>
    </row>
    <row r="123" spans="1:5">
      <c r="A123" t="s">
        <v>5</v>
      </c>
      <c r="B123">
        <v>32</v>
      </c>
      <c r="C123">
        <v>32</v>
      </c>
      <c r="D123">
        <v>1068</v>
      </c>
      <c r="E123">
        <v>952</v>
      </c>
    </row>
    <row r="124" spans="1:5">
      <c r="A124" t="s">
        <v>5</v>
      </c>
      <c r="B124">
        <v>32</v>
      </c>
      <c r="C124">
        <v>32</v>
      </c>
      <c r="D124">
        <v>1002</v>
      </c>
      <c r="E124">
        <v>918</v>
      </c>
    </row>
    <row r="125" spans="1:5">
      <c r="A125" t="s">
        <v>5</v>
      </c>
      <c r="B125">
        <v>32</v>
      </c>
      <c r="C125">
        <v>32</v>
      </c>
      <c r="D125">
        <v>1177</v>
      </c>
      <c r="E125">
        <v>869</v>
      </c>
    </row>
    <row r="126" spans="1:5">
      <c r="A126" t="s">
        <v>5</v>
      </c>
      <c r="B126">
        <v>32</v>
      </c>
      <c r="C126">
        <v>32</v>
      </c>
      <c r="D126">
        <v>992</v>
      </c>
      <c r="E126">
        <v>929</v>
      </c>
    </row>
    <row r="127" spans="1:5">
      <c r="A127" t="s">
        <v>5</v>
      </c>
      <c r="B127">
        <v>32</v>
      </c>
      <c r="C127">
        <v>32</v>
      </c>
      <c r="D127">
        <v>1188</v>
      </c>
      <c r="E127">
        <v>889</v>
      </c>
    </row>
    <row r="128" spans="1:5">
      <c r="A128" t="s">
        <v>5</v>
      </c>
      <c r="B128">
        <v>32</v>
      </c>
      <c r="C128">
        <v>32</v>
      </c>
      <c r="D128">
        <v>920</v>
      </c>
      <c r="E128">
        <v>942</v>
      </c>
    </row>
    <row r="129" spans="1:5">
      <c r="A129" t="s">
        <v>5</v>
      </c>
      <c r="B129">
        <v>32</v>
      </c>
      <c r="C129">
        <v>32</v>
      </c>
      <c r="D129">
        <v>986</v>
      </c>
      <c r="E129">
        <v>917</v>
      </c>
    </row>
    <row r="130" spans="1:5">
      <c r="A130" t="s">
        <v>5</v>
      </c>
      <c r="B130">
        <v>32</v>
      </c>
      <c r="C130">
        <v>32</v>
      </c>
      <c r="D130">
        <v>1195</v>
      </c>
      <c r="E130">
        <v>895</v>
      </c>
    </row>
    <row r="131" spans="1:5">
      <c r="A131" t="s">
        <v>5</v>
      </c>
      <c r="B131">
        <v>32</v>
      </c>
      <c r="C131">
        <v>32</v>
      </c>
      <c r="D131">
        <v>1076</v>
      </c>
      <c r="E131">
        <v>943</v>
      </c>
    </row>
    <row r="132" spans="1:5">
      <c r="A132" t="s">
        <v>5</v>
      </c>
      <c r="B132">
        <v>32</v>
      </c>
      <c r="C132">
        <v>32</v>
      </c>
      <c r="D132">
        <v>1186</v>
      </c>
      <c r="E132">
        <v>881</v>
      </c>
    </row>
    <row r="133" spans="1:5">
      <c r="A133" t="s">
        <v>5</v>
      </c>
      <c r="B133">
        <v>32</v>
      </c>
      <c r="C133">
        <v>32</v>
      </c>
      <c r="D133">
        <v>1191</v>
      </c>
      <c r="E133">
        <v>870</v>
      </c>
    </row>
    <row r="134" spans="1:5">
      <c r="A134" t="s">
        <v>5</v>
      </c>
      <c r="B134">
        <v>32</v>
      </c>
      <c r="C134">
        <v>32</v>
      </c>
      <c r="D134">
        <v>1112</v>
      </c>
      <c r="E134">
        <v>934</v>
      </c>
    </row>
    <row r="135" spans="1:5">
      <c r="A135" t="s">
        <v>5</v>
      </c>
      <c r="B135">
        <v>32</v>
      </c>
      <c r="C135">
        <v>32</v>
      </c>
      <c r="D135">
        <v>1190</v>
      </c>
      <c r="E135">
        <v>882</v>
      </c>
    </row>
    <row r="136" spans="1:5">
      <c r="A136" t="s">
        <v>5</v>
      </c>
      <c r="B136">
        <v>32</v>
      </c>
      <c r="C136">
        <v>32</v>
      </c>
      <c r="D136">
        <v>1163</v>
      </c>
      <c r="E136">
        <v>887</v>
      </c>
    </row>
    <row r="137" spans="1:5">
      <c r="A137" t="s">
        <v>5</v>
      </c>
      <c r="B137">
        <v>32</v>
      </c>
      <c r="C137">
        <v>32</v>
      </c>
      <c r="D137">
        <v>1181</v>
      </c>
      <c r="E137">
        <v>886</v>
      </c>
    </row>
    <row r="138" spans="1:5">
      <c r="A138" t="s">
        <v>5</v>
      </c>
      <c r="B138">
        <v>32</v>
      </c>
      <c r="C138">
        <v>32</v>
      </c>
      <c r="D138">
        <v>1122</v>
      </c>
      <c r="E138">
        <v>891</v>
      </c>
    </row>
    <row r="139" spans="1:5">
      <c r="A139" t="s">
        <v>5</v>
      </c>
      <c r="B139">
        <v>32</v>
      </c>
      <c r="C139">
        <v>32</v>
      </c>
      <c r="D139">
        <v>1191</v>
      </c>
      <c r="E139">
        <v>880</v>
      </c>
    </row>
    <row r="140" spans="1:5">
      <c r="A140" t="s">
        <v>5</v>
      </c>
      <c r="B140">
        <v>32</v>
      </c>
      <c r="C140">
        <v>32</v>
      </c>
      <c r="D140">
        <v>1196</v>
      </c>
      <c r="E140">
        <v>841</v>
      </c>
    </row>
    <row r="141" spans="1:5">
      <c r="A141" t="s">
        <v>5</v>
      </c>
      <c r="B141">
        <v>32</v>
      </c>
      <c r="C141">
        <v>32</v>
      </c>
      <c r="D141">
        <v>1004</v>
      </c>
      <c r="E141">
        <v>953</v>
      </c>
    </row>
    <row r="142" spans="1:5">
      <c r="A142" t="s">
        <v>5</v>
      </c>
      <c r="B142">
        <v>32</v>
      </c>
      <c r="C142">
        <v>32</v>
      </c>
      <c r="D142">
        <v>1126</v>
      </c>
      <c r="E142">
        <v>924</v>
      </c>
    </row>
    <row r="143" spans="1:5">
      <c r="A143" t="s">
        <v>5</v>
      </c>
      <c r="B143">
        <v>32</v>
      </c>
      <c r="C143">
        <v>32</v>
      </c>
      <c r="D143">
        <v>1178</v>
      </c>
      <c r="E143">
        <v>890</v>
      </c>
    </row>
    <row r="144" spans="1:5">
      <c r="A144" t="s">
        <v>5</v>
      </c>
      <c r="B144">
        <v>32</v>
      </c>
      <c r="C144">
        <v>32</v>
      </c>
      <c r="D144">
        <v>1165</v>
      </c>
      <c r="E144">
        <v>908</v>
      </c>
    </row>
    <row r="145" spans="1:5">
      <c r="A145" t="s">
        <v>5</v>
      </c>
      <c r="B145">
        <v>32</v>
      </c>
      <c r="C145">
        <v>32</v>
      </c>
      <c r="D145">
        <v>1171</v>
      </c>
      <c r="E145">
        <v>888</v>
      </c>
    </row>
    <row r="146" spans="1:5">
      <c r="A146" t="s">
        <v>5</v>
      </c>
      <c r="B146">
        <v>32</v>
      </c>
      <c r="C146">
        <v>32</v>
      </c>
      <c r="D146">
        <v>1195</v>
      </c>
      <c r="E146">
        <v>860</v>
      </c>
    </row>
    <row r="147" spans="1:5">
      <c r="A147" t="s">
        <v>5</v>
      </c>
      <c r="B147">
        <v>32</v>
      </c>
      <c r="C147">
        <v>32</v>
      </c>
      <c r="D147">
        <v>1170</v>
      </c>
      <c r="E147">
        <v>894</v>
      </c>
    </row>
    <row r="148" spans="1:5">
      <c r="A148" t="s">
        <v>5</v>
      </c>
      <c r="B148">
        <v>32</v>
      </c>
      <c r="C148">
        <v>32</v>
      </c>
      <c r="D148">
        <v>1183</v>
      </c>
      <c r="E148">
        <v>865</v>
      </c>
    </row>
    <row r="149" spans="1:5">
      <c r="A149" t="s">
        <v>5</v>
      </c>
      <c r="B149">
        <v>32</v>
      </c>
      <c r="C149">
        <v>32</v>
      </c>
      <c r="D149">
        <v>999</v>
      </c>
      <c r="E149">
        <v>939</v>
      </c>
    </row>
    <row r="150" spans="1:5">
      <c r="A150" t="s">
        <v>5</v>
      </c>
      <c r="B150">
        <v>32</v>
      </c>
      <c r="C150">
        <v>32</v>
      </c>
      <c r="D150">
        <v>1112</v>
      </c>
      <c r="E150">
        <v>914</v>
      </c>
    </row>
    <row r="151" spans="1:5">
      <c r="A151" t="s">
        <v>5</v>
      </c>
      <c r="B151">
        <v>32</v>
      </c>
      <c r="C151">
        <v>32</v>
      </c>
      <c r="D151">
        <v>1176</v>
      </c>
      <c r="E151">
        <v>871</v>
      </c>
    </row>
    <row r="152" spans="1:5">
      <c r="A152" t="s">
        <v>5</v>
      </c>
      <c r="B152">
        <v>32</v>
      </c>
      <c r="C152">
        <v>32</v>
      </c>
      <c r="D152">
        <v>1162</v>
      </c>
      <c r="E152">
        <v>901</v>
      </c>
    </row>
    <row r="153" spans="1:5">
      <c r="A153" t="s">
        <v>5</v>
      </c>
      <c r="B153">
        <v>32</v>
      </c>
      <c r="C153">
        <v>32</v>
      </c>
      <c r="D153">
        <v>1105</v>
      </c>
      <c r="E153">
        <v>904</v>
      </c>
    </row>
    <row r="154" spans="1:5">
      <c r="A154" t="s">
        <v>5</v>
      </c>
      <c r="B154">
        <v>32</v>
      </c>
      <c r="C154">
        <v>32</v>
      </c>
      <c r="D154">
        <v>964</v>
      </c>
      <c r="E154">
        <v>965</v>
      </c>
    </row>
    <row r="155" spans="1:5">
      <c r="A155" t="s">
        <v>5</v>
      </c>
      <c r="B155">
        <v>32</v>
      </c>
      <c r="C155">
        <v>32</v>
      </c>
      <c r="D155">
        <v>1165</v>
      </c>
      <c r="E155">
        <v>910</v>
      </c>
    </row>
    <row r="156" spans="1:5">
      <c r="A156" t="s">
        <v>5</v>
      </c>
      <c r="B156">
        <v>32</v>
      </c>
      <c r="C156">
        <v>32</v>
      </c>
      <c r="D156">
        <v>1164</v>
      </c>
      <c r="E156">
        <v>872</v>
      </c>
    </row>
    <row r="157" spans="1:5">
      <c r="A157" t="s">
        <v>5</v>
      </c>
      <c r="B157">
        <v>32</v>
      </c>
      <c r="C157">
        <v>32</v>
      </c>
      <c r="D157">
        <v>1122</v>
      </c>
      <c r="E157">
        <v>926</v>
      </c>
    </row>
    <row r="158" spans="1:5">
      <c r="A158" t="s">
        <v>5</v>
      </c>
      <c r="B158">
        <v>32</v>
      </c>
      <c r="C158">
        <v>32</v>
      </c>
      <c r="D158">
        <v>959</v>
      </c>
      <c r="E158">
        <v>940</v>
      </c>
    </row>
    <row r="159" spans="1:5">
      <c r="A159" t="s">
        <v>5</v>
      </c>
      <c r="B159">
        <v>32</v>
      </c>
      <c r="C159">
        <v>32</v>
      </c>
      <c r="D159">
        <v>1163</v>
      </c>
      <c r="E159">
        <v>878</v>
      </c>
    </row>
    <row r="160" spans="1:5">
      <c r="A160" t="s">
        <v>5</v>
      </c>
      <c r="B160">
        <v>32</v>
      </c>
      <c r="C160">
        <v>32</v>
      </c>
      <c r="D160">
        <v>1045</v>
      </c>
      <c r="E160">
        <v>892</v>
      </c>
    </row>
    <row r="161" spans="1:5">
      <c r="A161" t="s">
        <v>5</v>
      </c>
      <c r="B161">
        <v>32</v>
      </c>
      <c r="C161">
        <v>32</v>
      </c>
      <c r="D161">
        <v>1055</v>
      </c>
      <c r="E161">
        <v>943</v>
      </c>
    </row>
    <row r="162" spans="1:5">
      <c r="A162" t="s">
        <v>5</v>
      </c>
      <c r="B162">
        <v>32</v>
      </c>
      <c r="C162">
        <v>32</v>
      </c>
      <c r="D162">
        <v>1170</v>
      </c>
      <c r="E162">
        <v>891</v>
      </c>
    </row>
    <row r="163" spans="1:5">
      <c r="A163" t="s">
        <v>5</v>
      </c>
      <c r="B163">
        <v>32</v>
      </c>
      <c r="C163">
        <v>32</v>
      </c>
      <c r="D163">
        <v>954</v>
      </c>
      <c r="E163">
        <v>975</v>
      </c>
    </row>
    <row r="164" spans="1:5">
      <c r="A164" t="s">
        <v>5</v>
      </c>
      <c r="B164">
        <v>32</v>
      </c>
      <c r="C164">
        <v>32</v>
      </c>
      <c r="D164">
        <v>1094</v>
      </c>
      <c r="E164">
        <v>930</v>
      </c>
    </row>
    <row r="165" spans="1:5">
      <c r="A165" t="s">
        <v>5</v>
      </c>
      <c r="B165">
        <v>32</v>
      </c>
      <c r="C165">
        <v>32</v>
      </c>
      <c r="D165">
        <v>1160</v>
      </c>
      <c r="E165">
        <v>896</v>
      </c>
    </row>
    <row r="166" spans="1:5">
      <c r="A166" t="s">
        <v>5</v>
      </c>
      <c r="B166">
        <v>32</v>
      </c>
      <c r="C166">
        <v>32</v>
      </c>
      <c r="D166">
        <v>1159</v>
      </c>
      <c r="E166">
        <v>892</v>
      </c>
    </row>
    <row r="167" spans="1:5">
      <c r="A167" t="s">
        <v>5</v>
      </c>
      <c r="B167">
        <v>32</v>
      </c>
      <c r="C167">
        <v>32</v>
      </c>
      <c r="D167">
        <v>1105</v>
      </c>
      <c r="E167">
        <v>930</v>
      </c>
    </row>
    <row r="168" spans="1:5">
      <c r="A168" t="s">
        <v>5</v>
      </c>
      <c r="B168">
        <v>32</v>
      </c>
      <c r="C168">
        <v>32</v>
      </c>
      <c r="D168">
        <v>1119</v>
      </c>
      <c r="E168">
        <v>918</v>
      </c>
    </row>
    <row r="169" spans="1:5">
      <c r="A169" t="s">
        <v>5</v>
      </c>
      <c r="B169">
        <v>32</v>
      </c>
      <c r="C169">
        <v>32</v>
      </c>
      <c r="D169">
        <v>972</v>
      </c>
      <c r="E169">
        <v>945</v>
      </c>
    </row>
    <row r="170" spans="1:5">
      <c r="A170" t="s">
        <v>5</v>
      </c>
      <c r="B170">
        <v>32</v>
      </c>
      <c r="C170">
        <v>32</v>
      </c>
      <c r="D170">
        <v>1093</v>
      </c>
      <c r="E170">
        <v>904</v>
      </c>
    </row>
    <row r="171" spans="1:5">
      <c r="A171" t="s">
        <v>5</v>
      </c>
      <c r="B171">
        <v>32</v>
      </c>
      <c r="C171">
        <v>32</v>
      </c>
      <c r="D171">
        <v>1118</v>
      </c>
      <c r="E171">
        <v>901</v>
      </c>
    </row>
    <row r="172" spans="1:5">
      <c r="A172" t="s">
        <v>5</v>
      </c>
      <c r="B172">
        <v>32</v>
      </c>
      <c r="C172">
        <v>32</v>
      </c>
      <c r="D172">
        <v>1167</v>
      </c>
      <c r="E172">
        <v>892</v>
      </c>
    </row>
    <row r="173" spans="1:5">
      <c r="A173" t="s">
        <v>5</v>
      </c>
      <c r="B173">
        <v>32</v>
      </c>
      <c r="C173">
        <v>32</v>
      </c>
      <c r="D173">
        <v>1096</v>
      </c>
      <c r="E173">
        <v>914</v>
      </c>
    </row>
    <row r="174" spans="1:5">
      <c r="A174" t="s">
        <v>5</v>
      </c>
      <c r="B174">
        <v>32</v>
      </c>
      <c r="C174">
        <v>32</v>
      </c>
      <c r="D174">
        <v>1107</v>
      </c>
      <c r="E174">
        <v>892</v>
      </c>
    </row>
    <row r="175" spans="1:5">
      <c r="A175" t="s">
        <v>5</v>
      </c>
      <c r="B175">
        <v>32</v>
      </c>
      <c r="C175">
        <v>32</v>
      </c>
      <c r="D175">
        <v>969</v>
      </c>
      <c r="E175">
        <v>943</v>
      </c>
    </row>
    <row r="176" spans="1:5">
      <c r="A176" t="s">
        <v>5</v>
      </c>
      <c r="B176">
        <v>32</v>
      </c>
      <c r="C176">
        <v>32</v>
      </c>
      <c r="D176">
        <v>1172</v>
      </c>
      <c r="E176">
        <v>900</v>
      </c>
    </row>
    <row r="177" spans="1:6">
      <c r="A177" t="s">
        <v>5</v>
      </c>
      <c r="B177">
        <v>32</v>
      </c>
      <c r="C177">
        <v>32</v>
      </c>
      <c r="D177">
        <v>1033</v>
      </c>
      <c r="E177">
        <v>926</v>
      </c>
    </row>
    <row r="178" spans="1:6">
      <c r="A178" t="s">
        <v>5</v>
      </c>
      <c r="B178">
        <v>32</v>
      </c>
      <c r="C178">
        <v>32</v>
      </c>
      <c r="D178">
        <v>1171</v>
      </c>
      <c r="E178">
        <v>868</v>
      </c>
    </row>
    <row r="179" spans="1:6">
      <c r="A179" t="s">
        <v>5</v>
      </c>
      <c r="B179">
        <v>32</v>
      </c>
      <c r="C179">
        <v>32</v>
      </c>
      <c r="D179">
        <v>1115</v>
      </c>
      <c r="E179">
        <v>887</v>
      </c>
    </row>
    <row r="180" spans="1:6">
      <c r="A180" t="s">
        <v>5</v>
      </c>
      <c r="B180">
        <v>32</v>
      </c>
      <c r="C180">
        <v>32</v>
      </c>
      <c r="D180">
        <v>1045</v>
      </c>
      <c r="E180">
        <v>934</v>
      </c>
    </row>
    <row r="181" spans="1:6">
      <c r="A181" t="s">
        <v>5</v>
      </c>
      <c r="B181">
        <v>32</v>
      </c>
      <c r="C181">
        <v>32</v>
      </c>
      <c r="D181">
        <v>1096</v>
      </c>
      <c r="E181">
        <v>935</v>
      </c>
    </row>
    <row r="182" spans="1:6">
      <c r="A182" t="s">
        <v>5</v>
      </c>
      <c r="B182">
        <v>32</v>
      </c>
      <c r="C182">
        <v>32</v>
      </c>
      <c r="D182">
        <v>944</v>
      </c>
      <c r="E182">
        <v>961</v>
      </c>
    </row>
    <row r="183" spans="1:6">
      <c r="A183" t="s">
        <v>5</v>
      </c>
      <c r="B183">
        <v>128</v>
      </c>
      <c r="C183">
        <v>128</v>
      </c>
      <c r="D183">
        <v>13566</v>
      </c>
      <c r="E183">
        <v>922</v>
      </c>
      <c r="F183" t="s">
        <v>15</v>
      </c>
    </row>
    <row r="184" spans="1:6">
      <c r="A184" t="s">
        <v>5</v>
      </c>
      <c r="B184">
        <v>128</v>
      </c>
      <c r="C184">
        <v>128</v>
      </c>
      <c r="D184">
        <v>13487</v>
      </c>
      <c r="E184">
        <v>910</v>
      </c>
    </row>
    <row r="185" spans="1:6">
      <c r="A185" t="s">
        <v>5</v>
      </c>
      <c r="B185">
        <v>128</v>
      </c>
      <c r="C185">
        <v>128</v>
      </c>
      <c r="D185">
        <v>13543</v>
      </c>
      <c r="E185">
        <v>907</v>
      </c>
    </row>
    <row r="186" spans="1:6">
      <c r="A186" t="s">
        <v>5</v>
      </c>
      <c r="B186">
        <v>128</v>
      </c>
      <c r="C186">
        <v>128</v>
      </c>
      <c r="D186">
        <v>13272</v>
      </c>
      <c r="E186">
        <v>926</v>
      </c>
    </row>
    <row r="187" spans="1:6">
      <c r="A187" t="s">
        <v>5</v>
      </c>
      <c r="B187">
        <v>128</v>
      </c>
      <c r="C187">
        <v>128</v>
      </c>
      <c r="D187">
        <v>13455</v>
      </c>
      <c r="E187">
        <v>913</v>
      </c>
    </row>
    <row r="188" spans="1:6">
      <c r="A188" t="s">
        <v>5</v>
      </c>
      <c r="B188">
        <v>128</v>
      </c>
      <c r="C188">
        <v>128</v>
      </c>
      <c r="D188">
        <v>13444</v>
      </c>
      <c r="E188">
        <v>941</v>
      </c>
    </row>
    <row r="189" spans="1:6">
      <c r="A189" t="s">
        <v>5</v>
      </c>
      <c r="B189">
        <v>128</v>
      </c>
      <c r="C189">
        <v>128</v>
      </c>
      <c r="D189">
        <v>13359</v>
      </c>
      <c r="E189">
        <v>932</v>
      </c>
    </row>
    <row r="190" spans="1:6">
      <c r="A190" t="s">
        <v>5</v>
      </c>
      <c r="B190">
        <v>128</v>
      </c>
      <c r="C190">
        <v>128</v>
      </c>
      <c r="D190">
        <v>13578</v>
      </c>
      <c r="E190">
        <v>891</v>
      </c>
    </row>
    <row r="191" spans="1:6">
      <c r="A191" t="s">
        <v>5</v>
      </c>
      <c r="B191">
        <v>128</v>
      </c>
      <c r="C191">
        <v>128</v>
      </c>
      <c r="D191">
        <v>13007</v>
      </c>
      <c r="E191">
        <v>907</v>
      </c>
    </row>
    <row r="192" spans="1:6">
      <c r="A192" t="s">
        <v>5</v>
      </c>
      <c r="B192">
        <v>128</v>
      </c>
      <c r="C192">
        <v>128</v>
      </c>
      <c r="D192">
        <v>13562</v>
      </c>
      <c r="E192">
        <v>905</v>
      </c>
    </row>
    <row r="193" spans="1:5">
      <c r="A193" t="s">
        <v>5</v>
      </c>
      <c r="B193">
        <v>128</v>
      </c>
      <c r="C193">
        <v>128</v>
      </c>
      <c r="D193">
        <v>13498</v>
      </c>
      <c r="E193">
        <v>938</v>
      </c>
    </row>
    <row r="194" spans="1:5">
      <c r="A194" t="s">
        <v>5</v>
      </c>
      <c r="B194">
        <v>128</v>
      </c>
      <c r="C194">
        <v>128</v>
      </c>
      <c r="D194">
        <v>13424</v>
      </c>
      <c r="E194">
        <v>938</v>
      </c>
    </row>
    <row r="195" spans="1:5">
      <c r="A195" t="s">
        <v>5</v>
      </c>
      <c r="B195">
        <v>128</v>
      </c>
      <c r="C195">
        <v>128</v>
      </c>
      <c r="D195">
        <v>13570</v>
      </c>
      <c r="E195">
        <v>894</v>
      </c>
    </row>
    <row r="196" spans="1:5">
      <c r="A196" t="s">
        <v>5</v>
      </c>
      <c r="B196">
        <v>128</v>
      </c>
      <c r="C196">
        <v>128</v>
      </c>
      <c r="D196">
        <v>13552</v>
      </c>
      <c r="E196">
        <v>906</v>
      </c>
    </row>
    <row r="197" spans="1:5">
      <c r="A197" t="s">
        <v>5</v>
      </c>
      <c r="B197">
        <v>128</v>
      </c>
      <c r="C197">
        <v>128</v>
      </c>
      <c r="D197">
        <v>13548</v>
      </c>
      <c r="E197">
        <v>917</v>
      </c>
    </row>
    <row r="198" spans="1:5">
      <c r="A198" t="s">
        <v>5</v>
      </c>
      <c r="B198">
        <v>128</v>
      </c>
      <c r="C198">
        <v>128</v>
      </c>
      <c r="D198">
        <v>12925</v>
      </c>
      <c r="E198">
        <v>919</v>
      </c>
    </row>
    <row r="199" spans="1:5">
      <c r="A199" t="s">
        <v>5</v>
      </c>
      <c r="B199">
        <v>128</v>
      </c>
      <c r="C199">
        <v>128</v>
      </c>
      <c r="D199">
        <v>13462</v>
      </c>
      <c r="E199">
        <v>958</v>
      </c>
    </row>
    <row r="200" spans="1:5">
      <c r="A200" t="s">
        <v>5</v>
      </c>
      <c r="B200">
        <v>128</v>
      </c>
      <c r="C200">
        <v>128</v>
      </c>
      <c r="D200">
        <v>13410</v>
      </c>
      <c r="E200">
        <v>925</v>
      </c>
    </row>
    <row r="201" spans="1:5">
      <c r="A201" t="s">
        <v>5</v>
      </c>
      <c r="B201">
        <v>128</v>
      </c>
      <c r="C201">
        <v>128</v>
      </c>
      <c r="D201">
        <v>13627</v>
      </c>
      <c r="E201">
        <v>901</v>
      </c>
    </row>
    <row r="202" spans="1:5">
      <c r="A202" t="s">
        <v>5</v>
      </c>
      <c r="B202">
        <v>128</v>
      </c>
      <c r="C202">
        <v>128</v>
      </c>
      <c r="D202">
        <v>13629</v>
      </c>
      <c r="E202">
        <v>911</v>
      </c>
    </row>
    <row r="203" spans="1:5">
      <c r="A203" t="s">
        <v>5</v>
      </c>
      <c r="B203">
        <v>128</v>
      </c>
      <c r="C203">
        <v>128</v>
      </c>
      <c r="D203">
        <v>13584</v>
      </c>
      <c r="E203">
        <v>925</v>
      </c>
    </row>
    <row r="204" spans="1:5">
      <c r="A204" t="s">
        <v>5</v>
      </c>
      <c r="B204">
        <v>128</v>
      </c>
      <c r="C204">
        <v>128</v>
      </c>
      <c r="D204">
        <v>13468</v>
      </c>
      <c r="E204">
        <v>939</v>
      </c>
    </row>
    <row r="205" spans="1:5">
      <c r="A205" t="s">
        <v>5</v>
      </c>
      <c r="B205">
        <v>128</v>
      </c>
      <c r="C205">
        <v>128</v>
      </c>
      <c r="D205">
        <v>13556</v>
      </c>
      <c r="E205">
        <v>942</v>
      </c>
    </row>
    <row r="206" spans="1:5">
      <c r="A206" t="s">
        <v>5</v>
      </c>
      <c r="B206">
        <v>128</v>
      </c>
      <c r="C206">
        <v>128</v>
      </c>
      <c r="D206">
        <v>13566</v>
      </c>
      <c r="E206">
        <v>952</v>
      </c>
    </row>
    <row r="207" spans="1:5">
      <c r="A207" t="s">
        <v>5</v>
      </c>
      <c r="B207">
        <v>128</v>
      </c>
      <c r="C207">
        <v>128</v>
      </c>
      <c r="D207">
        <v>13193</v>
      </c>
      <c r="E207">
        <v>905</v>
      </c>
    </row>
    <row r="208" spans="1:5">
      <c r="A208" t="s">
        <v>5</v>
      </c>
      <c r="B208">
        <v>128</v>
      </c>
      <c r="C208">
        <v>128</v>
      </c>
      <c r="D208">
        <v>13588</v>
      </c>
      <c r="E208">
        <v>901</v>
      </c>
    </row>
    <row r="209" spans="1:5">
      <c r="A209" t="s">
        <v>5</v>
      </c>
      <c r="B209">
        <v>128</v>
      </c>
      <c r="C209">
        <v>128</v>
      </c>
      <c r="D209">
        <v>13424</v>
      </c>
      <c r="E209">
        <v>929</v>
      </c>
    </row>
    <row r="210" spans="1:5">
      <c r="A210" t="s">
        <v>5</v>
      </c>
      <c r="B210">
        <v>128</v>
      </c>
      <c r="C210">
        <v>128</v>
      </c>
      <c r="D210">
        <v>13578</v>
      </c>
      <c r="E210">
        <v>922</v>
      </c>
    </row>
    <row r="211" spans="1:5">
      <c r="A211" t="s">
        <v>5</v>
      </c>
      <c r="B211">
        <v>128</v>
      </c>
      <c r="C211">
        <v>128</v>
      </c>
      <c r="D211">
        <v>13471</v>
      </c>
      <c r="E211">
        <v>938</v>
      </c>
    </row>
    <row r="212" spans="1:5">
      <c r="A212" t="s">
        <v>5</v>
      </c>
      <c r="B212">
        <v>128</v>
      </c>
      <c r="C212">
        <v>128</v>
      </c>
      <c r="D212">
        <v>13588</v>
      </c>
      <c r="E212">
        <v>913</v>
      </c>
    </row>
    <row r="213" spans="1:5">
      <c r="A213" t="s">
        <v>5</v>
      </c>
      <c r="B213">
        <v>128</v>
      </c>
      <c r="C213">
        <v>128</v>
      </c>
      <c r="D213">
        <v>13625</v>
      </c>
      <c r="E213">
        <v>908</v>
      </c>
    </row>
    <row r="214" spans="1:5">
      <c r="A214" t="s">
        <v>5</v>
      </c>
      <c r="B214">
        <v>128</v>
      </c>
      <c r="C214">
        <v>128</v>
      </c>
      <c r="D214">
        <v>13489</v>
      </c>
      <c r="E214">
        <v>932</v>
      </c>
    </row>
    <row r="215" spans="1:5">
      <c r="A215" t="s">
        <v>5</v>
      </c>
      <c r="B215">
        <v>128</v>
      </c>
      <c r="C215">
        <v>128</v>
      </c>
      <c r="D215">
        <v>13459</v>
      </c>
      <c r="E215">
        <v>968</v>
      </c>
    </row>
    <row r="216" spans="1:5">
      <c r="A216" t="s">
        <v>5</v>
      </c>
      <c r="B216">
        <v>128</v>
      </c>
      <c r="C216">
        <v>128</v>
      </c>
      <c r="D216">
        <v>13378</v>
      </c>
      <c r="E216">
        <v>937</v>
      </c>
    </row>
    <row r="217" spans="1:5">
      <c r="A217" t="s">
        <v>5</v>
      </c>
      <c r="B217">
        <v>128</v>
      </c>
      <c r="C217">
        <v>128</v>
      </c>
      <c r="D217">
        <v>13355</v>
      </c>
      <c r="E217">
        <v>936</v>
      </c>
    </row>
    <row r="218" spans="1:5">
      <c r="A218" t="s">
        <v>5</v>
      </c>
      <c r="B218">
        <v>128</v>
      </c>
      <c r="C218">
        <v>128</v>
      </c>
      <c r="D218">
        <v>13552</v>
      </c>
      <c r="E218">
        <v>920</v>
      </c>
    </row>
    <row r="219" spans="1:5">
      <c r="A219" t="s">
        <v>5</v>
      </c>
      <c r="B219">
        <v>128</v>
      </c>
      <c r="C219">
        <v>128</v>
      </c>
      <c r="D219">
        <v>12936</v>
      </c>
      <c r="E219">
        <v>918</v>
      </c>
    </row>
    <row r="220" spans="1:5">
      <c r="A220" t="s">
        <v>5</v>
      </c>
      <c r="B220">
        <v>128</v>
      </c>
      <c r="C220">
        <v>128</v>
      </c>
      <c r="D220">
        <v>13497</v>
      </c>
      <c r="E220">
        <v>948</v>
      </c>
    </row>
    <row r="221" spans="1:5">
      <c r="A221" t="s">
        <v>5</v>
      </c>
      <c r="B221">
        <v>128</v>
      </c>
      <c r="C221">
        <v>128</v>
      </c>
      <c r="D221">
        <v>13591</v>
      </c>
      <c r="E221">
        <v>881</v>
      </c>
    </row>
    <row r="222" spans="1:5">
      <c r="A222" t="s">
        <v>5</v>
      </c>
      <c r="B222">
        <v>128</v>
      </c>
      <c r="C222">
        <v>128</v>
      </c>
      <c r="D222">
        <v>13575</v>
      </c>
      <c r="E222">
        <v>890</v>
      </c>
    </row>
    <row r="223" spans="1:5">
      <c r="A223" t="s">
        <v>5</v>
      </c>
      <c r="B223">
        <v>128</v>
      </c>
      <c r="C223">
        <v>128</v>
      </c>
      <c r="D223">
        <v>13395</v>
      </c>
      <c r="E223">
        <v>934</v>
      </c>
    </row>
    <row r="224" spans="1:5">
      <c r="A224" t="s">
        <v>5</v>
      </c>
      <c r="B224">
        <v>128</v>
      </c>
      <c r="C224">
        <v>128</v>
      </c>
      <c r="D224">
        <v>13583</v>
      </c>
      <c r="E224">
        <v>921</v>
      </c>
    </row>
    <row r="225" spans="1:5">
      <c r="A225" t="s">
        <v>5</v>
      </c>
      <c r="B225">
        <v>128</v>
      </c>
      <c r="C225">
        <v>128</v>
      </c>
      <c r="D225">
        <v>13572</v>
      </c>
      <c r="E225">
        <v>915</v>
      </c>
    </row>
    <row r="226" spans="1:5">
      <c r="A226" t="s">
        <v>5</v>
      </c>
      <c r="B226">
        <v>128</v>
      </c>
      <c r="C226">
        <v>128</v>
      </c>
      <c r="D226">
        <v>13582</v>
      </c>
      <c r="E226">
        <v>874</v>
      </c>
    </row>
    <row r="227" spans="1:5">
      <c r="A227" t="s">
        <v>5</v>
      </c>
      <c r="B227">
        <v>128</v>
      </c>
      <c r="C227">
        <v>128</v>
      </c>
      <c r="D227">
        <v>13579</v>
      </c>
      <c r="E227">
        <v>918</v>
      </c>
    </row>
    <row r="228" spans="1:5">
      <c r="A228" t="s">
        <v>5</v>
      </c>
      <c r="B228">
        <v>128</v>
      </c>
      <c r="C228">
        <v>128</v>
      </c>
      <c r="D228">
        <v>13339</v>
      </c>
      <c r="E228">
        <v>970</v>
      </c>
    </row>
    <row r="229" spans="1:5">
      <c r="A229" t="s">
        <v>5</v>
      </c>
      <c r="B229">
        <v>128</v>
      </c>
      <c r="C229">
        <v>128</v>
      </c>
      <c r="D229">
        <v>13581</v>
      </c>
      <c r="E229">
        <v>862</v>
      </c>
    </row>
    <row r="230" spans="1:5">
      <c r="A230" t="s">
        <v>5</v>
      </c>
      <c r="B230">
        <v>128</v>
      </c>
      <c r="C230">
        <v>128</v>
      </c>
      <c r="D230">
        <v>13513</v>
      </c>
      <c r="E230">
        <v>904</v>
      </c>
    </row>
    <row r="231" spans="1:5">
      <c r="A231" t="s">
        <v>5</v>
      </c>
      <c r="B231">
        <v>128</v>
      </c>
      <c r="C231">
        <v>128</v>
      </c>
      <c r="D231">
        <v>13584</v>
      </c>
      <c r="E231">
        <v>911</v>
      </c>
    </row>
    <row r="232" spans="1:5">
      <c r="A232" t="s">
        <v>5</v>
      </c>
      <c r="B232">
        <v>128</v>
      </c>
      <c r="C232">
        <v>128</v>
      </c>
      <c r="D232">
        <v>13557</v>
      </c>
      <c r="E232">
        <v>918</v>
      </c>
    </row>
    <row r="233" spans="1:5">
      <c r="A233" t="s">
        <v>5</v>
      </c>
      <c r="B233">
        <v>128</v>
      </c>
      <c r="C233">
        <v>128</v>
      </c>
      <c r="D233">
        <v>13475</v>
      </c>
      <c r="E233">
        <v>907</v>
      </c>
    </row>
    <row r="234" spans="1:5">
      <c r="A234" t="s">
        <v>5</v>
      </c>
      <c r="B234">
        <v>128</v>
      </c>
      <c r="C234">
        <v>128</v>
      </c>
      <c r="D234">
        <v>13555</v>
      </c>
      <c r="E234">
        <v>932</v>
      </c>
    </row>
    <row r="235" spans="1:5">
      <c r="A235" t="s">
        <v>5</v>
      </c>
      <c r="B235">
        <v>128</v>
      </c>
      <c r="C235">
        <v>128</v>
      </c>
      <c r="D235">
        <v>13579</v>
      </c>
      <c r="E235">
        <v>923</v>
      </c>
    </row>
    <row r="236" spans="1:5">
      <c r="A236" t="s">
        <v>5</v>
      </c>
      <c r="B236">
        <v>128</v>
      </c>
      <c r="C236">
        <v>128</v>
      </c>
      <c r="D236">
        <v>13555</v>
      </c>
      <c r="E236">
        <v>919</v>
      </c>
    </row>
    <row r="237" spans="1:5">
      <c r="A237" t="s">
        <v>5</v>
      </c>
      <c r="B237">
        <v>128</v>
      </c>
      <c r="C237">
        <v>128</v>
      </c>
      <c r="D237">
        <v>13466</v>
      </c>
      <c r="E237">
        <v>941</v>
      </c>
    </row>
    <row r="238" spans="1:5">
      <c r="A238" t="s">
        <v>5</v>
      </c>
      <c r="B238">
        <v>128</v>
      </c>
      <c r="C238">
        <v>128</v>
      </c>
      <c r="D238">
        <v>13103</v>
      </c>
      <c r="E238">
        <v>942</v>
      </c>
    </row>
    <row r="239" spans="1:5">
      <c r="A239" t="s">
        <v>5</v>
      </c>
      <c r="B239">
        <v>128</v>
      </c>
      <c r="C239">
        <v>128</v>
      </c>
      <c r="D239">
        <v>13179</v>
      </c>
      <c r="E239">
        <v>917</v>
      </c>
    </row>
    <row r="240" spans="1:5">
      <c r="A240" t="s">
        <v>5</v>
      </c>
      <c r="B240">
        <v>128</v>
      </c>
      <c r="C240">
        <v>128</v>
      </c>
      <c r="D240">
        <v>13559</v>
      </c>
      <c r="E240">
        <v>902</v>
      </c>
    </row>
    <row r="241" spans="1:5">
      <c r="A241" t="s">
        <v>5</v>
      </c>
      <c r="B241">
        <v>128</v>
      </c>
      <c r="C241">
        <v>128</v>
      </c>
      <c r="D241">
        <v>13588</v>
      </c>
      <c r="E241">
        <v>926</v>
      </c>
    </row>
    <row r="242" spans="1:5">
      <c r="A242" t="s">
        <v>5</v>
      </c>
      <c r="B242">
        <v>128</v>
      </c>
      <c r="C242">
        <v>128</v>
      </c>
      <c r="D242">
        <v>13560</v>
      </c>
      <c r="E242">
        <v>902</v>
      </c>
    </row>
    <row r="243" spans="1:5">
      <c r="A243" t="s">
        <v>5</v>
      </c>
      <c r="B243">
        <v>128</v>
      </c>
      <c r="C243">
        <v>128</v>
      </c>
      <c r="D243">
        <v>13406</v>
      </c>
      <c r="E243">
        <v>910</v>
      </c>
    </row>
    <row r="244" spans="1:5">
      <c r="A244" t="s">
        <v>5</v>
      </c>
      <c r="B244">
        <v>128</v>
      </c>
      <c r="C244">
        <v>128</v>
      </c>
      <c r="D244">
        <v>13573</v>
      </c>
      <c r="E244">
        <v>890</v>
      </c>
    </row>
    <row r="245" spans="1:5">
      <c r="A245" t="s">
        <v>5</v>
      </c>
      <c r="B245">
        <v>128</v>
      </c>
      <c r="C245">
        <v>128</v>
      </c>
      <c r="D245">
        <v>13629</v>
      </c>
      <c r="E245">
        <v>893</v>
      </c>
    </row>
    <row r="246" spans="1:5">
      <c r="A246" t="s">
        <v>5</v>
      </c>
      <c r="B246">
        <v>128</v>
      </c>
      <c r="C246">
        <v>128</v>
      </c>
      <c r="D246">
        <v>13419</v>
      </c>
      <c r="E246">
        <v>948</v>
      </c>
    </row>
    <row r="247" spans="1:5">
      <c r="A247" t="s">
        <v>5</v>
      </c>
      <c r="B247">
        <v>128</v>
      </c>
      <c r="C247">
        <v>128</v>
      </c>
      <c r="D247">
        <v>13634</v>
      </c>
      <c r="E247">
        <v>892</v>
      </c>
    </row>
    <row r="248" spans="1:5">
      <c r="A248" t="s">
        <v>5</v>
      </c>
      <c r="B248">
        <v>128</v>
      </c>
      <c r="C248">
        <v>128</v>
      </c>
      <c r="D248">
        <v>12916</v>
      </c>
      <c r="E248">
        <v>925</v>
      </c>
    </row>
    <row r="249" spans="1:5">
      <c r="A249" t="s">
        <v>5</v>
      </c>
      <c r="B249">
        <v>128</v>
      </c>
      <c r="C249">
        <v>128</v>
      </c>
      <c r="D249">
        <v>13497</v>
      </c>
      <c r="E249">
        <v>916</v>
      </c>
    </row>
    <row r="250" spans="1:5">
      <c r="A250" t="s">
        <v>5</v>
      </c>
      <c r="B250">
        <v>128</v>
      </c>
      <c r="C250">
        <v>128</v>
      </c>
      <c r="D250">
        <v>13572</v>
      </c>
      <c r="E250">
        <v>891</v>
      </c>
    </row>
    <row r="251" spans="1:5">
      <c r="A251" t="s">
        <v>5</v>
      </c>
      <c r="B251">
        <v>128</v>
      </c>
      <c r="C251">
        <v>128</v>
      </c>
      <c r="D251">
        <v>13588</v>
      </c>
      <c r="E251">
        <v>866</v>
      </c>
    </row>
    <row r="252" spans="1:5">
      <c r="A252" t="s">
        <v>5</v>
      </c>
      <c r="B252">
        <v>128</v>
      </c>
      <c r="C252">
        <v>128</v>
      </c>
      <c r="D252">
        <v>13430</v>
      </c>
      <c r="E252">
        <v>925</v>
      </c>
    </row>
    <row r="253" spans="1:5">
      <c r="A253" t="s">
        <v>5</v>
      </c>
      <c r="B253">
        <v>128</v>
      </c>
      <c r="C253">
        <v>128</v>
      </c>
      <c r="D253">
        <v>13622</v>
      </c>
      <c r="E253">
        <v>895</v>
      </c>
    </row>
    <row r="254" spans="1:5">
      <c r="A254" t="s">
        <v>5</v>
      </c>
      <c r="B254">
        <v>128</v>
      </c>
      <c r="C254">
        <v>128</v>
      </c>
      <c r="D254">
        <v>13416</v>
      </c>
      <c r="E254">
        <v>943</v>
      </c>
    </row>
    <row r="255" spans="1:5">
      <c r="A255" t="s">
        <v>5</v>
      </c>
      <c r="B255">
        <v>128</v>
      </c>
      <c r="C255">
        <v>128</v>
      </c>
      <c r="D255">
        <v>13417</v>
      </c>
      <c r="E255">
        <v>939</v>
      </c>
    </row>
    <row r="256" spans="1:5">
      <c r="A256" t="s">
        <v>5</v>
      </c>
      <c r="B256">
        <v>128</v>
      </c>
      <c r="C256">
        <v>128</v>
      </c>
      <c r="D256">
        <v>13566</v>
      </c>
      <c r="E256">
        <v>889</v>
      </c>
    </row>
    <row r="257" spans="1:5">
      <c r="A257" t="s">
        <v>5</v>
      </c>
      <c r="B257">
        <v>128</v>
      </c>
      <c r="C257">
        <v>128</v>
      </c>
      <c r="D257">
        <v>13365</v>
      </c>
      <c r="E257">
        <v>939</v>
      </c>
    </row>
    <row r="258" spans="1:5">
      <c r="A258" t="s">
        <v>5</v>
      </c>
      <c r="B258">
        <v>128</v>
      </c>
      <c r="C258">
        <v>128</v>
      </c>
      <c r="D258">
        <v>13446</v>
      </c>
      <c r="E258">
        <v>939</v>
      </c>
    </row>
    <row r="259" spans="1:5">
      <c r="A259" t="s">
        <v>5</v>
      </c>
      <c r="B259">
        <v>128</v>
      </c>
      <c r="C259">
        <v>128</v>
      </c>
      <c r="D259">
        <v>13280</v>
      </c>
      <c r="E259">
        <v>945</v>
      </c>
    </row>
    <row r="260" spans="1:5">
      <c r="A260" t="s">
        <v>5</v>
      </c>
      <c r="B260">
        <v>128</v>
      </c>
      <c r="C260">
        <v>128</v>
      </c>
      <c r="D260">
        <v>13572</v>
      </c>
      <c r="E260">
        <v>897</v>
      </c>
    </row>
    <row r="261" spans="1:5">
      <c r="A261" t="s">
        <v>5</v>
      </c>
      <c r="B261">
        <v>128</v>
      </c>
      <c r="C261">
        <v>128</v>
      </c>
      <c r="D261">
        <v>13551</v>
      </c>
      <c r="E261">
        <v>921</v>
      </c>
    </row>
    <row r="262" spans="1:5">
      <c r="A262" t="s">
        <v>5</v>
      </c>
      <c r="B262">
        <v>128</v>
      </c>
      <c r="C262">
        <v>128</v>
      </c>
      <c r="D262">
        <v>13585</v>
      </c>
      <c r="E262">
        <v>899</v>
      </c>
    </row>
    <row r="263" spans="1:5">
      <c r="A263" t="s">
        <v>5</v>
      </c>
      <c r="B263">
        <v>128</v>
      </c>
      <c r="C263">
        <v>128</v>
      </c>
      <c r="D263">
        <v>13026</v>
      </c>
      <c r="E263">
        <v>921</v>
      </c>
    </row>
    <row r="264" spans="1:5">
      <c r="A264" t="s">
        <v>5</v>
      </c>
      <c r="B264">
        <v>128</v>
      </c>
      <c r="C264">
        <v>128</v>
      </c>
      <c r="D264">
        <v>13472</v>
      </c>
      <c r="E264">
        <v>920</v>
      </c>
    </row>
    <row r="265" spans="1:5">
      <c r="A265" t="s">
        <v>5</v>
      </c>
      <c r="B265">
        <v>128</v>
      </c>
      <c r="C265">
        <v>128</v>
      </c>
      <c r="D265">
        <v>13603</v>
      </c>
      <c r="E265">
        <v>898</v>
      </c>
    </row>
    <row r="266" spans="1:5">
      <c r="A266" t="s">
        <v>5</v>
      </c>
      <c r="B266">
        <v>128</v>
      </c>
      <c r="C266">
        <v>128</v>
      </c>
      <c r="D266">
        <v>13469</v>
      </c>
      <c r="E266">
        <v>943</v>
      </c>
    </row>
    <row r="267" spans="1:5">
      <c r="A267" t="s">
        <v>5</v>
      </c>
      <c r="B267">
        <v>128</v>
      </c>
      <c r="C267">
        <v>128</v>
      </c>
      <c r="D267">
        <v>13625</v>
      </c>
      <c r="E267">
        <v>261</v>
      </c>
    </row>
    <row r="268" spans="1:5">
      <c r="A268" t="s">
        <v>5</v>
      </c>
      <c r="B268">
        <v>128</v>
      </c>
      <c r="C268">
        <v>128</v>
      </c>
      <c r="D268">
        <v>13589</v>
      </c>
      <c r="E268">
        <v>912</v>
      </c>
    </row>
    <row r="269" spans="1:5">
      <c r="A269" t="s">
        <v>5</v>
      </c>
      <c r="B269">
        <v>128</v>
      </c>
      <c r="C269">
        <v>128</v>
      </c>
      <c r="D269">
        <v>13535</v>
      </c>
      <c r="E269">
        <v>918</v>
      </c>
    </row>
    <row r="270" spans="1:5">
      <c r="A270" t="s">
        <v>5</v>
      </c>
      <c r="B270">
        <v>128</v>
      </c>
      <c r="C270">
        <v>128</v>
      </c>
      <c r="D270">
        <v>13587</v>
      </c>
      <c r="E270">
        <v>873</v>
      </c>
    </row>
    <row r="271" spans="1:5">
      <c r="A271" t="s">
        <v>5</v>
      </c>
      <c r="B271">
        <v>128</v>
      </c>
      <c r="C271">
        <v>128</v>
      </c>
      <c r="D271">
        <v>13405</v>
      </c>
      <c r="E271">
        <v>903</v>
      </c>
    </row>
    <row r="272" spans="1:5">
      <c r="A272" t="s">
        <v>5</v>
      </c>
      <c r="B272">
        <v>128</v>
      </c>
      <c r="C272">
        <v>128</v>
      </c>
      <c r="D272">
        <v>12901</v>
      </c>
      <c r="E272">
        <v>960</v>
      </c>
    </row>
    <row r="273" spans="1:5">
      <c r="A273" t="s">
        <v>5</v>
      </c>
      <c r="B273">
        <v>128</v>
      </c>
      <c r="C273">
        <v>128</v>
      </c>
      <c r="D273">
        <v>13494</v>
      </c>
      <c r="E273">
        <v>924</v>
      </c>
    </row>
    <row r="274" spans="1:5">
      <c r="A274" t="s">
        <v>5</v>
      </c>
      <c r="B274">
        <v>128</v>
      </c>
      <c r="C274">
        <v>128</v>
      </c>
      <c r="D274">
        <v>13530</v>
      </c>
      <c r="E274">
        <v>901</v>
      </c>
    </row>
    <row r="275" spans="1:5">
      <c r="A275" t="s">
        <v>5</v>
      </c>
      <c r="B275">
        <v>128</v>
      </c>
      <c r="C275">
        <v>128</v>
      </c>
      <c r="D275">
        <v>13220</v>
      </c>
      <c r="E275">
        <v>930</v>
      </c>
    </row>
    <row r="276" spans="1:5">
      <c r="A276" t="s">
        <v>5</v>
      </c>
      <c r="B276">
        <v>128</v>
      </c>
      <c r="C276">
        <v>128</v>
      </c>
      <c r="D276">
        <v>13436</v>
      </c>
      <c r="E276">
        <v>915</v>
      </c>
    </row>
    <row r="277" spans="1:5">
      <c r="A277" t="s">
        <v>5</v>
      </c>
      <c r="B277">
        <v>128</v>
      </c>
      <c r="C277">
        <v>128</v>
      </c>
      <c r="D277">
        <v>13576</v>
      </c>
      <c r="E277">
        <v>893</v>
      </c>
    </row>
    <row r="278" spans="1:5">
      <c r="A278" t="s">
        <v>5</v>
      </c>
      <c r="B278">
        <v>128</v>
      </c>
      <c r="C278">
        <v>128</v>
      </c>
      <c r="D278">
        <v>13574</v>
      </c>
      <c r="E278">
        <v>886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2" workbookViewId="0">
      <selection activeCell="F15" sqref="F15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>
      <c r="A2" t="s">
        <v>6</v>
      </c>
      <c r="B2">
        <v>12</v>
      </c>
      <c r="C2">
        <v>2</v>
      </c>
      <c r="D2">
        <v>103</v>
      </c>
      <c r="E2">
        <f>520</f>
        <v>520</v>
      </c>
    </row>
    <row r="3" spans="1:5">
      <c r="A3" t="s">
        <v>6</v>
      </c>
      <c r="B3">
        <v>12</v>
      </c>
      <c r="C3">
        <v>2</v>
      </c>
      <c r="D3">
        <v>66</v>
      </c>
      <c r="E3">
        <v>518</v>
      </c>
    </row>
    <row r="4" spans="1:5">
      <c r="A4" t="s">
        <v>6</v>
      </c>
      <c r="B4">
        <v>12</v>
      </c>
      <c r="C4">
        <v>2</v>
      </c>
      <c r="D4">
        <v>79</v>
      </c>
      <c r="E4">
        <v>519</v>
      </c>
    </row>
    <row r="5" spans="1:5">
      <c r="A5" t="s">
        <v>6</v>
      </c>
      <c r="B5">
        <v>12</v>
      </c>
      <c r="C5">
        <v>2</v>
      </c>
      <c r="D5">
        <v>109</v>
      </c>
      <c r="E5">
        <f>520</f>
        <v>520</v>
      </c>
    </row>
    <row r="6" spans="1:5">
      <c r="A6" t="s">
        <v>6</v>
      </c>
      <c r="B6">
        <v>12</v>
      </c>
      <c r="C6">
        <v>2</v>
      </c>
      <c r="D6">
        <v>113</v>
      </c>
      <c r="E6">
        <f>520</f>
        <v>520</v>
      </c>
    </row>
    <row r="7" spans="1:5">
      <c r="A7" t="s">
        <v>6</v>
      </c>
      <c r="B7">
        <v>12</v>
      </c>
      <c r="C7">
        <v>2</v>
      </c>
      <c r="D7">
        <v>119</v>
      </c>
      <c r="E7">
        <f>520</f>
        <v>520</v>
      </c>
    </row>
    <row r="8" spans="1:5">
      <c r="A8" t="s">
        <v>6</v>
      </c>
      <c r="B8">
        <v>12</v>
      </c>
      <c r="C8">
        <v>2</v>
      </c>
      <c r="D8">
        <v>73</v>
      </c>
      <c r="E8">
        <v>519</v>
      </c>
    </row>
    <row r="9" spans="1:5">
      <c r="A9" t="s">
        <v>6</v>
      </c>
      <c r="B9">
        <v>12</v>
      </c>
      <c r="C9">
        <v>2</v>
      </c>
      <c r="D9">
        <v>99</v>
      </c>
      <c r="E9">
        <v>518</v>
      </c>
    </row>
    <row r="10" spans="1:5">
      <c r="A10" t="s">
        <v>6</v>
      </c>
      <c r="B10">
        <v>12</v>
      </c>
      <c r="C10">
        <v>4</v>
      </c>
      <c r="D10">
        <v>125</v>
      </c>
      <c r="E10">
        <v>523</v>
      </c>
    </row>
    <row r="11" spans="1:5">
      <c r="A11" t="s">
        <v>6</v>
      </c>
      <c r="B11">
        <v>12</v>
      </c>
      <c r="C11">
        <v>4</v>
      </c>
      <c r="D11">
        <v>140</v>
      </c>
      <c r="E11">
        <v>525</v>
      </c>
    </row>
    <row r="12" spans="1:5">
      <c r="A12" t="s">
        <v>6</v>
      </c>
      <c r="B12">
        <v>12</v>
      </c>
      <c r="C12">
        <v>4</v>
      </c>
      <c r="D12">
        <v>111</v>
      </c>
      <c r="E12">
        <v>529</v>
      </c>
    </row>
    <row r="13" spans="1:5">
      <c r="A13" t="s">
        <v>6</v>
      </c>
      <c r="B13">
        <v>12</v>
      </c>
      <c r="C13">
        <v>4</v>
      </c>
      <c r="D13">
        <v>143</v>
      </c>
      <c r="E13">
        <v>525</v>
      </c>
    </row>
    <row r="14" spans="1:5">
      <c r="A14" t="s">
        <v>6</v>
      </c>
      <c r="B14">
        <v>12</v>
      </c>
      <c r="C14">
        <v>4</v>
      </c>
      <c r="D14">
        <v>130</v>
      </c>
      <c r="E14">
        <v>525</v>
      </c>
    </row>
    <row r="15" spans="1:5">
      <c r="A15" t="s">
        <v>6</v>
      </c>
      <c r="B15">
        <v>12</v>
      </c>
      <c r="C15">
        <v>4</v>
      </c>
      <c r="D15">
        <v>134</v>
      </c>
      <c r="E15">
        <v>524</v>
      </c>
    </row>
    <row r="16" spans="1:5">
      <c r="A16" t="s">
        <v>6</v>
      </c>
      <c r="B16">
        <v>12</v>
      </c>
      <c r="C16">
        <v>4</v>
      </c>
      <c r="D16">
        <v>116</v>
      </c>
      <c r="E16">
        <v>526</v>
      </c>
    </row>
    <row r="17" spans="1:5">
      <c r="A17" t="s">
        <v>6</v>
      </c>
      <c r="B17">
        <v>12</v>
      </c>
      <c r="C17">
        <v>4</v>
      </c>
      <c r="D17">
        <v>158</v>
      </c>
      <c r="E17">
        <v>524</v>
      </c>
    </row>
    <row r="18" spans="1:5">
      <c r="A18" t="s">
        <v>6</v>
      </c>
      <c r="B18">
        <v>12</v>
      </c>
      <c r="C18">
        <v>4</v>
      </c>
      <c r="D18">
        <v>130</v>
      </c>
      <c r="E18">
        <v>531</v>
      </c>
    </row>
    <row r="19" spans="1:5">
      <c r="A19" t="s">
        <v>6</v>
      </c>
      <c r="B19">
        <v>12</v>
      </c>
      <c r="C19">
        <v>4</v>
      </c>
      <c r="D19">
        <v>137</v>
      </c>
      <c r="E19">
        <v>526</v>
      </c>
    </row>
    <row r="20" spans="1:5">
      <c r="A20" t="s">
        <v>6</v>
      </c>
      <c r="B20">
        <v>12</v>
      </c>
      <c r="C20">
        <v>4</v>
      </c>
      <c r="D20">
        <v>123</v>
      </c>
      <c r="E20">
        <v>525</v>
      </c>
    </row>
    <row r="21" spans="1:5">
      <c r="A21" t="s">
        <v>6</v>
      </c>
      <c r="B21">
        <v>12</v>
      </c>
      <c r="C21">
        <v>4</v>
      </c>
      <c r="D21">
        <v>140</v>
      </c>
      <c r="E21">
        <v>525</v>
      </c>
    </row>
    <row r="22" spans="1:5">
      <c r="A22" t="s">
        <v>6</v>
      </c>
      <c r="B22">
        <v>12</v>
      </c>
      <c r="C22">
        <v>8</v>
      </c>
      <c r="D22" s="2">
        <v>250</v>
      </c>
      <c r="E22">
        <v>552</v>
      </c>
    </row>
    <row r="23" spans="1:5">
      <c r="A23" t="s">
        <v>6</v>
      </c>
      <c r="B23">
        <v>12</v>
      </c>
      <c r="C23">
        <v>8</v>
      </c>
      <c r="D23" s="2">
        <v>230</v>
      </c>
      <c r="E23">
        <v>556</v>
      </c>
    </row>
    <row r="24" spans="1:5">
      <c r="A24" t="s">
        <v>6</v>
      </c>
      <c r="B24">
        <v>12</v>
      </c>
      <c r="C24">
        <v>8</v>
      </c>
      <c r="D24" s="2">
        <v>228</v>
      </c>
      <c r="E24">
        <v>539</v>
      </c>
    </row>
    <row r="25" spans="1:5">
      <c r="A25" t="s">
        <v>6</v>
      </c>
      <c r="B25">
        <v>12</v>
      </c>
      <c r="C25">
        <v>8</v>
      </c>
      <c r="D25" s="2">
        <v>217</v>
      </c>
      <c r="E25">
        <v>537</v>
      </c>
    </row>
    <row r="26" spans="1:5">
      <c r="A26" t="s">
        <v>6</v>
      </c>
      <c r="B26">
        <v>12</v>
      </c>
      <c r="C26">
        <v>8</v>
      </c>
      <c r="D26" s="2">
        <v>244</v>
      </c>
      <c r="E26">
        <v>536</v>
      </c>
    </row>
    <row r="27" spans="1:5">
      <c r="A27" t="s">
        <v>6</v>
      </c>
      <c r="B27">
        <v>12</v>
      </c>
      <c r="C27">
        <v>8</v>
      </c>
      <c r="D27" s="2">
        <v>232</v>
      </c>
      <c r="E27">
        <v>554</v>
      </c>
    </row>
    <row r="28" spans="1:5">
      <c r="A28" t="s">
        <v>6</v>
      </c>
      <c r="B28">
        <v>12</v>
      </c>
      <c r="C28">
        <v>8</v>
      </c>
      <c r="D28" s="2">
        <v>246</v>
      </c>
      <c r="E28">
        <v>537</v>
      </c>
    </row>
    <row r="29" spans="1:5">
      <c r="A29" t="s">
        <v>6</v>
      </c>
      <c r="B29">
        <v>12</v>
      </c>
      <c r="C29">
        <v>8</v>
      </c>
      <c r="D29" s="2">
        <v>240</v>
      </c>
      <c r="E29">
        <v>535</v>
      </c>
    </row>
    <row r="30" spans="1:5">
      <c r="A30" t="s">
        <v>6</v>
      </c>
      <c r="B30">
        <v>12</v>
      </c>
      <c r="C30">
        <v>8</v>
      </c>
      <c r="D30" s="2">
        <v>558</v>
      </c>
      <c r="E30">
        <v>556</v>
      </c>
    </row>
    <row r="31" spans="1:5">
      <c r="A31" t="s">
        <v>6</v>
      </c>
      <c r="B31">
        <v>12</v>
      </c>
      <c r="C31">
        <v>8</v>
      </c>
      <c r="D31" s="2">
        <v>549</v>
      </c>
      <c r="E31">
        <v>547</v>
      </c>
    </row>
    <row r="32" spans="1:5">
      <c r="A32" t="s">
        <v>6</v>
      </c>
      <c r="B32">
        <v>12</v>
      </c>
      <c r="C32">
        <v>8</v>
      </c>
      <c r="D32" s="2">
        <v>511</v>
      </c>
      <c r="E32">
        <v>541</v>
      </c>
    </row>
    <row r="33" spans="1:5">
      <c r="A33" t="s">
        <v>6</v>
      </c>
      <c r="B33">
        <v>12</v>
      </c>
      <c r="C33">
        <v>8</v>
      </c>
      <c r="D33" s="2">
        <v>551</v>
      </c>
      <c r="E33">
        <v>551</v>
      </c>
    </row>
    <row r="34" spans="1:5">
      <c r="A34" t="s">
        <v>6</v>
      </c>
      <c r="B34">
        <v>12</v>
      </c>
      <c r="C34">
        <v>8</v>
      </c>
      <c r="D34" s="2">
        <v>543</v>
      </c>
      <c r="E34">
        <v>541</v>
      </c>
    </row>
    <row r="35" spans="1:5">
      <c r="A35" t="s">
        <v>6</v>
      </c>
      <c r="B35">
        <v>12</v>
      </c>
      <c r="C35">
        <v>8</v>
      </c>
      <c r="D35" s="2">
        <v>546</v>
      </c>
      <c r="E35">
        <v>540</v>
      </c>
    </row>
    <row r="36" spans="1:5">
      <c r="A36" t="s">
        <v>6</v>
      </c>
      <c r="B36">
        <v>12</v>
      </c>
      <c r="C36">
        <v>8</v>
      </c>
      <c r="D36" s="2">
        <v>548</v>
      </c>
      <c r="E36">
        <v>548</v>
      </c>
    </row>
    <row r="37" spans="1:5">
      <c r="A37" t="s">
        <v>6</v>
      </c>
      <c r="B37">
        <v>12</v>
      </c>
      <c r="C37">
        <v>8</v>
      </c>
      <c r="D37" s="2">
        <v>548</v>
      </c>
      <c r="E37">
        <v>546</v>
      </c>
    </row>
    <row r="38" spans="1:5">
      <c r="A38" t="s">
        <v>6</v>
      </c>
      <c r="B38">
        <v>12</v>
      </c>
      <c r="C38">
        <v>8</v>
      </c>
      <c r="D38" s="2">
        <v>246</v>
      </c>
      <c r="E38">
        <v>537</v>
      </c>
    </row>
    <row r="39" spans="1:5">
      <c r="A39" t="s">
        <v>6</v>
      </c>
      <c r="B39">
        <v>12</v>
      </c>
      <c r="C39">
        <v>8</v>
      </c>
      <c r="D39" s="2">
        <v>241</v>
      </c>
      <c r="E39">
        <v>536</v>
      </c>
    </row>
    <row r="40" spans="1:5">
      <c r="A40" t="s">
        <v>6</v>
      </c>
      <c r="B40">
        <v>12</v>
      </c>
      <c r="C40">
        <v>8</v>
      </c>
      <c r="D40" s="2">
        <v>191</v>
      </c>
      <c r="E40">
        <v>536</v>
      </c>
    </row>
    <row r="41" spans="1:5">
      <c r="A41" t="s">
        <v>6</v>
      </c>
      <c r="B41">
        <v>12</v>
      </c>
      <c r="C41">
        <v>8</v>
      </c>
      <c r="D41" s="2">
        <v>212</v>
      </c>
      <c r="E41">
        <v>536</v>
      </c>
    </row>
    <row r="42" spans="1:5">
      <c r="A42" t="s">
        <v>6</v>
      </c>
      <c r="B42">
        <v>12</v>
      </c>
      <c r="C42">
        <v>8</v>
      </c>
      <c r="D42" s="2">
        <v>238</v>
      </c>
      <c r="E42">
        <v>541</v>
      </c>
    </row>
    <row r="43" spans="1:5">
      <c r="A43" t="s">
        <v>6</v>
      </c>
      <c r="B43">
        <v>12</v>
      </c>
      <c r="C43">
        <v>8</v>
      </c>
      <c r="D43" s="2">
        <v>216</v>
      </c>
      <c r="E43">
        <v>536</v>
      </c>
    </row>
    <row r="44" spans="1:5">
      <c r="A44" t="s">
        <v>6</v>
      </c>
      <c r="B44">
        <v>12</v>
      </c>
      <c r="C44">
        <v>8</v>
      </c>
      <c r="D44" s="2">
        <v>234</v>
      </c>
      <c r="E44">
        <v>544</v>
      </c>
    </row>
    <row r="45" spans="1:5">
      <c r="A45" t="s">
        <v>6</v>
      </c>
      <c r="B45">
        <v>12</v>
      </c>
      <c r="C45">
        <v>8</v>
      </c>
      <c r="D45" s="2">
        <v>244</v>
      </c>
      <c r="E45">
        <v>536</v>
      </c>
    </row>
    <row r="46" spans="1:5">
      <c r="A46" t="s">
        <v>6</v>
      </c>
      <c r="B46">
        <v>24</v>
      </c>
      <c r="C46">
        <v>16</v>
      </c>
      <c r="D46">
        <v>430</v>
      </c>
      <c r="E46">
        <v>580</v>
      </c>
    </row>
    <row r="47" spans="1:5">
      <c r="A47" t="s">
        <v>6</v>
      </c>
      <c r="B47">
        <v>24</v>
      </c>
      <c r="C47">
        <v>16</v>
      </c>
      <c r="D47">
        <v>381</v>
      </c>
      <c r="E47">
        <v>577</v>
      </c>
    </row>
    <row r="48" spans="1:5">
      <c r="A48" t="s">
        <v>6</v>
      </c>
      <c r="B48">
        <v>24</v>
      </c>
      <c r="C48">
        <v>16</v>
      </c>
      <c r="D48">
        <v>458</v>
      </c>
      <c r="E48">
        <v>555</v>
      </c>
    </row>
    <row r="49" spans="1:5">
      <c r="A49" t="s">
        <v>6</v>
      </c>
      <c r="B49">
        <v>24</v>
      </c>
      <c r="C49">
        <v>16</v>
      </c>
      <c r="D49">
        <v>412</v>
      </c>
      <c r="E49">
        <v>574</v>
      </c>
    </row>
    <row r="50" spans="1:5">
      <c r="A50" t="s">
        <v>6</v>
      </c>
      <c r="B50">
        <v>24</v>
      </c>
      <c r="C50">
        <v>16</v>
      </c>
      <c r="D50">
        <v>402</v>
      </c>
      <c r="E50">
        <v>573</v>
      </c>
    </row>
    <row r="51" spans="1:5">
      <c r="A51" t="s">
        <v>6</v>
      </c>
      <c r="B51">
        <v>24</v>
      </c>
      <c r="C51">
        <v>16</v>
      </c>
      <c r="D51">
        <v>466</v>
      </c>
      <c r="E51">
        <v>568</v>
      </c>
    </row>
    <row r="52" spans="1:5">
      <c r="A52" t="s">
        <v>6</v>
      </c>
      <c r="B52">
        <v>24</v>
      </c>
      <c r="C52">
        <v>16</v>
      </c>
      <c r="D52">
        <v>413</v>
      </c>
      <c r="E52">
        <v>557</v>
      </c>
    </row>
    <row r="53" spans="1:5">
      <c r="A53" t="s">
        <v>6</v>
      </c>
      <c r="B53">
        <v>24</v>
      </c>
      <c r="C53">
        <v>16</v>
      </c>
      <c r="D53">
        <v>446</v>
      </c>
      <c r="E53">
        <v>555</v>
      </c>
    </row>
    <row r="54" spans="1:5">
      <c r="A54" t="s">
        <v>6</v>
      </c>
      <c r="B54">
        <v>24</v>
      </c>
      <c r="C54">
        <v>16</v>
      </c>
      <c r="D54">
        <v>434</v>
      </c>
      <c r="E54">
        <v>561</v>
      </c>
    </row>
    <row r="55" spans="1:5">
      <c r="A55" t="s">
        <v>6</v>
      </c>
      <c r="B55">
        <v>24</v>
      </c>
      <c r="C55">
        <v>16</v>
      </c>
      <c r="D55">
        <v>472</v>
      </c>
      <c r="E55">
        <v>568</v>
      </c>
    </row>
    <row r="56" spans="1:5">
      <c r="A56" t="s">
        <v>6</v>
      </c>
      <c r="B56">
        <v>24</v>
      </c>
      <c r="C56">
        <v>16</v>
      </c>
      <c r="D56">
        <v>415</v>
      </c>
      <c r="E56">
        <v>564</v>
      </c>
    </row>
    <row r="57" spans="1:5">
      <c r="A57" t="s">
        <v>6</v>
      </c>
      <c r="B57">
        <v>24</v>
      </c>
      <c r="C57">
        <v>16</v>
      </c>
      <c r="D57">
        <v>418</v>
      </c>
      <c r="E57">
        <v>572</v>
      </c>
    </row>
    <row r="58" spans="1:5">
      <c r="A58" t="s">
        <v>6</v>
      </c>
      <c r="B58">
        <v>24</v>
      </c>
      <c r="C58">
        <v>16</v>
      </c>
      <c r="D58">
        <v>457</v>
      </c>
      <c r="E58">
        <v>521</v>
      </c>
    </row>
    <row r="59" spans="1:5">
      <c r="A59" t="s">
        <v>6</v>
      </c>
      <c r="B59">
        <v>24</v>
      </c>
      <c r="C59">
        <v>16</v>
      </c>
      <c r="D59">
        <v>437</v>
      </c>
      <c r="E59">
        <v>529</v>
      </c>
    </row>
    <row r="60" spans="1:5">
      <c r="A60" t="s">
        <v>6</v>
      </c>
      <c r="B60">
        <v>24</v>
      </c>
      <c r="C60">
        <v>16</v>
      </c>
      <c r="D60">
        <v>461</v>
      </c>
      <c r="E60">
        <v>525</v>
      </c>
    </row>
    <row r="61" spans="1:5">
      <c r="A61" t="s">
        <v>6</v>
      </c>
      <c r="B61">
        <v>24</v>
      </c>
      <c r="C61">
        <v>16</v>
      </c>
      <c r="D61">
        <v>444</v>
      </c>
      <c r="E61">
        <v>525</v>
      </c>
    </row>
    <row r="62" spans="1:5">
      <c r="A62" t="s">
        <v>6</v>
      </c>
      <c r="B62">
        <v>24</v>
      </c>
      <c r="C62">
        <v>16</v>
      </c>
      <c r="D62">
        <v>493</v>
      </c>
      <c r="E62">
        <v>558</v>
      </c>
    </row>
    <row r="63" spans="1:5">
      <c r="A63" t="s">
        <v>6</v>
      </c>
      <c r="B63">
        <v>24</v>
      </c>
      <c r="C63">
        <v>16</v>
      </c>
      <c r="D63">
        <v>454</v>
      </c>
      <c r="E63">
        <v>573</v>
      </c>
    </row>
    <row r="64" spans="1:5">
      <c r="A64" t="s">
        <v>6</v>
      </c>
      <c r="B64">
        <v>24</v>
      </c>
      <c r="C64">
        <v>16</v>
      </c>
      <c r="D64">
        <v>452</v>
      </c>
      <c r="E64">
        <v>558</v>
      </c>
    </row>
    <row r="65" spans="1:5">
      <c r="A65" t="s">
        <v>6</v>
      </c>
      <c r="B65">
        <v>24</v>
      </c>
      <c r="C65">
        <v>16</v>
      </c>
      <c r="D65">
        <v>490</v>
      </c>
      <c r="E65">
        <v>553</v>
      </c>
    </row>
    <row r="66" spans="1:5">
      <c r="A66" t="s">
        <v>6</v>
      </c>
      <c r="B66">
        <v>24</v>
      </c>
      <c r="C66">
        <v>16</v>
      </c>
      <c r="D66">
        <v>500</v>
      </c>
      <c r="E66">
        <v>556</v>
      </c>
    </row>
    <row r="67" spans="1:5">
      <c r="A67" t="s">
        <v>6</v>
      </c>
      <c r="B67">
        <v>24</v>
      </c>
      <c r="C67">
        <v>16</v>
      </c>
      <c r="D67">
        <v>450</v>
      </c>
      <c r="E67">
        <v>555</v>
      </c>
    </row>
    <row r="68" spans="1:5">
      <c r="A68" t="s">
        <v>6</v>
      </c>
      <c r="B68">
        <v>24</v>
      </c>
      <c r="C68">
        <v>16</v>
      </c>
      <c r="D68">
        <v>487</v>
      </c>
      <c r="E68">
        <v>552</v>
      </c>
    </row>
    <row r="69" spans="1:5">
      <c r="A69" t="s">
        <v>6</v>
      </c>
      <c r="B69">
        <v>24</v>
      </c>
      <c r="C69">
        <v>16</v>
      </c>
      <c r="D69">
        <v>451</v>
      </c>
      <c r="E69">
        <v>562</v>
      </c>
    </row>
    <row r="70" spans="1:5">
      <c r="A70" t="s">
        <v>6</v>
      </c>
      <c r="B70">
        <v>24</v>
      </c>
      <c r="C70">
        <v>16</v>
      </c>
      <c r="D70">
        <v>477</v>
      </c>
      <c r="E70">
        <v>551</v>
      </c>
    </row>
    <row r="71" spans="1:5">
      <c r="A71" t="s">
        <v>6</v>
      </c>
      <c r="B71">
        <v>24</v>
      </c>
      <c r="C71">
        <v>16</v>
      </c>
      <c r="D71">
        <v>455</v>
      </c>
      <c r="E71">
        <v>570</v>
      </c>
    </row>
    <row r="72" spans="1:5">
      <c r="A72" t="s">
        <v>6</v>
      </c>
      <c r="B72">
        <v>24</v>
      </c>
      <c r="C72">
        <v>16</v>
      </c>
      <c r="D72">
        <v>483</v>
      </c>
      <c r="E72">
        <v>552</v>
      </c>
    </row>
    <row r="73" spans="1:5">
      <c r="A73" t="s">
        <v>6</v>
      </c>
      <c r="B73">
        <v>24</v>
      </c>
      <c r="C73">
        <v>16</v>
      </c>
      <c r="D73">
        <v>398</v>
      </c>
      <c r="E73">
        <v>560</v>
      </c>
    </row>
    <row r="74" spans="1:5">
      <c r="A74" t="s">
        <v>6</v>
      </c>
      <c r="B74">
        <v>24</v>
      </c>
      <c r="C74">
        <v>16</v>
      </c>
      <c r="D74">
        <v>495</v>
      </c>
      <c r="E74">
        <v>527</v>
      </c>
    </row>
    <row r="75" spans="1:5">
      <c r="A75" t="s">
        <v>6</v>
      </c>
      <c r="B75">
        <v>24</v>
      </c>
      <c r="C75">
        <v>16</v>
      </c>
      <c r="D75">
        <v>487</v>
      </c>
      <c r="E75">
        <v>526</v>
      </c>
    </row>
    <row r="76" spans="1:5">
      <c r="A76" t="s">
        <v>6</v>
      </c>
      <c r="B76">
        <v>24</v>
      </c>
      <c r="C76">
        <v>16</v>
      </c>
      <c r="D76">
        <v>490</v>
      </c>
      <c r="E76">
        <v>527</v>
      </c>
    </row>
    <row r="77" spans="1:5">
      <c r="A77" t="s">
        <v>6</v>
      </c>
      <c r="B77">
        <v>24</v>
      </c>
      <c r="C77">
        <v>16</v>
      </c>
      <c r="D77">
        <v>466</v>
      </c>
      <c r="E77">
        <v>530</v>
      </c>
    </row>
    <row r="78" spans="1:5">
      <c r="A78" t="s">
        <v>6</v>
      </c>
      <c r="B78">
        <v>24</v>
      </c>
      <c r="C78">
        <v>16</v>
      </c>
      <c r="D78">
        <v>468</v>
      </c>
      <c r="E78">
        <v>571</v>
      </c>
    </row>
    <row r="79" spans="1:5">
      <c r="A79" t="s">
        <v>6</v>
      </c>
      <c r="B79">
        <v>24</v>
      </c>
      <c r="C79">
        <v>16</v>
      </c>
      <c r="D79">
        <v>407</v>
      </c>
      <c r="E79">
        <v>576</v>
      </c>
    </row>
    <row r="80" spans="1:5">
      <c r="A80" t="s">
        <v>6</v>
      </c>
      <c r="B80">
        <v>24</v>
      </c>
      <c r="C80">
        <v>16</v>
      </c>
      <c r="D80">
        <v>455</v>
      </c>
      <c r="E80">
        <v>558</v>
      </c>
    </row>
    <row r="81" spans="1:5">
      <c r="A81" t="s">
        <v>6</v>
      </c>
      <c r="B81">
        <v>24</v>
      </c>
      <c r="C81">
        <v>16</v>
      </c>
      <c r="D81">
        <v>489</v>
      </c>
      <c r="E81">
        <v>552</v>
      </c>
    </row>
    <row r="82" spans="1:5">
      <c r="A82" t="s">
        <v>6</v>
      </c>
      <c r="B82">
        <v>24</v>
      </c>
      <c r="C82">
        <v>16</v>
      </c>
      <c r="D82">
        <v>412</v>
      </c>
      <c r="E82">
        <v>557</v>
      </c>
    </row>
    <row r="83" spans="1:5">
      <c r="A83" t="s">
        <v>6</v>
      </c>
      <c r="B83">
        <v>24</v>
      </c>
      <c r="C83">
        <v>16</v>
      </c>
      <c r="D83">
        <v>471</v>
      </c>
      <c r="E83">
        <v>563</v>
      </c>
    </row>
    <row r="84" spans="1:5">
      <c r="A84" t="s">
        <v>6</v>
      </c>
      <c r="B84">
        <v>24</v>
      </c>
      <c r="C84">
        <v>16</v>
      </c>
      <c r="D84">
        <v>492</v>
      </c>
      <c r="E84">
        <v>551</v>
      </c>
    </row>
    <row r="85" spans="1:5">
      <c r="A85" t="s">
        <v>6</v>
      </c>
      <c r="B85">
        <v>24</v>
      </c>
      <c r="C85">
        <v>16</v>
      </c>
      <c r="D85">
        <v>459</v>
      </c>
      <c r="E85">
        <v>555</v>
      </c>
    </row>
    <row r="86" spans="1:5">
      <c r="A86" t="s">
        <v>6</v>
      </c>
      <c r="B86">
        <v>24</v>
      </c>
      <c r="C86">
        <v>16</v>
      </c>
      <c r="D86">
        <v>495</v>
      </c>
      <c r="E86">
        <v>561</v>
      </c>
    </row>
    <row r="87" spans="1:5">
      <c r="A87" t="s">
        <v>6</v>
      </c>
      <c r="B87">
        <v>24</v>
      </c>
      <c r="C87">
        <v>16</v>
      </c>
      <c r="D87">
        <v>448</v>
      </c>
      <c r="E87">
        <v>558</v>
      </c>
    </row>
    <row r="88" spans="1:5">
      <c r="A88" t="s">
        <v>6</v>
      </c>
      <c r="B88">
        <v>24</v>
      </c>
      <c r="C88">
        <v>16</v>
      </c>
      <c r="D88">
        <v>478</v>
      </c>
      <c r="E88">
        <v>555</v>
      </c>
    </row>
    <row r="89" spans="1:5">
      <c r="A89" t="s">
        <v>6</v>
      </c>
      <c r="B89">
        <v>24</v>
      </c>
      <c r="C89">
        <v>16</v>
      </c>
      <c r="D89">
        <v>456</v>
      </c>
      <c r="E89">
        <v>565</v>
      </c>
    </row>
    <row r="90" spans="1:5">
      <c r="A90" t="s">
        <v>6</v>
      </c>
      <c r="B90">
        <v>24</v>
      </c>
      <c r="C90">
        <v>16</v>
      </c>
      <c r="D90">
        <v>486</v>
      </c>
      <c r="E90">
        <v>529</v>
      </c>
    </row>
    <row r="91" spans="1:5">
      <c r="A91" t="s">
        <v>6</v>
      </c>
      <c r="B91">
        <v>24</v>
      </c>
      <c r="C91">
        <v>16</v>
      </c>
      <c r="D91">
        <v>475</v>
      </c>
      <c r="E91">
        <v>529</v>
      </c>
    </row>
    <row r="92" spans="1:5">
      <c r="A92" t="s">
        <v>6</v>
      </c>
      <c r="B92">
        <v>24</v>
      </c>
      <c r="C92">
        <v>16</v>
      </c>
      <c r="D92">
        <v>479</v>
      </c>
      <c r="E92">
        <v>528</v>
      </c>
    </row>
    <row r="93" spans="1:5">
      <c r="A93" t="s">
        <v>6</v>
      </c>
      <c r="B93">
        <v>24</v>
      </c>
      <c r="C93">
        <v>16</v>
      </c>
      <c r="D93">
        <v>468</v>
      </c>
      <c r="E93">
        <v>528</v>
      </c>
    </row>
    <row r="94" spans="1:5">
      <c r="A94" t="s">
        <v>6</v>
      </c>
      <c r="B94">
        <v>36</v>
      </c>
      <c r="C94">
        <v>32</v>
      </c>
      <c r="D94">
        <v>1747</v>
      </c>
      <c r="E94">
        <f>564</f>
        <v>564</v>
      </c>
    </row>
    <row r="95" spans="1:5">
      <c r="A95" t="s">
        <v>6</v>
      </c>
      <c r="B95">
        <v>36</v>
      </c>
      <c r="C95">
        <v>32</v>
      </c>
      <c r="D95">
        <v>1856</v>
      </c>
      <c r="E95">
        <f>563</f>
        <v>563</v>
      </c>
    </row>
    <row r="96" spans="1:5">
      <c r="A96" t="s">
        <v>6</v>
      </c>
      <c r="B96">
        <v>36</v>
      </c>
      <c r="C96">
        <v>32</v>
      </c>
      <c r="D96">
        <v>1810</v>
      </c>
      <c r="E96">
        <f>561</f>
        <v>561</v>
      </c>
    </row>
    <row r="97" spans="1:5">
      <c r="A97" t="s">
        <v>6</v>
      </c>
      <c r="B97">
        <v>36</v>
      </c>
      <c r="C97">
        <v>32</v>
      </c>
      <c r="D97">
        <v>1653</v>
      </c>
      <c r="E97">
        <f>556</f>
        <v>556</v>
      </c>
    </row>
    <row r="98" spans="1:5">
      <c r="A98" t="s">
        <v>6</v>
      </c>
      <c r="B98">
        <v>36</v>
      </c>
      <c r="C98">
        <v>32</v>
      </c>
      <c r="D98">
        <v>1829</v>
      </c>
      <c r="E98">
        <f>562</f>
        <v>562</v>
      </c>
    </row>
    <row r="99" spans="1:5">
      <c r="A99" t="s">
        <v>6</v>
      </c>
      <c r="B99">
        <v>36</v>
      </c>
      <c r="C99">
        <v>32</v>
      </c>
      <c r="D99">
        <v>1846</v>
      </c>
      <c r="E99">
        <f>576</f>
        <v>576</v>
      </c>
    </row>
    <row r="100" spans="1:5">
      <c r="A100" t="s">
        <v>6</v>
      </c>
      <c r="B100">
        <v>36</v>
      </c>
      <c r="C100">
        <v>32</v>
      </c>
      <c r="D100">
        <v>1861</v>
      </c>
      <c r="E100">
        <f>569</f>
        <v>569</v>
      </c>
    </row>
    <row r="101" spans="1:5">
      <c r="A101" t="s">
        <v>6</v>
      </c>
      <c r="B101">
        <v>36</v>
      </c>
      <c r="C101">
        <v>32</v>
      </c>
      <c r="D101">
        <v>1781</v>
      </c>
      <c r="E101">
        <f>572</f>
        <v>572</v>
      </c>
    </row>
    <row r="102" spans="1:5">
      <c r="A102" t="s">
        <v>6</v>
      </c>
      <c r="B102">
        <v>36</v>
      </c>
      <c r="C102">
        <v>32</v>
      </c>
      <c r="D102">
        <v>1580</v>
      </c>
      <c r="E102">
        <f>559</f>
        <v>559</v>
      </c>
    </row>
    <row r="103" spans="1:5">
      <c r="A103" t="s">
        <v>6</v>
      </c>
      <c r="B103">
        <v>36</v>
      </c>
      <c r="C103">
        <v>32</v>
      </c>
      <c r="D103">
        <v>1846</v>
      </c>
      <c r="E103">
        <f>564</f>
        <v>564</v>
      </c>
    </row>
    <row r="104" spans="1:5">
      <c r="A104" t="s">
        <v>6</v>
      </c>
      <c r="B104">
        <v>36</v>
      </c>
      <c r="C104">
        <v>32</v>
      </c>
      <c r="D104">
        <v>1864</v>
      </c>
      <c r="E104">
        <f>568</f>
        <v>568</v>
      </c>
    </row>
    <row r="105" spans="1:5">
      <c r="A105" t="s">
        <v>6</v>
      </c>
      <c r="B105">
        <v>36</v>
      </c>
      <c r="C105">
        <v>32</v>
      </c>
      <c r="D105">
        <v>1776</v>
      </c>
      <c r="E105">
        <f>565</f>
        <v>565</v>
      </c>
    </row>
    <row r="106" spans="1:5">
      <c r="A106" t="s">
        <v>6</v>
      </c>
      <c r="B106">
        <v>36</v>
      </c>
      <c r="C106">
        <v>32</v>
      </c>
      <c r="D106">
        <v>1817</v>
      </c>
      <c r="E106">
        <f>571</f>
        <v>571</v>
      </c>
    </row>
    <row r="107" spans="1:5">
      <c r="A107" t="s">
        <v>6</v>
      </c>
      <c r="B107">
        <v>36</v>
      </c>
      <c r="C107">
        <v>32</v>
      </c>
      <c r="D107">
        <v>1784</v>
      </c>
      <c r="E107">
        <f>568</f>
        <v>568</v>
      </c>
    </row>
    <row r="108" spans="1:5">
      <c r="A108" t="s">
        <v>6</v>
      </c>
      <c r="B108">
        <v>36</v>
      </c>
      <c r="C108">
        <v>32</v>
      </c>
      <c r="D108">
        <v>1853</v>
      </c>
      <c r="E108">
        <f>566</f>
        <v>566</v>
      </c>
    </row>
    <row r="109" spans="1:5">
      <c r="A109" t="s">
        <v>6</v>
      </c>
      <c r="B109">
        <v>36</v>
      </c>
      <c r="C109">
        <v>32</v>
      </c>
      <c r="D109">
        <v>1659</v>
      </c>
      <c r="E109">
        <f>545</f>
        <v>545</v>
      </c>
    </row>
    <row r="110" spans="1:5">
      <c r="A110" t="s">
        <v>6</v>
      </c>
      <c r="B110">
        <v>36</v>
      </c>
      <c r="C110">
        <v>32</v>
      </c>
      <c r="D110">
        <v>1528</v>
      </c>
      <c r="E110">
        <f>577</f>
        <v>577</v>
      </c>
    </row>
    <row r="111" spans="1:5">
      <c r="A111" t="s">
        <v>6</v>
      </c>
      <c r="B111">
        <v>36</v>
      </c>
      <c r="C111">
        <v>32</v>
      </c>
      <c r="D111">
        <v>1855</v>
      </c>
      <c r="E111">
        <f>557</f>
        <v>557</v>
      </c>
    </row>
    <row r="112" spans="1:5">
      <c r="A112" t="s">
        <v>6</v>
      </c>
      <c r="B112">
        <v>36</v>
      </c>
      <c r="C112">
        <v>32</v>
      </c>
      <c r="D112">
        <v>1728</v>
      </c>
      <c r="E112">
        <f>574</f>
        <v>574</v>
      </c>
    </row>
    <row r="113" spans="1:5">
      <c r="A113" t="s">
        <v>6</v>
      </c>
      <c r="B113">
        <v>36</v>
      </c>
      <c r="C113">
        <v>32</v>
      </c>
      <c r="D113">
        <v>1848</v>
      </c>
      <c r="E113">
        <f>563</f>
        <v>563</v>
      </c>
    </row>
    <row r="114" spans="1:5">
      <c r="A114" t="s">
        <v>6</v>
      </c>
      <c r="B114">
        <v>36</v>
      </c>
      <c r="C114">
        <v>32</v>
      </c>
      <c r="D114">
        <v>1856</v>
      </c>
      <c r="E114">
        <f>557</f>
        <v>557</v>
      </c>
    </row>
    <row r="115" spans="1:5">
      <c r="A115" t="s">
        <v>6</v>
      </c>
      <c r="B115">
        <v>36</v>
      </c>
      <c r="C115">
        <v>32</v>
      </c>
      <c r="D115">
        <v>1770</v>
      </c>
      <c r="E115">
        <f>566</f>
        <v>566</v>
      </c>
    </row>
    <row r="116" spans="1:5">
      <c r="A116" t="s">
        <v>6</v>
      </c>
      <c r="B116">
        <v>36</v>
      </c>
      <c r="C116">
        <v>32</v>
      </c>
      <c r="D116">
        <v>1763</v>
      </c>
      <c r="E116">
        <f>570</f>
        <v>570</v>
      </c>
    </row>
    <row r="117" spans="1:5">
      <c r="A117" t="s">
        <v>6</v>
      </c>
      <c r="B117">
        <v>36</v>
      </c>
      <c r="C117">
        <v>32</v>
      </c>
      <c r="D117">
        <v>1834</v>
      </c>
      <c r="E117">
        <f>557</f>
        <v>557</v>
      </c>
    </row>
    <row r="118" spans="1:5">
      <c r="A118" t="s">
        <v>6</v>
      </c>
      <c r="B118">
        <v>36</v>
      </c>
      <c r="C118">
        <v>32</v>
      </c>
      <c r="D118">
        <v>1780</v>
      </c>
      <c r="E118">
        <f>554</f>
        <v>554</v>
      </c>
    </row>
    <row r="119" spans="1:5">
      <c r="A119" t="s">
        <v>6</v>
      </c>
      <c r="B119">
        <v>36</v>
      </c>
      <c r="C119">
        <v>32</v>
      </c>
      <c r="D119">
        <v>1822</v>
      </c>
      <c r="E119">
        <f>543</f>
        <v>543</v>
      </c>
    </row>
    <row r="120" spans="1:5">
      <c r="A120" t="s">
        <v>6</v>
      </c>
      <c r="B120">
        <v>36</v>
      </c>
      <c r="C120">
        <v>32</v>
      </c>
      <c r="D120">
        <v>1883</v>
      </c>
      <c r="E120">
        <f>544</f>
        <v>544</v>
      </c>
    </row>
    <row r="121" spans="1:5">
      <c r="A121" t="s">
        <v>6</v>
      </c>
      <c r="B121">
        <v>36</v>
      </c>
      <c r="C121">
        <v>32</v>
      </c>
      <c r="D121">
        <v>1853</v>
      </c>
      <c r="E121">
        <f>551</f>
        <v>551</v>
      </c>
    </row>
    <row r="122" spans="1:5">
      <c r="A122" t="s">
        <v>6</v>
      </c>
      <c r="B122">
        <v>36</v>
      </c>
      <c r="C122">
        <v>32</v>
      </c>
      <c r="D122">
        <v>1910</v>
      </c>
      <c r="E122">
        <f>550</f>
        <v>550</v>
      </c>
    </row>
    <row r="123" spans="1:5">
      <c r="A123" t="s">
        <v>6</v>
      </c>
      <c r="B123">
        <v>36</v>
      </c>
      <c r="C123">
        <v>32</v>
      </c>
      <c r="D123">
        <v>1766</v>
      </c>
      <c r="E123">
        <f>551</f>
        <v>551</v>
      </c>
    </row>
    <row r="124" spans="1:5">
      <c r="A124" t="s">
        <v>6</v>
      </c>
      <c r="B124">
        <v>36</v>
      </c>
      <c r="C124">
        <v>32</v>
      </c>
      <c r="D124">
        <v>1818</v>
      </c>
      <c r="E124">
        <f>552</f>
        <v>552</v>
      </c>
    </row>
    <row r="125" spans="1:5">
      <c r="A125" t="s">
        <v>6</v>
      </c>
      <c r="B125">
        <v>36</v>
      </c>
      <c r="C125">
        <v>32</v>
      </c>
      <c r="D125">
        <v>1842</v>
      </c>
      <c r="E125">
        <f>554</f>
        <v>554</v>
      </c>
    </row>
    <row r="126" spans="1:5">
      <c r="A126" t="s">
        <v>6</v>
      </c>
      <c r="B126">
        <v>36</v>
      </c>
      <c r="C126">
        <v>32</v>
      </c>
      <c r="D126">
        <v>1027</v>
      </c>
      <c r="E126">
        <f>578</f>
        <v>578</v>
      </c>
    </row>
    <row r="127" spans="1:5">
      <c r="A127" t="s">
        <v>6</v>
      </c>
      <c r="B127">
        <v>36</v>
      </c>
      <c r="C127">
        <v>32</v>
      </c>
      <c r="D127">
        <v>1018</v>
      </c>
      <c r="E127">
        <f>571</f>
        <v>571</v>
      </c>
    </row>
    <row r="128" spans="1:5">
      <c r="A128" t="s">
        <v>6</v>
      </c>
      <c r="B128">
        <v>36</v>
      </c>
      <c r="C128">
        <v>32</v>
      </c>
      <c r="D128">
        <v>920</v>
      </c>
      <c r="E128">
        <v>562</v>
      </c>
    </row>
    <row r="129" spans="1:5">
      <c r="A129" t="s">
        <v>6</v>
      </c>
      <c r="B129">
        <v>36</v>
      </c>
      <c r="C129">
        <v>32</v>
      </c>
      <c r="D129">
        <v>906</v>
      </c>
      <c r="E129">
        <v>567</v>
      </c>
    </row>
    <row r="130" spans="1:5">
      <c r="A130" t="s">
        <v>6</v>
      </c>
      <c r="B130">
        <v>36</v>
      </c>
      <c r="C130">
        <v>32</v>
      </c>
      <c r="D130">
        <v>954</v>
      </c>
      <c r="E130">
        <v>559</v>
      </c>
    </row>
    <row r="131" spans="1:5">
      <c r="A131" t="s">
        <v>6</v>
      </c>
      <c r="B131">
        <v>36</v>
      </c>
      <c r="C131">
        <v>32</v>
      </c>
      <c r="D131">
        <v>1009</v>
      </c>
      <c r="E131">
        <f>561</f>
        <v>561</v>
      </c>
    </row>
    <row r="132" spans="1:5">
      <c r="A132" t="s">
        <v>6</v>
      </c>
      <c r="B132">
        <v>36</v>
      </c>
      <c r="C132">
        <v>32</v>
      </c>
      <c r="D132">
        <v>990</v>
      </c>
      <c r="E132">
        <v>582</v>
      </c>
    </row>
    <row r="133" spans="1:5">
      <c r="A133" t="s">
        <v>6</v>
      </c>
      <c r="B133">
        <v>36</v>
      </c>
      <c r="C133">
        <v>32</v>
      </c>
      <c r="D133">
        <v>980</v>
      </c>
      <c r="E133">
        <v>558</v>
      </c>
    </row>
    <row r="134" spans="1:5">
      <c r="A134" t="s">
        <v>6</v>
      </c>
      <c r="B134">
        <v>36</v>
      </c>
      <c r="C134">
        <v>32</v>
      </c>
      <c r="D134">
        <v>1018</v>
      </c>
      <c r="E134">
        <f>567</f>
        <v>567</v>
      </c>
    </row>
    <row r="135" spans="1:5">
      <c r="A135" t="s">
        <v>6</v>
      </c>
      <c r="B135">
        <v>36</v>
      </c>
      <c r="C135">
        <v>32</v>
      </c>
      <c r="D135">
        <v>961</v>
      </c>
      <c r="E135">
        <v>577</v>
      </c>
    </row>
    <row r="136" spans="1:5">
      <c r="A136" t="s">
        <v>6</v>
      </c>
      <c r="B136">
        <v>36</v>
      </c>
      <c r="C136">
        <v>32</v>
      </c>
      <c r="D136">
        <v>980</v>
      </c>
      <c r="E136">
        <v>558</v>
      </c>
    </row>
    <row r="137" spans="1:5">
      <c r="A137" t="s">
        <v>6</v>
      </c>
      <c r="B137">
        <v>36</v>
      </c>
      <c r="C137">
        <v>32</v>
      </c>
      <c r="D137">
        <v>1011</v>
      </c>
      <c r="E137">
        <f>566</f>
        <v>566</v>
      </c>
    </row>
    <row r="138" spans="1:5">
      <c r="A138" t="s">
        <v>6</v>
      </c>
      <c r="B138">
        <v>36</v>
      </c>
      <c r="C138">
        <v>32</v>
      </c>
      <c r="D138">
        <v>972</v>
      </c>
      <c r="E138">
        <v>570</v>
      </c>
    </row>
    <row r="139" spans="1:5">
      <c r="A139" t="s">
        <v>6</v>
      </c>
      <c r="B139">
        <v>36</v>
      </c>
      <c r="C139">
        <v>32</v>
      </c>
      <c r="D139">
        <v>1019</v>
      </c>
      <c r="E139">
        <f>565</f>
        <v>565</v>
      </c>
    </row>
    <row r="140" spans="1:5">
      <c r="A140" t="s">
        <v>6</v>
      </c>
      <c r="B140">
        <v>36</v>
      </c>
      <c r="C140">
        <v>32</v>
      </c>
      <c r="D140">
        <v>1020</v>
      </c>
      <c r="E140">
        <f>568</f>
        <v>568</v>
      </c>
    </row>
    <row r="141" spans="1:5">
      <c r="A141" t="s">
        <v>6</v>
      </c>
      <c r="B141">
        <v>36</v>
      </c>
      <c r="C141">
        <v>32</v>
      </c>
      <c r="D141">
        <v>990</v>
      </c>
      <c r="E141">
        <v>589</v>
      </c>
    </row>
    <row r="142" spans="1:5">
      <c r="A142" t="s">
        <v>6</v>
      </c>
      <c r="B142">
        <v>36</v>
      </c>
      <c r="C142">
        <v>32</v>
      </c>
      <c r="D142">
        <v>910</v>
      </c>
      <c r="E142">
        <v>570</v>
      </c>
    </row>
    <row r="143" spans="1:5">
      <c r="A143" t="s">
        <v>6</v>
      </c>
      <c r="B143">
        <v>36</v>
      </c>
      <c r="C143">
        <v>32</v>
      </c>
      <c r="D143">
        <v>1030</v>
      </c>
      <c r="E143">
        <f>569</f>
        <v>569</v>
      </c>
    </row>
    <row r="144" spans="1:5">
      <c r="A144" t="s">
        <v>6</v>
      </c>
      <c r="B144">
        <v>36</v>
      </c>
      <c r="C144">
        <v>32</v>
      </c>
      <c r="D144">
        <v>1016</v>
      </c>
      <c r="E144">
        <f>551</f>
        <v>551</v>
      </c>
    </row>
    <row r="145" spans="1:5">
      <c r="A145" t="s">
        <v>6</v>
      </c>
      <c r="B145">
        <v>36</v>
      </c>
      <c r="C145">
        <v>32</v>
      </c>
      <c r="D145">
        <v>975</v>
      </c>
      <c r="E145">
        <v>590</v>
      </c>
    </row>
    <row r="146" spans="1:5">
      <c r="A146" t="s">
        <v>6</v>
      </c>
      <c r="B146">
        <v>36</v>
      </c>
      <c r="C146">
        <v>32</v>
      </c>
      <c r="D146">
        <v>1028</v>
      </c>
      <c r="E146">
        <f>555</f>
        <v>555</v>
      </c>
    </row>
    <row r="147" spans="1:5">
      <c r="A147" t="s">
        <v>6</v>
      </c>
      <c r="B147">
        <v>36</v>
      </c>
      <c r="C147">
        <v>32</v>
      </c>
      <c r="D147">
        <v>1003</v>
      </c>
      <c r="E147">
        <f>569</f>
        <v>569</v>
      </c>
    </row>
    <row r="148" spans="1:5">
      <c r="A148" t="s">
        <v>6</v>
      </c>
      <c r="B148">
        <v>36</v>
      </c>
      <c r="C148">
        <v>32</v>
      </c>
      <c r="D148">
        <v>1027</v>
      </c>
      <c r="E148">
        <f>553</f>
        <v>553</v>
      </c>
    </row>
    <row r="149" spans="1:5">
      <c r="A149" t="s">
        <v>6</v>
      </c>
      <c r="B149">
        <v>36</v>
      </c>
      <c r="C149">
        <v>32</v>
      </c>
      <c r="D149">
        <v>1013</v>
      </c>
      <c r="E149">
        <f>556</f>
        <v>556</v>
      </c>
    </row>
    <row r="150" spans="1:5">
      <c r="A150" t="s">
        <v>6</v>
      </c>
      <c r="B150">
        <v>36</v>
      </c>
      <c r="C150">
        <v>32</v>
      </c>
      <c r="D150">
        <v>948</v>
      </c>
      <c r="E150">
        <v>547</v>
      </c>
    </row>
    <row r="151" spans="1:5">
      <c r="A151" t="s">
        <v>6</v>
      </c>
      <c r="B151">
        <v>36</v>
      </c>
      <c r="C151">
        <v>32</v>
      </c>
      <c r="D151">
        <v>990</v>
      </c>
      <c r="E151">
        <v>539</v>
      </c>
    </row>
    <row r="152" spans="1:5">
      <c r="A152" t="s">
        <v>6</v>
      </c>
      <c r="B152">
        <v>36</v>
      </c>
      <c r="C152">
        <v>32</v>
      </c>
      <c r="D152">
        <v>1003</v>
      </c>
      <c r="E152">
        <f>542</f>
        <v>542</v>
      </c>
    </row>
    <row r="153" spans="1:5">
      <c r="A153" t="s">
        <v>6</v>
      </c>
      <c r="B153">
        <v>36</v>
      </c>
      <c r="C153">
        <v>32</v>
      </c>
      <c r="D153">
        <v>1021</v>
      </c>
      <c r="E153">
        <f>547</f>
        <v>547</v>
      </c>
    </row>
    <row r="154" spans="1:5">
      <c r="A154" t="s">
        <v>6</v>
      </c>
      <c r="B154">
        <v>36</v>
      </c>
      <c r="C154">
        <v>32</v>
      </c>
      <c r="D154">
        <v>1021</v>
      </c>
      <c r="E154">
        <f>547</f>
        <v>547</v>
      </c>
    </row>
    <row r="155" spans="1:5">
      <c r="A155" t="s">
        <v>6</v>
      </c>
      <c r="B155">
        <v>36</v>
      </c>
      <c r="C155">
        <v>32</v>
      </c>
      <c r="D155">
        <v>958</v>
      </c>
      <c r="E155">
        <v>557</v>
      </c>
    </row>
    <row r="156" spans="1:5">
      <c r="A156" t="s">
        <v>6</v>
      </c>
      <c r="B156">
        <v>36</v>
      </c>
      <c r="C156">
        <v>32</v>
      </c>
      <c r="D156">
        <v>976</v>
      </c>
      <c r="E156">
        <v>554</v>
      </c>
    </row>
    <row r="157" spans="1:5">
      <c r="A157" t="s">
        <v>6</v>
      </c>
      <c r="B157">
        <v>36</v>
      </c>
      <c r="C157">
        <v>32</v>
      </c>
      <c r="D157">
        <v>954</v>
      </c>
      <c r="E157">
        <v>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D1" workbookViewId="0">
      <selection activeCell="M2" sqref="M2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0.5" bestFit="1" customWidth="1"/>
    <col min="13" max="13" width="8" customWidth="1"/>
    <col min="14" max="14" width="12.1640625" bestFit="1" customWidth="1"/>
  </cols>
  <sheetData>
    <row r="1" spans="1:14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51</v>
      </c>
    </row>
    <row r="2" spans="1:14">
      <c r="A2">
        <v>0</v>
      </c>
      <c r="B2" t="s">
        <v>26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27</v>
      </c>
      <c r="J2" t="s">
        <v>28</v>
      </c>
      <c r="K2">
        <f>G2-F2</f>
        <v>949.70690703299999</v>
      </c>
      <c r="M2" s="4" t="s">
        <v>55</v>
      </c>
    </row>
    <row r="3" spans="1:14">
      <c r="A3">
        <v>0</v>
      </c>
      <c r="B3" t="s">
        <v>29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27</v>
      </c>
      <c r="J3" t="s">
        <v>28</v>
      </c>
      <c r="K3">
        <f t="shared" ref="K3:K16" si="0">G3-F3</f>
        <v>933.88354111000035</v>
      </c>
      <c r="M3" s="4" t="s">
        <v>7</v>
      </c>
      <c r="N3" t="s">
        <v>54</v>
      </c>
    </row>
    <row r="4" spans="1:14">
      <c r="A4">
        <v>1</v>
      </c>
      <c r="B4" t="s">
        <v>30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27</v>
      </c>
      <c r="J4" t="s">
        <v>28</v>
      </c>
      <c r="K4">
        <f t="shared" si="0"/>
        <v>959.59429502199998</v>
      </c>
      <c r="M4" s="6">
        <v>1</v>
      </c>
      <c r="N4" s="5">
        <v>949.70690703299999</v>
      </c>
    </row>
    <row r="5" spans="1:14">
      <c r="A5">
        <v>0</v>
      </c>
      <c r="B5" t="s">
        <v>31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27</v>
      </c>
      <c r="J5" t="s">
        <v>28</v>
      </c>
      <c r="K5">
        <f t="shared" si="0"/>
        <v>1034.250431057</v>
      </c>
      <c r="M5" s="6">
        <v>2</v>
      </c>
      <c r="N5" s="5">
        <v>946.73891806600022</v>
      </c>
    </row>
    <row r="6" spans="1:14">
      <c r="A6">
        <v>1</v>
      </c>
      <c r="B6" t="s">
        <v>32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27</v>
      </c>
      <c r="J6" t="s">
        <v>28</v>
      </c>
      <c r="K6">
        <f t="shared" si="0"/>
        <v>1010.0245790499998</v>
      </c>
      <c r="M6" s="6">
        <v>4</v>
      </c>
      <c r="N6" s="5">
        <v>1022.1375050534999</v>
      </c>
    </row>
    <row r="7" spans="1:14">
      <c r="A7">
        <v>0</v>
      </c>
      <c r="B7" t="s">
        <v>33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27</v>
      </c>
      <c r="J7" t="s">
        <v>28</v>
      </c>
      <c r="K7">
        <f t="shared" si="0"/>
        <v>1079.8288621861002</v>
      </c>
      <c r="M7" s="6">
        <v>8</v>
      </c>
      <c r="N7" s="5">
        <v>1109.0968180468667</v>
      </c>
    </row>
    <row r="8" spans="1:14">
      <c r="A8">
        <v>1</v>
      </c>
      <c r="B8" t="s">
        <v>34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27</v>
      </c>
      <c r="J8" t="s">
        <v>28</v>
      </c>
      <c r="K8">
        <f t="shared" si="0"/>
        <v>1141.9783539744999</v>
      </c>
      <c r="M8" s="6">
        <v>16</v>
      </c>
      <c r="N8" s="5">
        <v>1470.1663193713332</v>
      </c>
    </row>
    <row r="9" spans="1:14">
      <c r="A9">
        <v>2</v>
      </c>
      <c r="B9" t="s">
        <v>35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27</v>
      </c>
      <c r="J9" t="s">
        <v>28</v>
      </c>
      <c r="K9">
        <f t="shared" si="0"/>
        <v>1105.48323798</v>
      </c>
      <c r="M9" s="6">
        <v>32</v>
      </c>
      <c r="N9" s="5">
        <v>2487.378275316667</v>
      </c>
    </row>
    <row r="10" spans="1:14">
      <c r="A10">
        <v>0</v>
      </c>
      <c r="B10" t="s">
        <v>36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27</v>
      </c>
      <c r="J10" t="s">
        <v>28</v>
      </c>
      <c r="K10">
        <f t="shared" si="0"/>
        <v>1635.4789931739999</v>
      </c>
      <c r="M10" s="6">
        <v>128</v>
      </c>
      <c r="N10" s="5">
        <v>14564.509658999996</v>
      </c>
    </row>
    <row r="11" spans="1:14">
      <c r="A11">
        <v>1</v>
      </c>
      <c r="B11" t="s">
        <v>37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27</v>
      </c>
      <c r="J11" t="s">
        <v>28</v>
      </c>
      <c r="K11">
        <f t="shared" si="0"/>
        <v>1408.5234179499998</v>
      </c>
      <c r="M11" s="6" t="s">
        <v>8</v>
      </c>
      <c r="N11" s="5">
        <v>2310.1262433651063</v>
      </c>
    </row>
    <row r="12" spans="1:14">
      <c r="A12">
        <v>2</v>
      </c>
      <c r="B12" t="s">
        <v>38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27</v>
      </c>
      <c r="J12" t="s">
        <v>28</v>
      </c>
      <c r="K12">
        <f t="shared" si="0"/>
        <v>1366.4965469900001</v>
      </c>
    </row>
    <row r="13" spans="1:14">
      <c r="A13">
        <v>0</v>
      </c>
      <c r="B13" t="s">
        <v>39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27</v>
      </c>
      <c r="J13" t="s">
        <v>28</v>
      </c>
      <c r="K13">
        <f t="shared" si="0"/>
        <v>3280.1019890300004</v>
      </c>
    </row>
    <row r="14" spans="1:14">
      <c r="A14">
        <v>1</v>
      </c>
      <c r="B14" t="s">
        <v>40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27</v>
      </c>
      <c r="J14" t="s">
        <v>28</v>
      </c>
      <c r="K14">
        <f t="shared" si="0"/>
        <v>2100.0810089100005</v>
      </c>
    </row>
    <row r="15" spans="1:14">
      <c r="A15">
        <v>2</v>
      </c>
      <c r="B15" t="s">
        <v>41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27</v>
      </c>
      <c r="J15" t="s">
        <v>28</v>
      </c>
      <c r="K15">
        <f t="shared" si="0"/>
        <v>2081.9518280099996</v>
      </c>
    </row>
    <row r="16" spans="1:14" ht="14" customHeight="1">
      <c r="A16">
        <v>0</v>
      </c>
      <c r="B16" t="s">
        <v>42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27</v>
      </c>
      <c r="J16" t="s">
        <v>28</v>
      </c>
      <c r="K16">
        <f t="shared" si="0"/>
        <v>14564.509658999996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M2" sqref="M2:O2"/>
    </sheetView>
  </sheetViews>
  <sheetFormatPr baseColWidth="10" defaultRowHeight="15" x14ac:dyDescent="0"/>
  <cols>
    <col min="1" max="1" width="4.33203125" bestFit="1" customWidth="1"/>
    <col min="2" max="2" width="18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1.5" customWidth="1"/>
    <col min="9" max="9" width="17" customWidth="1"/>
    <col min="10" max="10" width="10.6640625" customWidth="1"/>
    <col min="11" max="11" width="11" customWidth="1"/>
    <col min="12" max="12" width="12.1640625" bestFit="1" customWidth="1"/>
    <col min="13" max="13" width="13.1640625" customWidth="1"/>
    <col min="17" max="17" width="21" customWidth="1"/>
    <col min="18" max="18" width="17.5" customWidth="1"/>
    <col min="19" max="19" width="26.33203125" bestFit="1" customWidth="1"/>
  </cols>
  <sheetData>
    <row r="1" spans="1:19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43</v>
      </c>
      <c r="L1" s="1" t="s">
        <v>44</v>
      </c>
      <c r="M1" s="1" t="s">
        <v>51</v>
      </c>
      <c r="N1" s="1" t="s">
        <v>52</v>
      </c>
      <c r="O1" s="1" t="s">
        <v>53</v>
      </c>
    </row>
    <row r="2" spans="1:19">
      <c r="A2">
        <v>0</v>
      </c>
      <c r="B2" t="s">
        <v>45</v>
      </c>
      <c r="C2">
        <v>16</v>
      </c>
      <c r="D2">
        <v>16</v>
      </c>
      <c r="E2">
        <v>1</v>
      </c>
      <c r="F2">
        <v>392.29308795899999</v>
      </c>
      <c r="G2">
        <v>1248.8864119100001</v>
      </c>
      <c r="H2">
        <v>1251.0189650100001</v>
      </c>
      <c r="I2" t="s">
        <v>27</v>
      </c>
      <c r="J2" t="s">
        <v>28</v>
      </c>
      <c r="K2">
        <v>208.94590902300001</v>
      </c>
      <c r="L2">
        <v>19.812896966899999</v>
      </c>
      <c r="M2">
        <f>G2-F2</f>
        <v>856.59332395100012</v>
      </c>
      <c r="N2">
        <f>K2+L2*E2</f>
        <v>228.7588059899</v>
      </c>
      <c r="O2">
        <f>N2+M2</f>
        <v>1085.3521299409001</v>
      </c>
      <c r="R2" s="4" t="s">
        <v>9</v>
      </c>
    </row>
    <row r="3" spans="1:19">
      <c r="A3">
        <v>1</v>
      </c>
      <c r="B3" t="s">
        <v>46</v>
      </c>
      <c r="C3">
        <v>16</v>
      </c>
      <c r="D3">
        <v>16</v>
      </c>
      <c r="E3">
        <v>1</v>
      </c>
      <c r="F3">
        <v>1758.32392383</v>
      </c>
      <c r="G3">
        <v>2577.2981979800002</v>
      </c>
      <c r="H3">
        <v>2579.3222539399999</v>
      </c>
      <c r="I3" t="s">
        <v>27</v>
      </c>
      <c r="J3" t="s">
        <v>28</v>
      </c>
      <c r="K3">
        <v>205.12900877000001</v>
      </c>
      <c r="L3">
        <v>19.426205158199998</v>
      </c>
      <c r="M3">
        <f t="shared" ref="M3:M7" si="0">G3-F3</f>
        <v>818.97427415000016</v>
      </c>
      <c r="N3">
        <f t="shared" ref="N3:N7" si="1">K3+L3*E3</f>
        <v>224.5552139282</v>
      </c>
      <c r="O3">
        <f t="shared" ref="O3:O7" si="2">N3+M3</f>
        <v>1043.5294880782001</v>
      </c>
      <c r="Q3" s="4" t="s">
        <v>7</v>
      </c>
      <c r="R3" t="s">
        <v>59</v>
      </c>
      <c r="S3" t="s">
        <v>57</v>
      </c>
    </row>
    <row r="4" spans="1:19">
      <c r="A4">
        <v>2</v>
      </c>
      <c r="B4" t="s">
        <v>47</v>
      </c>
      <c r="C4">
        <v>16</v>
      </c>
      <c r="D4">
        <v>16</v>
      </c>
      <c r="E4">
        <v>1</v>
      </c>
      <c r="F4">
        <v>2711.5011251000001</v>
      </c>
      <c r="G4">
        <v>3575.2306690199998</v>
      </c>
      <c r="H4">
        <v>3577.3629119399998</v>
      </c>
      <c r="I4" t="s">
        <v>27</v>
      </c>
      <c r="J4" t="s">
        <v>28</v>
      </c>
      <c r="K4">
        <v>247.03961205499999</v>
      </c>
      <c r="L4">
        <v>19.903964996300001</v>
      </c>
      <c r="M4">
        <f t="shared" si="0"/>
        <v>863.72954391999974</v>
      </c>
      <c r="N4">
        <f t="shared" si="1"/>
        <v>266.9435770513</v>
      </c>
      <c r="O4">
        <f t="shared" si="2"/>
        <v>1130.6731209712998</v>
      </c>
      <c r="Q4" s="6">
        <v>1</v>
      </c>
      <c r="R4" s="5">
        <v>240.08586565646669</v>
      </c>
      <c r="S4" s="5">
        <v>1086.5182463301333</v>
      </c>
    </row>
    <row r="5" spans="1:19">
      <c r="A5">
        <v>0</v>
      </c>
      <c r="B5" t="s">
        <v>48</v>
      </c>
      <c r="C5">
        <v>128</v>
      </c>
      <c r="D5">
        <v>16</v>
      </c>
      <c r="E5">
        <v>128</v>
      </c>
      <c r="F5">
        <v>3344.0852730299998</v>
      </c>
      <c r="G5">
        <v>4785.4405469900003</v>
      </c>
      <c r="H5">
        <v>4787.5795450200003</v>
      </c>
      <c r="I5" t="s">
        <v>27</v>
      </c>
      <c r="J5" t="s">
        <v>28</v>
      </c>
      <c r="K5">
        <v>235.05078005799999</v>
      </c>
      <c r="L5">
        <v>20.932042064099999</v>
      </c>
      <c r="M5">
        <f t="shared" si="0"/>
        <v>1441.3552739600004</v>
      </c>
      <c r="N5">
        <f t="shared" si="1"/>
        <v>2914.3521642627998</v>
      </c>
      <c r="O5">
        <f t="shared" si="2"/>
        <v>4355.7074382228002</v>
      </c>
      <c r="Q5" s="6">
        <v>128</v>
      </c>
      <c r="R5" s="5">
        <v>2899.2879715763333</v>
      </c>
      <c r="S5" s="5">
        <v>4142.5110405296664</v>
      </c>
    </row>
    <row r="6" spans="1:19">
      <c r="A6">
        <v>1</v>
      </c>
      <c r="B6" t="s">
        <v>49</v>
      </c>
      <c r="C6">
        <v>128</v>
      </c>
      <c r="D6">
        <v>16</v>
      </c>
      <c r="E6">
        <v>128</v>
      </c>
      <c r="F6">
        <v>6588.2692558799999</v>
      </c>
      <c r="G6">
        <v>8013.6574549699999</v>
      </c>
      <c r="H6">
        <v>8015.7853438900001</v>
      </c>
      <c r="I6" t="s">
        <v>27</v>
      </c>
      <c r="J6" t="s">
        <v>28</v>
      </c>
      <c r="K6">
        <v>205.92547678899999</v>
      </c>
      <c r="L6">
        <v>20.196571795299999</v>
      </c>
      <c r="M6">
        <f t="shared" si="0"/>
        <v>1425.3881990899999</v>
      </c>
      <c r="N6">
        <f t="shared" si="1"/>
        <v>2791.0866665874</v>
      </c>
      <c r="O6">
        <f t="shared" si="2"/>
        <v>4216.4748656774</v>
      </c>
      <c r="Q6" s="6" t="s">
        <v>8</v>
      </c>
      <c r="R6" s="5">
        <v>1569.6869186164001</v>
      </c>
      <c r="S6" s="5">
        <v>2614.5146434298999</v>
      </c>
    </row>
    <row r="7" spans="1:19">
      <c r="A7">
        <v>2</v>
      </c>
      <c r="B7" t="s">
        <v>50</v>
      </c>
      <c r="C7">
        <v>128</v>
      </c>
      <c r="D7">
        <v>16</v>
      </c>
      <c r="E7">
        <v>128</v>
      </c>
      <c r="F7">
        <v>3045.9475521999998</v>
      </c>
      <c r="G7">
        <v>3908.8732860099999</v>
      </c>
      <c r="H7">
        <v>3911.3552231799999</v>
      </c>
      <c r="I7" t="s">
        <v>27</v>
      </c>
      <c r="J7" t="s">
        <v>28</v>
      </c>
      <c r="K7">
        <v>207.23123407400001</v>
      </c>
      <c r="L7">
        <v>21.759326951599999</v>
      </c>
      <c r="M7">
        <f t="shared" si="0"/>
        <v>862.92573381000011</v>
      </c>
      <c r="N7">
        <f t="shared" si="1"/>
        <v>2992.4250838787998</v>
      </c>
      <c r="O7">
        <f t="shared" si="2"/>
        <v>3855.3508176887999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Q2" sqref="Q2"/>
    </sheetView>
  </sheetViews>
  <sheetFormatPr baseColWidth="10" defaultRowHeight="15" x14ac:dyDescent="0"/>
  <cols>
    <col min="1" max="1" width="4.33203125" bestFit="1" customWidth="1"/>
    <col min="2" max="2" width="15.832031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4.1640625" customWidth="1"/>
    <col min="10" max="10" width="18.1640625" customWidth="1"/>
    <col min="11" max="11" width="10.1640625" bestFit="1" customWidth="1"/>
    <col min="12" max="12" width="12.1640625" bestFit="1" customWidth="1"/>
    <col min="17" max="17" width="21" bestFit="1" customWidth="1"/>
    <col min="18" max="18" width="14.83203125" customWidth="1"/>
    <col min="19" max="19" width="23.6640625" bestFit="1" customWidth="1"/>
  </cols>
  <sheetData>
    <row r="1" spans="1:19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43</v>
      </c>
      <c r="L1" t="s">
        <v>44</v>
      </c>
      <c r="M1" s="1" t="s">
        <v>51</v>
      </c>
      <c r="N1" s="1" t="s">
        <v>52</v>
      </c>
      <c r="O1" s="1" t="s">
        <v>53</v>
      </c>
    </row>
    <row r="2" spans="1:19">
      <c r="A2">
        <v>0</v>
      </c>
      <c r="B2" t="s">
        <v>61</v>
      </c>
      <c r="C2">
        <v>16</v>
      </c>
      <c r="D2">
        <v>16</v>
      </c>
      <c r="E2">
        <v>1</v>
      </c>
      <c r="F2">
        <v>7925.22349906</v>
      </c>
      <c r="G2">
        <v>8789.3096618700001</v>
      </c>
      <c r="H2">
        <v>8791.9559440600005</v>
      </c>
      <c r="I2" t="s">
        <v>27</v>
      </c>
      <c r="J2" t="s">
        <v>28</v>
      </c>
      <c r="K2">
        <v>159.65850997000001</v>
      </c>
      <c r="L2">
        <v>15.297445058799999</v>
      </c>
      <c r="M2">
        <f>G2-F2</f>
        <v>864.08616281000013</v>
      </c>
      <c r="N2">
        <f>K2+L2*E2</f>
        <v>174.95595502880002</v>
      </c>
      <c r="O2">
        <f>N2+M2</f>
        <v>1039.0421178388001</v>
      </c>
      <c r="R2" s="4" t="s">
        <v>9</v>
      </c>
    </row>
    <row r="3" spans="1:19">
      <c r="Q3" s="4" t="s">
        <v>7</v>
      </c>
      <c r="R3" t="s">
        <v>58</v>
      </c>
      <c r="S3" t="s">
        <v>56</v>
      </c>
    </row>
    <row r="4" spans="1:19">
      <c r="Q4" s="6">
        <v>1</v>
      </c>
      <c r="R4" s="5">
        <v>174.95595502880002</v>
      </c>
      <c r="S4" s="5">
        <v>1039.0421178388001</v>
      </c>
    </row>
    <row r="5" spans="1:19">
      <c r="Q5" s="6" t="s">
        <v>8</v>
      </c>
      <c r="R5" s="5">
        <v>174.95595502880002</v>
      </c>
      <c r="S5" s="5">
        <v>1039.0421178388001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35" sqref="I35"/>
    </sheetView>
  </sheetViews>
  <sheetFormatPr baseColWidth="10" defaultRowHeight="15" x14ac:dyDescent="0"/>
  <cols>
    <col min="1" max="1" width="30.5" bestFit="1" customWidth="1"/>
    <col min="3" max="3" width="16.1640625" customWidth="1"/>
  </cols>
  <sheetData>
    <row r="1" spans="1:4">
      <c r="A1" s="1" t="s">
        <v>60</v>
      </c>
    </row>
    <row r="3" spans="1:4">
      <c r="B3" s="1" t="s">
        <v>52</v>
      </c>
      <c r="C3" s="1" t="s">
        <v>23</v>
      </c>
      <c r="D3" s="1" t="s">
        <v>64</v>
      </c>
    </row>
    <row r="4" spans="1:4">
      <c r="A4" s="1" t="s">
        <v>62</v>
      </c>
      <c r="B4" s="9">
        <f>Trestles!$I$9/60</f>
        <v>224.44809027777777</v>
      </c>
      <c r="C4" s="12">
        <f>'BJ (Plain)'!N10/60</f>
        <v>242.74182764999992</v>
      </c>
      <c r="D4" s="8">
        <f>C4-B4</f>
        <v>18.293737372222154</v>
      </c>
    </row>
    <row r="5" spans="1:4">
      <c r="A5" s="1" t="s">
        <v>63</v>
      </c>
      <c r="B5" s="8">
        <f>'BJ (PD-SSH)'!R5/60</f>
        <v>48.321466192938892</v>
      </c>
      <c r="C5" s="8">
        <f>'BJ (PD-SSH)'!S5/60</f>
        <v>69.041850675494445</v>
      </c>
      <c r="D5" s="8">
        <f t="shared" ref="D5:D6" si="0">C5-B5</f>
        <v>20.720384482555552</v>
      </c>
    </row>
    <row r="6" spans="1:4">
      <c r="A6" s="13" t="s">
        <v>65</v>
      </c>
      <c r="B6" s="8">
        <f>'BJ (PD-GO)'!R4/60</f>
        <v>2.9159325838133339</v>
      </c>
      <c r="C6" s="8">
        <f>'BJ (PD-GO)'!S4/60</f>
        <v>17.317368630646669</v>
      </c>
      <c r="D6" s="8">
        <f t="shared" si="0"/>
        <v>14.401436046833336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Trestles</vt:lpstr>
      <vt:lpstr>Lonestar</vt:lpstr>
      <vt:lpstr>BJ (Plain)</vt:lpstr>
      <vt:lpstr>BJ (PD-SSH)</vt:lpstr>
      <vt:lpstr>BJ (PD-GO)</vt:lpstr>
      <vt:lpstr>Total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cp:lastPrinted>2012-04-28T15:11:03Z</cp:lastPrinted>
  <dcterms:created xsi:type="dcterms:W3CDTF">2012-04-28T09:18:40Z</dcterms:created>
  <dcterms:modified xsi:type="dcterms:W3CDTF">2012-04-30T09:34:43Z</dcterms:modified>
</cp:coreProperties>
</file>