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15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80" windowWidth="25500" windowHeight="1412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51" i="2"/>
  <c r="C53"/>
  <c r="C52"/>
  <c r="C83"/>
  <c r="C82"/>
  <c r="C81"/>
  <c r="C8"/>
  <c r="C7"/>
  <c r="C6"/>
  <c r="C5"/>
  <c r="R239" i="3"/>
  <c r="Q239"/>
  <c r="R238"/>
  <c r="Q238"/>
  <c r="R235"/>
  <c r="Q235"/>
  <c r="R234"/>
  <c r="Q234"/>
  <c r="R231"/>
  <c r="Q231"/>
  <c r="R230"/>
  <c r="Q230"/>
  <c r="R223"/>
  <c r="R222"/>
  <c r="R219"/>
  <c r="R218"/>
  <c r="R215"/>
  <c r="R214"/>
  <c r="Q223"/>
  <c r="Q222"/>
  <c r="Q219"/>
  <c r="Q218"/>
  <c r="Q215"/>
  <c r="Q214"/>
  <c r="B158"/>
  <c r="B171"/>
  <c r="B159"/>
  <c r="B172"/>
  <c r="B160"/>
  <c r="B173"/>
  <c r="K148"/>
  <c r="B175"/>
  <c r="B163"/>
  <c r="B176"/>
  <c r="B164"/>
  <c r="B177"/>
  <c r="K149"/>
  <c r="B154"/>
  <c r="B167"/>
  <c r="B155"/>
  <c r="B168"/>
  <c r="B156"/>
  <c r="B169"/>
  <c r="K147"/>
  <c r="D218"/>
  <c r="D219"/>
  <c r="D220"/>
  <c r="F218"/>
  <c r="E218"/>
  <c r="E206"/>
  <c r="E207"/>
  <c r="E208"/>
  <c r="C208"/>
  <c r="B208"/>
  <c r="E203"/>
  <c r="E204"/>
  <c r="E205"/>
  <c r="C205"/>
  <c r="B205"/>
  <c r="E200"/>
  <c r="E201"/>
  <c r="E202"/>
  <c r="C202"/>
  <c r="B202"/>
  <c r="C197"/>
  <c r="B197"/>
  <c r="E197"/>
  <c r="G197"/>
  <c r="L197"/>
  <c r="C196"/>
  <c r="B196"/>
  <c r="E196"/>
  <c r="G196"/>
  <c r="L196"/>
  <c r="E195"/>
  <c r="G195"/>
  <c r="L195"/>
  <c r="H195"/>
  <c r="C195"/>
  <c r="B195"/>
  <c r="B157"/>
  <c r="B170"/>
  <c r="E191"/>
  <c r="G191"/>
  <c r="L191"/>
  <c r="E192"/>
  <c r="G192"/>
  <c r="L190"/>
  <c r="C163"/>
  <c r="C164"/>
  <c r="C165"/>
  <c r="C178"/>
  <c r="K161"/>
  <c r="B165"/>
  <c r="B178"/>
  <c r="J161"/>
  <c r="C158"/>
  <c r="C159"/>
  <c r="C160"/>
  <c r="C161"/>
  <c r="C174"/>
  <c r="K160"/>
  <c r="B161"/>
  <c r="B174"/>
  <c r="J160"/>
  <c r="F191"/>
  <c r="H191"/>
  <c r="C154"/>
  <c r="C155"/>
  <c r="C156"/>
  <c r="C157"/>
  <c r="C170"/>
  <c r="K159"/>
  <c r="J159"/>
  <c r="D183"/>
  <c r="E183"/>
  <c r="D182"/>
  <c r="E182"/>
  <c r="D181"/>
  <c r="E181"/>
  <c r="C175"/>
  <c r="C176"/>
  <c r="C177"/>
  <c r="E178"/>
  <c r="D178"/>
  <c r="C171"/>
  <c r="C172"/>
  <c r="C173"/>
  <c r="E174"/>
  <c r="D174"/>
  <c r="L171"/>
  <c r="K171"/>
  <c r="J171"/>
  <c r="L170"/>
  <c r="K170"/>
  <c r="J170"/>
  <c r="C167"/>
  <c r="C168"/>
  <c r="C169"/>
  <c r="E170"/>
  <c r="D170"/>
  <c r="L169"/>
  <c r="K169"/>
  <c r="J169"/>
  <c r="K156"/>
  <c r="J156"/>
  <c r="K155"/>
  <c r="J155"/>
  <c r="K154"/>
  <c r="J154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C57"/>
  <c r="G57"/>
  <c r="I57"/>
  <c r="H57"/>
  <c r="E37"/>
  <c r="D37"/>
  <c r="K36"/>
  <c r="E36"/>
  <c r="D36"/>
  <c r="K35"/>
  <c r="E35"/>
  <c r="D35"/>
  <c r="P29"/>
  <c r="R29"/>
  <c r="Q29"/>
  <c r="P28"/>
  <c r="R28"/>
  <c r="Q28"/>
  <c r="M27"/>
  <c r="P27"/>
  <c r="R27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<sst xmlns="http://schemas.openxmlformats.org/spreadsheetml/2006/main" count="550" uniqueCount="311">
  <si>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</si>
  <si>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</si>
  <si>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</si>
  <si>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</si>
  <si>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</si>
  <si>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</si>
  <si>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</si>
  <si>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</si>
  <si>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</si>
  <si>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</si>
  <si>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</si>
  <si>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</si>
  <si>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</si>
  <si>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</si>
  <si>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</si>
  <si>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</si>
  <si>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</si>
  <si>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</si>
  <si>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</si>
  <si>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</si>
  <si>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</si>
  <si>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</si>
  <si>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</si>
  <si>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</si>
  <si>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</si>
  <si>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</si>
  <si>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</si>
  <si>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</si>
  <si>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Align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</si>
  <si>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</si>
  <si>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</si>
  <si>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</si>
  <si>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</si>
  <si>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</si>
  <si>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</si>
  <si>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</si>
  <si>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</si>
  <si>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</si>
  <si>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</si>
  <si>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</si>
  <si>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</si>
  <si>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</si>
  <si>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</si>
  <si>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</si>
  <si>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</si>
  <si>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</si>
  <si>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</si>
  <si>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</si>
  <si>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</si>
  <si>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</si>
  <si>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</si>
  <si>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</si>
  <si>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PMR</t>
    <phoneticPr fontId="3" type="noConversion"/>
  </si>
  <si>
    <t>HMR</t>
    <phoneticPr fontId="3" type="noConversion"/>
  </si>
  <si>
    <t>sequences per chunk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</si>
  <si>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</si>
  <si>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</si>
  <si>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</si>
  <si>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</si>
  <si>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</si>
  <si>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</si>
  <si>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</si>
  <si>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</si>
  <si>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</si>
  <si>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</si>
  <si>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</si>
  <si>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</si>
  <si>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</si>
  <si>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</si>
  <si>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</si>
  <si>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</si>
  <si>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</si>
  <si>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</si>
  <si>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</si>
  <si>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</si>
  <si>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</si>
  <si>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</si>
  <si>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</si>
  <si>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</si>
  <si>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</si>
  <si>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</si>
  <si>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</si>
  <si>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</si>
  <si>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</si>
  <si>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</si>
  <si>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</si>
  <si>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</si>
  <si>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</si>
  <si>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</si>
  <si>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</si>
  <si>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</si>
  <si>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</si>
  <si>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</si>
  <si>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</si>
  <si>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</si>
  <si>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</si>
  <si>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</si>
  <si>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</si>
  <si>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</si>
  <si>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</si>
  <si>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</si>
  <si>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</si>
  <si>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</si>
  <si>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</si>
  <si>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</si>
  <si>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</si>
  <si>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</si>
  <si>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</si>
  <si>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</si>
  <si>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</si>
  <si>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</si>
  <si>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</si>
  <si>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</si>
  <si>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</si>
  <si>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</si>
  <si>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</si>
  <si>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</si>
  <si>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</si>
  <si>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</si>
  <si>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</si>
  <si>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8nodes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</si>
  <si>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</si>
  <si>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</si>
  <si>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</si>
  <si>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</si>
  <si>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</si>
  <si>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</si>
  <si>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</si>
  <si>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</si>
  <si>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</si>
  <si>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</si>
  <si>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</si>
  <si>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</si>
  <si>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</si>
  <si>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</si>
  <si>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</si>
  <si>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</si>
  <si>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</si>
  <si>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</si>
  <si>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</si>
  <si>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</si>
  <si>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</si>
  <si>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</si>
  <si>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</si>
  <si>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</si>
  <si>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</si>
  <si>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</si>
  <si>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</si>
  <si>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</si>
  <si>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</si>
  <si>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</si>
  <si>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</si>
  <si>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</si>
  <si>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</si>
  <si>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</si>
  <si>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</si>
  <si>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</si>
  <si>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</si>
  <si>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</si>
  <si>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</si>
  <si>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</si>
  <si>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</si>
  <si>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</si>
  <si>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</si>
  <si>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</si>
  <si>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</si>
  <si>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</si>
  <si>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</si>
  <si>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</si>
  <si>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</si>
  <si>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</si>
  <si>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</si>
  <si>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</si>
  <si>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</si>
  <si>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</si>
  <si>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</si>
  <si>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</si>
  <si>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</si>
  <si>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</si>
  <si>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</si>
  <si>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</si>
  <si>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</si>
  <si>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</si>
  <si>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</si>
  <si>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</si>
  <si>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</si>
  <si>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</si>
  <si>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</si>
  <si>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</si>
  <si>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</si>
  <si>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</si>
  <si>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</si>
  <si>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</si>
  <si>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</si>
  <si>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</si>
  <si>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</si>
  <si>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</si>
  <si>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</si>
  <si>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</si>
  <si>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</si>
  <si>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</si>
  <si>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</si>
  <si>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</si>
  <si>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</si>
  <si>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</si>
  <si>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</si>
  <si>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</si>
  <si>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</si>
  <si>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</si>
  <si>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</si>
  <si>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</si>
  <si>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</si>
  <si>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</si>
  <si>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</si>
  <si>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</si>
  <si>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</si>
  <si>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</si>
  <si>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</si>
  <si>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</si>
  <si>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</si>
  <si>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</si>
  <si>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</si>
  <si>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</si>
  <si>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</si>
  <si>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</si>
  <si>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</si>
  <si>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</si>
  <si>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</si>
  <si>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</si>
  <si>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</si>
  <si>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</si>
  <si>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</si>
  <si>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</si>
  <si>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</si>
  <si>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</si>
  <si>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</si>
  <si>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</si>
  <si>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</si>
  <si>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</si>
  <si>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</si>
  <si>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without -p</t>
    <phoneticPr fontId="3" type="noConversion"/>
  </si>
  <si>
    <t>with -p</t>
    <phoneticPr fontId="3" type="noConversion"/>
  </si>
  <si>
    <t>without -p</t>
    <phoneticPr fontId="3" type="noConversion"/>
  </si>
  <si>
    <t>with p</t>
    <phoneticPr fontId="3" type="noConversion"/>
  </si>
  <si>
    <t>average</t>
    <phoneticPr fontId="3" type="noConversion"/>
  </si>
  <si>
    <t>stderr</t>
    <phoneticPr fontId="3" type="noConversion"/>
  </si>
  <si>
    <t>wihout-p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</si>
  <si>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</si>
  <si>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</si>
  <si>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</si>
  <si>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</si>
  <si>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</si>
  <si>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</si>
  <si>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</si>
  <si>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</si>
  <si>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</si>
  <si>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</si>
  <si>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</si>
  <si>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</si>
  <si>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</si>
  <si>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</si>
  <si>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</si>
  <si>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</si>
  <si>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</si>
  <si>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</si>
  <si>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</si>
  <si>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</si>
  <si>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</si>
  <si>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</si>
  <si>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</si>
  <si>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</si>
  <si>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</si>
  <si>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</si>
  <si>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</si>
  <si>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</si>
  <si>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</si>
  <si>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</si>
  <si>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</si>
  <si>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</si>
  <si>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</si>
  <si>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</si>
  <si>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</si>
  <si>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</si>
  <si>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</si>
  <si>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</si>
  <si>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</si>
  <si>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</si>
  <si>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</si>
  <si>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</si>
  <si>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</si>
  <si>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</si>
  <si>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</si>
  <si>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</si>
  <si>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mean time taken for shuffle</t>
    <phoneticPr fontId="3" type="noConversion"/>
  </si>
  <si>
    <t>stderr in shuffle time</t>
    <phoneticPr fontId="3" type="noConversion"/>
  </si>
  <si>
    <t>Seqal</t>
    <phoneticPr fontId="3" type="noConversion"/>
  </si>
  <si>
    <t>local PMR(BWA)</t>
    <phoneticPr fontId="3" type="noConversion"/>
  </si>
  <si>
    <t>distribtued PMR(BWA)</t>
    <phoneticPr fontId="3" type="noConversion"/>
  </si>
  <si>
    <t>local PMR(Bowtie)</t>
    <phoneticPr fontId="3" type="noConversion"/>
  </si>
  <si>
    <t>distributed PMR(Bowtie)</t>
    <phoneticPr fontId="3" type="noConversion"/>
  </si>
  <si>
    <t>stderr</t>
    <phoneticPr fontId="3" type="noConversion"/>
  </si>
  <si>
    <t>mean shuffle phase</t>
    <phoneticPr fontId="3" type="noConversion"/>
  </si>
  <si>
    <t>stderr</t>
    <phoneticPr fontId="3" type="noConversion"/>
  </si>
  <si>
    <t>Local-PMR</t>
    <phoneticPr fontId="3" type="noConversion"/>
  </si>
  <si>
    <t>2nodes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</si>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</sst>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460146344"/>
        <c:axId val="459722792"/>
      </c:barChart>
      <c:catAx>
        <c:axId val="460146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59722792"/>
        <c:crosses val="autoZero"/>
        <c:auto val="1"/>
        <c:lblAlgn val="ctr"/>
        <c:lblOffset val="100"/>
      </c:catAx>
      <c:valAx>
        <c:axId val="459722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601463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612300616"/>
        <c:axId val="133767784"/>
      </c:scatterChart>
      <c:valAx>
        <c:axId val="612300616"/>
        <c:scaling>
          <c:orientation val="minMax"/>
        </c:scaling>
        <c:axPos val="b"/>
        <c:numFmt formatCode="General" sourceLinked="1"/>
        <c:tickLblPos val="nextTo"/>
        <c:crossAx val="133767784"/>
        <c:crosses val="autoZero"/>
        <c:crossBetween val="midCat"/>
      </c:valAx>
      <c:valAx>
        <c:axId val="133767784"/>
        <c:scaling>
          <c:orientation val="minMax"/>
        </c:scaling>
        <c:axPos val="l"/>
        <c:majorGridlines/>
        <c:numFmt formatCode="General" sourceLinked="1"/>
        <c:tickLblPos val="nextTo"/>
        <c:crossAx val="6123006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623622744"/>
        <c:axId val="623476264"/>
      </c:barChart>
      <c:catAx>
        <c:axId val="623622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23476264"/>
        <c:crosses val="autoZero"/>
        <c:auto val="1"/>
        <c:lblAlgn val="ctr"/>
        <c:lblOffset val="100"/>
      </c:catAx>
      <c:valAx>
        <c:axId val="6234762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2362274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460167016"/>
        <c:axId val="612272888"/>
      </c:barChart>
      <c:catAx>
        <c:axId val="460167016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612272888"/>
        <c:crosses val="autoZero"/>
        <c:auto val="1"/>
        <c:lblAlgn val="ctr"/>
        <c:lblOffset val="100"/>
      </c:catAx>
      <c:valAx>
        <c:axId val="6122728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60167016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141755400"/>
        <c:axId val="141623480"/>
      </c:barChart>
      <c:catAx>
        <c:axId val="141755400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41623480"/>
        <c:crosses val="autoZero"/>
        <c:auto val="1"/>
        <c:lblAlgn val="ctr"/>
        <c:lblOffset val="100"/>
      </c:catAx>
      <c:valAx>
        <c:axId val="1416234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755400"/>
        <c:crosses val="autoZero"/>
        <c:crossBetween val="between"/>
        <c:majorUnit val="1000.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plus>
            <c:min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plus>
            <c:min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plus>
            <c:min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plus>
            <c:min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plus>
            <c:min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errBars>
            <c:errBarType val="both"/>
            <c:errValType val="cust"/>
            <c:pl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plus>
            <c:min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645863992"/>
        <c:axId val="141715400"/>
      </c:barChart>
      <c:catAx>
        <c:axId val="645863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715400"/>
        <c:crosses val="autoZero"/>
        <c:auto val="1"/>
        <c:lblAlgn val="ctr"/>
        <c:lblOffset val="100"/>
      </c:catAx>
      <c:valAx>
        <c:axId val="1417154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45863992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141817880"/>
        <c:axId val="623582472"/>
      </c:barChart>
      <c:catAx>
        <c:axId val="141817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</c:title>
        <c:numFmt formatCode="General" sourceLinked="1"/>
        <c:tickLblPos val="nextTo"/>
        <c:crossAx val="623582472"/>
        <c:crosses val="autoZero"/>
        <c:auto val="1"/>
        <c:lblAlgn val="ctr"/>
        <c:lblOffset val="100"/>
      </c:catAx>
      <c:valAx>
        <c:axId val="6235824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</c:title>
        <c:numFmt formatCode="General" sourceLinked="1"/>
        <c:tickLblPos val="nextTo"/>
        <c:crossAx val="141817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133441096"/>
        <c:axId val="133452056"/>
      </c:barChart>
      <c:catAx>
        <c:axId val="133441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</c:title>
        <c:numFmt formatCode="General" sourceLinked="1"/>
        <c:tickLblPos val="nextTo"/>
        <c:crossAx val="133452056"/>
        <c:crosses val="autoZero"/>
        <c:auto val="1"/>
        <c:lblAlgn val="ctr"/>
        <c:lblOffset val="100"/>
      </c:catAx>
      <c:valAx>
        <c:axId val="133452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1334410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>
        <c:manualLayout>
          <c:xMode val="edge"/>
          <c:yMode val="edge"/>
          <c:x val="0.00225701900898751"/>
          <c:y val="0.444881889763779"/>
        </c:manualLayout>
      </c:layout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611473608"/>
        <c:axId val="645127080"/>
      </c:barChart>
      <c:catAx>
        <c:axId val="611473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</c:title>
        <c:numFmt formatCode="General" sourceLinked="1"/>
        <c:tickLblPos val="nextTo"/>
        <c:crossAx val="645127080"/>
        <c:crosses val="autoZero"/>
        <c:auto val="1"/>
        <c:lblAlgn val="ctr"/>
        <c:lblOffset val="100"/>
      </c:catAx>
      <c:valAx>
        <c:axId val="6451270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611473608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623673240"/>
        <c:axId val="645094840"/>
      </c:barChart>
      <c:catAx>
        <c:axId val="623673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645094840"/>
        <c:crosses val="autoZero"/>
        <c:auto val="1"/>
        <c:lblAlgn val="ctr"/>
        <c:lblOffset val="100"/>
      </c:catAx>
      <c:valAx>
        <c:axId val="6450948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623673240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141628888"/>
        <c:axId val="653218680"/>
      </c:barChart>
      <c:catAx>
        <c:axId val="141628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653218680"/>
        <c:crosses val="autoZero"/>
        <c:auto val="1"/>
        <c:lblAlgn val="ctr"/>
        <c:lblOffset val="100"/>
      </c:catAx>
      <c:valAx>
        <c:axId val="653218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1416288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460277064"/>
        <c:axId val="142562072"/>
      </c:barChart>
      <c:catAx>
        <c:axId val="460277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142562072"/>
        <c:crosses val="autoZero"/>
        <c:auto val="1"/>
        <c:lblAlgn val="ctr"/>
        <c:lblOffset val="100"/>
      </c:catAx>
      <c:valAx>
        <c:axId val="142562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602770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134019384"/>
        <c:axId val="133711528"/>
      </c:barChart>
      <c:catAx>
        <c:axId val="134019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133711528"/>
        <c:crosses val="autoZero"/>
        <c:auto val="1"/>
        <c:lblAlgn val="ctr"/>
        <c:lblOffset val="100"/>
      </c:catAx>
      <c:valAx>
        <c:axId val="133711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1340193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16955322380711"/>
          <c:y val="0.0634782608695652"/>
          <c:w val="0.739563000855492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'GS data analysis'!$C$51:$C$53</c:f>
              <c:numCache>
                <c:formatCode>0.00</c:formatCode>
                <c:ptCount val="3"/>
                <c:pt idx="0">
                  <c:v>3512.35</c:v>
                </c:pt>
                <c:pt idx="1">
                  <c:v>1950.59566666667</c:v>
                </c:pt>
                <c:pt idx="2">
                  <c:v>1115.86</c:v>
                </c:pt>
              </c:numCache>
            </c:numRef>
          </c:val>
        </c:ser>
        <c:ser>
          <c:idx val="2"/>
          <c:order val="1"/>
          <c:tx>
            <c:v>Shuffle</c:v>
          </c:tx>
          <c:errBars>
            <c:errBarType val="both"/>
            <c:errValType val="cust"/>
            <c:pl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plus>
            <c:min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minus>
          </c:errBars>
          <c:val>
            <c:numRef>
              <c:f>'GS data analysis'!$G$56:$G$58</c:f>
              <c:numCache>
                <c:formatCode>0.00</c:formatCode>
                <c:ptCount val="3"/>
                <c:pt idx="0">
                  <c:v>223.5397</c:v>
                </c:pt>
                <c:pt idx="1">
                  <c:v>109.674</c:v>
                </c:pt>
                <c:pt idx="2">
                  <c:v>54.345</c:v>
                </c:pt>
              </c:numCache>
            </c:numRef>
          </c:val>
        </c:ser>
        <c:ser>
          <c:idx val="1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611597416"/>
        <c:axId val="133546760"/>
      </c:barChart>
      <c:catAx>
        <c:axId val="611597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33546760"/>
        <c:crosses val="autoZero"/>
        <c:auto val="1"/>
        <c:lblAlgn val="ctr"/>
        <c:lblOffset val="100"/>
      </c:catAx>
      <c:valAx>
        <c:axId val="133546760"/>
        <c:scaling>
          <c:orientation val="minMax"/>
          <c:max val="5000.0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11597416"/>
        <c:crosses val="autoZero"/>
        <c:crossBetween val="between"/>
        <c:majorUnit val="1000.0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91713951498856"/>
          <c:y val="0.0868783447523605"/>
          <c:w val="0.438277144403513"/>
          <c:h val="0.24344616013907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'GS data analysis'!$F$81:$F$83</c:f>
              <c:numCache>
                <c:formatCode>0.00</c:formatCode>
                <c:ptCount val="3"/>
                <c:pt idx="0">
                  <c:v>1115.86</c:v>
                </c:pt>
                <c:pt idx="1">
                  <c:v>2044.028</c:v>
                </c:pt>
                <c:pt idx="2">
                  <c:v>4071.129000000001</c:v>
                </c:pt>
              </c:numCache>
            </c:numRef>
          </c:val>
        </c:ser>
        <c:ser>
          <c:idx val="3"/>
          <c:order val="2"/>
          <c:tx>
            <c:v>Shuffle</c:v>
          </c:tx>
          <c:errBars>
            <c:errBarType val="both"/>
            <c:errValType val="cust"/>
            <c:pl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plus>
            <c:min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minus>
          </c:errBars>
          <c:val>
            <c:numRef>
              <c:f>'GS data analysis'!$H$81:$H$83</c:f>
              <c:numCache>
                <c:formatCode>0.00</c:formatCode>
                <c:ptCount val="3"/>
                <c:pt idx="0" formatCode="General">
                  <c:v>54.0</c:v>
                </c:pt>
                <c:pt idx="1">
                  <c:v>130.0</c:v>
                </c:pt>
                <c:pt idx="2">
                  <c:v>280.0</c:v>
                </c:pt>
              </c:numCache>
            </c:numRef>
          </c:val>
        </c:ser>
        <c:ser>
          <c:idx val="2"/>
          <c:order val="3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623578648"/>
        <c:axId val="141588248"/>
      </c:barChart>
      <c:catAx>
        <c:axId val="623578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141588248"/>
        <c:crosses val="autoZero"/>
        <c:auto val="1"/>
        <c:lblAlgn val="ctr"/>
        <c:lblOffset val="100"/>
      </c:catAx>
      <c:valAx>
        <c:axId val="1415882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23578648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506951631046119"/>
          <c:h val="0.16730222026967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142057384"/>
        <c:axId val="460238920"/>
      </c:scatterChart>
      <c:valAx>
        <c:axId val="142057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60238920"/>
        <c:crosses val="autoZero"/>
        <c:crossBetween val="midCat"/>
      </c:valAx>
      <c:valAx>
        <c:axId val="460238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1420573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611336088"/>
        <c:axId val="141725864"/>
      </c:scatterChart>
      <c:valAx>
        <c:axId val="611336088"/>
        <c:scaling>
          <c:orientation val="minMax"/>
        </c:scaling>
        <c:axPos val="b"/>
        <c:numFmt formatCode="General" sourceLinked="1"/>
        <c:tickLblPos val="nextTo"/>
        <c:crossAx val="141725864"/>
        <c:crosses val="autoZero"/>
        <c:crossBetween val="midCat"/>
      </c:valAx>
      <c:valAx>
        <c:axId val="141725864"/>
        <c:scaling>
          <c:orientation val="minMax"/>
        </c:scaling>
        <c:axPos val="l"/>
        <c:majorGridlines/>
        <c:numFmt formatCode="General" sourceLinked="1"/>
        <c:tickLblPos val="nextTo"/>
        <c:crossAx val="6113360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133693144"/>
        <c:axId val="141736440"/>
      </c:scatterChart>
      <c:valAx>
        <c:axId val="133693144"/>
        <c:scaling>
          <c:orientation val="minMax"/>
        </c:scaling>
        <c:axPos val="b"/>
        <c:numFmt formatCode="General" sourceLinked="1"/>
        <c:tickLblPos val="nextTo"/>
        <c:crossAx val="141736440"/>
        <c:crosses val="autoZero"/>
        <c:crossBetween val="midCat"/>
      </c:valAx>
      <c:valAx>
        <c:axId val="141736440"/>
        <c:scaling>
          <c:orientation val="minMax"/>
        </c:scaling>
        <c:axPos val="l"/>
        <c:majorGridlines/>
        <c:numFmt formatCode="General" sourceLinked="1"/>
        <c:tickLblPos val="nextTo"/>
        <c:crossAx val="1336931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800100</xdr:colOff>
      <xdr:row>84</xdr:row>
      <xdr:rowOff>139700</xdr:rowOff>
    </xdr:from>
    <xdr:to>
      <xdr:col>25</xdr:col>
      <xdr:colOff>292100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406400</xdr:colOff>
      <xdr:row>116</xdr:row>
      <xdr:rowOff>139700</xdr:rowOff>
    </xdr:from>
    <xdr:to>
      <xdr:col>19</xdr:col>
      <xdr:colOff>0</xdr:colOff>
      <xdr:row>143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609600</xdr:colOff>
      <xdr:row>168</xdr:row>
      <xdr:rowOff>101600</xdr:rowOff>
    </xdr:from>
    <xdr:to>
      <xdr:col>7</xdr:col>
      <xdr:colOff>876300</xdr:colOff>
      <xdr:row>188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215900</xdr:colOff>
      <xdr:row>176</xdr:row>
      <xdr:rowOff>88900</xdr:rowOff>
    </xdr:from>
    <xdr:to>
      <xdr:col>13</xdr:col>
      <xdr:colOff>406400</xdr:colOff>
      <xdr:row>204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topLeftCell="A57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166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15</v>
      </c>
      <c r="B2" s="3" t="s">
        <v>14</v>
      </c>
      <c r="C2" s="4" t="s">
        <v>149</v>
      </c>
      <c r="D2" s="5" t="s">
        <v>150</v>
      </c>
      <c r="E2" s="3" t="s">
        <v>42</v>
      </c>
      <c r="F2" s="3" t="s">
        <v>43</v>
      </c>
      <c r="G2" s="6" t="s">
        <v>60</v>
      </c>
      <c r="H2" s="3" t="s">
        <v>61</v>
      </c>
      <c r="I2" s="7" t="s">
        <v>62</v>
      </c>
      <c r="J2" s="7" t="s">
        <v>63</v>
      </c>
      <c r="K2" s="8" t="s">
        <v>49</v>
      </c>
      <c r="L2" s="8" t="s">
        <v>189</v>
      </c>
      <c r="M2" s="8" t="s">
        <v>212</v>
      </c>
      <c r="N2" s="8" t="s">
        <v>213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214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15</v>
      </c>
      <c r="B9" s="3" t="s">
        <v>14</v>
      </c>
      <c r="C9" s="4" t="s">
        <v>149</v>
      </c>
      <c r="D9" s="5" t="s">
        <v>150</v>
      </c>
      <c r="E9" s="3" t="s">
        <v>42</v>
      </c>
      <c r="F9" s="3" t="s">
        <v>43</v>
      </c>
      <c r="G9" s="6" t="s">
        <v>60</v>
      </c>
      <c r="H9" s="3" t="s">
        <v>61</v>
      </c>
      <c r="I9" s="7" t="s">
        <v>62</v>
      </c>
      <c r="J9" s="7" t="s">
        <v>63</v>
      </c>
      <c r="K9" s="8" t="s">
        <v>49</v>
      </c>
      <c r="L9" s="8" t="s">
        <v>189</v>
      </c>
      <c r="M9" s="8" t="s">
        <v>212</v>
      </c>
      <c r="N9" s="8" t="s">
        <v>213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96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15</v>
      </c>
      <c r="B17" s="3" t="s">
        <v>14</v>
      </c>
      <c r="C17" s="4" t="s">
        <v>149</v>
      </c>
      <c r="D17" s="5" t="s">
        <v>150</v>
      </c>
      <c r="E17" s="3" t="s">
        <v>42</v>
      </c>
      <c r="F17" s="3" t="s">
        <v>43</v>
      </c>
      <c r="G17" s="6" t="s">
        <v>60</v>
      </c>
      <c r="H17" s="3" t="s">
        <v>61</v>
      </c>
      <c r="I17" s="7" t="s">
        <v>62</v>
      </c>
      <c r="J17" s="7" t="s">
        <v>63</v>
      </c>
      <c r="K17" s="8" t="s">
        <v>49</v>
      </c>
      <c r="L17" s="8" t="s">
        <v>189</v>
      </c>
      <c r="M17" s="8" t="s">
        <v>212</v>
      </c>
      <c r="N17" s="8" t="s">
        <v>213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97</v>
      </c>
      <c r="B24" s="5" t="s">
        <v>98</v>
      </c>
      <c r="C24" s="6" t="s">
        <v>60</v>
      </c>
      <c r="D24" s="3" t="s">
        <v>99</v>
      </c>
      <c r="E24" s="7" t="s">
        <v>59</v>
      </c>
      <c r="F24" s="7" t="s">
        <v>190</v>
      </c>
      <c r="G24" s="7" t="s">
        <v>50</v>
      </c>
      <c r="H24" s="7" t="s">
        <v>51</v>
      </c>
      <c r="I24" s="7" t="s">
        <v>178</v>
      </c>
      <c r="J24" s="7" t="s">
        <v>94</v>
      </c>
      <c r="K24" s="8" t="s">
        <v>95</v>
      </c>
      <c r="L24" s="8" t="s">
        <v>131</v>
      </c>
      <c r="M24" s="8" t="s">
        <v>132</v>
      </c>
      <c r="N24" s="8" t="s">
        <v>131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133</v>
      </c>
    </row>
    <row r="32" spans="1:19" ht="46" thickBot="1">
      <c r="D32" s="3" t="s">
        <v>134</v>
      </c>
      <c r="E32" s="5" t="s">
        <v>135</v>
      </c>
      <c r="F32" s="6" t="s">
        <v>60</v>
      </c>
      <c r="G32" s="3" t="s">
        <v>108</v>
      </c>
      <c r="H32" s="8" t="s">
        <v>271</v>
      </c>
      <c r="I32" s="8" t="s">
        <v>272</v>
      </c>
      <c r="J32" s="8" t="s">
        <v>273</v>
      </c>
      <c r="K32" s="8" t="s">
        <v>274</v>
      </c>
      <c r="R32" t="s">
        <v>275</v>
      </c>
      <c r="S32" t="s">
        <v>276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125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126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207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237</v>
      </c>
    </row>
    <row r="37" spans="4:19">
      <c r="M37" t="s">
        <v>238</v>
      </c>
    </row>
    <row r="60" spans="25:25">
      <c r="Y60" t="s">
        <v>239</v>
      </c>
    </row>
    <row r="65" spans="1:14" ht="15">
      <c r="A65" s="1"/>
      <c r="B65" s="2"/>
      <c r="C65" s="2"/>
      <c r="D65" s="2"/>
      <c r="E65" s="2"/>
      <c r="F65" s="2"/>
      <c r="G65" s="1" t="s">
        <v>121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15</v>
      </c>
      <c r="B66" s="3" t="s">
        <v>14</v>
      </c>
      <c r="C66" s="4" t="s">
        <v>149</v>
      </c>
      <c r="D66" s="5" t="s">
        <v>150</v>
      </c>
      <c r="E66" s="3" t="s">
        <v>42</v>
      </c>
      <c r="F66" s="3" t="s">
        <v>43</v>
      </c>
      <c r="G66" s="6" t="s">
        <v>60</v>
      </c>
      <c r="H66" s="3" t="s">
        <v>61</v>
      </c>
      <c r="I66" s="7" t="s">
        <v>62</v>
      </c>
      <c r="J66" s="7" t="s">
        <v>63</v>
      </c>
      <c r="K66" s="8" t="s">
        <v>49</v>
      </c>
      <c r="L66" s="8" t="s">
        <v>189</v>
      </c>
      <c r="M66" s="8" t="s">
        <v>212</v>
      </c>
      <c r="N66" s="8" t="s">
        <v>213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122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15</v>
      </c>
      <c r="B73" s="3" t="s">
        <v>14</v>
      </c>
      <c r="C73" s="4" t="s">
        <v>149</v>
      </c>
      <c r="D73" s="5" t="s">
        <v>150</v>
      </c>
      <c r="E73" s="3" t="s">
        <v>42</v>
      </c>
      <c r="F73" s="3" t="s">
        <v>43</v>
      </c>
      <c r="G73" s="6" t="s">
        <v>60</v>
      </c>
      <c r="H73" s="3" t="s">
        <v>61</v>
      </c>
      <c r="I73" s="7" t="s">
        <v>62</v>
      </c>
      <c r="J73" s="7" t="s">
        <v>63</v>
      </c>
      <c r="K73" s="8" t="s">
        <v>49</v>
      </c>
      <c r="L73" s="8" t="s">
        <v>189</v>
      </c>
      <c r="M73" s="8" t="s">
        <v>212</v>
      </c>
      <c r="N73" s="8" t="s">
        <v>213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123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15</v>
      </c>
      <c r="B80" s="3" t="s">
        <v>14</v>
      </c>
      <c r="C80" s="4" t="s">
        <v>149</v>
      </c>
      <c r="D80" s="5" t="s">
        <v>150</v>
      </c>
      <c r="E80" s="3" t="s">
        <v>42</v>
      </c>
      <c r="F80" s="3" t="s">
        <v>43</v>
      </c>
      <c r="G80" s="6" t="s">
        <v>60</v>
      </c>
      <c r="H80" s="3" t="s">
        <v>61</v>
      </c>
      <c r="I80" s="7" t="s">
        <v>62</v>
      </c>
      <c r="J80" s="7" t="s">
        <v>63</v>
      </c>
      <c r="K80" s="8" t="s">
        <v>49</v>
      </c>
      <c r="L80" s="8" t="s">
        <v>189</v>
      </c>
      <c r="M80" s="8" t="s">
        <v>212</v>
      </c>
      <c r="N80" s="8" t="s">
        <v>213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164</v>
      </c>
      <c r="B87" s="6" t="s">
        <v>60</v>
      </c>
      <c r="C87" s="7" t="s">
        <v>165</v>
      </c>
      <c r="D87" s="7" t="s">
        <v>165</v>
      </c>
      <c r="E87" s="7" t="s">
        <v>165</v>
      </c>
      <c r="F87" s="8" t="s">
        <v>48</v>
      </c>
      <c r="G87" s="8" t="s">
        <v>3</v>
      </c>
      <c r="H87" s="7" t="s">
        <v>194</v>
      </c>
      <c r="I87" s="7" t="s">
        <v>194</v>
      </c>
      <c r="J87" s="7" t="s">
        <v>194</v>
      </c>
      <c r="K87" s="8" t="s">
        <v>193</v>
      </c>
      <c r="L87" s="8" t="s">
        <v>16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17</v>
      </c>
    </row>
    <row r="96" spans="1:12" ht="33" thickBot="1">
      <c r="A96" s="3" t="s">
        <v>18</v>
      </c>
      <c r="B96" s="5" t="s">
        <v>60</v>
      </c>
      <c r="C96" s="6" t="s">
        <v>19</v>
      </c>
      <c r="D96" s="3" t="s">
        <v>198</v>
      </c>
      <c r="E96" s="3" t="s">
        <v>199</v>
      </c>
      <c r="F96" s="5" t="s">
        <v>200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201</v>
      </c>
    </row>
    <row r="101" spans="1:22">
      <c r="V101">
        <v>9144.5290000000005</v>
      </c>
    </row>
    <row r="105" spans="1:22">
      <c r="I105" t="s">
        <v>125</v>
      </c>
    </row>
    <row r="106" spans="1:22">
      <c r="I106" t="s">
        <v>202</v>
      </c>
    </row>
    <row r="107" spans="1:22">
      <c r="I107" t="s">
        <v>203</v>
      </c>
    </row>
    <row r="108" spans="1:22">
      <c r="I108" t="s">
        <v>197</v>
      </c>
    </row>
    <row r="109" spans="1:22">
      <c r="I109" t="s">
        <v>277</v>
      </c>
    </row>
    <row r="120" spans="1:17" ht="15">
      <c r="A120" s="1"/>
      <c r="B120" s="2"/>
      <c r="C120" s="2"/>
      <c r="D120" s="2"/>
      <c r="E120" s="2"/>
      <c r="F120" s="2"/>
      <c r="G120" s="1" t="s">
        <v>278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15</v>
      </c>
      <c r="B121" s="3" t="s">
        <v>97</v>
      </c>
      <c r="C121" s="4" t="s">
        <v>144</v>
      </c>
      <c r="D121" s="5" t="s">
        <v>150</v>
      </c>
      <c r="E121" s="3" t="s">
        <v>42</v>
      </c>
      <c r="F121" s="3" t="s">
        <v>43</v>
      </c>
      <c r="G121" s="6" t="s">
        <v>60</v>
      </c>
      <c r="H121" s="3" t="s">
        <v>61</v>
      </c>
      <c r="I121" s="7" t="s">
        <v>62</v>
      </c>
      <c r="J121" s="7" t="s">
        <v>63</v>
      </c>
      <c r="K121" s="8" t="s">
        <v>49</v>
      </c>
      <c r="L121" s="8" t="s">
        <v>189</v>
      </c>
      <c r="M121" s="8" t="s">
        <v>212</v>
      </c>
      <c r="N121" s="8" t="s">
        <v>145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146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15</v>
      </c>
      <c r="B130" s="3" t="s">
        <v>14</v>
      </c>
      <c r="C130" s="4" t="s">
        <v>149</v>
      </c>
      <c r="D130" s="5" t="s">
        <v>150</v>
      </c>
      <c r="E130" s="3" t="s">
        <v>42</v>
      </c>
      <c r="F130" s="3" t="s">
        <v>43</v>
      </c>
      <c r="G130" s="6" t="s">
        <v>60</v>
      </c>
      <c r="H130" s="3" t="s">
        <v>61</v>
      </c>
      <c r="I130" s="7" t="s">
        <v>62</v>
      </c>
      <c r="J130" s="7" t="s">
        <v>63</v>
      </c>
      <c r="K130" s="8" t="s">
        <v>49</v>
      </c>
      <c r="L130" s="8" t="s">
        <v>189</v>
      </c>
      <c r="M130" s="8" t="s">
        <v>212</v>
      </c>
      <c r="N130" s="8" t="s">
        <v>213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57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15</v>
      </c>
      <c r="B140" s="3" t="s">
        <v>14</v>
      </c>
      <c r="C140" s="4" t="s">
        <v>149</v>
      </c>
      <c r="D140" s="5" t="s">
        <v>150</v>
      </c>
      <c r="E140" s="3" t="s">
        <v>42</v>
      </c>
      <c r="F140" s="3" t="s">
        <v>43</v>
      </c>
      <c r="G140" s="6" t="s">
        <v>60</v>
      </c>
      <c r="H140" s="3" t="s">
        <v>61</v>
      </c>
      <c r="I140" s="7" t="s">
        <v>62</v>
      </c>
      <c r="J140" s="7" t="s">
        <v>63</v>
      </c>
      <c r="K140" s="8" t="s">
        <v>49</v>
      </c>
      <c r="L140" s="8" t="s">
        <v>189</v>
      </c>
      <c r="M140" s="8" t="s">
        <v>212</v>
      </c>
      <c r="N140" s="8" t="s">
        <v>145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149</v>
      </c>
      <c r="B147" s="6" t="s">
        <v>60</v>
      </c>
      <c r="C147" s="3" t="s">
        <v>61</v>
      </c>
      <c r="D147" s="3" t="s">
        <v>61</v>
      </c>
      <c r="E147" s="3" t="s">
        <v>61</v>
      </c>
      <c r="F147" s="3" t="s">
        <v>58</v>
      </c>
      <c r="G147" s="3" t="s">
        <v>136</v>
      </c>
      <c r="H147" s="7" t="s">
        <v>62</v>
      </c>
      <c r="I147" s="7" t="s">
        <v>62</v>
      </c>
      <c r="J147" s="7" t="s">
        <v>62</v>
      </c>
      <c r="K147" s="8" t="s">
        <v>137</v>
      </c>
      <c r="L147" s="8" t="s">
        <v>138</v>
      </c>
      <c r="M147" s="7" t="s">
        <v>63</v>
      </c>
      <c r="N147" s="7" t="s">
        <v>63</v>
      </c>
      <c r="O147" s="7" t="s">
        <v>63</v>
      </c>
      <c r="P147" s="8" t="s">
        <v>139</v>
      </c>
      <c r="Q147" s="8" t="s">
        <v>2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208</v>
      </c>
    </row>
    <row r="155" spans="1:17" ht="49" thickBot="1">
      <c r="C155" s="3" t="s">
        <v>209</v>
      </c>
      <c r="D155" s="5" t="s">
        <v>150</v>
      </c>
      <c r="E155" s="6" t="s">
        <v>210</v>
      </c>
      <c r="F155" s="3" t="s">
        <v>61</v>
      </c>
      <c r="G155" s="3" t="s">
        <v>211</v>
      </c>
      <c r="H155" s="8" t="s">
        <v>180</v>
      </c>
      <c r="I155" s="8" t="s">
        <v>181</v>
      </c>
      <c r="J155" s="8" t="s">
        <v>81</v>
      </c>
      <c r="K155" s="8" t="s">
        <v>82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K85"/>
  <sheetViews>
    <sheetView topLeftCell="A119" workbookViewId="0">
      <selection activeCell="G56" sqref="G56"/>
    </sheetView>
  </sheetViews>
  <sheetFormatPr baseColWidth="10" defaultRowHeight="13"/>
  <sheetData>
    <row r="3" spans="1:8">
      <c r="A3" t="s">
        <v>44</v>
      </c>
    </row>
    <row r="4" spans="1:8" ht="46" thickBot="1">
      <c r="A4" s="3" t="s">
        <v>14</v>
      </c>
      <c r="B4" s="5" t="s">
        <v>150</v>
      </c>
      <c r="C4" s="6" t="s">
        <v>60</v>
      </c>
      <c r="D4" s="3" t="s">
        <v>61</v>
      </c>
      <c r="E4" s="8" t="s">
        <v>45</v>
      </c>
      <c r="F4" s="8" t="s">
        <v>272</v>
      </c>
      <c r="G4" s="8" t="s">
        <v>273</v>
      </c>
      <c r="H4" s="8" t="s">
        <v>274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275</v>
      </c>
      <c r="H31" t="s">
        <v>46</v>
      </c>
    </row>
    <row r="32" spans="2:8">
      <c r="B32" t="s">
        <v>125</v>
      </c>
      <c r="G32">
        <v>1.59</v>
      </c>
      <c r="H32">
        <v>1.36</v>
      </c>
    </row>
    <row r="33" spans="1:8" ht="15">
      <c r="B33" t="s">
        <v>126</v>
      </c>
      <c r="G33" s="10">
        <v>9155.6200000000008</v>
      </c>
      <c r="H33" s="10">
        <v>11.06</v>
      </c>
    </row>
    <row r="34" spans="1:8">
      <c r="B34" t="s">
        <v>47</v>
      </c>
    </row>
    <row r="35" spans="1:8">
      <c r="B35" t="s">
        <v>197</v>
      </c>
    </row>
    <row r="36" spans="1:8">
      <c r="B36" t="s">
        <v>277</v>
      </c>
    </row>
    <row r="48" spans="1:8">
      <c r="A48" t="s">
        <v>17</v>
      </c>
    </row>
    <row r="50" spans="1:9" ht="33" thickBot="1">
      <c r="A50" s="3" t="s">
        <v>18</v>
      </c>
      <c r="B50" s="5" t="s">
        <v>60</v>
      </c>
      <c r="C50" s="6" t="s">
        <v>19</v>
      </c>
      <c r="D50" s="3" t="s">
        <v>198</v>
      </c>
      <c r="E50" s="3" t="s">
        <v>199</v>
      </c>
      <c r="F50" s="5" t="s">
        <v>200</v>
      </c>
      <c r="G50" s="11"/>
    </row>
    <row r="51" spans="1:9" ht="14" thickTop="1">
      <c r="A51">
        <v>8</v>
      </c>
      <c r="B51" s="9">
        <v>3890.74</v>
      </c>
      <c r="C51" s="9">
        <f>3735.89-223.54</f>
        <v>3512.35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f>2059.59566666667-109</f>
        <v>1950.5956666666698</v>
      </c>
      <c r="D52" s="9">
        <v>58.385792408006402</v>
      </c>
      <c r="E52" s="9">
        <v>142.59299999999999</v>
      </c>
      <c r="F52" s="9">
        <v>4.1344438965032166</v>
      </c>
      <c r="I52" s="14" t="s">
        <v>5</v>
      </c>
    </row>
    <row r="53" spans="1:9">
      <c r="A53">
        <v>32</v>
      </c>
      <c r="B53" s="9">
        <v>1314.2059999999999</v>
      </c>
      <c r="C53" s="9">
        <f>1169.86-54</f>
        <v>1115.8599999999999</v>
      </c>
      <c r="D53" s="9">
        <v>19.678437700520611</v>
      </c>
      <c r="E53" s="9">
        <v>141.32000000000002</v>
      </c>
      <c r="F53" s="9">
        <v>2.6636263501721773</v>
      </c>
    </row>
    <row r="55" spans="1:9" ht="49" thickBot="1">
      <c r="G55" s="6" t="s">
        <v>301</v>
      </c>
      <c r="H55" t="s">
        <v>302</v>
      </c>
    </row>
    <row r="56" spans="1:9" ht="14" thickTop="1">
      <c r="G56" s="9">
        <v>223.53970000000001</v>
      </c>
      <c r="H56">
        <v>15.32</v>
      </c>
    </row>
    <row r="57" spans="1:9">
      <c r="G57" s="9">
        <v>109.67400000000001</v>
      </c>
      <c r="H57">
        <v>10.342000000000001</v>
      </c>
    </row>
    <row r="58" spans="1:9">
      <c r="G58" s="9">
        <v>54.344999999999999</v>
      </c>
      <c r="H58">
        <v>5.34</v>
      </c>
    </row>
    <row r="64" spans="1:9">
      <c r="B64" t="s">
        <v>125</v>
      </c>
      <c r="G64" t="s">
        <v>201</v>
      </c>
    </row>
    <row r="65" spans="1:11" ht="15">
      <c r="B65" t="s">
        <v>126</v>
      </c>
      <c r="G65">
        <v>9144.5290000000005</v>
      </c>
      <c r="H65" s="10"/>
    </row>
    <row r="66" spans="1:11">
      <c r="B66" t="s">
        <v>47</v>
      </c>
    </row>
    <row r="67" spans="1:11">
      <c r="B67" t="s">
        <v>197</v>
      </c>
    </row>
    <row r="68" spans="1:11">
      <c r="B68" t="s">
        <v>277</v>
      </c>
    </row>
    <row r="71" spans="1:11">
      <c r="E71">
        <v>4</v>
      </c>
    </row>
    <row r="72" spans="1:11">
      <c r="E72">
        <v>8</v>
      </c>
    </row>
    <row r="73" spans="1:11">
      <c r="E73">
        <v>16</v>
      </c>
    </row>
    <row r="78" spans="1:11">
      <c r="A78" t="s">
        <v>208</v>
      </c>
    </row>
    <row r="80" spans="1:11" ht="49" thickBot="1">
      <c r="A80" s="3" t="s">
        <v>209</v>
      </c>
      <c r="B80" s="5" t="s">
        <v>150</v>
      </c>
      <c r="C80" s="6" t="s">
        <v>210</v>
      </c>
      <c r="D80" s="3" t="s">
        <v>61</v>
      </c>
      <c r="E80" s="3" t="s">
        <v>211</v>
      </c>
      <c r="F80" s="8" t="s">
        <v>180</v>
      </c>
      <c r="G80" s="8" t="s">
        <v>181</v>
      </c>
      <c r="H80" s="8" t="s">
        <v>293</v>
      </c>
      <c r="I80" s="8" t="s">
        <v>294</v>
      </c>
      <c r="J80" s="8" t="s">
        <v>81</v>
      </c>
      <c r="K80" s="8" t="s">
        <v>82</v>
      </c>
    </row>
    <row r="81" spans="1:11">
      <c r="A81">
        <v>10</v>
      </c>
      <c r="B81">
        <v>32</v>
      </c>
      <c r="C81" s="9">
        <f>D81+F81+J81</f>
        <v>1444.8969999999997</v>
      </c>
      <c r="D81" s="9">
        <v>187.71699999999998</v>
      </c>
      <c r="E81" s="9">
        <v>1.7540000000002831</v>
      </c>
      <c r="F81" s="9">
        <v>1115.8599999999999</v>
      </c>
      <c r="G81" s="9">
        <v>19.678437700520611</v>
      </c>
      <c r="H81">
        <v>54</v>
      </c>
      <c r="I81" s="9">
        <v>3.45</v>
      </c>
      <c r="J81" s="9">
        <v>141.32000000000002</v>
      </c>
      <c r="K81" s="9">
        <v>2.6636263501721773</v>
      </c>
    </row>
    <row r="82" spans="1:11">
      <c r="A82">
        <v>20</v>
      </c>
      <c r="B82">
        <v>64</v>
      </c>
      <c r="C82" s="9">
        <f>D82+F82+J82</f>
        <v>2742.7230000000004</v>
      </c>
      <c r="D82" s="9">
        <v>396.57833333333332</v>
      </c>
      <c r="E82" s="9">
        <v>3.5763333333362866</v>
      </c>
      <c r="F82" s="9">
        <v>2044.0280000000002</v>
      </c>
      <c r="G82" s="9">
        <v>13.902016196695632</v>
      </c>
      <c r="H82" s="9">
        <v>130</v>
      </c>
      <c r="I82" s="9">
        <v>8.5399999999999991</v>
      </c>
      <c r="J82" s="9">
        <v>302.11666666666673</v>
      </c>
      <c r="K82" s="9">
        <v>10.873797593807824</v>
      </c>
    </row>
    <row r="83" spans="1:11">
      <c r="A83">
        <v>40</v>
      </c>
      <c r="B83">
        <v>128</v>
      </c>
      <c r="C83" s="9">
        <f>D83+F83+J83</f>
        <v>5602.9740000000002</v>
      </c>
      <c r="D83" s="9">
        <v>860.74866666666674</v>
      </c>
      <c r="E83" s="9">
        <v>24.97066666666846</v>
      </c>
      <c r="F83" s="9">
        <v>4071.1290000000008</v>
      </c>
      <c r="G83" s="9">
        <v>67.344362268343815</v>
      </c>
      <c r="H83" s="9">
        <v>280</v>
      </c>
      <c r="I83" s="9">
        <v>10.34</v>
      </c>
      <c r="J83" s="9">
        <v>671.09633333333329</v>
      </c>
      <c r="K83" s="9">
        <v>5.7530535177223436</v>
      </c>
    </row>
    <row r="85" spans="1:11" ht="23">
      <c r="C85" s="14" t="s">
        <v>4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Z240"/>
  <sheetViews>
    <sheetView tabSelected="1" topLeftCell="K201" workbookViewId="0">
      <selection activeCell="Q211" sqref="Q211:R239"/>
    </sheetView>
  </sheetViews>
  <sheetFormatPr baseColWidth="10" defaultRowHeight="13"/>
  <sheetData>
    <row r="2" spans="1:24">
      <c r="A2" s="15" t="s">
        <v>248</v>
      </c>
      <c r="B2" s="15" t="s">
        <v>251</v>
      </c>
      <c r="C2" s="15"/>
      <c r="I2" s="15"/>
      <c r="K2" s="15" t="s">
        <v>249</v>
      </c>
    </row>
    <row r="4" spans="1:24">
      <c r="A4" t="s">
        <v>179</v>
      </c>
      <c r="B4" t="s">
        <v>66</v>
      </c>
      <c r="C4" t="s">
        <v>39</v>
      </c>
      <c r="D4" t="s">
        <v>40</v>
      </c>
      <c r="E4" t="s">
        <v>35</v>
      </c>
      <c r="F4" t="s">
        <v>67</v>
      </c>
      <c r="G4" t="s">
        <v>68</v>
      </c>
      <c r="H4" t="s">
        <v>64</v>
      </c>
      <c r="I4" t="s">
        <v>69</v>
      </c>
      <c r="J4" t="s">
        <v>34</v>
      </c>
      <c r="K4" t="s">
        <v>64</v>
      </c>
      <c r="L4" t="s">
        <v>70</v>
      </c>
      <c r="M4" t="s">
        <v>77</v>
      </c>
      <c r="N4" t="s">
        <v>78</v>
      </c>
      <c r="O4" t="s">
        <v>54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1</v>
      </c>
      <c r="B10" s="15" t="s">
        <v>247</v>
      </c>
    </row>
    <row r="11" spans="1:24" ht="26">
      <c r="A11" s="11" t="s">
        <v>179</v>
      </c>
      <c r="B11" s="11" t="s">
        <v>187</v>
      </c>
      <c r="C11" s="11" t="s">
        <v>66</v>
      </c>
      <c r="D11" s="11" t="s">
        <v>183</v>
      </c>
      <c r="E11" s="11" t="s">
        <v>184</v>
      </c>
      <c r="F11" s="11" t="s">
        <v>185</v>
      </c>
      <c r="G11" s="11" t="s">
        <v>186</v>
      </c>
      <c r="H11" s="11" t="s">
        <v>111</v>
      </c>
      <c r="I11" s="11" t="s">
        <v>188</v>
      </c>
      <c r="J11" s="11" t="s">
        <v>236</v>
      </c>
      <c r="M11" t="s">
        <v>191</v>
      </c>
      <c r="R11" t="s">
        <v>218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179</v>
      </c>
      <c r="N12" s="11" t="s">
        <v>187</v>
      </c>
      <c r="O12" s="11" t="s">
        <v>66</v>
      </c>
      <c r="P12" s="11" t="s">
        <v>192</v>
      </c>
      <c r="Q12" s="11"/>
      <c r="R12" s="11" t="s">
        <v>179</v>
      </c>
      <c r="S12" s="11" t="s">
        <v>41</v>
      </c>
      <c r="T12" s="11" t="s">
        <v>124</v>
      </c>
      <c r="U12" s="11" t="s">
        <v>307</v>
      </c>
      <c r="V12" s="11" t="s">
        <v>308</v>
      </c>
      <c r="W12" s="11" t="s">
        <v>309</v>
      </c>
      <c r="X12" s="11" t="s">
        <v>310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109</v>
      </c>
      <c r="B17" t="s">
        <v>64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110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71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72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101</v>
      </c>
      <c r="I24" s="15" t="s">
        <v>102</v>
      </c>
    </row>
    <row r="26" spans="1:24">
      <c r="A26" t="s">
        <v>179</v>
      </c>
      <c r="B26" t="s">
        <v>74</v>
      </c>
      <c r="C26" t="s">
        <v>73</v>
      </c>
      <c r="D26" t="s">
        <v>40</v>
      </c>
      <c r="E26" t="s">
        <v>64</v>
      </c>
      <c r="F26" t="s">
        <v>74</v>
      </c>
      <c r="G26" t="s">
        <v>73</v>
      </c>
      <c r="H26" t="s">
        <v>40</v>
      </c>
      <c r="I26" t="s">
        <v>64</v>
      </c>
      <c r="J26" t="s">
        <v>75</v>
      </c>
      <c r="K26" t="s">
        <v>73</v>
      </c>
      <c r="L26" t="s">
        <v>40</v>
      </c>
      <c r="M26" t="s">
        <v>64</v>
      </c>
      <c r="N26" t="s">
        <v>76</v>
      </c>
      <c r="P26" t="s">
        <v>79</v>
      </c>
      <c r="Q26" t="s">
        <v>80</v>
      </c>
      <c r="R26" t="s">
        <v>267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266</v>
      </c>
    </row>
    <row r="33" spans="3:17">
      <c r="I33" t="s">
        <v>263</v>
      </c>
      <c r="J33" t="s">
        <v>264</v>
      </c>
      <c r="K33" t="s">
        <v>265</v>
      </c>
    </row>
    <row r="34" spans="3:17">
      <c r="D34" t="s">
        <v>182</v>
      </c>
      <c r="E34" t="s">
        <v>310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260</v>
      </c>
      <c r="Q44">
        <v>4</v>
      </c>
    </row>
    <row r="45" spans="3:17">
      <c r="C45" t="s">
        <v>147</v>
      </c>
      <c r="Q45">
        <v>8</v>
      </c>
    </row>
    <row r="46" spans="3:17">
      <c r="C46" t="s">
        <v>148</v>
      </c>
    </row>
    <row r="47" spans="3:17">
      <c r="C47" t="s">
        <v>65</v>
      </c>
    </row>
    <row r="53" spans="1:11">
      <c r="D53" t="s">
        <v>215</v>
      </c>
    </row>
    <row r="56" spans="1:11">
      <c r="A56" t="s">
        <v>152</v>
      </c>
      <c r="B56" t="s">
        <v>153</v>
      </c>
      <c r="C56" t="s">
        <v>195</v>
      </c>
      <c r="D56" t="s">
        <v>33</v>
      </c>
      <c r="E56" t="s">
        <v>196</v>
      </c>
      <c r="F56" t="s">
        <v>34</v>
      </c>
      <c r="G56" t="s">
        <v>35</v>
      </c>
      <c r="H56" t="s">
        <v>261</v>
      </c>
      <c r="I56" t="s">
        <v>262</v>
      </c>
      <c r="K56" t="s">
        <v>174</v>
      </c>
    </row>
    <row r="57" spans="1:11">
      <c r="A57" t="s">
        <v>36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268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37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270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38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269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182</v>
      </c>
      <c r="F70" t="s">
        <v>310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176</v>
      </c>
      <c r="L71" t="s">
        <v>283</v>
      </c>
      <c r="M71" t="s">
        <v>282</v>
      </c>
      <c r="N71" t="s">
        <v>151</v>
      </c>
      <c r="O71" t="s">
        <v>280</v>
      </c>
      <c r="P71" t="s">
        <v>284</v>
      </c>
      <c r="Q71" t="s">
        <v>285</v>
      </c>
      <c r="R71" t="s">
        <v>286</v>
      </c>
      <c r="S71" t="s">
        <v>287</v>
      </c>
      <c r="V71" t="s">
        <v>6</v>
      </c>
      <c r="W71" t="s">
        <v>7</v>
      </c>
      <c r="X71" t="s">
        <v>8</v>
      </c>
      <c r="Y71" t="s">
        <v>9</v>
      </c>
      <c r="Z71" t="s">
        <v>10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175</v>
      </c>
      <c r="K72" t="s">
        <v>177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177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303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303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279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279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216</v>
      </c>
    </row>
    <row r="78" spans="1:26">
      <c r="P78" t="s">
        <v>155</v>
      </c>
      <c r="Q78" t="s">
        <v>288</v>
      </c>
      <c r="R78" t="s">
        <v>289</v>
      </c>
      <c r="S78" t="s">
        <v>290</v>
      </c>
      <c r="T78" t="s">
        <v>292</v>
      </c>
      <c r="U78" t="s">
        <v>291</v>
      </c>
      <c r="V78" t="s">
        <v>281</v>
      </c>
      <c r="W78" t="s">
        <v>154</v>
      </c>
    </row>
    <row r="79" spans="1:26">
      <c r="A79" t="s">
        <v>152</v>
      </c>
      <c r="B79" t="s">
        <v>153</v>
      </c>
      <c r="C79" t="s">
        <v>195</v>
      </c>
      <c r="D79" t="s">
        <v>33</v>
      </c>
      <c r="E79" t="s">
        <v>196</v>
      </c>
      <c r="F79" t="s">
        <v>34</v>
      </c>
      <c r="G79" t="s">
        <v>64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36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217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37</v>
      </c>
      <c r="B84">
        <v>1171052</v>
      </c>
    </row>
    <row r="85" spans="1:23">
      <c r="A85" t="s">
        <v>38</v>
      </c>
      <c r="B85">
        <v>1171052</v>
      </c>
    </row>
    <row r="88" spans="1:23">
      <c r="A88" t="s">
        <v>109</v>
      </c>
      <c r="B88" t="s">
        <v>64</v>
      </c>
    </row>
    <row r="89" spans="1:23">
      <c r="A89" t="s">
        <v>110</v>
      </c>
      <c r="B89">
        <v>563</v>
      </c>
    </row>
    <row r="90" spans="1:23">
      <c r="A90" t="s">
        <v>71</v>
      </c>
      <c r="B90">
        <f>19*60</f>
        <v>1140</v>
      </c>
    </row>
    <row r="91" spans="1:23" s="12" customFormat="1">
      <c r="A91" t="s">
        <v>72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11</v>
      </c>
      <c r="V109" t="s">
        <v>12</v>
      </c>
      <c r="W109" t="s">
        <v>13</v>
      </c>
      <c r="X109" t="s">
        <v>281</v>
      </c>
      <c r="Y109" t="s">
        <v>154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100</v>
      </c>
      <c r="B114" t="s">
        <v>250</v>
      </c>
      <c r="K114" t="s">
        <v>252</v>
      </c>
      <c r="L114" t="s">
        <v>103</v>
      </c>
    </row>
    <row r="115" spans="1:17">
      <c r="B115" t="s">
        <v>153</v>
      </c>
      <c r="C115" t="s">
        <v>195</v>
      </c>
      <c r="D115" t="s">
        <v>69</v>
      </c>
      <c r="E115" t="s">
        <v>35</v>
      </c>
      <c r="F115" t="s">
        <v>261</v>
      </c>
      <c r="G115" t="s">
        <v>262</v>
      </c>
      <c r="L115" t="s">
        <v>153</v>
      </c>
      <c r="M115" t="s">
        <v>195</v>
      </c>
      <c r="N115" t="s">
        <v>69</v>
      </c>
      <c r="O115" t="s">
        <v>35</v>
      </c>
      <c r="P115" t="s">
        <v>261</v>
      </c>
      <c r="Q115" t="s">
        <v>262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104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105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106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107</v>
      </c>
    </row>
    <row r="141" spans="5:11" s="11" customFormat="1" ht="26">
      <c r="F141" s="11" t="s">
        <v>295</v>
      </c>
      <c r="G141" s="11" t="s">
        <v>296</v>
      </c>
      <c r="H141" s="11" t="s">
        <v>297</v>
      </c>
      <c r="I141" s="11" t="s">
        <v>298</v>
      </c>
      <c r="J141" s="11" t="s">
        <v>299</v>
      </c>
      <c r="K141" s="11" t="s">
        <v>306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  <c r="K142">
        <v>692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  <c r="K143">
        <v>1296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  <c r="K144">
        <v>2378</v>
      </c>
    </row>
    <row r="146" spans="1:12">
      <c r="F146" t="s">
        <v>310</v>
      </c>
      <c r="G146" t="s">
        <v>310</v>
      </c>
      <c r="H146" t="s">
        <v>310</v>
      </c>
      <c r="I146" t="s">
        <v>310</v>
      </c>
      <c r="J146" t="s">
        <v>310</v>
      </c>
      <c r="K146" t="s">
        <v>300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  <c r="K147">
        <f>1.96*(STDEV(B167:B169)/SQRT(3))</f>
        <v>138.140995283</v>
      </c>
    </row>
    <row r="148" spans="1:12">
      <c r="F148">
        <v>99.177635471794702</v>
      </c>
      <c r="G148">
        <v>27.301347690011074</v>
      </c>
      <c r="H148">
        <v>84.817664826547201</v>
      </c>
      <c r="I148">
        <v>7.8781625077026014</v>
      </c>
      <c r="J148">
        <v>7.3775567566892803</v>
      </c>
      <c r="K148">
        <f>1.96*(STDEV(B171:B173)/SQRT(3))</f>
        <v>196.65333333333385</v>
      </c>
    </row>
    <row r="149" spans="1:12">
      <c r="F149">
        <v>48.174196873825352</v>
      </c>
      <c r="G149">
        <v>11.312186388587316</v>
      </c>
      <c r="H149">
        <v>97.795880170837606</v>
      </c>
      <c r="I149">
        <v>4.6431871871022583</v>
      </c>
      <c r="J149">
        <v>5.9110665054272307</v>
      </c>
      <c r="K149">
        <f>1.96*(STDEV(B175:B177)/SQRT(3))</f>
        <v>129.82113096274134</v>
      </c>
    </row>
    <row r="152" spans="1:12">
      <c r="A152" s="33" t="s">
        <v>22</v>
      </c>
    </row>
    <row r="153" spans="1:12">
      <c r="A153" t="s">
        <v>83</v>
      </c>
      <c r="B153" t="s">
        <v>170</v>
      </c>
      <c r="C153" t="s">
        <v>171</v>
      </c>
      <c r="D153" t="s">
        <v>127</v>
      </c>
      <c r="J153" t="s">
        <v>172</v>
      </c>
      <c r="K153" t="s">
        <v>173</v>
      </c>
    </row>
    <row r="154" spans="1:12">
      <c r="A154" s="34" t="s">
        <v>167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168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24</v>
      </c>
      <c r="J158" s="48" t="s">
        <v>172</v>
      </c>
      <c r="K158" s="43" t="s">
        <v>173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169</v>
      </c>
      <c r="B162" s="18">
        <v>2.6585648148148146E-2</v>
      </c>
      <c r="C162" s="19">
        <v>8.2662037037037034E-2</v>
      </c>
      <c r="E162" s="16" t="s">
        <v>130</v>
      </c>
      <c r="F162" s="16">
        <v>0.28195601851851854</v>
      </c>
      <c r="G162" s="17">
        <v>0.39590277777777777</v>
      </c>
      <c r="I162" t="s">
        <v>205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23</v>
      </c>
      <c r="B166" t="s">
        <v>170</v>
      </c>
      <c r="C166" t="s">
        <v>171</v>
      </c>
      <c r="D166" t="s">
        <v>128</v>
      </c>
      <c r="E166" t="s">
        <v>129</v>
      </c>
    </row>
    <row r="167" spans="1:14">
      <c r="A167" s="34" t="s">
        <v>206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55</v>
      </c>
      <c r="K168" s="42" t="s">
        <v>56</v>
      </c>
      <c r="L168" s="43" t="s">
        <v>204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20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21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156</v>
      </c>
      <c r="B180" t="s">
        <v>157</v>
      </c>
      <c r="C180" t="s">
        <v>158</v>
      </c>
      <c r="D180" t="s">
        <v>159</v>
      </c>
      <c r="E180" t="s">
        <v>160</v>
      </c>
      <c r="F180" t="s">
        <v>161</v>
      </c>
    </row>
    <row r="181" spans="1:15">
      <c r="A181" t="s">
        <v>162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163</v>
      </c>
      <c r="B185" t="s">
        <v>219</v>
      </c>
      <c r="C185" t="s">
        <v>220</v>
      </c>
    </row>
    <row r="186" spans="1:15">
      <c r="A186" t="s">
        <v>221</v>
      </c>
      <c r="B186" t="s">
        <v>222</v>
      </c>
      <c r="C186" t="s">
        <v>223</v>
      </c>
    </row>
    <row r="187" spans="1:15">
      <c r="A187" t="s">
        <v>224</v>
      </c>
      <c r="B187" t="s">
        <v>225</v>
      </c>
      <c r="C187" t="s">
        <v>226</v>
      </c>
    </row>
    <row r="188" spans="1:15">
      <c r="A188" t="s">
        <v>169</v>
      </c>
      <c r="B188" t="s">
        <v>227</v>
      </c>
      <c r="C188" t="s">
        <v>228</v>
      </c>
      <c r="H188" s="26"/>
      <c r="I188" s="26"/>
      <c r="K188" t="s">
        <v>140</v>
      </c>
    </row>
    <row r="189" spans="1:15">
      <c r="H189" s="26"/>
      <c r="I189" s="26"/>
      <c r="L189" t="s">
        <v>141</v>
      </c>
      <c r="M189" t="s">
        <v>142</v>
      </c>
    </row>
    <row r="190" spans="1:15">
      <c r="A190" t="s">
        <v>305</v>
      </c>
      <c r="B190" t="s">
        <v>157</v>
      </c>
      <c r="C190" t="s">
        <v>229</v>
      </c>
      <c r="D190" t="s">
        <v>230</v>
      </c>
      <c r="E190" t="s">
        <v>231</v>
      </c>
      <c r="F190" t="s">
        <v>232</v>
      </c>
      <c r="G190" s="26" t="s">
        <v>233</v>
      </c>
      <c r="H190" s="26" t="s">
        <v>234</v>
      </c>
      <c r="I190" s="26" t="s">
        <v>235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143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0</v>
      </c>
    </row>
    <row r="194" spans="1:12">
      <c r="A194" t="s">
        <v>84</v>
      </c>
      <c r="B194" t="s">
        <v>85</v>
      </c>
      <c r="C194" t="s">
        <v>86</v>
      </c>
      <c r="D194" t="s">
        <v>87</v>
      </c>
      <c r="E194" t="s">
        <v>88</v>
      </c>
      <c r="F194" t="s">
        <v>89</v>
      </c>
      <c r="G194" s="26" t="s">
        <v>90</v>
      </c>
      <c r="H194" s="26" t="s">
        <v>91</v>
      </c>
      <c r="I194" s="26" t="s">
        <v>92</v>
      </c>
      <c r="L194" t="s">
        <v>93</v>
      </c>
    </row>
    <row r="195" spans="1:12">
      <c r="A195" t="s">
        <v>112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113</v>
      </c>
      <c r="L195" s="49">
        <f>G195</f>
        <v>590</v>
      </c>
    </row>
    <row r="196" spans="1:12">
      <c r="A196" t="s">
        <v>114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115</v>
      </c>
      <c r="L196" s="49">
        <f>G196</f>
        <v>609</v>
      </c>
    </row>
    <row r="197" spans="1:12">
      <c r="A197" t="s">
        <v>116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117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118</v>
      </c>
      <c r="G199" s="26"/>
      <c r="H199" s="26"/>
      <c r="I199" s="26"/>
    </row>
    <row r="200" spans="1:12">
      <c r="A200" t="s">
        <v>304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119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120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8">
      <c r="L210" t="s">
        <v>25</v>
      </c>
      <c r="M210" t="s">
        <v>29</v>
      </c>
      <c r="N210" t="s">
        <v>30</v>
      </c>
    </row>
    <row r="211" spans="1:18">
      <c r="Q211" t="s">
        <v>52</v>
      </c>
    </row>
    <row r="212" spans="1:18">
      <c r="L212" t="s">
        <v>26</v>
      </c>
    </row>
    <row r="213" spans="1:18">
      <c r="L213" t="s">
        <v>27</v>
      </c>
      <c r="N213" t="s">
        <v>241</v>
      </c>
      <c r="O213" t="s">
        <v>242</v>
      </c>
      <c r="Q213" t="s">
        <v>243</v>
      </c>
      <c r="R213" t="s">
        <v>246</v>
      </c>
    </row>
    <row r="214" spans="1:18">
      <c r="L214">
        <v>2</v>
      </c>
      <c r="N214">
        <v>1510.37</v>
      </c>
      <c r="O214">
        <v>3583.52</v>
      </c>
      <c r="P214" t="s">
        <v>244</v>
      </c>
      <c r="Q214">
        <f>AVERAGE(N214:N216)</f>
        <v>1561.4599999999998</v>
      </c>
      <c r="R214">
        <f>AVERAGE(O214:O216)</f>
        <v>3702.19</v>
      </c>
    </row>
    <row r="215" spans="1:18">
      <c r="A215" t="s">
        <v>256</v>
      </c>
      <c r="N215">
        <v>1566.45</v>
      </c>
      <c r="O215">
        <v>3688.71</v>
      </c>
      <c r="P215" t="s">
        <v>245</v>
      </c>
      <c r="Q215">
        <f>1.96*(STDEV(N214:N216)/SQRT(3))</f>
        <v>55.207429399081569</v>
      </c>
      <c r="R215">
        <f>1.96*(STDEV(O214:O216)/SQRT(3))</f>
        <v>142.52830570036809</v>
      </c>
    </row>
    <row r="216" spans="1:18">
      <c r="N216">
        <v>1607.56</v>
      </c>
      <c r="O216">
        <v>3834.34</v>
      </c>
    </row>
    <row r="217" spans="1:18">
      <c r="B217" t="s">
        <v>253</v>
      </c>
      <c r="C217" t="s">
        <v>254</v>
      </c>
      <c r="D217" t="s">
        <v>255</v>
      </c>
      <c r="E217" t="s">
        <v>257</v>
      </c>
      <c r="F217" t="s">
        <v>258</v>
      </c>
    </row>
    <row r="218" spans="1:18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15.611796109923658</v>
      </c>
      <c r="L218">
        <v>4</v>
      </c>
      <c r="N218">
        <v>876.56</v>
      </c>
      <c r="O218">
        <v>1689.17</v>
      </c>
      <c r="Q218">
        <f>AVERAGE(N218:N220)</f>
        <v>864.15666666666664</v>
      </c>
      <c r="R218">
        <f>AVERAGE(O218:O220)</f>
        <v>1636.2533333333333</v>
      </c>
    </row>
    <row r="219" spans="1:18">
      <c r="B219">
        <v>172</v>
      </c>
      <c r="C219">
        <v>582</v>
      </c>
      <c r="D219">
        <f t="shared" ref="D219:D220" si="42">B219+C219</f>
        <v>754</v>
      </c>
      <c r="H219">
        <v>178.79</v>
      </c>
      <c r="I219">
        <v>1500.88</v>
      </c>
      <c r="J219">
        <v>1682.85</v>
      </c>
      <c r="N219">
        <v>821.77</v>
      </c>
      <c r="O219">
        <v>1671.24</v>
      </c>
      <c r="Q219">
        <f>1.96*(STDEV(N218:N220)/SQRT(3))</f>
        <v>42.713255998477123</v>
      </c>
      <c r="R219">
        <f>1.96*(STDEV(O218:O220)/SQRT(3))</f>
        <v>86.740561456125349</v>
      </c>
    </row>
    <row r="220" spans="1:18">
      <c r="B220">
        <v>179</v>
      </c>
      <c r="C220">
        <v>580</v>
      </c>
      <c r="D220">
        <f t="shared" si="42"/>
        <v>759</v>
      </c>
      <c r="H220">
        <v>171.2</v>
      </c>
      <c r="I220">
        <v>1500.96</v>
      </c>
      <c r="J220">
        <v>1675.34</v>
      </c>
      <c r="N220">
        <v>894.14</v>
      </c>
      <c r="O220">
        <v>1548.35</v>
      </c>
    </row>
    <row r="221" spans="1:18">
      <c r="H221">
        <v>174.54</v>
      </c>
      <c r="I221">
        <v>1504.24</v>
      </c>
      <c r="J221">
        <v>1681.96</v>
      </c>
    </row>
    <row r="222" spans="1:18">
      <c r="L222">
        <v>8</v>
      </c>
      <c r="N222">
        <v>471.89</v>
      </c>
      <c r="O222">
        <v>778.81</v>
      </c>
      <c r="Q222">
        <f>AVERAGE(N222:N224)</f>
        <v>464.51666666666665</v>
      </c>
      <c r="R222">
        <f>AVERAGE(O222:O224)</f>
        <v>795.88333333333333</v>
      </c>
    </row>
    <row r="223" spans="1:18">
      <c r="N223">
        <v>487.34</v>
      </c>
      <c r="O223">
        <v>843.5</v>
      </c>
      <c r="Q223">
        <f>1.96*(STDEV(N222:N224)/SQRT(3))</f>
        <v>30.856871084698813</v>
      </c>
      <c r="R223">
        <f>1.96*(STDEV(O222:O224)/SQRT(3))</f>
        <v>47.28261081586222</v>
      </c>
    </row>
    <row r="224" spans="1:18">
      <c r="B224" t="s">
        <v>259</v>
      </c>
      <c r="N224">
        <v>434.32</v>
      </c>
      <c r="O224">
        <v>765.34</v>
      </c>
    </row>
    <row r="226" spans="2:18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31</v>
      </c>
    </row>
    <row r="227" spans="2:18">
      <c r="B227">
        <v>171.2</v>
      </c>
      <c r="C227">
        <v>1500.96</v>
      </c>
      <c r="D227">
        <v>1675.34</v>
      </c>
      <c r="Q227" t="s">
        <v>53</v>
      </c>
    </row>
    <row r="228" spans="2:18">
      <c r="B228">
        <v>174.54</v>
      </c>
      <c r="C228">
        <v>1504.24</v>
      </c>
      <c r="D228">
        <v>1681.96</v>
      </c>
      <c r="L228" t="s">
        <v>27</v>
      </c>
      <c r="N228" t="s">
        <v>32</v>
      </c>
      <c r="O228" t="s">
        <v>240</v>
      </c>
    </row>
    <row r="229" spans="2:18">
      <c r="L229">
        <v>2</v>
      </c>
      <c r="N229" t="s">
        <v>28</v>
      </c>
      <c r="Q229" t="s">
        <v>243</v>
      </c>
      <c r="R229" t="s">
        <v>246</v>
      </c>
    </row>
    <row r="230" spans="2:18">
      <c r="N230">
        <v>2031</v>
      </c>
      <c r="O230">
        <v>4561</v>
      </c>
      <c r="P230" t="s">
        <v>244</v>
      </c>
      <c r="Q230">
        <f>AVERAGE(N230:N232)</f>
        <v>2056</v>
      </c>
      <c r="R230">
        <f>AVERAGE(O230:O232)</f>
        <v>4508.666666666667</v>
      </c>
    </row>
    <row r="231" spans="2:18">
      <c r="N231">
        <v>2083</v>
      </c>
      <c r="O231">
        <v>4598</v>
      </c>
      <c r="P231" t="s">
        <v>245</v>
      </c>
      <c r="Q231">
        <f>1.96*(STDEV(N230:N232)/SQRT(3))</f>
        <v>29.486982438583528</v>
      </c>
      <c r="R231">
        <f>1.96*(STDEV(O230:O232)/SQRT(3))</f>
        <v>140.40283821125621</v>
      </c>
    </row>
    <row r="232" spans="2:18">
      <c r="N232">
        <v>2054</v>
      </c>
      <c r="O232">
        <v>4367</v>
      </c>
    </row>
    <row r="233" spans="2:18">
      <c r="L233">
        <v>4</v>
      </c>
    </row>
    <row r="234" spans="2:18">
      <c r="N234">
        <v>1141</v>
      </c>
      <c r="O234">
        <v>2275</v>
      </c>
      <c r="Q234">
        <f>AVERAGE(N234:N236)</f>
        <v>1073.6666666666667</v>
      </c>
      <c r="R234">
        <f>AVERAGE(O234:O236)</f>
        <v>2343</v>
      </c>
    </row>
    <row r="235" spans="2:18">
      <c r="N235">
        <v>1044</v>
      </c>
      <c r="O235">
        <v>2365</v>
      </c>
      <c r="Q235">
        <f>1.96*(STDEV(N234:N236)/SQRT(3))</f>
        <v>66.141731993583392</v>
      </c>
      <c r="R235">
        <f>1.96*(STDEV(O234:O236)/SQRT(3))</f>
        <v>68.009458165758105</v>
      </c>
    </row>
    <row r="236" spans="2:18">
      <c r="N236">
        <v>1036</v>
      </c>
      <c r="O236">
        <v>2389</v>
      </c>
    </row>
    <row r="237" spans="2:18">
      <c r="L237">
        <v>8</v>
      </c>
    </row>
    <row r="238" spans="2:18">
      <c r="N238">
        <v>542</v>
      </c>
      <c r="O238">
        <v>1393</v>
      </c>
      <c r="Q238">
        <f>AVERAGE(N238:N240)</f>
        <v>532.33333333333337</v>
      </c>
      <c r="R238">
        <f>AVERAGE(O238:O240)</f>
        <v>1400.3333333333333</v>
      </c>
    </row>
    <row r="239" spans="2:18">
      <c r="N239">
        <v>529</v>
      </c>
      <c r="O239">
        <v>1346</v>
      </c>
      <c r="Q239">
        <f>1.96*(STDEV(N238:N240)/SQRT(3))</f>
        <v>9.6242009769341159</v>
      </c>
      <c r="R239">
        <f>1.96*(STDEV(O238:O240)/SQRT(3))</f>
        <v>66.025467140424766</v>
      </c>
    </row>
    <row r="240" spans="2:18">
      <c r="N240">
        <v>526</v>
      </c>
      <c r="O240">
        <v>1462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2012-03-12T02:59:06Z</dcterms:modified>
</cp:coreProperties>
</file>