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60" yWindow="0" windowWidth="27800" windowHeight="16380" tabRatio="352" firstSheet="1" activeTab="2"/>
  </bookViews>
  <sheets>
    <sheet name="Sheet2" sheetId="2" r:id="rId1"/>
    <sheet name="Cyder" sheetId="6" r:id="rId2"/>
    <sheet name="FG-New_version" sheetId="7" r:id="rId3"/>
    <sheet name="Sierra-FG" sheetId="4" r:id="rId4"/>
    <sheet name="India-FG" sheetId="3" r:id="rId5"/>
    <sheet name="old data" sheetId="1" r:id="rId6"/>
    <sheet name="Sierra_OLD" sheetId="5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1" i="7" l="1"/>
  <c r="G51" i="7"/>
  <c r="E51" i="7"/>
  <c r="D51" i="7"/>
  <c r="C51" i="7"/>
  <c r="I52" i="7"/>
  <c r="G52" i="7"/>
  <c r="E52" i="7"/>
  <c r="D52" i="7"/>
  <c r="C52" i="7"/>
  <c r="G8" i="7"/>
  <c r="D8" i="7"/>
  <c r="C8" i="7"/>
  <c r="I14" i="7"/>
  <c r="G14" i="7"/>
  <c r="E14" i="7"/>
  <c r="D14" i="7"/>
  <c r="C14" i="7"/>
  <c r="I34" i="7"/>
  <c r="I33" i="7"/>
  <c r="E34" i="7"/>
  <c r="D34" i="7"/>
  <c r="C34" i="7"/>
  <c r="E33" i="7"/>
  <c r="D33" i="7"/>
  <c r="C33" i="7"/>
  <c r="I32" i="7"/>
  <c r="E32" i="7"/>
  <c r="D32" i="7"/>
  <c r="C32" i="7"/>
  <c r="I31" i="7"/>
  <c r="E31" i="7"/>
  <c r="D31" i="7"/>
  <c r="C31" i="7"/>
  <c r="C30" i="7"/>
  <c r="I30" i="7"/>
  <c r="E30" i="7"/>
  <c r="D30" i="7"/>
  <c r="E11" i="7"/>
  <c r="I80" i="6"/>
  <c r="G80" i="6"/>
  <c r="E80" i="6"/>
  <c r="D80" i="6"/>
  <c r="C80" i="6"/>
  <c r="I82" i="6"/>
  <c r="G82" i="6"/>
  <c r="E82" i="6"/>
  <c r="D82" i="6"/>
  <c r="C82" i="6"/>
  <c r="I81" i="6"/>
  <c r="G81" i="6"/>
  <c r="E81" i="6"/>
  <c r="D81" i="6"/>
  <c r="C81" i="6"/>
  <c r="I58" i="6"/>
  <c r="G58" i="6"/>
  <c r="E58" i="6"/>
  <c r="D58" i="6"/>
  <c r="I59" i="6"/>
  <c r="G59" i="6"/>
  <c r="E59" i="6"/>
  <c r="D59" i="6"/>
  <c r="C59" i="6"/>
  <c r="C58" i="6"/>
  <c r="I56" i="6"/>
  <c r="G56" i="6"/>
  <c r="E56" i="6"/>
  <c r="D56" i="6"/>
  <c r="C56" i="6"/>
  <c r="I55" i="6"/>
  <c r="G55" i="6"/>
  <c r="E55" i="6"/>
  <c r="D55" i="6"/>
  <c r="C55" i="6"/>
  <c r="C57" i="6"/>
  <c r="I57" i="6"/>
  <c r="G57" i="6"/>
  <c r="E57" i="6"/>
  <c r="D57" i="6"/>
  <c r="G11" i="6"/>
  <c r="D11" i="6"/>
  <c r="I10" i="6"/>
  <c r="G10" i="6"/>
  <c r="E10" i="6"/>
  <c r="D10" i="6"/>
  <c r="C10" i="6"/>
  <c r="G9" i="6"/>
  <c r="D9" i="6"/>
  <c r="G8" i="6"/>
  <c r="D8" i="6"/>
  <c r="G7" i="6"/>
  <c r="G5" i="6"/>
  <c r="D7" i="6"/>
  <c r="D6" i="6"/>
  <c r="I37" i="6"/>
  <c r="I41" i="6"/>
  <c r="I40" i="6"/>
  <c r="I39" i="6"/>
  <c r="I38" i="6"/>
  <c r="I36" i="6"/>
  <c r="I35" i="6"/>
  <c r="I8" i="6"/>
  <c r="I11" i="6"/>
  <c r="I9" i="6"/>
  <c r="I7" i="6"/>
  <c r="I6" i="6"/>
  <c r="I5" i="6"/>
  <c r="G6" i="6"/>
  <c r="E7" i="6"/>
  <c r="E11" i="6"/>
  <c r="E9" i="6"/>
  <c r="E8" i="6"/>
  <c r="E6" i="6"/>
  <c r="E5" i="6"/>
  <c r="D5" i="6"/>
  <c r="C11" i="6"/>
  <c r="C9" i="6"/>
  <c r="C8" i="6"/>
  <c r="C7" i="6"/>
  <c r="C6" i="6"/>
  <c r="C5" i="6"/>
  <c r="G40" i="6"/>
  <c r="G39" i="6"/>
  <c r="D40" i="6"/>
  <c r="D39" i="6"/>
  <c r="G38" i="6"/>
  <c r="D38" i="6"/>
  <c r="G37" i="6"/>
  <c r="G36" i="6"/>
  <c r="E35" i="6"/>
  <c r="E41" i="6"/>
  <c r="E39" i="6"/>
  <c r="E40" i="6"/>
  <c r="E38" i="6"/>
  <c r="E37" i="6"/>
  <c r="E36" i="6"/>
  <c r="C35" i="6"/>
  <c r="C41" i="6"/>
  <c r="C40" i="6"/>
  <c r="C39" i="6"/>
  <c r="C38" i="6"/>
  <c r="C37" i="6"/>
  <c r="C36" i="6"/>
  <c r="H10" i="4"/>
  <c r="H9" i="4"/>
  <c r="H8" i="4"/>
  <c r="H7" i="4"/>
  <c r="H6" i="4"/>
  <c r="H5" i="4"/>
  <c r="E10" i="4"/>
  <c r="E9" i="4"/>
  <c r="E8" i="4"/>
  <c r="E7" i="4"/>
  <c r="E6" i="4"/>
  <c r="E5" i="4"/>
  <c r="C10" i="4"/>
  <c r="C9" i="4"/>
  <c r="C8" i="4"/>
  <c r="C7" i="4"/>
  <c r="C6" i="4"/>
  <c r="C5" i="4"/>
  <c r="D10" i="4"/>
  <c r="D9" i="4"/>
  <c r="D8" i="4"/>
  <c r="D7" i="4"/>
  <c r="D6" i="4"/>
  <c r="D5" i="4"/>
  <c r="C20" i="4"/>
  <c r="C19" i="4"/>
  <c r="C18" i="4"/>
  <c r="C17" i="4"/>
  <c r="C16" i="4"/>
  <c r="D20" i="4"/>
  <c r="D19" i="4"/>
  <c r="D18" i="4"/>
  <c r="D17" i="4"/>
  <c r="D16" i="4"/>
  <c r="E20" i="4"/>
  <c r="E19" i="4"/>
  <c r="E18" i="4"/>
  <c r="E17" i="4"/>
  <c r="E16" i="4"/>
  <c r="H20" i="4"/>
  <c r="H19" i="4"/>
  <c r="H18" i="4"/>
  <c r="H17" i="4"/>
  <c r="H16" i="4"/>
  <c r="L38" i="4"/>
  <c r="K38" i="4"/>
  <c r="L5" i="4"/>
  <c r="K9" i="4"/>
  <c r="K10" i="4"/>
  <c r="L25" i="4"/>
  <c r="K25" i="4"/>
  <c r="L20" i="4"/>
  <c r="L19" i="4"/>
  <c r="L18" i="4"/>
  <c r="K17" i="4"/>
  <c r="K16" i="4"/>
  <c r="K20" i="4"/>
  <c r="K19" i="4"/>
  <c r="K18" i="4"/>
  <c r="L16" i="4"/>
  <c r="L17" i="4"/>
  <c r="L9" i="4"/>
  <c r="L10" i="4"/>
  <c r="L8" i="4"/>
  <c r="L7" i="4"/>
  <c r="L6" i="4"/>
  <c r="K8" i="4"/>
  <c r="K6" i="4"/>
  <c r="K7" i="4"/>
  <c r="K5" i="4"/>
</calcChain>
</file>

<file path=xl/sharedStrings.xml><?xml version="1.0" encoding="utf-8"?>
<sst xmlns="http://schemas.openxmlformats.org/spreadsheetml/2006/main" count="324" uniqueCount="136">
  <si>
    <t>Queen Bee</t>
  </si>
  <si>
    <t>8 workers, 5 reduces ,64 mb chunk size , 1 node(8)</t>
  </si>
  <si>
    <t>data size in mb</t>
  </si>
  <si>
    <t>time to solution in minutes</t>
  </si>
  <si>
    <t>Map Phase time</t>
  </si>
  <si>
    <t>Reduce Phase time</t>
  </si>
  <si>
    <t xml:space="preserve"> 16 workers, 5 reduces ,64 mb chunk size , 2 node</t>
  </si>
  <si>
    <t>GB</t>
  </si>
  <si>
    <t>time</t>
  </si>
  <si>
    <t>QB, 16 workers, 10 reduces ,64 mb chunk size , 2 node</t>
  </si>
  <si>
    <t>QB, 32 workers, 5 reduces ,64 mb chunk size , 4 nodes</t>
  </si>
  <si>
    <t>QB, 32 workers, 10 reduces ,64 mb chunk size , 4 nodes</t>
  </si>
  <si>
    <t>QB, 64 workers, 10 reduces ,64 mb chunk size ,8 node</t>
  </si>
  <si>
    <t>QB,8 nodes, 64 workers, 128 MB chunk size, 30 partitions</t>
  </si>
  <si>
    <t>Cyder</t>
  </si>
  <si>
    <t>100 MB</t>
  </si>
  <si>
    <t>15 seconds</t>
  </si>
  <si>
    <t>Saga -Map</t>
  </si>
  <si>
    <t>Hadoop</t>
  </si>
  <si>
    <t>Terasort</t>
  </si>
  <si>
    <t>9 minutes</t>
  </si>
  <si>
    <t>1 Gb</t>
  </si>
  <si>
    <t>6 minutes</t>
  </si>
  <si>
    <t>Total time</t>
  </si>
  <si>
    <t>QB, Chunk size</t>
  </si>
  <si>
    <t>8 workers</t>
  </si>
  <si>
    <t>Map Time</t>
  </si>
  <si>
    <t>Reduce Phase</t>
  </si>
  <si>
    <t>Reduce Phase Time</t>
  </si>
  <si>
    <t>All times in minutes</t>
  </si>
  <si>
    <t>8 workers, 64 mb chunk</t>
  </si>
  <si>
    <t>Input data size in mb</t>
  </si>
  <si>
    <t>Total Time</t>
  </si>
  <si>
    <t>Time to Start workers</t>
  </si>
  <si>
    <t>Chunk size(MB)</t>
  </si>
  <si>
    <t>Map phase Time</t>
  </si>
  <si>
    <t>Chunk phase Time</t>
  </si>
  <si>
    <t>Number of Reduces</t>
  </si>
  <si>
    <t>Varying Number of Reduces</t>
  </si>
  <si>
    <t>Constant Input Data size(1GB),Number of workers=8</t>
  </si>
  <si>
    <t>Varying chunk size</t>
  </si>
  <si>
    <t>Constant chunk size (64), Input size constant(1GB), Number of workers=8</t>
  </si>
  <si>
    <t>Varying Number of Workers</t>
  </si>
  <si>
    <t>Number of workers</t>
  </si>
  <si>
    <t>India old-MR</t>
  </si>
  <si>
    <t>Time to solution</t>
  </si>
  <si>
    <t>Enhanced MR</t>
  </si>
  <si>
    <t>Input Data size</t>
  </si>
  <si>
    <t>Sierra</t>
  </si>
  <si>
    <t>8 reduces</t>
  </si>
  <si>
    <t>Chunk phase(sec)</t>
  </si>
  <si>
    <t>Time to Start workers(sec)</t>
  </si>
  <si>
    <t>Map phase Time(minutes)</t>
  </si>
  <si>
    <t>Reduce Phase Time(minutes)</t>
  </si>
  <si>
    <t>Time to shutdown workers</t>
  </si>
  <si>
    <t>Master  Time to create sesion in advert</t>
  </si>
  <si>
    <t xml:space="preserve">Constant chunk size (64), Input size constant(1GB), </t>
  </si>
  <si>
    <t>Varying input Datasize</t>
  </si>
  <si>
    <t>Workload Per Worker in Map Pahse (MB)</t>
  </si>
  <si>
    <t>Workload per worker Reduce Phase(MB) ~</t>
  </si>
  <si>
    <t>64*</t>
  </si>
  <si>
    <t>*some workers might not have assigned</t>
  </si>
  <si>
    <t xml:space="preserve">Constant chunk size(64mb Input size constant(2GB), 8 reduces </t>
  </si>
  <si>
    <t>Constant Input Data size(512),Number of workers=8, Number of Reduces=8</t>
  </si>
  <si>
    <t>Time to shutdown workers(sec)</t>
  </si>
  <si>
    <t>workers</t>
  </si>
  <si>
    <t>(20 reduces)</t>
  </si>
  <si>
    <t>Constant Input Data size(4GB),Number of workers=8, Number of Reduces=8</t>
  </si>
  <si>
    <t>Word count</t>
  </si>
  <si>
    <t>My version</t>
  </si>
  <si>
    <t>Miklos Version</t>
  </si>
  <si>
    <t>Wordcount</t>
  </si>
  <si>
    <t>8GB</t>
  </si>
  <si>
    <t>32 reduces, 26 mappers,8 GB Iinput size</t>
  </si>
  <si>
    <t>2 GB</t>
  </si>
  <si>
    <t>1 node</t>
  </si>
  <si>
    <t>8 workers per node</t>
  </si>
  <si>
    <t>Total Time (minutes)</t>
  </si>
  <si>
    <t>Map phase Time (minutes)</t>
  </si>
  <si>
    <t xml:space="preserve">Constant chunk size(64mb Input size constant(4GB), 8 reduces </t>
  </si>
  <si>
    <t>Master  Time to create sesion in advert(sec)</t>
  </si>
  <si>
    <t>64*(2)</t>
  </si>
  <si>
    <t>64*(4)</t>
  </si>
  <si>
    <t>AVG time for 1 Mapper</t>
  </si>
  <si>
    <t>AVG time per 1 Reducer</t>
  </si>
  <si>
    <t>AVG time for 1 Mapper (min)</t>
  </si>
  <si>
    <t>AVG time per 1 Reducer (min)</t>
  </si>
  <si>
    <t>AVG time for 1 Reducer (min)</t>
  </si>
  <si>
    <t>failing in map phase</t>
  </si>
  <si>
    <t>terasort My version</t>
  </si>
  <si>
    <t>QB</t>
  </si>
  <si>
    <t>Input size in GB</t>
  </si>
  <si>
    <t>32 reduces, 64 workers, 256 MB chunk Size</t>
  </si>
  <si>
    <t>But only 29 workers are started</t>
  </si>
  <si>
    <t>39 chunks</t>
  </si>
  <si>
    <t>109 chunks</t>
  </si>
  <si>
    <t xml:space="preserve">109 chunks in </t>
  </si>
  <si>
    <t>Input Size (MB)</t>
  </si>
  <si>
    <t>QB , 8 workers, 8 reduces, 256 MB</t>
  </si>
  <si>
    <t>Total Time(Min)</t>
  </si>
  <si>
    <t>32GB(128Mb)</t>
  </si>
  <si>
    <t>6 min b/w each Reducer</t>
  </si>
  <si>
    <t>Second Attempt</t>
  </si>
  <si>
    <t>in Map Phase</t>
  </si>
  <si>
    <t xml:space="preserve">India </t>
  </si>
  <si>
    <t>2gb</t>
  </si>
  <si>
    <t>8gb</t>
  </si>
  <si>
    <t>Map Phase Time</t>
  </si>
  <si>
    <t>16gb</t>
  </si>
  <si>
    <t>Chunk Size</t>
  </si>
  <si>
    <t>MB</t>
  </si>
  <si>
    <t xml:space="preserve"> 40 workers, 8 reduces</t>
  </si>
  <si>
    <t>India</t>
  </si>
  <si>
    <t>32GB(128Mb) New</t>
  </si>
  <si>
    <t>8.6(min)</t>
  </si>
  <si>
    <t>Remarks</t>
  </si>
  <si>
    <t>Reducer failed create o/p</t>
  </si>
  <si>
    <t>8 workers, 256 mb chunk</t>
  </si>
  <si>
    <t>Prepare input files for reducers</t>
  </si>
  <si>
    <t>Input Data size(MB)</t>
  </si>
  <si>
    <t>Chunk phase</t>
  </si>
  <si>
    <t>Time to Start workers)</t>
  </si>
  <si>
    <t>Prepare input files for reducer</t>
  </si>
  <si>
    <t>Varying Num of reduces</t>
  </si>
  <si>
    <t>Constant Input Data size(4GB),Number of workers=8, Chunk Size=256</t>
  </si>
  <si>
    <t>Num Of Reduces</t>
  </si>
  <si>
    <t>Varying Num of workers</t>
  </si>
  <si>
    <t>Num Of workers</t>
  </si>
  <si>
    <t xml:space="preserve">Constant Input Data size(4GB),Number of workers=8, Chunk Size=256, Nu, of reduces=8 </t>
  </si>
  <si>
    <t>16 reduces</t>
  </si>
  <si>
    <t>sierra</t>
  </si>
  <si>
    <t>INDIA</t>
  </si>
  <si>
    <t>OLD-MR</t>
  </si>
  <si>
    <t>coomunication failed b/w mw in reduce phase</t>
  </si>
  <si>
    <t>Enhanced-MR</t>
  </si>
  <si>
    <t>Wordount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</si>
</sst>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9C65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3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1" xfId="19"/>
    <xf numFmtId="0" fontId="3" fillId="0" borderId="1" xfId="19" applyAlignment="1">
      <alignment shrinkToFit="1"/>
    </xf>
    <xf numFmtId="0" fontId="6" fillId="2" borderId="0" xfId="36"/>
    <xf numFmtId="0" fontId="7" fillId="4" borderId="4" xfId="37" applyFill="1" applyBorder="1"/>
    <xf numFmtId="0" fontId="7" fillId="3" borderId="4" xfId="37" applyFill="1" applyBorder="1" applyAlignment="1">
      <alignment wrapText="1" shrinkToFit="1"/>
    </xf>
    <xf numFmtId="0" fontId="7" fillId="3" borderId="4" xfId="37" applyFill="1" applyBorder="1" applyAlignment="1">
      <alignment vertical="center" wrapText="1"/>
    </xf>
    <xf numFmtId="0" fontId="5" fillId="0" borderId="3" xfId="35" applyAlignment="1">
      <alignment shrinkToFit="1"/>
    </xf>
    <xf numFmtId="0" fontId="5" fillId="0" borderId="3" xfId="35"/>
    <xf numFmtId="0" fontId="5" fillId="0" borderId="3" xfId="35" applyAlignment="1">
      <alignment horizontal="left" shrinkToFit="1"/>
    </xf>
    <xf numFmtId="0" fontId="5" fillId="0" borderId="0" xfId="35" applyFill="1" applyBorder="1" applyAlignment="1">
      <alignment wrapText="1" shrinkToFit="1"/>
    </xf>
    <xf numFmtId="0" fontId="4" fillId="0" borderId="2" xfId="34" applyAlignment="1">
      <alignment wrapText="1"/>
    </xf>
    <xf numFmtId="0" fontId="4" fillId="0" borderId="2" xfId="34" applyAlignment="1">
      <alignment wrapText="1" shrinkToFit="1"/>
    </xf>
    <xf numFmtId="0" fontId="5" fillId="0" borderId="3" xfId="35" applyAlignment="1">
      <alignment wrapText="1" shrinkToFit="1"/>
    </xf>
    <xf numFmtId="0" fontId="5" fillId="0" borderId="3" xfId="35" applyAlignment="1">
      <alignment horizontal="left" wrapText="1" shrinkToFit="1"/>
    </xf>
    <xf numFmtId="0" fontId="7" fillId="3" borderId="4" xfId="37" applyFill="1" applyBorder="1"/>
    <xf numFmtId="0" fontId="7" fillId="0" borderId="2" xfId="37" applyNumberFormat="1" applyBorder="1" applyAlignment="1">
      <alignment wrapText="1"/>
    </xf>
    <xf numFmtId="0" fontId="7" fillId="0" borderId="0" xfId="37"/>
    <xf numFmtId="0" fontId="7" fillId="3" borderId="4" xfId="37" applyFill="1" applyBorder="1" applyAlignment="1">
      <alignment wrapText="1"/>
    </xf>
    <xf numFmtId="0" fontId="6" fillId="2" borderId="2" xfId="36" applyBorder="1" applyAlignment="1">
      <alignment wrapText="1"/>
    </xf>
    <xf numFmtId="0" fontId="6" fillId="2" borderId="4" xfId="36" applyBorder="1"/>
    <xf numFmtId="0" fontId="6" fillId="2" borderId="2" xfId="36" applyNumberFormat="1" applyBorder="1" applyAlignment="1">
      <alignment wrapText="1"/>
    </xf>
    <xf numFmtId="0" fontId="6" fillId="2" borderId="2" xfId="36" applyBorder="1" applyAlignment="1">
      <alignment wrapText="1" shrinkToFit="1"/>
    </xf>
    <xf numFmtId="0" fontId="6" fillId="2" borderId="3" xfId="36" applyBorder="1" applyAlignment="1">
      <alignment wrapText="1" shrinkToFit="1"/>
    </xf>
    <xf numFmtId="0" fontId="6" fillId="2" borderId="0" xfId="36" applyBorder="1" applyAlignment="1">
      <alignment wrapText="1" shrinkToFit="1"/>
    </xf>
    <xf numFmtId="0" fontId="6" fillId="2" borderId="3" xfId="36" applyBorder="1" applyAlignment="1">
      <alignment horizontal="left" wrapText="1" shrinkToFit="1"/>
    </xf>
    <xf numFmtId="0" fontId="6" fillId="2" borderId="1" xfId="36" applyBorder="1" applyAlignment="1">
      <alignment shrinkToFit="1"/>
    </xf>
    <xf numFmtId="0" fontId="6" fillId="2" borderId="4" xfId="36" applyBorder="1" applyAlignment="1">
      <alignment vertical="center" wrapText="1"/>
    </xf>
    <xf numFmtId="0" fontId="6" fillId="2" borderId="3" xfId="36" applyBorder="1" applyAlignment="1">
      <alignment shrinkToFit="1"/>
    </xf>
    <xf numFmtId="0" fontId="6" fillId="2" borderId="1" xfId="36" applyBorder="1"/>
    <xf numFmtId="0" fontId="6" fillId="2" borderId="4" xfId="36" applyBorder="1" applyAlignment="1">
      <alignment wrapText="1" shrinkToFit="1"/>
    </xf>
    <xf numFmtId="0" fontId="6" fillId="2" borderId="3" xfId="36" applyBorder="1"/>
    <xf numFmtId="0" fontId="6" fillId="2" borderId="4" xfId="36" applyBorder="1" applyAlignment="1">
      <alignment wrapText="1"/>
    </xf>
    <xf numFmtId="0" fontId="0" fillId="0" borderId="0" xfId="0" applyAlignment="1">
      <alignment wrapText="1"/>
    </xf>
    <xf numFmtId="0" fontId="8" fillId="0" borderId="5" xfId="0" applyFont="1" applyBorder="1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6" xfId="0" applyFont="1" applyBorder="1" applyAlignment="1">
      <alignment wrapText="1" shrinkToFit="1"/>
    </xf>
    <xf numFmtId="0" fontId="9" fillId="0" borderId="6" xfId="0" applyFont="1" applyBorder="1" applyAlignment="1">
      <alignment horizontal="left" wrapText="1" shrinkToFit="1"/>
    </xf>
    <xf numFmtId="0" fontId="10" fillId="0" borderId="0" xfId="0" applyFont="1"/>
    <xf numFmtId="0" fontId="10" fillId="0" borderId="0" xfId="0" applyFont="1" applyAlignment="1">
      <alignment wrapText="1"/>
    </xf>
    <xf numFmtId="0" fontId="8" fillId="0" borderId="0" xfId="0" applyFont="1" applyBorder="1" applyAlignment="1">
      <alignment wrapText="1" shrinkToFit="1"/>
    </xf>
    <xf numFmtId="0" fontId="9" fillId="0" borderId="0" xfId="0" applyFont="1" applyBorder="1" applyAlignment="1">
      <alignment wrapText="1" shrinkToFit="1"/>
    </xf>
    <xf numFmtId="0" fontId="9" fillId="0" borderId="0" xfId="0" applyFont="1" applyBorder="1" applyAlignment="1">
      <alignment horizontal="left" wrapText="1" shrinkToFit="1"/>
    </xf>
    <xf numFmtId="0" fontId="6" fillId="2" borderId="0" xfId="36" applyAlignment="1">
      <alignment wrapText="1"/>
    </xf>
    <xf numFmtId="0" fontId="0" fillId="0" borderId="0" xfId="0" applyNumberFormat="1"/>
    <xf numFmtId="0" fontId="8" fillId="0" borderId="5" xfId="0" applyFont="1" applyBorder="1" applyAlignment="1">
      <alignment wrapText="1"/>
    </xf>
    <xf numFmtId="0" fontId="7" fillId="5" borderId="4" xfId="0" applyFont="1" applyFill="1" applyBorder="1"/>
    <xf numFmtId="0" fontId="7" fillId="5" borderId="4" xfId="0" applyFont="1" applyFill="1" applyBorder="1" applyAlignment="1">
      <alignment wrapText="1"/>
    </xf>
    <xf numFmtId="0" fontId="7" fillId="5" borderId="7" xfId="0" applyFont="1" applyFill="1" applyBorder="1"/>
    <xf numFmtId="0" fontId="7" fillId="5" borderId="8" xfId="0" applyFont="1" applyFill="1" applyBorder="1"/>
    <xf numFmtId="0" fontId="7" fillId="5" borderId="8" xfId="0" applyFont="1" applyFill="1" applyBorder="1" applyAlignment="1">
      <alignment wrapText="1"/>
    </xf>
    <xf numFmtId="0" fontId="7" fillId="5" borderId="0" xfId="0" applyFont="1" applyFill="1" applyBorder="1" applyAlignment="1">
      <alignment wrapText="1"/>
    </xf>
    <xf numFmtId="0" fontId="11" fillId="6" borderId="0" xfId="132"/>
    <xf numFmtId="0" fontId="10" fillId="0" borderId="0" xfId="0" applyNumberFormat="1" applyFont="1"/>
  </cellXfs>
  <cellStyles count="171">
    <cellStyle name="Bad" xfId="132" builtinId="27"/>
    <cellStyle name="Explanatory Text" xfId="37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eading 1" xfId="19" builtinId="16"/>
    <cellStyle name="Heading 2" xfId="34" builtinId="17"/>
    <cellStyle name="Heading 3" xfId="35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eutral" xfId="36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Input Data</a:t>
            </a:r>
            <a:r>
              <a:rPr lang="en-US" baseline="0"/>
              <a:t> Size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Cyder!$C$5:$C$11</c:f>
              <c:numCache>
                <c:formatCode>General</c:formatCode>
                <c:ptCount val="7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0.0166666666666667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Cyder!$D$5:$D$11</c:f>
              <c:numCache>
                <c:formatCode>General</c:formatCode>
                <c:ptCount val="7"/>
                <c:pt idx="0">
                  <c:v>0.00833333333333333</c:v>
                </c:pt>
                <c:pt idx="1">
                  <c:v>0.00833333333333333</c:v>
                </c:pt>
                <c:pt idx="2">
                  <c:v>0.00833333333333333</c:v>
                </c:pt>
                <c:pt idx="3">
                  <c:v>0.0166666666666667</c:v>
                </c:pt>
                <c:pt idx="4">
                  <c:v>0.0333333333333333</c:v>
                </c:pt>
                <c:pt idx="5">
                  <c:v>0.05</c:v>
                </c:pt>
                <c:pt idx="6">
                  <c:v>0.15</c:v>
                </c:pt>
              </c:numCache>
            </c:numRef>
          </c:val>
        </c:ser>
        <c:ser>
          <c:idx val="2"/>
          <c:order val="2"/>
          <c:tx>
            <c:v>Starting Workers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Cyder!$E$5:$E$11</c:f>
              <c:numCache>
                <c:formatCode>General</c:formatCode>
                <c:ptCount val="7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  <c:pt idx="5">
                  <c:v>0.0166666666666667</c:v>
                </c:pt>
                <c:pt idx="6">
                  <c:v>0.0333333333333333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Cyder!$F$5:$F$11</c:f>
              <c:numCache>
                <c:formatCode>General</c:formatCode>
                <c:ptCount val="7"/>
                <c:pt idx="0">
                  <c:v>0.6</c:v>
                </c:pt>
                <c:pt idx="1">
                  <c:v>1.0</c:v>
                </c:pt>
                <c:pt idx="2">
                  <c:v>1.083</c:v>
                </c:pt>
                <c:pt idx="3">
                  <c:v>1.35</c:v>
                </c:pt>
                <c:pt idx="4">
                  <c:v>1.533</c:v>
                </c:pt>
                <c:pt idx="5">
                  <c:v>2.65</c:v>
                </c:pt>
                <c:pt idx="6">
                  <c:v>7.483</c:v>
                </c:pt>
              </c:numCache>
            </c:numRef>
          </c:val>
        </c:ser>
        <c:ser>
          <c:idx val="4"/>
          <c:order val="4"/>
          <c:tx>
            <c:v>Prepare Input Files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Cyder!$G$5:$G$11</c:f>
              <c:numCache>
                <c:formatCode>General</c:formatCode>
                <c:ptCount val="7"/>
                <c:pt idx="0">
                  <c:v>0.00833333333333333</c:v>
                </c:pt>
                <c:pt idx="1">
                  <c:v>0.00833333333333333</c:v>
                </c:pt>
                <c:pt idx="2">
                  <c:v>0.00833333333333333</c:v>
                </c:pt>
                <c:pt idx="3">
                  <c:v>0.00833333333333333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0.05</c:v>
                </c:pt>
              </c:numCache>
            </c:numRef>
          </c:val>
        </c:ser>
        <c:ser>
          <c:idx val="5"/>
          <c:order val="5"/>
          <c:tx>
            <c:v>Reduce Phase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Cyder!$H$5:$H$11</c:f>
              <c:numCache>
                <c:formatCode>General</c:formatCode>
                <c:ptCount val="7"/>
                <c:pt idx="0">
                  <c:v>1.367</c:v>
                </c:pt>
                <c:pt idx="1">
                  <c:v>1.733</c:v>
                </c:pt>
                <c:pt idx="2">
                  <c:v>2.5</c:v>
                </c:pt>
                <c:pt idx="3">
                  <c:v>3.533</c:v>
                </c:pt>
                <c:pt idx="4">
                  <c:v>6.3</c:v>
                </c:pt>
                <c:pt idx="5">
                  <c:v>11.38</c:v>
                </c:pt>
                <c:pt idx="6">
                  <c:v>24.5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Cyder!$I$5:$I$11</c:f>
              <c:numCache>
                <c:formatCode>General</c:formatCode>
                <c:ptCount val="7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  <c:pt idx="5">
                  <c:v>0.0333333333333333</c:v>
                </c:pt>
                <c:pt idx="6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174760"/>
        <c:axId val="538313864"/>
      </c:barChart>
      <c:catAx>
        <c:axId val="55317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313864"/>
        <c:crosses val="autoZero"/>
        <c:auto val="1"/>
        <c:lblAlgn val="ctr"/>
        <c:lblOffset val="100"/>
        <c:noMultiLvlLbl val="0"/>
      </c:catAx>
      <c:valAx>
        <c:axId val="5383138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17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i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Vs Chunk Size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Cyder!$C$35:$C$41</c:f>
              <c:numCache>
                <c:formatCode>General</c:formatCode>
                <c:ptCount val="7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0.0166666666666667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Cyder!$D$35:$D$41</c:f>
              <c:numCache>
                <c:formatCode>General</c:formatCode>
                <c:ptCount val="7"/>
                <c:pt idx="0">
                  <c:v>1.083</c:v>
                </c:pt>
                <c:pt idx="1">
                  <c:v>0.53</c:v>
                </c:pt>
                <c:pt idx="2">
                  <c:v>0.25</c:v>
                </c:pt>
                <c:pt idx="3">
                  <c:v>0.133333333333333</c:v>
                </c:pt>
                <c:pt idx="4">
                  <c:v>0.05</c:v>
                </c:pt>
                <c:pt idx="5">
                  <c:v>0.0333333333333333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Cyder!$E$35:$E$41</c:f>
              <c:numCache>
                <c:formatCode>General</c:formatCode>
                <c:ptCount val="7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0.0166666666666667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Cyder!$F$35:$F$41</c:f>
              <c:numCache>
                <c:formatCode>General</c:formatCode>
                <c:ptCount val="7"/>
                <c:pt idx="0">
                  <c:v>16.47</c:v>
                </c:pt>
                <c:pt idx="1">
                  <c:v>8.833</c:v>
                </c:pt>
                <c:pt idx="2">
                  <c:v>4.65</c:v>
                </c:pt>
                <c:pt idx="3">
                  <c:v>2.93</c:v>
                </c:pt>
                <c:pt idx="4">
                  <c:v>2.65</c:v>
                </c:pt>
                <c:pt idx="5">
                  <c:v>2.35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Cyder!$G$35:$G$41</c:f>
              <c:numCache>
                <c:formatCode>General</c:formatCode>
                <c:ptCount val="7"/>
                <c:pt idx="0">
                  <c:v>0.4</c:v>
                </c:pt>
                <c:pt idx="1">
                  <c:v>0.2</c:v>
                </c:pt>
                <c:pt idx="2">
                  <c:v>0.0833333333333333</c:v>
                </c:pt>
                <c:pt idx="3">
                  <c:v>0.3</c:v>
                </c:pt>
                <c:pt idx="4">
                  <c:v>0.0166666666666667</c:v>
                </c:pt>
                <c:pt idx="5">
                  <c:v>0.00833333333333333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Cyder!$H$35:$H$41</c:f>
              <c:numCache>
                <c:formatCode>General</c:formatCode>
                <c:ptCount val="7"/>
                <c:pt idx="0">
                  <c:v>12.0</c:v>
                </c:pt>
                <c:pt idx="1">
                  <c:v>11.95</c:v>
                </c:pt>
                <c:pt idx="2">
                  <c:v>11.85</c:v>
                </c:pt>
                <c:pt idx="3">
                  <c:v>11.75</c:v>
                </c:pt>
                <c:pt idx="4">
                  <c:v>11.38</c:v>
                </c:pt>
                <c:pt idx="5">
                  <c:v>12.1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Cyder!$I$35:$I$41</c:f>
              <c:numCache>
                <c:formatCode>General</c:formatCode>
                <c:ptCount val="7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  <c:pt idx="5">
                  <c:v>0.0333333333333333</c:v>
                </c:pt>
                <c:pt idx="6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121448"/>
        <c:axId val="552948728"/>
      </c:barChart>
      <c:catAx>
        <c:axId val="55312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948728"/>
        <c:crosses val="autoZero"/>
        <c:auto val="1"/>
        <c:lblAlgn val="ctr"/>
        <c:lblOffset val="100"/>
        <c:noMultiLvlLbl val="0"/>
      </c:catAx>
      <c:valAx>
        <c:axId val="5529487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12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Num of Reduces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990012375018"/>
          <c:y val="0.0964465560140483"/>
          <c:w val="0.667226681852529"/>
          <c:h val="0.822469378827647"/>
        </c:manualLayout>
      </c:layout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Cyder!$C$55:$C$59</c:f>
              <c:numCache>
                <c:formatCode>General</c:formatCode>
                <c:ptCount val="5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Cyder!$D$55:$D$59</c:f>
              <c:numCache>
                <c:formatCode>General</c:formatCode>
                <c:ptCount val="5"/>
                <c:pt idx="0">
                  <c:v>0.0666666666666667</c:v>
                </c:pt>
                <c:pt idx="1">
                  <c:v>0.0666666666666667</c:v>
                </c:pt>
                <c:pt idx="2">
                  <c:v>0.05</c:v>
                </c:pt>
                <c:pt idx="3">
                  <c:v>0.0666666666666667</c:v>
                </c:pt>
                <c:pt idx="4">
                  <c:v>0.0666666666666667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Cyder!$E$55:$E$59</c:f>
              <c:numCache>
                <c:formatCode>General</c:formatCode>
                <c:ptCount val="5"/>
                <c:pt idx="0">
                  <c:v>0.05</c:v>
                </c:pt>
                <c:pt idx="1">
                  <c:v>0.0333333333333333</c:v>
                </c:pt>
                <c:pt idx="2">
                  <c:v>0.0166666666666667</c:v>
                </c:pt>
                <c:pt idx="3">
                  <c:v>0.0333333333333333</c:v>
                </c:pt>
                <c:pt idx="4">
                  <c:v>0.05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Cyder!$F$55:$F$59</c:f>
              <c:numCache>
                <c:formatCode>General</c:formatCode>
                <c:ptCount val="5"/>
                <c:pt idx="0">
                  <c:v>2.3</c:v>
                </c:pt>
                <c:pt idx="1">
                  <c:v>2.583</c:v>
                </c:pt>
                <c:pt idx="2">
                  <c:v>2.65</c:v>
                </c:pt>
                <c:pt idx="3">
                  <c:v>2.633</c:v>
                </c:pt>
                <c:pt idx="4">
                  <c:v>2.95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Cyder!$G$55:$G$59</c:f>
              <c:numCache>
                <c:formatCode>General</c:formatCode>
                <c:ptCount val="5"/>
                <c:pt idx="0">
                  <c:v>0.0333333333333333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Cyder!$H$55:$H$59</c:f>
              <c:numCache>
                <c:formatCode>General</c:formatCode>
                <c:ptCount val="5"/>
                <c:pt idx="0">
                  <c:v>41.17</c:v>
                </c:pt>
                <c:pt idx="1">
                  <c:v>21.42</c:v>
                </c:pt>
                <c:pt idx="2">
                  <c:v>11.38</c:v>
                </c:pt>
                <c:pt idx="3">
                  <c:v>13.17</c:v>
                </c:pt>
                <c:pt idx="4">
                  <c:v>13.67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Cyder!$I$55:$I$59</c:f>
              <c:numCache>
                <c:formatCode>General</c:formatCode>
                <c:ptCount val="5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971112"/>
        <c:axId val="552974088"/>
      </c:barChart>
      <c:catAx>
        <c:axId val="55297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2974088"/>
        <c:crosses val="autoZero"/>
        <c:auto val="1"/>
        <c:lblAlgn val="ctr"/>
        <c:lblOffset val="100"/>
        <c:noMultiLvlLbl val="0"/>
      </c:catAx>
      <c:valAx>
        <c:axId val="5529740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Minutes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97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Num of Workers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Cyder!$C$80:$C$82</c:f>
              <c:numCache>
                <c:formatCode>General</c:formatCode>
                <c:ptCount val="3"/>
                <c:pt idx="0">
                  <c:v>0.0166666666666667</c:v>
                </c:pt>
                <c:pt idx="1">
                  <c:v>0.0166666666666667</c:v>
                </c:pt>
                <c:pt idx="2">
                  <c:v>0.00833333333333333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Cyder!$D$80:$D$82</c:f>
              <c:numCache>
                <c:formatCode>General</c:formatCode>
                <c:ptCount val="3"/>
                <c:pt idx="0">
                  <c:v>0.0833333333333333</c:v>
                </c:pt>
                <c:pt idx="1">
                  <c:v>0.05</c:v>
                </c:pt>
                <c:pt idx="2">
                  <c:v>0.0666666666666667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Cyder!$E$80:$E$82</c:f>
              <c:numCache>
                <c:formatCode>General</c:formatCode>
                <c:ptCount val="3"/>
                <c:pt idx="0">
                  <c:v>0.0166666666666667</c:v>
                </c:pt>
                <c:pt idx="1">
                  <c:v>0.0166666666666667</c:v>
                </c:pt>
                <c:pt idx="2">
                  <c:v>0.0666666666666667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Cyder!$F$80:$F$82</c:f>
              <c:numCache>
                <c:formatCode>General</c:formatCode>
                <c:ptCount val="3"/>
                <c:pt idx="0">
                  <c:v>3.883</c:v>
                </c:pt>
                <c:pt idx="1">
                  <c:v>2.65</c:v>
                </c:pt>
                <c:pt idx="2">
                  <c:v>2.15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Cyder!$G$80:$G$82</c:f>
              <c:numCache>
                <c:formatCode>General</c:formatCode>
                <c:ptCount val="3"/>
                <c:pt idx="0">
                  <c:v>0.0166666666666667</c:v>
                </c:pt>
                <c:pt idx="1">
                  <c:v>0.0166666666666667</c:v>
                </c:pt>
                <c:pt idx="2">
                  <c:v>0.0333333333333333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Cyder!$H$80:$H$82</c:f>
              <c:numCache>
                <c:formatCode>General</c:formatCode>
                <c:ptCount val="3"/>
                <c:pt idx="0">
                  <c:v>21.27</c:v>
                </c:pt>
                <c:pt idx="1">
                  <c:v>11.38</c:v>
                </c:pt>
                <c:pt idx="2">
                  <c:v>11.78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Cyder!$I$80:$I$82</c:f>
              <c:numCache>
                <c:formatCode>General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221160"/>
        <c:axId val="472224104"/>
      </c:barChart>
      <c:catAx>
        <c:axId val="47222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224104"/>
        <c:crosses val="autoZero"/>
        <c:auto val="1"/>
        <c:lblAlgn val="ctr"/>
        <c:lblOffset val="100"/>
        <c:noMultiLvlLbl val="0"/>
      </c:catAx>
      <c:valAx>
        <c:axId val="4722241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Minutes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22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Averege</a:t>
            </a:r>
            <a:r>
              <a:rPr lang="en-US" baseline="0"/>
              <a:t> Time per each worker in Map, Reduce phase vs Chunk Size </a:t>
            </a:r>
            <a:endParaRPr lang="en-US"/>
          </a:p>
        </c:rich>
      </c:tx>
      <c:layout>
        <c:manualLayout>
          <c:xMode val="edge"/>
          <c:yMode val="edge"/>
          <c:x val="0.13365048808962"/>
          <c:y val="0.012371134020618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3033013368258"/>
          <c:y val="0.136134453781513"/>
          <c:w val="0.890136397757583"/>
          <c:h val="0.731321855493452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'Sierra-FG'!$K$16:$K$20</c:f>
              <c:numCache>
                <c:formatCode>General</c:formatCode>
                <c:ptCount val="5"/>
                <c:pt idx="0">
                  <c:v>0.27328125</c:v>
                </c:pt>
                <c:pt idx="1">
                  <c:v>0.27765625</c:v>
                </c:pt>
                <c:pt idx="2">
                  <c:v>0.34125</c:v>
                </c:pt>
                <c:pt idx="3">
                  <c:v>0.3385625</c:v>
                </c:pt>
                <c:pt idx="4">
                  <c:v>0.2875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'Sierra-FG'!$L$16:$L$20</c:f>
              <c:numCache>
                <c:formatCode>General</c:formatCode>
                <c:ptCount val="5"/>
                <c:pt idx="0">
                  <c:v>6.8025</c:v>
                </c:pt>
                <c:pt idx="1">
                  <c:v>4.5625</c:v>
                </c:pt>
                <c:pt idx="2">
                  <c:v>3.375</c:v>
                </c:pt>
                <c:pt idx="3">
                  <c:v>3.1</c:v>
                </c:pt>
                <c:pt idx="4">
                  <c:v>3.2375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79864"/>
        <c:axId val="472285592"/>
      </c:scatterChart>
      <c:valAx>
        <c:axId val="472279864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(MB)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285592"/>
        <c:crosses val="autoZero"/>
        <c:crossBetween val="midCat"/>
        <c:majorUnit val="64.0"/>
      </c:valAx>
      <c:valAx>
        <c:axId val="472285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  per each Mappre, Reducer in minures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279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Chunk</a:t>
            </a:r>
            <a:r>
              <a:rPr lang="en-US" baseline="0"/>
              <a:t> Size VS </a:t>
            </a:r>
            <a:r>
              <a:rPr lang="en-US"/>
              <a:t>Time</a:t>
            </a:r>
            <a:r>
              <a:rPr lang="en-US" baseline="0"/>
              <a:t> to Solution 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5997765725509"/>
          <c:y val="0.162728894325103"/>
          <c:w val="0.707316081383988"/>
          <c:h val="0.771419430235454"/>
        </c:manualLayout>
      </c:layout>
      <c:barChart>
        <c:barDir val="col"/>
        <c:grouping val="stacked"/>
        <c:varyColors val="0"/>
        <c:ser>
          <c:idx val="0"/>
          <c:order val="0"/>
          <c:tx>
            <c:v>Time to Create Session in Advert</c:v>
          </c:tx>
          <c:spPr>
            <a:solidFill>
              <a:srgbClr val="0000FF"/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'Sierra-FG'!$C$16:$C$20</c:f>
              <c:numCache>
                <c:formatCode>General</c:formatCode>
                <c:ptCount val="5"/>
                <c:pt idx="0">
                  <c:v>0.1</c:v>
                </c:pt>
                <c:pt idx="1">
                  <c:v>0.0833333333333333</c:v>
                </c:pt>
                <c:pt idx="2">
                  <c:v>0.0833333333333333</c:v>
                </c:pt>
                <c:pt idx="3">
                  <c:v>0.0833333333333333</c:v>
                </c:pt>
                <c:pt idx="4">
                  <c:v>0.0833333333333333</c:v>
                </c:pt>
              </c:numCache>
            </c:numRef>
          </c:val>
        </c:ser>
        <c:ser>
          <c:idx val="1"/>
          <c:order val="1"/>
          <c:tx>
            <c:v>Time Creating Chunks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'Sierra-FG'!$D$16:$D$20</c:f>
              <c:numCache>
                <c:formatCode>General</c:formatCode>
                <c:ptCount val="5"/>
                <c:pt idx="0">
                  <c:v>5.95</c:v>
                </c:pt>
                <c:pt idx="1">
                  <c:v>2.916666666666666</c:v>
                </c:pt>
                <c:pt idx="2">
                  <c:v>1.483333333333333</c:v>
                </c:pt>
                <c:pt idx="3">
                  <c:v>0.766666666666667</c:v>
                </c:pt>
                <c:pt idx="4">
                  <c:v>0.316666666666667</c:v>
                </c:pt>
              </c:numCache>
            </c:numRef>
          </c:val>
        </c:ser>
        <c:ser>
          <c:idx val="2"/>
          <c:order val="2"/>
          <c:tx>
            <c:v>Time to Start worker</c:v>
          </c:tx>
          <c:spPr>
            <a:solidFill>
              <a:srgbClr val="800000"/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'Sierra-FG'!$E$16:$E$20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</c:ser>
        <c:ser>
          <c:idx val="3"/>
          <c:order val="3"/>
          <c:tx>
            <c:v>Time in Map Phase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'Sierra-FG'!$F$16:$F$20</c:f>
              <c:numCache>
                <c:formatCode>General</c:formatCode>
                <c:ptCount val="5"/>
                <c:pt idx="0">
                  <c:v>34.98</c:v>
                </c:pt>
                <c:pt idx="1">
                  <c:v>17.77</c:v>
                </c:pt>
                <c:pt idx="2">
                  <c:v>10.92</c:v>
                </c:pt>
                <c:pt idx="3">
                  <c:v>5.417</c:v>
                </c:pt>
                <c:pt idx="4">
                  <c:v>4.6</c:v>
                </c:pt>
              </c:numCache>
            </c:numRef>
          </c:val>
        </c:ser>
        <c:ser>
          <c:idx val="4"/>
          <c:order val="4"/>
          <c:tx>
            <c:v>Time in Reduce Phase</c:v>
          </c:tx>
          <c:spPr>
            <a:solidFill>
              <a:schemeClr val="tx1"/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'Sierra-FG'!$G$16:$G$20</c:f>
              <c:numCache>
                <c:formatCode>General</c:formatCode>
                <c:ptCount val="5"/>
                <c:pt idx="0">
                  <c:v>54.42</c:v>
                </c:pt>
                <c:pt idx="1">
                  <c:v>36.5</c:v>
                </c:pt>
                <c:pt idx="2">
                  <c:v>27.0</c:v>
                </c:pt>
                <c:pt idx="3">
                  <c:v>24.8</c:v>
                </c:pt>
                <c:pt idx="4">
                  <c:v>25.9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171320"/>
        <c:axId val="537509336"/>
      </c:barChart>
      <c:catAx>
        <c:axId val="47217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(MB)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2747140640267"/>
              <c:y val="0.9416058394160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37509336"/>
        <c:crosses val="autoZero"/>
        <c:auto val="1"/>
        <c:lblAlgn val="ctr"/>
        <c:lblOffset val="100"/>
        <c:noMultiLvlLbl val="0"/>
      </c:catAx>
      <c:valAx>
        <c:axId val="537509336"/>
        <c:scaling>
          <c:orientation val="minMax"/>
          <c:max val="100.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to Solution</a:t>
                </a:r>
              </a:p>
              <a:p>
                <a:pPr>
                  <a:defRPr/>
                </a:pPr>
                <a:r>
                  <a:rPr lang="en-US" baseline="0"/>
                  <a:t>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171320"/>
        <c:crosses val="autoZero"/>
        <c:crossBetween val="between"/>
        <c:majorUnit val="1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70649462612794"/>
          <c:y val="0.147427438358526"/>
          <c:w val="0.27570090235071"/>
          <c:h val="0.24431768109278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to Solution Vs input Data Size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18978189459446"/>
          <c:y val="0.13387014472353"/>
          <c:w val="0.642113110385916"/>
          <c:h val="0.674010417928528"/>
        </c:manualLayout>
      </c:layout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'Sierra-FG'!$C$5:$C$10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0.0833333333333333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'Sierra-FG'!$D$5:$D$10</c:f>
              <c:numCache>
                <c:formatCode>General</c:formatCode>
                <c:ptCount val="6"/>
                <c:pt idx="0">
                  <c:v>0.05</c:v>
                </c:pt>
                <c:pt idx="1">
                  <c:v>0.15</c:v>
                </c:pt>
                <c:pt idx="2">
                  <c:v>0.333333333333333</c:v>
                </c:pt>
                <c:pt idx="3">
                  <c:v>0.666666666666667</c:v>
                </c:pt>
                <c:pt idx="4">
                  <c:v>1.583333333333333</c:v>
                </c:pt>
                <c:pt idx="5">
                  <c:v>2.916666666666666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'Sierra-FG'!$E$5:$E$10</c:f>
              <c:numCache>
                <c:formatCode>General</c:formatCode>
                <c:ptCount val="6"/>
                <c:pt idx="0">
                  <c:v>0.266666666666667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'Sierra-FG'!$F$5:$F$10</c:f>
              <c:numCache>
                <c:formatCode>General</c:formatCode>
                <c:ptCount val="6"/>
                <c:pt idx="0">
                  <c:v>2.133</c:v>
                </c:pt>
                <c:pt idx="1">
                  <c:v>2.233</c:v>
                </c:pt>
                <c:pt idx="2">
                  <c:v>3.817</c:v>
                </c:pt>
                <c:pt idx="3">
                  <c:v>4.917</c:v>
                </c:pt>
                <c:pt idx="4">
                  <c:v>9.933</c:v>
                </c:pt>
                <c:pt idx="5">
                  <c:v>17.77</c:v>
                </c:pt>
              </c:numCache>
            </c:numRef>
          </c:val>
        </c:ser>
        <c:ser>
          <c:idx val="4"/>
          <c:order val="4"/>
          <c:tx>
            <c:v>Reduce Phase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'Sierra-FG'!$G$5:$G$10</c:f>
              <c:numCache>
                <c:formatCode>General</c:formatCode>
                <c:ptCount val="6"/>
                <c:pt idx="0">
                  <c:v>6.233</c:v>
                </c:pt>
                <c:pt idx="1">
                  <c:v>7.05</c:v>
                </c:pt>
                <c:pt idx="2">
                  <c:v>11.82</c:v>
                </c:pt>
                <c:pt idx="3">
                  <c:v>19.27</c:v>
                </c:pt>
                <c:pt idx="4">
                  <c:v>21.37</c:v>
                </c:pt>
                <c:pt idx="5">
                  <c:v>36.5</c:v>
                </c:pt>
              </c:numCache>
            </c:numRef>
          </c:val>
        </c:ser>
        <c:ser>
          <c:idx val="5"/>
          <c:order val="5"/>
          <c:tx>
            <c:v>Quitting workers Time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'Sierra-FG'!$H$5:$H$10</c:f>
              <c:numCache>
                <c:formatCode>General</c:formatCode>
                <c:ptCount val="6"/>
                <c:pt idx="0">
                  <c:v>0.216666666666667</c:v>
                </c:pt>
                <c:pt idx="1">
                  <c:v>0.216666666666667</c:v>
                </c:pt>
                <c:pt idx="2">
                  <c:v>0.216666666666667</c:v>
                </c:pt>
                <c:pt idx="3">
                  <c:v>0.216666666666667</c:v>
                </c:pt>
                <c:pt idx="4">
                  <c:v>0.216666666666667</c:v>
                </c:pt>
                <c:pt idx="5">
                  <c:v>0.216666666666667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395720"/>
        <c:axId val="579401608"/>
      </c:barChart>
      <c:catAx>
        <c:axId val="57939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size MB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401608"/>
        <c:crosses val="autoZero"/>
        <c:auto val="1"/>
        <c:lblAlgn val="ctr"/>
        <c:lblOffset val="100"/>
        <c:noMultiLvlLbl val="0"/>
      </c:catAx>
      <c:valAx>
        <c:axId val="5794016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to Solution in minutes</a:t>
                </a:r>
              </a:p>
            </c:rich>
          </c:tx>
          <c:layout>
            <c:manualLayout>
              <c:xMode val="edge"/>
              <c:yMode val="edge"/>
              <c:x val="0.0610456016617555"/>
              <c:y val="0.5784172788457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9395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199386503067485"/>
          <c:y val="0.136900321119078"/>
          <c:w val="0.213358582078381"/>
          <c:h val="0.37076147789218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014202485594"/>
          <c:y val="0.261902537606528"/>
          <c:w val="0.716155909422746"/>
          <c:h val="0.675290500244073"/>
        </c:manualLayout>
      </c:layout>
      <c:scatterChart>
        <c:scatterStyle val="lineMarker"/>
        <c:varyColors val="0"/>
        <c:ser>
          <c:idx val="0"/>
          <c:order val="0"/>
          <c:tx>
            <c:v>Total time to Solution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data'!$B$5:$B$9</c:f>
              <c:numCache>
                <c:formatCode>General</c:formatCode>
                <c:ptCount val="5"/>
                <c:pt idx="0">
                  <c:v>26.22</c:v>
                </c:pt>
                <c:pt idx="1">
                  <c:v>38.18</c:v>
                </c:pt>
                <c:pt idx="2">
                  <c:v>67.0</c:v>
                </c:pt>
                <c:pt idx="3">
                  <c:v>134.2</c:v>
                </c:pt>
                <c:pt idx="4">
                  <c:v>274.3</c:v>
                </c:pt>
              </c:numCache>
            </c:numRef>
          </c:yVal>
          <c:smooth val="0"/>
        </c:ser>
        <c:ser>
          <c:idx val="1"/>
          <c:order val="1"/>
          <c:tx>
            <c:v>Map Phase Time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data'!$C$5:$C$9</c:f>
              <c:numCache>
                <c:formatCode>General</c:formatCode>
                <c:ptCount val="5"/>
                <c:pt idx="0">
                  <c:v>15.08</c:v>
                </c:pt>
                <c:pt idx="1">
                  <c:v>16.53</c:v>
                </c:pt>
                <c:pt idx="2">
                  <c:v>23.3</c:v>
                </c:pt>
                <c:pt idx="3">
                  <c:v>46.43</c:v>
                </c:pt>
                <c:pt idx="4">
                  <c:v>96.6</c:v>
                </c:pt>
              </c:numCache>
            </c:numRef>
          </c:yVal>
          <c:smooth val="0"/>
        </c:ser>
        <c:ser>
          <c:idx val="2"/>
          <c:order val="2"/>
          <c:tx>
            <c:v>Reduce Phase Time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data'!$D$5:$D$9</c:f>
              <c:numCache>
                <c:formatCode>General</c:formatCode>
                <c:ptCount val="5"/>
                <c:pt idx="0">
                  <c:v>10.92</c:v>
                </c:pt>
                <c:pt idx="1">
                  <c:v>21.65</c:v>
                </c:pt>
                <c:pt idx="2">
                  <c:v>43.65</c:v>
                </c:pt>
                <c:pt idx="3">
                  <c:v>87.32</c:v>
                </c:pt>
                <c:pt idx="4">
                  <c:v>177.7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35096"/>
        <c:axId val="537675352"/>
      </c:scatterChart>
      <c:valAx>
        <c:axId val="53763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7675352"/>
        <c:crosses val="autoZero"/>
        <c:crossBetween val="midCat"/>
      </c:valAx>
      <c:valAx>
        <c:axId val="53767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635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12767899046"/>
          <c:y val="0.00177749007789121"/>
          <c:w val="0.270727629451948"/>
          <c:h val="0.17232872423965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0</xdr:row>
      <xdr:rowOff>152400</xdr:rowOff>
    </xdr:from>
    <xdr:to>
      <xdr:col>21</xdr:col>
      <xdr:colOff>279400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336550</xdr:colOff>
      <xdr:row>30</xdr:row>
      <xdr:rowOff>63500</xdr:rowOff>
    </xdr:from>
    <xdr:to>
      <xdr:col>21</xdr:col>
      <xdr:colOff>381000</xdr:colOff>
      <xdr:row>50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330200</xdr:colOff>
      <xdr:row>52</xdr:row>
      <xdr:rowOff>247650</xdr:rowOff>
    </xdr:from>
    <xdr:to>
      <xdr:col>21</xdr:col>
      <xdr:colOff>381000</xdr:colOff>
      <xdr:row>73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260350</xdr:colOff>
      <xdr:row>77</xdr:row>
      <xdr:rowOff>819150</xdr:rowOff>
    </xdr:from>
    <xdr:to>
      <xdr:col>20</xdr:col>
      <xdr:colOff>355600</xdr:colOff>
      <xdr:row>93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774700</xdr:colOff>
      <xdr:row>30</xdr:row>
      <xdr:rowOff>88900</xdr:rowOff>
    </xdr:from>
    <xdr:to>
      <xdr:col>24</xdr:col>
      <xdr:colOff>698500</xdr:colOff>
      <xdr:row>49</xdr:row>
      <xdr:rowOff>342900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736600</xdr:colOff>
      <xdr:row>89</xdr:row>
      <xdr:rowOff>38100</xdr:rowOff>
    </xdr:from>
    <xdr:to>
      <xdr:col>5</xdr:col>
      <xdr:colOff>520700</xdr:colOff>
      <xdr:row>109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88</xdr:row>
      <xdr:rowOff>177800</xdr:rowOff>
    </xdr:from>
    <xdr:to>
      <xdr:col>15</xdr:col>
      <xdr:colOff>190500</xdr:colOff>
      <xdr:row>112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40640</xdr:rowOff>
    </xdr:from>
    <xdr:to>
      <xdr:col>14</xdr:col>
      <xdr:colOff>386080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zoomScale="125" zoomScaleNormal="125" zoomScalePageLayoutView="125" workbookViewId="0">
      <selection activeCell="C8" sqref="C8"/>
    </sheetView>
  </sheetViews>
  <sheetFormatPr baseColWidth="10" defaultRowHeight="15" x14ac:dyDescent="0"/>
  <sheetData>
    <row r="2" spans="1:3">
      <c r="B2" t="s">
        <v>19</v>
      </c>
    </row>
    <row r="3" spans="1:3">
      <c r="A3" t="s">
        <v>14</v>
      </c>
      <c r="B3" t="s">
        <v>18</v>
      </c>
      <c r="C3" t="s">
        <v>17</v>
      </c>
    </row>
    <row r="4" spans="1:3">
      <c r="A4" t="s">
        <v>15</v>
      </c>
      <c r="B4" t="s">
        <v>16</v>
      </c>
      <c r="C4" t="s">
        <v>20</v>
      </c>
    </row>
    <row r="5" spans="1:3">
      <c r="A5" t="s">
        <v>21</v>
      </c>
      <c r="B5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2" workbookViewId="0">
      <selection activeCell="H29" sqref="H29"/>
    </sheetView>
  </sheetViews>
  <sheetFormatPr baseColWidth="10" defaultRowHeight="15" x14ac:dyDescent="0"/>
  <cols>
    <col min="1" max="1" width="21" customWidth="1"/>
    <col min="3" max="3" width="16.83203125" customWidth="1"/>
    <col min="8" max="8" width="15.33203125" customWidth="1"/>
  </cols>
  <sheetData>
    <row r="1" spans="1:9" ht="33" thickBot="1">
      <c r="A1" s="45" t="s">
        <v>57</v>
      </c>
      <c r="B1" s="46" t="s">
        <v>46</v>
      </c>
      <c r="C1" s="38"/>
      <c r="D1" s="46"/>
      <c r="E1" s="38"/>
      <c r="F1" s="47"/>
      <c r="G1" s="51"/>
      <c r="H1" s="38"/>
      <c r="I1" s="38"/>
    </row>
    <row r="2" spans="1:9" ht="16" thickTop="1">
      <c r="A2" s="46" t="s">
        <v>117</v>
      </c>
      <c r="B2" s="48" t="s">
        <v>49</v>
      </c>
      <c r="C2" s="38"/>
      <c r="D2" s="49"/>
      <c r="E2" s="38"/>
      <c r="F2" s="50"/>
      <c r="G2" s="51"/>
      <c r="H2" s="38"/>
      <c r="I2" s="38"/>
    </row>
    <row r="3" spans="1:9">
      <c r="A3" s="38" t="s">
        <v>48</v>
      </c>
      <c r="B3" s="38"/>
      <c r="C3" s="38"/>
      <c r="D3" s="38"/>
      <c r="E3" s="38"/>
      <c r="F3" s="39"/>
      <c r="G3" s="39"/>
      <c r="H3" s="38"/>
      <c r="I3" s="38"/>
    </row>
    <row r="4" spans="1:9" ht="57" thickBot="1">
      <c r="A4" s="45" t="s">
        <v>119</v>
      </c>
      <c r="B4" s="34" t="s">
        <v>77</v>
      </c>
      <c r="C4" s="35" t="s">
        <v>55</v>
      </c>
      <c r="D4" s="36" t="s">
        <v>120</v>
      </c>
      <c r="E4" s="37" t="s">
        <v>121</v>
      </c>
      <c r="F4" s="36" t="s">
        <v>78</v>
      </c>
      <c r="G4" s="36" t="s">
        <v>122</v>
      </c>
      <c r="H4" s="36" t="s">
        <v>53</v>
      </c>
      <c r="I4" s="35" t="s">
        <v>64</v>
      </c>
    </row>
    <row r="5" spans="1:9" ht="16" thickTop="1">
      <c r="A5">
        <v>128</v>
      </c>
      <c r="B5">
        <v>2.1</v>
      </c>
      <c r="C5">
        <f t="shared" ref="C5:C11" si="0">1/60</f>
        <v>1.6666666666666666E-2</v>
      </c>
      <c r="D5">
        <f>0.5/60</f>
        <v>8.3333333333333332E-3</v>
      </c>
      <c r="E5">
        <f>2/60</f>
        <v>3.3333333333333333E-2</v>
      </c>
      <c r="F5">
        <v>0.6</v>
      </c>
      <c r="G5">
        <f>0.5/60</f>
        <v>8.3333333333333332E-3</v>
      </c>
      <c r="H5">
        <v>1.367</v>
      </c>
      <c r="I5">
        <f t="shared" ref="I5:I11" si="1">2/60</f>
        <v>3.3333333333333333E-2</v>
      </c>
    </row>
    <row r="6" spans="1:9">
      <c r="A6">
        <v>256</v>
      </c>
      <c r="B6">
        <v>2.85</v>
      </c>
      <c r="C6">
        <f t="shared" si="0"/>
        <v>1.6666666666666666E-2</v>
      </c>
      <c r="D6">
        <f>0.5/60</f>
        <v>8.3333333333333332E-3</v>
      </c>
      <c r="E6">
        <f>2/60</f>
        <v>3.3333333333333333E-2</v>
      </c>
      <c r="F6">
        <v>1</v>
      </c>
      <c r="G6">
        <f>0.5/60</f>
        <v>8.3333333333333332E-3</v>
      </c>
      <c r="H6">
        <v>1.7330000000000001</v>
      </c>
      <c r="I6">
        <f t="shared" si="1"/>
        <v>3.3333333333333333E-2</v>
      </c>
    </row>
    <row r="7" spans="1:9">
      <c r="A7">
        <v>512</v>
      </c>
      <c r="B7">
        <v>3.7</v>
      </c>
      <c r="C7">
        <f t="shared" si="0"/>
        <v>1.6666666666666666E-2</v>
      </c>
      <c r="D7">
        <f>0.5/60</f>
        <v>8.3333333333333332E-3</v>
      </c>
      <c r="E7">
        <f>2/60</f>
        <v>3.3333333333333333E-2</v>
      </c>
      <c r="F7">
        <v>1.083</v>
      </c>
      <c r="G7">
        <f>0.5/60</f>
        <v>8.3333333333333332E-3</v>
      </c>
      <c r="H7">
        <v>2.5</v>
      </c>
      <c r="I7">
        <f t="shared" si="1"/>
        <v>3.3333333333333333E-2</v>
      </c>
    </row>
    <row r="8" spans="1:9">
      <c r="A8">
        <v>1024</v>
      </c>
      <c r="B8">
        <v>5.0999999999999996</v>
      </c>
      <c r="C8">
        <f t="shared" si="0"/>
        <v>1.6666666666666666E-2</v>
      </c>
      <c r="D8">
        <f>1/60</f>
        <v>1.6666666666666666E-2</v>
      </c>
      <c r="E8">
        <f>2/60</f>
        <v>3.3333333333333333E-2</v>
      </c>
      <c r="F8">
        <v>1.35</v>
      </c>
      <c r="G8">
        <f>0.5/60</f>
        <v>8.3333333333333332E-3</v>
      </c>
      <c r="H8">
        <v>3.5329999999999999</v>
      </c>
      <c r="I8">
        <f t="shared" si="1"/>
        <v>3.3333333333333333E-2</v>
      </c>
    </row>
    <row r="9" spans="1:9">
      <c r="A9">
        <v>2048</v>
      </c>
      <c r="B9">
        <v>8.0169999999999995</v>
      </c>
      <c r="C9">
        <f t="shared" si="0"/>
        <v>1.6666666666666666E-2</v>
      </c>
      <c r="D9">
        <f>2/60</f>
        <v>3.3333333333333333E-2</v>
      </c>
      <c r="E9">
        <f>2/60</f>
        <v>3.3333333333333333E-2</v>
      </c>
      <c r="F9">
        <v>1.5329999999999999</v>
      </c>
      <c r="G9">
        <f>1/60</f>
        <v>1.6666666666666666E-2</v>
      </c>
      <c r="H9">
        <v>6.3</v>
      </c>
      <c r="I9">
        <f t="shared" si="1"/>
        <v>3.3333333333333333E-2</v>
      </c>
    </row>
    <row r="10" spans="1:9">
      <c r="A10">
        <v>4096</v>
      </c>
      <c r="B10">
        <v>14.22</v>
      </c>
      <c r="C10">
        <f t="shared" si="0"/>
        <v>1.6666666666666666E-2</v>
      </c>
      <c r="D10">
        <f>3/60</f>
        <v>0.05</v>
      </c>
      <c r="E10">
        <f>1/60</f>
        <v>1.6666666666666666E-2</v>
      </c>
      <c r="F10">
        <v>2.65</v>
      </c>
      <c r="G10">
        <f>1/60</f>
        <v>1.6666666666666666E-2</v>
      </c>
      <c r="H10">
        <v>11.38</v>
      </c>
      <c r="I10">
        <f t="shared" si="1"/>
        <v>3.3333333333333333E-2</v>
      </c>
    </row>
    <row r="11" spans="1:9">
      <c r="A11">
        <v>8192</v>
      </c>
      <c r="B11">
        <v>32.28</v>
      </c>
      <c r="C11">
        <f t="shared" si="0"/>
        <v>1.6666666666666666E-2</v>
      </c>
      <c r="D11" s="44">
        <f>9/60</f>
        <v>0.15</v>
      </c>
      <c r="E11">
        <f>2/60</f>
        <v>3.3333333333333333E-2</v>
      </c>
      <c r="F11">
        <v>7.4829999999999997</v>
      </c>
      <c r="G11">
        <f>3/60</f>
        <v>0.05</v>
      </c>
      <c r="H11">
        <v>24.5</v>
      </c>
      <c r="I11">
        <f t="shared" si="1"/>
        <v>3.3333333333333333E-2</v>
      </c>
    </row>
    <row r="32" spans="1:7" ht="20" thickBot="1">
      <c r="A32" s="1" t="s">
        <v>40</v>
      </c>
      <c r="F32" s="33"/>
      <c r="G32" s="33"/>
    </row>
    <row r="33" spans="1:9" ht="61" thickTop="1">
      <c r="A33" s="5" t="s">
        <v>67</v>
      </c>
      <c r="F33" s="33"/>
      <c r="G33" s="33"/>
    </row>
    <row r="34" spans="1:9" ht="57" thickBot="1">
      <c r="A34" s="8" t="s">
        <v>34</v>
      </c>
      <c r="B34" s="12" t="s">
        <v>77</v>
      </c>
      <c r="C34" s="10" t="s">
        <v>80</v>
      </c>
      <c r="D34" s="13" t="s">
        <v>50</v>
      </c>
      <c r="E34" s="14" t="s">
        <v>51</v>
      </c>
      <c r="F34" s="13" t="s">
        <v>78</v>
      </c>
      <c r="G34" s="13" t="s">
        <v>118</v>
      </c>
      <c r="H34" s="13" t="s">
        <v>53</v>
      </c>
      <c r="I34" s="10" t="s">
        <v>64</v>
      </c>
    </row>
    <row r="35" spans="1:9">
      <c r="A35">
        <v>16</v>
      </c>
      <c r="B35">
        <v>30.8</v>
      </c>
      <c r="C35">
        <f t="shared" ref="C35:C41" si="2">1/60</f>
        <v>1.6666666666666666E-2</v>
      </c>
      <c r="D35">
        <v>1.083</v>
      </c>
      <c r="E35">
        <f t="shared" ref="E35:E41" si="3">1/60</f>
        <v>1.6666666666666666E-2</v>
      </c>
      <c r="F35">
        <v>16.47</v>
      </c>
      <c r="G35">
        <v>0.4</v>
      </c>
      <c r="H35">
        <v>12</v>
      </c>
      <c r="I35">
        <f t="shared" ref="I35:I41" si="4">2/60</f>
        <v>3.3333333333333333E-2</v>
      </c>
    </row>
    <row r="36" spans="1:9">
      <c r="A36">
        <v>32</v>
      </c>
      <c r="B36">
        <v>21.37</v>
      </c>
      <c r="C36">
        <f t="shared" si="2"/>
        <v>1.6666666666666666E-2</v>
      </c>
      <c r="D36">
        <v>0.53</v>
      </c>
      <c r="E36">
        <f t="shared" si="3"/>
        <v>1.6666666666666666E-2</v>
      </c>
      <c r="F36">
        <v>8.8330000000000002</v>
      </c>
      <c r="G36">
        <f>12/60</f>
        <v>0.2</v>
      </c>
      <c r="H36">
        <v>11.95</v>
      </c>
      <c r="I36">
        <f t="shared" si="4"/>
        <v>3.3333333333333333E-2</v>
      </c>
    </row>
    <row r="37" spans="1:9">
      <c r="A37">
        <v>64</v>
      </c>
      <c r="B37">
        <v>16.98</v>
      </c>
      <c r="C37">
        <f t="shared" si="2"/>
        <v>1.6666666666666666E-2</v>
      </c>
      <c r="D37">
        <v>0.25</v>
      </c>
      <c r="E37">
        <f t="shared" si="3"/>
        <v>1.6666666666666666E-2</v>
      </c>
      <c r="F37">
        <v>4.6500000000000004</v>
      </c>
      <c r="G37">
        <f>5/60</f>
        <v>8.3333333333333329E-2</v>
      </c>
      <c r="H37">
        <v>11.85</v>
      </c>
      <c r="I37">
        <f t="shared" si="4"/>
        <v>3.3333333333333333E-2</v>
      </c>
    </row>
    <row r="38" spans="1:9">
      <c r="A38">
        <v>128</v>
      </c>
      <c r="B38">
        <v>15.07</v>
      </c>
      <c r="C38">
        <f t="shared" si="2"/>
        <v>1.6666666666666666E-2</v>
      </c>
      <c r="D38">
        <f>8/60</f>
        <v>0.13333333333333333</v>
      </c>
      <c r="E38">
        <f t="shared" si="3"/>
        <v>1.6666666666666666E-2</v>
      </c>
      <c r="F38">
        <v>2.93</v>
      </c>
      <c r="G38">
        <f>3/10</f>
        <v>0.3</v>
      </c>
      <c r="H38">
        <v>11.75</v>
      </c>
      <c r="I38">
        <f t="shared" si="4"/>
        <v>3.3333333333333333E-2</v>
      </c>
    </row>
    <row r="39" spans="1:9">
      <c r="A39">
        <v>256</v>
      </c>
      <c r="B39">
        <v>14.22</v>
      </c>
      <c r="C39">
        <f t="shared" si="2"/>
        <v>1.6666666666666666E-2</v>
      </c>
      <c r="D39">
        <f>3/60</f>
        <v>0.05</v>
      </c>
      <c r="E39">
        <f t="shared" si="3"/>
        <v>1.6666666666666666E-2</v>
      </c>
      <c r="F39">
        <v>2.65</v>
      </c>
      <c r="G39">
        <f>1/60</f>
        <v>1.6666666666666666E-2</v>
      </c>
      <c r="H39">
        <v>11.38</v>
      </c>
      <c r="I39">
        <f t="shared" si="4"/>
        <v>3.3333333333333333E-2</v>
      </c>
    </row>
    <row r="40" spans="1:9">
      <c r="A40">
        <v>512</v>
      </c>
      <c r="B40">
        <v>14.62</v>
      </c>
      <c r="C40">
        <f t="shared" si="2"/>
        <v>1.6666666666666666E-2</v>
      </c>
      <c r="D40">
        <f>2/60</f>
        <v>3.3333333333333333E-2</v>
      </c>
      <c r="E40">
        <f t="shared" si="3"/>
        <v>1.6666666666666666E-2</v>
      </c>
      <c r="F40" s="44">
        <v>2.35</v>
      </c>
      <c r="G40">
        <f>0.5/60</f>
        <v>8.3333333333333332E-3</v>
      </c>
      <c r="H40">
        <v>12.1</v>
      </c>
      <c r="I40">
        <f t="shared" si="4"/>
        <v>3.3333333333333333E-2</v>
      </c>
    </row>
    <row r="41" spans="1:9">
      <c r="A41">
        <v>1024</v>
      </c>
      <c r="C41">
        <f t="shared" si="2"/>
        <v>1.6666666666666666E-2</v>
      </c>
      <c r="E41">
        <f t="shared" si="3"/>
        <v>1.6666666666666666E-2</v>
      </c>
      <c r="I41">
        <f t="shared" si="4"/>
        <v>3.3333333333333333E-2</v>
      </c>
    </row>
    <row r="52" spans="1:9" ht="20" thickBot="1">
      <c r="A52" s="1" t="s">
        <v>123</v>
      </c>
      <c r="F52" s="33"/>
      <c r="G52" s="33"/>
    </row>
    <row r="53" spans="1:9" ht="61" thickTop="1">
      <c r="A53" s="5" t="s">
        <v>124</v>
      </c>
      <c r="F53" s="33"/>
      <c r="G53" s="33"/>
    </row>
    <row r="54" spans="1:9" ht="57" thickBot="1">
      <c r="A54" s="8" t="s">
        <v>125</v>
      </c>
      <c r="B54" s="12" t="s">
        <v>77</v>
      </c>
      <c r="C54" s="10" t="s">
        <v>80</v>
      </c>
      <c r="D54" s="13" t="s">
        <v>50</v>
      </c>
      <c r="E54" s="14" t="s">
        <v>51</v>
      </c>
      <c r="F54" s="13" t="s">
        <v>78</v>
      </c>
      <c r="G54" s="13" t="s">
        <v>118</v>
      </c>
      <c r="H54" s="13" t="s">
        <v>53</v>
      </c>
      <c r="I54" s="10" t="s">
        <v>64</v>
      </c>
    </row>
    <row r="55" spans="1:9">
      <c r="A55">
        <v>2</v>
      </c>
      <c r="B55">
        <v>43.27</v>
      </c>
      <c r="C55">
        <f>1/60</f>
        <v>1.6666666666666666E-2</v>
      </c>
      <c r="D55">
        <f>4/60</f>
        <v>6.6666666666666666E-2</v>
      </c>
      <c r="E55">
        <f>3/60</f>
        <v>0.05</v>
      </c>
      <c r="F55">
        <v>2.2999999999999998</v>
      </c>
      <c r="G55">
        <f>2/60</f>
        <v>3.3333333333333333E-2</v>
      </c>
      <c r="H55">
        <v>41.17</v>
      </c>
      <c r="I55">
        <f>2/60</f>
        <v>3.3333333333333333E-2</v>
      </c>
    </row>
    <row r="56" spans="1:9">
      <c r="A56">
        <v>4</v>
      </c>
      <c r="B56">
        <v>24.23</v>
      </c>
      <c r="C56">
        <f>1/60</f>
        <v>1.6666666666666666E-2</v>
      </c>
      <c r="D56">
        <f>4/60</f>
        <v>6.6666666666666666E-2</v>
      </c>
      <c r="E56">
        <f>2/60</f>
        <v>3.3333333333333333E-2</v>
      </c>
      <c r="F56">
        <v>2.5830000000000002</v>
      </c>
      <c r="G56">
        <f>1/60</f>
        <v>1.6666666666666666E-2</v>
      </c>
      <c r="H56">
        <v>21.42</v>
      </c>
      <c r="I56">
        <f>2/60</f>
        <v>3.3333333333333333E-2</v>
      </c>
    </row>
    <row r="57" spans="1:9">
      <c r="A57">
        <v>8</v>
      </c>
      <c r="B57">
        <v>14.22</v>
      </c>
      <c r="C57">
        <f>1/60</f>
        <v>1.6666666666666666E-2</v>
      </c>
      <c r="D57">
        <f>3/60</f>
        <v>0.05</v>
      </c>
      <c r="E57">
        <f>1/60</f>
        <v>1.6666666666666666E-2</v>
      </c>
      <c r="F57">
        <v>2.65</v>
      </c>
      <c r="G57">
        <f>1/60</f>
        <v>1.6666666666666666E-2</v>
      </c>
      <c r="H57">
        <v>11.38</v>
      </c>
      <c r="I57">
        <f>2/60</f>
        <v>3.3333333333333333E-2</v>
      </c>
    </row>
    <row r="58" spans="1:9">
      <c r="A58">
        <v>16</v>
      </c>
      <c r="B58">
        <v>16.02</v>
      </c>
      <c r="C58">
        <f>1/60</f>
        <v>1.6666666666666666E-2</v>
      </c>
      <c r="D58">
        <f>4/60</f>
        <v>6.6666666666666666E-2</v>
      </c>
      <c r="E58">
        <f>2/60</f>
        <v>3.3333333333333333E-2</v>
      </c>
      <c r="F58">
        <v>2.633</v>
      </c>
      <c r="G58">
        <f>1/60</f>
        <v>1.6666666666666666E-2</v>
      </c>
      <c r="H58">
        <v>13.17</v>
      </c>
      <c r="I58">
        <f>2/60</f>
        <v>3.3333333333333333E-2</v>
      </c>
    </row>
    <row r="59" spans="1:9">
      <c r="A59">
        <v>32</v>
      </c>
      <c r="B59">
        <v>16.88</v>
      </c>
      <c r="C59">
        <f>1/60</f>
        <v>1.6666666666666666E-2</v>
      </c>
      <c r="D59">
        <f>4/60</f>
        <v>6.6666666666666666E-2</v>
      </c>
      <c r="E59">
        <f>3/60</f>
        <v>0.05</v>
      </c>
      <c r="F59">
        <v>2.95</v>
      </c>
      <c r="G59">
        <f>1/60</f>
        <v>1.6666666666666666E-2</v>
      </c>
      <c r="H59">
        <v>13.67</v>
      </c>
      <c r="I59">
        <f>2/60</f>
        <v>3.3333333333333333E-2</v>
      </c>
    </row>
    <row r="60" spans="1:9">
      <c r="A60">
        <v>64</v>
      </c>
    </row>
    <row r="77" spans="1:9" ht="20" thickBot="1">
      <c r="A77" s="1" t="s">
        <v>126</v>
      </c>
      <c r="F77" s="33"/>
      <c r="G77" s="33"/>
    </row>
    <row r="78" spans="1:9" ht="76" thickTop="1">
      <c r="A78" s="5" t="s">
        <v>128</v>
      </c>
      <c r="F78" s="33"/>
      <c r="G78" s="33"/>
    </row>
    <row r="79" spans="1:9" ht="57" thickBot="1">
      <c r="A79" s="8" t="s">
        <v>127</v>
      </c>
      <c r="B79" s="12" t="s">
        <v>77</v>
      </c>
      <c r="C79" s="10" t="s">
        <v>80</v>
      </c>
      <c r="D79" s="13" t="s">
        <v>50</v>
      </c>
      <c r="E79" s="14" t="s">
        <v>51</v>
      </c>
      <c r="F79" s="13" t="s">
        <v>78</v>
      </c>
      <c r="G79" s="13" t="s">
        <v>118</v>
      </c>
      <c r="H79" s="13" t="s">
        <v>53</v>
      </c>
      <c r="I79" s="10" t="s">
        <v>64</v>
      </c>
    </row>
    <row r="80" spans="1:9">
      <c r="A80">
        <v>4</v>
      </c>
      <c r="B80">
        <v>25.37</v>
      </c>
      <c r="C80">
        <f>1/60</f>
        <v>1.6666666666666666E-2</v>
      </c>
      <c r="D80">
        <f>5/60</f>
        <v>8.3333333333333329E-2</v>
      </c>
      <c r="E80">
        <f>1/60</f>
        <v>1.6666666666666666E-2</v>
      </c>
      <c r="F80">
        <v>3.883</v>
      </c>
      <c r="G80">
        <f>1/60</f>
        <v>1.6666666666666666E-2</v>
      </c>
      <c r="H80">
        <v>21.27</v>
      </c>
      <c r="I80">
        <f>2/60</f>
        <v>3.3333333333333333E-2</v>
      </c>
    </row>
    <row r="81" spans="1:9">
      <c r="A81">
        <v>8</v>
      </c>
      <c r="B81">
        <v>14.22</v>
      </c>
      <c r="C81">
        <f>1/60</f>
        <v>1.6666666666666666E-2</v>
      </c>
      <c r="D81">
        <f>3/60</f>
        <v>0.05</v>
      </c>
      <c r="E81">
        <f>1/60</f>
        <v>1.6666666666666666E-2</v>
      </c>
      <c r="F81">
        <v>2.65</v>
      </c>
      <c r="G81">
        <f>1/60</f>
        <v>1.6666666666666666E-2</v>
      </c>
      <c r="H81">
        <v>11.38</v>
      </c>
      <c r="I81">
        <f>2/60</f>
        <v>3.3333333333333333E-2</v>
      </c>
    </row>
    <row r="82" spans="1:9">
      <c r="A82">
        <v>16</v>
      </c>
      <c r="B82">
        <v>14.22</v>
      </c>
      <c r="C82">
        <f>0.5/60</f>
        <v>8.3333333333333332E-3</v>
      </c>
      <c r="D82">
        <f>4/60</f>
        <v>6.6666666666666666E-2</v>
      </c>
      <c r="E82">
        <f>4/60</f>
        <v>6.6666666666666666E-2</v>
      </c>
      <c r="F82">
        <v>2.15</v>
      </c>
      <c r="G82">
        <f>2/60</f>
        <v>3.3333333333333333E-2</v>
      </c>
      <c r="H82">
        <v>11.78</v>
      </c>
      <c r="I82">
        <f>2/60</f>
        <v>3.3333333333333333E-2</v>
      </c>
    </row>
    <row r="83" spans="1:9">
      <c r="A83">
        <v>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22" workbookViewId="0">
      <selection activeCell="E43" sqref="E43"/>
    </sheetView>
  </sheetViews>
  <sheetFormatPr baseColWidth="10" defaultRowHeight="15" x14ac:dyDescent="0"/>
  <cols>
    <col min="1" max="1" width="19" customWidth="1"/>
    <col min="2" max="2" width="15.5" customWidth="1"/>
    <col min="7" max="7" width="17.1640625" customWidth="1"/>
  </cols>
  <sheetData>
    <row r="1" spans="1:10" ht="33" thickBot="1">
      <c r="A1" s="45" t="s">
        <v>57</v>
      </c>
      <c r="B1" s="46" t="s">
        <v>46</v>
      </c>
      <c r="C1" s="38" t="s">
        <v>130</v>
      </c>
      <c r="D1" s="46"/>
      <c r="E1" s="38"/>
      <c r="F1" s="47"/>
      <c r="G1" s="51"/>
      <c r="H1" s="38"/>
      <c r="I1" s="38"/>
    </row>
    <row r="2" spans="1:10" ht="16" thickTop="1">
      <c r="A2" s="46" t="s">
        <v>117</v>
      </c>
      <c r="B2" s="48" t="s">
        <v>49</v>
      </c>
      <c r="C2" s="38"/>
      <c r="D2" s="49"/>
      <c r="E2" s="38"/>
      <c r="F2" s="50"/>
      <c r="G2" s="51"/>
      <c r="H2" s="38"/>
      <c r="I2" s="38"/>
    </row>
    <row r="3" spans="1:10">
      <c r="A3" s="38" t="s">
        <v>48</v>
      </c>
      <c r="B3" s="38"/>
      <c r="C3" s="38"/>
      <c r="D3" s="38"/>
      <c r="E3" s="38"/>
      <c r="F3" s="39"/>
      <c r="G3" s="39"/>
      <c r="H3" s="38"/>
      <c r="I3" s="38"/>
    </row>
    <row r="4" spans="1:10" ht="71" thickBot="1">
      <c r="A4" s="45" t="s">
        <v>119</v>
      </c>
      <c r="B4" s="34" t="s">
        <v>77</v>
      </c>
      <c r="C4" s="35" t="s">
        <v>55</v>
      </c>
      <c r="D4" s="36" t="s">
        <v>120</v>
      </c>
      <c r="E4" s="37" t="s">
        <v>121</v>
      </c>
      <c r="F4" s="36" t="s">
        <v>78</v>
      </c>
      <c r="G4" s="36" t="s">
        <v>122</v>
      </c>
      <c r="H4" s="36" t="s">
        <v>53</v>
      </c>
      <c r="I4" s="35" t="s">
        <v>64</v>
      </c>
    </row>
    <row r="5" spans="1:10" ht="16" thickTop="1">
      <c r="A5">
        <v>128</v>
      </c>
    </row>
    <row r="6" spans="1:10">
      <c r="A6">
        <v>256</v>
      </c>
    </row>
    <row r="7" spans="1:10">
      <c r="A7">
        <v>512</v>
      </c>
    </row>
    <row r="8" spans="1:10">
      <c r="A8">
        <v>1024</v>
      </c>
      <c r="B8" s="38">
        <v>8.98</v>
      </c>
      <c r="C8" s="38">
        <f>5/60</f>
        <v>8.3333333333333329E-2</v>
      </c>
      <c r="D8" s="38">
        <f>5/60</f>
        <v>8.3333333333333329E-2</v>
      </c>
      <c r="E8" s="38">
        <v>0.16666666699999999</v>
      </c>
      <c r="F8" s="38">
        <v>1.83</v>
      </c>
      <c r="G8" s="38">
        <f>2/60</f>
        <v>3.3333333333333333E-2</v>
      </c>
      <c r="H8" s="38">
        <v>5.883</v>
      </c>
      <c r="I8" s="38">
        <v>0.16666666699999999</v>
      </c>
    </row>
    <row r="9" spans="1:10">
      <c r="A9">
        <v>2048</v>
      </c>
      <c r="B9" s="38">
        <v>14.65</v>
      </c>
      <c r="C9" s="38">
        <v>8.3333332999999996E-2</v>
      </c>
      <c r="D9" s="38">
        <v>0.2</v>
      </c>
      <c r="E9" s="38">
        <v>0.16666666699999999</v>
      </c>
      <c r="F9" s="38">
        <v>2.85</v>
      </c>
      <c r="G9" s="38">
        <v>8.3333332999999996E-2</v>
      </c>
      <c r="H9" s="38">
        <v>10.85</v>
      </c>
      <c r="I9" s="38">
        <v>0.16666666699999999</v>
      </c>
    </row>
    <row r="10" spans="1:10">
      <c r="A10">
        <v>4096</v>
      </c>
      <c r="B10" s="38">
        <v>25.17</v>
      </c>
      <c r="C10" s="38">
        <v>8.3333332999999996E-2</v>
      </c>
      <c r="D10" s="38">
        <v>0.2</v>
      </c>
      <c r="E10" s="38">
        <v>0.16666666699999999</v>
      </c>
      <c r="F10" s="38">
        <v>4</v>
      </c>
      <c r="G10" s="38">
        <v>0.16666666699999999</v>
      </c>
      <c r="H10" s="38">
        <v>19.88</v>
      </c>
      <c r="I10" s="38">
        <v>0.16666666699999999</v>
      </c>
    </row>
    <row r="11" spans="1:10">
      <c r="A11" s="52">
        <v>8192</v>
      </c>
      <c r="B11" s="52"/>
      <c r="C11" s="52">
        <v>8.3333332999999996E-2</v>
      </c>
      <c r="D11" s="52">
        <v>0.88300000000000001</v>
      </c>
      <c r="E11" s="52">
        <f>10/60</f>
        <v>0.16666666666666666</v>
      </c>
      <c r="F11" s="52">
        <v>6.4</v>
      </c>
      <c r="G11" s="52"/>
      <c r="H11" s="52"/>
      <c r="I11" s="52"/>
      <c r="J11" t="s">
        <v>133</v>
      </c>
    </row>
    <row r="13" spans="1:10">
      <c r="A13" t="s">
        <v>129</v>
      </c>
    </row>
    <row r="14" spans="1:10">
      <c r="A14" s="52">
        <v>8192</v>
      </c>
      <c r="B14">
        <v>48.48</v>
      </c>
      <c r="C14">
        <f>5/60</f>
        <v>8.3333333333333329E-2</v>
      </c>
      <c r="D14">
        <f>53/60</f>
        <v>0.8833333333333333</v>
      </c>
      <c r="E14">
        <f>11/60</f>
        <v>0.18333333333333332</v>
      </c>
      <c r="F14">
        <v>2.1829999999999998</v>
      </c>
      <c r="G14">
        <f>21/60</f>
        <v>0.35</v>
      </c>
      <c r="H14">
        <v>39.94</v>
      </c>
      <c r="I14">
        <f>9/60</f>
        <v>0.15</v>
      </c>
    </row>
    <row r="26" spans="1:9" ht="33" thickBot="1">
      <c r="A26" s="45" t="s">
        <v>57</v>
      </c>
      <c r="B26" s="46" t="s">
        <v>132</v>
      </c>
      <c r="C26" s="38" t="s">
        <v>131</v>
      </c>
      <c r="D26" s="46" t="s">
        <v>71</v>
      </c>
      <c r="E26" s="38"/>
      <c r="F26" s="47"/>
      <c r="G26" s="51"/>
      <c r="H26" s="38"/>
      <c r="I26" s="38"/>
    </row>
    <row r="27" spans="1:9" ht="16" thickTop="1">
      <c r="A27" s="46" t="s">
        <v>30</v>
      </c>
      <c r="B27" s="48" t="s">
        <v>49</v>
      </c>
      <c r="C27" s="38"/>
      <c r="D27" s="49"/>
      <c r="E27" s="38"/>
      <c r="F27" s="50"/>
      <c r="G27" s="51"/>
      <c r="H27" s="38"/>
      <c r="I27" s="38"/>
    </row>
    <row r="28" spans="1:9">
      <c r="A28" s="38"/>
      <c r="B28" s="38"/>
      <c r="C28" s="38"/>
      <c r="D28" s="38"/>
      <c r="E28" s="38"/>
      <c r="F28" s="39"/>
      <c r="G28" s="39"/>
      <c r="H28" s="38"/>
      <c r="I28" s="38"/>
    </row>
    <row r="29" spans="1:9" ht="71" thickBot="1">
      <c r="A29" s="45" t="s">
        <v>119</v>
      </c>
      <c r="B29" s="34" t="s">
        <v>77</v>
      </c>
      <c r="C29" s="35" t="s">
        <v>55</v>
      </c>
      <c r="D29" s="36" t="s">
        <v>120</v>
      </c>
      <c r="E29" s="37" t="s">
        <v>121</v>
      </c>
      <c r="F29" s="36" t="s">
        <v>78</v>
      </c>
      <c r="G29" s="36" t="s">
        <v>122</v>
      </c>
      <c r="H29" s="36" t="s">
        <v>53</v>
      </c>
      <c r="I29" s="35" t="s">
        <v>64</v>
      </c>
    </row>
    <row r="30" spans="1:9" ht="16" thickTop="1">
      <c r="A30">
        <v>128</v>
      </c>
      <c r="B30">
        <v>4.617</v>
      </c>
      <c r="C30">
        <f>4/60</f>
        <v>6.6666666666666666E-2</v>
      </c>
      <c r="D30">
        <f>1/60</f>
        <v>1.6666666666666666E-2</v>
      </c>
      <c r="E30">
        <f>7/60</f>
        <v>0.11666666666666667</v>
      </c>
      <c r="F30">
        <v>0.8</v>
      </c>
      <c r="G30">
        <v>0</v>
      </c>
      <c r="H30">
        <v>3.4169999999999998</v>
      </c>
      <c r="I30">
        <f>6/60</f>
        <v>0.1</v>
      </c>
    </row>
    <row r="31" spans="1:9">
      <c r="A31">
        <v>256</v>
      </c>
      <c r="B31">
        <v>7.1669999999999998</v>
      </c>
      <c r="C31">
        <f>3/60</f>
        <v>0.05</v>
      </c>
      <c r="D31">
        <f>3/60</f>
        <v>0.05</v>
      </c>
      <c r="E31">
        <f>7/60</f>
        <v>0.11666666666666667</v>
      </c>
      <c r="F31">
        <v>1.0669999999999999</v>
      </c>
      <c r="G31">
        <v>0</v>
      </c>
      <c r="H31">
        <v>5.6669999999999998</v>
      </c>
      <c r="I31">
        <f>6/60</f>
        <v>0.1</v>
      </c>
    </row>
    <row r="32" spans="1:9">
      <c r="A32">
        <v>512</v>
      </c>
      <c r="B32">
        <v>12.65</v>
      </c>
      <c r="C32">
        <f>3/60</f>
        <v>0.05</v>
      </c>
      <c r="D32">
        <f>7/60</f>
        <v>0.11666666666666667</v>
      </c>
      <c r="E32">
        <f>7/60</f>
        <v>0.11666666666666667</v>
      </c>
      <c r="F32">
        <v>1.8169999999999999</v>
      </c>
      <c r="G32">
        <v>0</v>
      </c>
      <c r="H32">
        <v>10.33</v>
      </c>
      <c r="I32">
        <f>5/60</f>
        <v>8.3333333333333329E-2</v>
      </c>
    </row>
    <row r="33" spans="1:10">
      <c r="A33">
        <v>1024</v>
      </c>
      <c r="B33" s="38">
        <v>23.82</v>
      </c>
      <c r="C33" s="38">
        <f>4/60</f>
        <v>6.6666666666666666E-2</v>
      </c>
      <c r="D33" s="38">
        <f>16/60</f>
        <v>0.26666666666666666</v>
      </c>
      <c r="E33" s="38">
        <f>7/60</f>
        <v>0.11666666666666667</v>
      </c>
      <c r="F33" s="38">
        <v>3.2170000000000001</v>
      </c>
      <c r="G33" s="38">
        <v>0</v>
      </c>
      <c r="H33" s="38">
        <v>19.97</v>
      </c>
      <c r="I33" s="38">
        <f>5/60</f>
        <v>8.3333333333333329E-2</v>
      </c>
    </row>
    <row r="34" spans="1:10">
      <c r="A34">
        <v>2048</v>
      </c>
      <c r="B34" s="38">
        <v>40.32</v>
      </c>
      <c r="C34" s="38">
        <f>3/60</f>
        <v>0.05</v>
      </c>
      <c r="D34" s="38">
        <f>31/60</f>
        <v>0.51666666666666672</v>
      </c>
      <c r="E34" s="38">
        <f>7/60</f>
        <v>0.11666666666666667</v>
      </c>
      <c r="F34" s="38">
        <v>5.2329999999999997</v>
      </c>
      <c r="G34" s="38">
        <v>0</v>
      </c>
      <c r="H34" s="38">
        <v>34.200000000000003</v>
      </c>
      <c r="I34" s="38">
        <f>5/60</f>
        <v>8.3333333333333329E-2</v>
      </c>
    </row>
    <row r="35" spans="1:10">
      <c r="A35">
        <v>4096</v>
      </c>
      <c r="B35" s="38"/>
      <c r="C35" s="38"/>
      <c r="D35" s="38"/>
      <c r="E35" s="38"/>
      <c r="F35" s="38"/>
      <c r="G35" s="38"/>
      <c r="H35" s="38"/>
      <c r="I35" s="38"/>
      <c r="J35" t="s">
        <v>133</v>
      </c>
    </row>
    <row r="44" spans="1:10" ht="33" thickBot="1">
      <c r="A44" s="45" t="s">
        <v>57</v>
      </c>
      <c r="B44" s="46" t="s">
        <v>134</v>
      </c>
      <c r="C44" s="38" t="s">
        <v>131</v>
      </c>
      <c r="D44" s="46" t="s">
        <v>135</v>
      </c>
      <c r="E44" s="38"/>
      <c r="F44" s="47"/>
      <c r="G44" s="51"/>
      <c r="H44" s="38"/>
    </row>
    <row r="45" spans="1:10" ht="16" thickTop="1">
      <c r="A45" s="46" t="s">
        <v>30</v>
      </c>
      <c r="B45" s="48" t="s">
        <v>49</v>
      </c>
      <c r="C45" s="38"/>
      <c r="D45" s="49"/>
      <c r="E45" s="38"/>
      <c r="F45" s="50"/>
      <c r="G45" s="51"/>
      <c r="H45" s="38"/>
    </row>
    <row r="46" spans="1:10">
      <c r="A46" s="38"/>
      <c r="B46" s="38"/>
      <c r="C46" s="38"/>
      <c r="D46" s="38"/>
      <c r="E46" s="38"/>
      <c r="F46" s="39"/>
      <c r="G46" s="39"/>
      <c r="H46" s="38"/>
    </row>
    <row r="47" spans="1:10" ht="71" thickBot="1">
      <c r="A47" s="45" t="s">
        <v>119</v>
      </c>
      <c r="B47" s="34" t="s">
        <v>77</v>
      </c>
      <c r="C47" s="35" t="s">
        <v>55</v>
      </c>
      <c r="D47" s="36" t="s">
        <v>120</v>
      </c>
      <c r="E47" s="37" t="s">
        <v>121</v>
      </c>
      <c r="F47" s="36" t="s">
        <v>78</v>
      </c>
      <c r="G47" s="36" t="s">
        <v>122</v>
      </c>
      <c r="H47" s="36" t="s">
        <v>53</v>
      </c>
      <c r="I47" s="35" t="s">
        <v>64</v>
      </c>
    </row>
    <row r="48" spans="1:10" ht="16" thickTop="1">
      <c r="A48">
        <v>128</v>
      </c>
    </row>
    <row r="49" spans="1:9">
      <c r="A49">
        <v>256</v>
      </c>
    </row>
    <row r="50" spans="1:9">
      <c r="A50">
        <v>512</v>
      </c>
    </row>
    <row r="51" spans="1:9">
      <c r="A51">
        <v>1024</v>
      </c>
      <c r="B51" s="38">
        <v>13.77</v>
      </c>
      <c r="C51" s="38">
        <f>3/60</f>
        <v>0.05</v>
      </c>
      <c r="D51" s="38">
        <f>17/60</f>
        <v>0.28333333333333333</v>
      </c>
      <c r="E51" s="38">
        <f>7/60</f>
        <v>0.11666666666666667</v>
      </c>
      <c r="F51" s="38">
        <v>3.85</v>
      </c>
      <c r="G51" s="38">
        <f>7/60</f>
        <v>0.11666666666666667</v>
      </c>
      <c r="H51" s="38">
        <v>9.1170000000000009</v>
      </c>
      <c r="I51">
        <f>6/60</f>
        <v>0.1</v>
      </c>
    </row>
    <row r="52" spans="1:9">
      <c r="A52">
        <v>2048</v>
      </c>
      <c r="B52" s="38">
        <v>22.33</v>
      </c>
      <c r="C52" s="53">
        <f>3/60</f>
        <v>0.05</v>
      </c>
      <c r="D52" s="38">
        <f>31/60</f>
        <v>0.51666666666666672</v>
      </c>
      <c r="E52" s="38">
        <f>7/60</f>
        <v>0.11666666666666667</v>
      </c>
      <c r="F52" s="38">
        <v>5.2329999999999997</v>
      </c>
      <c r="G52" s="38">
        <f>12/60</f>
        <v>0.2</v>
      </c>
      <c r="H52" s="38">
        <v>15.92</v>
      </c>
      <c r="I52" s="44">
        <f>6/60</f>
        <v>0.1</v>
      </c>
    </row>
    <row r="53" spans="1:9">
      <c r="A53">
        <v>4096</v>
      </c>
      <c r="B53" s="38"/>
      <c r="C53" s="38"/>
      <c r="D53" s="38"/>
      <c r="E53" s="38"/>
      <c r="F53" s="38"/>
      <c r="G53" s="38"/>
      <c r="H53" s="3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workbookViewId="0">
      <selection activeCell="E85" sqref="E85"/>
    </sheetView>
  </sheetViews>
  <sheetFormatPr baseColWidth="10" defaultRowHeight="15" x14ac:dyDescent="0"/>
  <cols>
    <col min="1" max="1" width="21.83203125" customWidth="1"/>
    <col min="2" max="2" width="11.1640625" customWidth="1"/>
    <col min="3" max="3" width="14.33203125" bestFit="1" customWidth="1"/>
    <col min="4" max="4" width="17.5" customWidth="1"/>
    <col min="6" max="6" width="11.83203125" style="33" customWidth="1"/>
    <col min="7" max="8" width="12.6640625" customWidth="1"/>
    <col min="9" max="10" width="14.1640625" customWidth="1"/>
    <col min="11" max="11" width="12" customWidth="1"/>
    <col min="12" max="12" width="13.33203125" customWidth="1"/>
  </cols>
  <sheetData>
    <row r="1" spans="1:12" ht="17" thickBot="1">
      <c r="A1" s="11" t="s">
        <v>57</v>
      </c>
      <c r="B1" s="15" t="s">
        <v>46</v>
      </c>
      <c r="D1" s="15"/>
      <c r="F1" s="18"/>
    </row>
    <row r="2" spans="1:12" ht="16" thickTop="1">
      <c r="A2" s="15" t="s">
        <v>30</v>
      </c>
      <c r="B2" s="15" t="s">
        <v>49</v>
      </c>
      <c r="D2" s="15" t="s">
        <v>75</v>
      </c>
      <c r="F2" s="18"/>
    </row>
    <row r="3" spans="1:12" ht="46" thickBot="1">
      <c r="A3" t="s">
        <v>48</v>
      </c>
      <c r="I3" s="16" t="s">
        <v>61</v>
      </c>
    </row>
    <row r="4" spans="1:12" ht="53" customHeight="1" thickTop="1" thickBot="1">
      <c r="A4" s="11" t="s">
        <v>47</v>
      </c>
      <c r="B4" s="12" t="s">
        <v>77</v>
      </c>
      <c r="C4" s="10" t="s">
        <v>80</v>
      </c>
      <c r="D4" s="13" t="s">
        <v>50</v>
      </c>
      <c r="E4" s="14" t="s">
        <v>51</v>
      </c>
      <c r="F4" s="13" t="s">
        <v>78</v>
      </c>
      <c r="G4" s="13" t="s">
        <v>53</v>
      </c>
      <c r="H4" s="10" t="s">
        <v>64</v>
      </c>
      <c r="I4" s="10" t="s">
        <v>58</v>
      </c>
      <c r="J4" s="10" t="s">
        <v>59</v>
      </c>
      <c r="K4" s="10" t="s">
        <v>85</v>
      </c>
      <c r="L4" s="10" t="s">
        <v>87</v>
      </c>
    </row>
    <row r="5" spans="1:12" ht="16" thickTop="1">
      <c r="A5">
        <v>128</v>
      </c>
      <c r="B5">
        <v>9.2170000000000005</v>
      </c>
      <c r="C5">
        <f>6/60</f>
        <v>0.1</v>
      </c>
      <c r="D5">
        <f>3/60</f>
        <v>0.05</v>
      </c>
      <c r="E5">
        <f>16/60</f>
        <v>0.26666666666666666</v>
      </c>
      <c r="F5" s="33">
        <v>2.133</v>
      </c>
      <c r="G5">
        <v>6.2329999999999997</v>
      </c>
      <c r="H5">
        <f t="shared" ref="H5:H10" si="0">13/60</f>
        <v>0.21666666666666667</v>
      </c>
      <c r="I5" t="s">
        <v>81</v>
      </c>
      <c r="J5">
        <v>16</v>
      </c>
      <c r="K5">
        <f>F5/2</f>
        <v>1.0665</v>
      </c>
      <c r="L5">
        <f>G7/8</f>
        <v>1.4775</v>
      </c>
    </row>
    <row r="6" spans="1:12">
      <c r="A6">
        <v>256</v>
      </c>
      <c r="B6">
        <v>10.220000000000001</v>
      </c>
      <c r="C6">
        <f>6/60</f>
        <v>0.1</v>
      </c>
      <c r="D6" s="44">
        <f>9/60</f>
        <v>0.15</v>
      </c>
      <c r="E6">
        <f>15/60</f>
        <v>0.25</v>
      </c>
      <c r="F6" s="33">
        <v>2.2330000000000001</v>
      </c>
      <c r="G6">
        <v>7.05</v>
      </c>
      <c r="H6">
        <f t="shared" si="0"/>
        <v>0.21666666666666667</v>
      </c>
      <c r="I6" t="s">
        <v>82</v>
      </c>
      <c r="J6">
        <v>32</v>
      </c>
      <c r="K6">
        <f>F6/4</f>
        <v>0.55825000000000002</v>
      </c>
      <c r="L6">
        <f>G6/8</f>
        <v>0.88124999999999998</v>
      </c>
    </row>
    <row r="7" spans="1:12">
      <c r="A7">
        <v>512</v>
      </c>
      <c r="B7">
        <v>16.78</v>
      </c>
      <c r="C7">
        <f>6/60</f>
        <v>0.1</v>
      </c>
      <c r="D7">
        <f>20/60</f>
        <v>0.33333333333333331</v>
      </c>
      <c r="E7">
        <f>15/60</f>
        <v>0.25</v>
      </c>
      <c r="F7" s="33">
        <v>3.8170000000000002</v>
      </c>
      <c r="G7">
        <v>11.82</v>
      </c>
      <c r="H7">
        <f t="shared" si="0"/>
        <v>0.21666666666666667</v>
      </c>
      <c r="I7">
        <v>64</v>
      </c>
      <c r="J7">
        <v>64</v>
      </c>
      <c r="K7">
        <f>F7/8</f>
        <v>0.47712500000000002</v>
      </c>
      <c r="L7">
        <f>G7/8</f>
        <v>1.4775</v>
      </c>
    </row>
    <row r="8" spans="1:12">
      <c r="A8">
        <v>1024</v>
      </c>
      <c r="B8">
        <v>25.62</v>
      </c>
      <c r="C8">
        <f>6/60</f>
        <v>0.1</v>
      </c>
      <c r="D8">
        <f>40/60</f>
        <v>0.66666666666666663</v>
      </c>
      <c r="E8">
        <f>15/60</f>
        <v>0.25</v>
      </c>
      <c r="F8" s="33">
        <v>4.9169999999999998</v>
      </c>
      <c r="G8">
        <v>19.27</v>
      </c>
      <c r="H8">
        <f t="shared" si="0"/>
        <v>0.21666666666666667</v>
      </c>
      <c r="I8">
        <v>128</v>
      </c>
      <c r="J8">
        <v>128</v>
      </c>
      <c r="K8">
        <f>F8/16</f>
        <v>0.30731249999999999</v>
      </c>
      <c r="L8">
        <f>G8/8</f>
        <v>2.4087499999999999</v>
      </c>
    </row>
    <row r="9" spans="1:12">
      <c r="A9">
        <v>2048</v>
      </c>
      <c r="B9">
        <v>33.770000000000003</v>
      </c>
      <c r="C9">
        <f>6/60</f>
        <v>0.1</v>
      </c>
      <c r="D9">
        <f>95/60</f>
        <v>1.5833333333333333</v>
      </c>
      <c r="E9">
        <f>15/60</f>
        <v>0.25</v>
      </c>
      <c r="F9" s="33">
        <v>9.9329999999999998</v>
      </c>
      <c r="G9">
        <v>21.37</v>
      </c>
      <c r="H9">
        <f t="shared" si="0"/>
        <v>0.21666666666666667</v>
      </c>
      <c r="I9">
        <v>256</v>
      </c>
      <c r="J9">
        <v>256</v>
      </c>
      <c r="K9">
        <f>F9/32</f>
        <v>0.31040624999999999</v>
      </c>
      <c r="L9">
        <f>G9/8</f>
        <v>2.6712500000000001</v>
      </c>
    </row>
    <row r="10" spans="1:12">
      <c r="A10">
        <v>4096</v>
      </c>
      <c r="B10">
        <v>58</v>
      </c>
      <c r="C10">
        <f>5/60</f>
        <v>8.3333333333333329E-2</v>
      </c>
      <c r="D10">
        <f>175/60</f>
        <v>2.9166666666666665</v>
      </c>
      <c r="E10">
        <f>15/60</f>
        <v>0.25</v>
      </c>
      <c r="F10" s="33">
        <v>17.77</v>
      </c>
      <c r="G10">
        <v>36.5</v>
      </c>
      <c r="H10">
        <f t="shared" si="0"/>
        <v>0.21666666666666667</v>
      </c>
      <c r="I10">
        <v>512</v>
      </c>
      <c r="J10">
        <v>512</v>
      </c>
      <c r="K10">
        <f>F10/64</f>
        <v>0.27765624999999999</v>
      </c>
      <c r="L10">
        <f>G10/8</f>
        <v>4.5625</v>
      </c>
    </row>
    <row r="13" spans="1:12" ht="20" thickBot="1">
      <c r="A13" s="1" t="s">
        <v>40</v>
      </c>
    </row>
    <row r="14" spans="1:12" ht="61" thickTop="1">
      <c r="A14" s="5" t="s">
        <v>67</v>
      </c>
    </row>
    <row r="15" spans="1:12" ht="57" thickBot="1">
      <c r="A15" s="8" t="s">
        <v>34</v>
      </c>
      <c r="B15" s="12" t="s">
        <v>77</v>
      </c>
      <c r="C15" s="10" t="s">
        <v>80</v>
      </c>
      <c r="D15" s="13" t="s">
        <v>50</v>
      </c>
      <c r="E15" s="14" t="s">
        <v>51</v>
      </c>
      <c r="F15" s="13" t="s">
        <v>78</v>
      </c>
      <c r="G15" s="13" t="s">
        <v>53</v>
      </c>
      <c r="H15" s="10" t="s">
        <v>64</v>
      </c>
      <c r="I15" s="10" t="s">
        <v>58</v>
      </c>
      <c r="J15" s="10" t="s">
        <v>59</v>
      </c>
      <c r="K15" s="10" t="s">
        <v>85</v>
      </c>
      <c r="L15" s="10" t="s">
        <v>86</v>
      </c>
    </row>
    <row r="16" spans="1:12">
      <c r="A16">
        <v>32</v>
      </c>
      <c r="B16">
        <v>97</v>
      </c>
      <c r="C16" s="38">
        <f>6/60</f>
        <v>0.1</v>
      </c>
      <c r="D16" s="38">
        <f>357/60</f>
        <v>5.95</v>
      </c>
      <c r="E16" s="38">
        <f>15/60</f>
        <v>0.25</v>
      </c>
      <c r="F16" s="39">
        <v>34.979999999999997</v>
      </c>
      <c r="G16" s="38">
        <v>54.42</v>
      </c>
      <c r="H16" s="38">
        <f>13/60</f>
        <v>0.21666666666666667</v>
      </c>
      <c r="I16" s="38">
        <v>512</v>
      </c>
      <c r="J16" s="38">
        <v>512</v>
      </c>
      <c r="K16">
        <f>F16/128</f>
        <v>0.27328124999999998</v>
      </c>
      <c r="L16">
        <f>G16/8</f>
        <v>6.8025000000000002</v>
      </c>
    </row>
    <row r="17" spans="1:12">
      <c r="A17">
        <v>64</v>
      </c>
      <c r="B17">
        <v>58</v>
      </c>
      <c r="C17">
        <f>5/60</f>
        <v>8.3333333333333329E-2</v>
      </c>
      <c r="D17">
        <f>175/60</f>
        <v>2.9166666666666665</v>
      </c>
      <c r="E17">
        <f>15/60</f>
        <v>0.25</v>
      </c>
      <c r="F17" s="33">
        <v>17.77</v>
      </c>
      <c r="G17">
        <v>36.5</v>
      </c>
      <c r="H17">
        <f>13/60</f>
        <v>0.21666666666666667</v>
      </c>
      <c r="I17">
        <v>512</v>
      </c>
      <c r="J17">
        <v>512</v>
      </c>
      <c r="K17">
        <f>F17/64</f>
        <v>0.27765624999999999</v>
      </c>
      <c r="L17">
        <f>G17/8</f>
        <v>4.5625</v>
      </c>
    </row>
    <row r="18" spans="1:12">
      <c r="A18">
        <v>128</v>
      </c>
      <c r="B18">
        <v>40.17</v>
      </c>
      <c r="C18">
        <f>5/60</f>
        <v>8.3333333333333329E-2</v>
      </c>
      <c r="D18">
        <f>89/60</f>
        <v>1.4833333333333334</v>
      </c>
      <c r="E18">
        <f>15/60</f>
        <v>0.25</v>
      </c>
      <c r="F18" s="33">
        <v>10.92</v>
      </c>
      <c r="G18">
        <v>27</v>
      </c>
      <c r="H18">
        <f>13/60</f>
        <v>0.21666666666666667</v>
      </c>
      <c r="I18">
        <v>512</v>
      </c>
      <c r="J18">
        <v>512</v>
      </c>
      <c r="K18">
        <f>F18/32</f>
        <v>0.34125</v>
      </c>
      <c r="L18">
        <f>G18/8</f>
        <v>3.375</v>
      </c>
    </row>
    <row r="19" spans="1:12">
      <c r="A19">
        <v>256</v>
      </c>
      <c r="B19">
        <v>31.77</v>
      </c>
      <c r="C19">
        <f>5/60</f>
        <v>8.3333333333333329E-2</v>
      </c>
      <c r="D19">
        <f>46/60</f>
        <v>0.76666666666666672</v>
      </c>
      <c r="E19">
        <f>15/60</f>
        <v>0.25</v>
      </c>
      <c r="F19" s="33">
        <v>5.4169999999999998</v>
      </c>
      <c r="G19">
        <v>24.8</v>
      </c>
      <c r="H19">
        <f>13/60</f>
        <v>0.21666666666666667</v>
      </c>
      <c r="I19">
        <v>512</v>
      </c>
      <c r="J19">
        <v>512</v>
      </c>
      <c r="K19">
        <f>F19/16</f>
        <v>0.33856249999999999</v>
      </c>
      <c r="L19">
        <f>G19/8</f>
        <v>3.1</v>
      </c>
    </row>
    <row r="20" spans="1:12">
      <c r="A20">
        <v>512</v>
      </c>
      <c r="B20">
        <v>31.7</v>
      </c>
      <c r="C20">
        <f>5/60</f>
        <v>8.3333333333333329E-2</v>
      </c>
      <c r="D20">
        <f>19/60</f>
        <v>0.31666666666666665</v>
      </c>
      <c r="E20">
        <f>15/60</f>
        <v>0.25</v>
      </c>
      <c r="F20" s="33">
        <v>4.5999999999999996</v>
      </c>
      <c r="G20">
        <v>25.9</v>
      </c>
      <c r="H20">
        <f>13/60</f>
        <v>0.21666666666666667</v>
      </c>
      <c r="I20">
        <v>512</v>
      </c>
      <c r="J20">
        <v>512</v>
      </c>
      <c r="K20">
        <f>F20/16</f>
        <v>0.28749999999999998</v>
      </c>
      <c r="L20">
        <f>G20/8</f>
        <v>3.2374999999999998</v>
      </c>
    </row>
    <row r="21" spans="1:12">
      <c r="A21">
        <v>1024</v>
      </c>
      <c r="B21" s="17" t="s">
        <v>88</v>
      </c>
    </row>
    <row r="22" spans="1:12" ht="20" thickBot="1">
      <c r="A22" s="2" t="s">
        <v>42</v>
      </c>
    </row>
    <row r="23" spans="1:12" ht="46" thickTop="1">
      <c r="A23" s="6" t="s">
        <v>79</v>
      </c>
      <c r="B23" t="s">
        <v>76</v>
      </c>
    </row>
    <row r="24" spans="1:12" ht="57" thickBot="1">
      <c r="A24" s="7" t="s">
        <v>43</v>
      </c>
      <c r="B24" s="34" t="s">
        <v>77</v>
      </c>
      <c r="C24" s="35" t="s">
        <v>80</v>
      </c>
      <c r="D24" s="36" t="s">
        <v>50</v>
      </c>
      <c r="E24" s="37" t="s">
        <v>51</v>
      </c>
      <c r="F24" s="36" t="s">
        <v>78</v>
      </c>
      <c r="G24" s="36" t="s">
        <v>53</v>
      </c>
      <c r="H24" s="35" t="s">
        <v>64</v>
      </c>
      <c r="I24" s="35" t="s">
        <v>58</v>
      </c>
      <c r="J24" s="35" t="s">
        <v>59</v>
      </c>
      <c r="K24" s="35" t="s">
        <v>83</v>
      </c>
      <c r="L24" s="35" t="s">
        <v>84</v>
      </c>
    </row>
    <row r="25" spans="1:12">
      <c r="A25">
        <v>8</v>
      </c>
      <c r="B25">
        <v>58</v>
      </c>
      <c r="C25">
        <v>5</v>
      </c>
      <c r="D25">
        <v>175</v>
      </c>
      <c r="E25">
        <v>15</v>
      </c>
      <c r="F25" s="33">
        <v>17.77</v>
      </c>
      <c r="G25">
        <v>36.5</v>
      </c>
      <c r="H25">
        <v>13</v>
      </c>
      <c r="I25">
        <v>512</v>
      </c>
      <c r="J25">
        <v>512</v>
      </c>
      <c r="K25">
        <f>F25/32</f>
        <v>0.55531249999999999</v>
      </c>
      <c r="L25">
        <f>G25/8</f>
        <v>4.5625</v>
      </c>
    </row>
    <row r="26" spans="1:12">
      <c r="A26">
        <v>16</v>
      </c>
    </row>
    <row r="27" spans="1:12">
      <c r="A27">
        <v>32</v>
      </c>
    </row>
    <row r="28" spans="1:12">
      <c r="A28">
        <v>64</v>
      </c>
      <c r="B28">
        <v>68.400000000000006</v>
      </c>
      <c r="C28">
        <v>5</v>
      </c>
      <c r="D28">
        <v>115</v>
      </c>
      <c r="F28" s="33">
        <v>27.38</v>
      </c>
      <c r="G28">
        <v>35.03</v>
      </c>
    </row>
    <row r="29" spans="1:12">
      <c r="G29" s="17"/>
    </row>
    <row r="34" spans="1:12" ht="61" thickBot="1">
      <c r="A34" s="18" t="s">
        <v>67</v>
      </c>
      <c r="B34" s="34" t="s">
        <v>77</v>
      </c>
      <c r="C34" s="35" t="s">
        <v>80</v>
      </c>
      <c r="D34" s="36" t="s">
        <v>50</v>
      </c>
      <c r="E34" s="37" t="s">
        <v>51</v>
      </c>
      <c r="F34" s="36" t="s">
        <v>78</v>
      </c>
      <c r="G34" s="36" t="s">
        <v>53</v>
      </c>
      <c r="H34" s="35" t="s">
        <v>64</v>
      </c>
      <c r="I34" s="35" t="s">
        <v>58</v>
      </c>
      <c r="J34" s="35" t="s">
        <v>59</v>
      </c>
      <c r="K34" s="35" t="s">
        <v>83</v>
      </c>
      <c r="L34" s="35" t="s">
        <v>84</v>
      </c>
    </row>
    <row r="35" spans="1:12" ht="16" thickTop="1">
      <c r="A35" t="s">
        <v>68</v>
      </c>
    </row>
    <row r="36" spans="1:12">
      <c r="A36" t="s">
        <v>69</v>
      </c>
      <c r="B36">
        <v>35.770000000000003</v>
      </c>
    </row>
    <row r="37" spans="1:12">
      <c r="A37" t="s">
        <v>70</v>
      </c>
      <c r="B37">
        <v>32.729999999999997</v>
      </c>
    </row>
    <row r="38" spans="1:12">
      <c r="A38" t="s">
        <v>89</v>
      </c>
      <c r="B38">
        <v>58</v>
      </c>
      <c r="C38">
        <v>5</v>
      </c>
      <c r="D38">
        <v>175</v>
      </c>
      <c r="E38">
        <v>15</v>
      </c>
      <c r="F38" s="33">
        <v>17.77</v>
      </c>
      <c r="G38">
        <v>36.5</v>
      </c>
      <c r="H38">
        <v>13</v>
      </c>
      <c r="I38">
        <v>512</v>
      </c>
      <c r="J38">
        <v>512</v>
      </c>
      <c r="K38">
        <f>F38/64</f>
        <v>0.27765624999999999</v>
      </c>
      <c r="L38">
        <f>G38/8</f>
        <v>4.5625</v>
      </c>
    </row>
    <row r="47" spans="1:12">
      <c r="A47" t="s">
        <v>90</v>
      </c>
    </row>
    <row r="49" spans="1:18" ht="49" thickBot="1">
      <c r="A49" s="18" t="s">
        <v>92</v>
      </c>
      <c r="B49" s="34" t="s">
        <v>93</v>
      </c>
      <c r="C49" s="35"/>
      <c r="D49" s="36"/>
      <c r="E49" s="37"/>
      <c r="F49" s="36"/>
      <c r="G49" s="36"/>
      <c r="H49" s="35"/>
      <c r="I49" s="35"/>
      <c r="J49" s="35"/>
      <c r="K49" s="35"/>
      <c r="L49" s="35"/>
    </row>
    <row r="50" spans="1:18" ht="58" thickTop="1" thickBot="1">
      <c r="A50" t="s">
        <v>91</v>
      </c>
      <c r="B50" s="34" t="s">
        <v>77</v>
      </c>
      <c r="C50" s="35" t="s">
        <v>80</v>
      </c>
      <c r="D50" s="36" t="s">
        <v>50</v>
      </c>
      <c r="E50" s="37" t="s">
        <v>51</v>
      </c>
      <c r="F50" s="36" t="s">
        <v>78</v>
      </c>
      <c r="G50" s="36" t="s">
        <v>53</v>
      </c>
      <c r="H50" s="35" t="s">
        <v>64</v>
      </c>
      <c r="I50" s="35" t="s">
        <v>58</v>
      </c>
      <c r="J50" s="35" t="s">
        <v>59</v>
      </c>
      <c r="K50" s="35" t="s">
        <v>83</v>
      </c>
      <c r="L50" s="35" t="s">
        <v>84</v>
      </c>
      <c r="M50" s="35" t="s">
        <v>115</v>
      </c>
      <c r="Q50" t="s">
        <v>102</v>
      </c>
    </row>
    <row r="51" spans="1:18" ht="17" thickTop="1">
      <c r="A51">
        <v>8</v>
      </c>
      <c r="B51" s="40"/>
      <c r="C51" s="35"/>
      <c r="D51" s="41"/>
      <c r="E51" s="42"/>
      <c r="F51" s="41"/>
      <c r="G51" s="41"/>
      <c r="H51" s="35"/>
      <c r="I51" s="35"/>
      <c r="J51" s="35"/>
      <c r="K51" s="35"/>
      <c r="L51" s="35"/>
    </row>
    <row r="52" spans="1:18">
      <c r="A52">
        <v>16</v>
      </c>
      <c r="B52">
        <v>312.5</v>
      </c>
      <c r="C52">
        <v>2</v>
      </c>
      <c r="D52">
        <v>90</v>
      </c>
      <c r="F52" s="33">
        <v>238.9</v>
      </c>
      <c r="G52">
        <v>70.069999999999993</v>
      </c>
      <c r="O52" t="s">
        <v>94</v>
      </c>
      <c r="P52">
        <v>14.25</v>
      </c>
    </row>
    <row r="53" spans="1:18">
      <c r="A53">
        <v>32</v>
      </c>
      <c r="M53" t="s">
        <v>103</v>
      </c>
      <c r="O53" t="s">
        <v>96</v>
      </c>
      <c r="P53">
        <v>28.67</v>
      </c>
      <c r="Q53" t="s">
        <v>95</v>
      </c>
      <c r="R53">
        <v>38.08</v>
      </c>
    </row>
    <row r="54" spans="1:18">
      <c r="A54" t="s">
        <v>100</v>
      </c>
      <c r="F54" s="33">
        <v>165.3</v>
      </c>
      <c r="Q54" t="s">
        <v>101</v>
      </c>
    </row>
    <row r="55" spans="1:18">
      <c r="A55" t="s">
        <v>113</v>
      </c>
      <c r="C55">
        <v>3</v>
      </c>
      <c r="D55" t="s">
        <v>114</v>
      </c>
      <c r="E55">
        <v>60</v>
      </c>
      <c r="F55" s="33">
        <v>95.92</v>
      </c>
      <c r="M55" t="s">
        <v>116</v>
      </c>
    </row>
    <row r="56" spans="1:18" ht="14" customHeight="1"/>
    <row r="57" spans="1:18" ht="14" customHeight="1"/>
    <row r="58" spans="1:18" ht="14" customHeight="1"/>
    <row r="59" spans="1:18" ht="14" customHeight="1"/>
    <row r="60" spans="1:18" ht="40" customHeight="1">
      <c r="A60" s="18" t="s">
        <v>98</v>
      </c>
    </row>
    <row r="61" spans="1:18">
      <c r="A61" t="s">
        <v>97</v>
      </c>
      <c r="B61" t="s">
        <v>99</v>
      </c>
    </row>
    <row r="62" spans="1:18">
      <c r="A62">
        <v>512</v>
      </c>
      <c r="B62">
        <v>12.3</v>
      </c>
    </row>
    <row r="69" spans="1:9">
      <c r="A69" t="s">
        <v>104</v>
      </c>
      <c r="B69" t="s">
        <v>23</v>
      </c>
    </row>
    <row r="70" spans="1:9">
      <c r="A70" t="s">
        <v>105</v>
      </c>
      <c r="B70">
        <v>42</v>
      </c>
    </row>
    <row r="78" spans="1:9" ht="30">
      <c r="A78" t="s">
        <v>112</v>
      </c>
      <c r="D78" s="43" t="s">
        <v>111</v>
      </c>
      <c r="I78" t="s">
        <v>109</v>
      </c>
    </row>
    <row r="79" spans="1:9">
      <c r="C79" t="s">
        <v>32</v>
      </c>
      <c r="D79" t="s">
        <v>107</v>
      </c>
      <c r="E79" t="s">
        <v>5</v>
      </c>
      <c r="I79" t="s">
        <v>110</v>
      </c>
    </row>
    <row r="80" spans="1:9">
      <c r="B80" t="s">
        <v>106</v>
      </c>
      <c r="C80">
        <v>113.7</v>
      </c>
      <c r="D80">
        <v>46.97</v>
      </c>
      <c r="E80">
        <v>59.13</v>
      </c>
      <c r="I80">
        <v>64</v>
      </c>
    </row>
    <row r="81" spans="2:9">
      <c r="B81" t="s">
        <v>108</v>
      </c>
      <c r="D81">
        <v>45</v>
      </c>
      <c r="I81">
        <v>128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36" sqref="A36"/>
    </sheetView>
  </sheetViews>
  <sheetFormatPr baseColWidth="10" defaultRowHeight="15" x14ac:dyDescent="0"/>
  <cols>
    <col min="1" max="1" width="22.33203125" customWidth="1"/>
    <col min="2" max="2" width="11.83203125" customWidth="1"/>
    <col min="3" max="3" width="14" customWidth="1"/>
    <col min="4" max="4" width="15" customWidth="1"/>
    <col min="5" max="5" width="17.5" customWidth="1"/>
    <col min="6" max="6" width="13.1640625" customWidth="1"/>
    <col min="7" max="7" width="24.33203125" customWidth="1"/>
    <col min="9" max="9" width="18.5" customWidth="1"/>
    <col min="10" max="10" width="19" customWidth="1"/>
  </cols>
  <sheetData>
    <row r="1" spans="1:6" ht="20" thickBot="1">
      <c r="A1" s="1" t="s">
        <v>40</v>
      </c>
      <c r="E1" s="4" t="s">
        <v>29</v>
      </c>
    </row>
    <row r="2" spans="1:6" ht="46" thickTop="1">
      <c r="A2" s="5" t="s">
        <v>39</v>
      </c>
    </row>
    <row r="3" spans="1:6" ht="15" customHeight="1" thickBot="1">
      <c r="A3" s="8" t="s">
        <v>34</v>
      </c>
      <c r="B3" s="8" t="s">
        <v>32</v>
      </c>
      <c r="C3" s="7" t="s">
        <v>36</v>
      </c>
      <c r="D3" s="9" t="s">
        <v>33</v>
      </c>
      <c r="E3" s="7" t="s">
        <v>35</v>
      </c>
      <c r="F3" s="7" t="s">
        <v>28</v>
      </c>
    </row>
    <row r="4" spans="1:6">
      <c r="A4">
        <v>16</v>
      </c>
    </row>
    <row r="5" spans="1:6">
      <c r="A5">
        <v>32</v>
      </c>
    </row>
    <row r="6" spans="1:6">
      <c r="A6">
        <v>64</v>
      </c>
    </row>
    <row r="7" spans="1:6">
      <c r="A7">
        <v>128</v>
      </c>
    </row>
    <row r="8" spans="1:6">
      <c r="A8">
        <v>256</v>
      </c>
    </row>
    <row r="11" spans="1:6" ht="20" thickBot="1">
      <c r="A11" s="2" t="s">
        <v>42</v>
      </c>
    </row>
    <row r="12" spans="1:6" ht="34" customHeight="1" thickTop="1">
      <c r="A12" s="6" t="s">
        <v>56</v>
      </c>
    </row>
    <row r="13" spans="1:6" ht="16" thickBot="1">
      <c r="A13" s="7" t="s">
        <v>43</v>
      </c>
      <c r="B13" s="8" t="s">
        <v>32</v>
      </c>
      <c r="C13" s="7" t="s">
        <v>36</v>
      </c>
      <c r="D13" s="9" t="s">
        <v>33</v>
      </c>
      <c r="E13" s="7" t="s">
        <v>35</v>
      </c>
      <c r="F13" s="7" t="s">
        <v>28</v>
      </c>
    </row>
    <row r="14" spans="1:6">
      <c r="A14">
        <v>4</v>
      </c>
    </row>
    <row r="15" spans="1:6">
      <c r="A15">
        <v>8</v>
      </c>
    </row>
    <row r="16" spans="1:6">
      <c r="A16">
        <v>16</v>
      </c>
    </row>
    <row r="17" spans="1:6">
      <c r="A17">
        <v>32</v>
      </c>
    </row>
    <row r="23" spans="1:6" ht="20" thickBot="1">
      <c r="A23" s="2" t="s">
        <v>38</v>
      </c>
    </row>
    <row r="24" spans="1:6" ht="46" thickTop="1">
      <c r="A24" s="6" t="s">
        <v>41</v>
      </c>
    </row>
    <row r="25" spans="1:6" ht="16" thickBot="1">
      <c r="A25" s="7" t="s">
        <v>37</v>
      </c>
      <c r="B25" s="8" t="s">
        <v>32</v>
      </c>
      <c r="C25" s="7" t="s">
        <v>36</v>
      </c>
      <c r="D25" s="9" t="s">
        <v>33</v>
      </c>
      <c r="E25" s="7" t="s">
        <v>35</v>
      </c>
      <c r="F25" s="7" t="s">
        <v>28</v>
      </c>
    </row>
    <row r="26" spans="1:6">
      <c r="A26">
        <v>4</v>
      </c>
    </row>
    <row r="27" spans="1:6">
      <c r="A27">
        <v>8</v>
      </c>
    </row>
    <row r="28" spans="1:6">
      <c r="A28">
        <v>16</v>
      </c>
    </row>
    <row r="33" spans="1:4">
      <c r="A33" s="3" t="s">
        <v>44</v>
      </c>
      <c r="B33" s="3"/>
      <c r="C33" s="3"/>
      <c r="D33" s="3"/>
    </row>
    <row r="34" spans="1:4">
      <c r="A34" s="3" t="s">
        <v>31</v>
      </c>
      <c r="B34" s="3" t="s">
        <v>45</v>
      </c>
      <c r="C34" s="3" t="s">
        <v>4</v>
      </c>
      <c r="D34" s="3" t="s">
        <v>5</v>
      </c>
    </row>
    <row r="35" spans="1:4">
      <c r="A35" s="3">
        <v>128</v>
      </c>
      <c r="B35" s="3">
        <v>44.22</v>
      </c>
      <c r="C35" s="3">
        <v>33.92</v>
      </c>
      <c r="D35" s="3">
        <v>9.9830000000000005</v>
      </c>
    </row>
    <row r="36" spans="1:4">
      <c r="A36" s="3">
        <v>256</v>
      </c>
      <c r="B36" s="3">
        <v>89.83</v>
      </c>
      <c r="C36" s="3">
        <v>67.67</v>
      </c>
      <c r="D36" s="3">
        <v>21.82</v>
      </c>
    </row>
    <row r="37" spans="1:4">
      <c r="A37" s="3">
        <v>512</v>
      </c>
      <c r="B37" s="3"/>
      <c r="C37" s="3"/>
      <c r="D37" s="3"/>
    </row>
    <row r="38" spans="1:4">
      <c r="A38" s="3">
        <v>1024</v>
      </c>
      <c r="B38" s="3"/>
      <c r="C38" s="3"/>
      <c r="D38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zoomScale="125" zoomScaleNormal="125" zoomScalePageLayoutView="125" workbookViewId="0">
      <selection activeCell="A29" sqref="A29"/>
    </sheetView>
  </sheetViews>
  <sheetFormatPr baseColWidth="10" defaultRowHeight="15" x14ac:dyDescent="0"/>
  <cols>
    <col min="1" max="1" width="10.5" customWidth="1"/>
  </cols>
  <sheetData>
    <row r="2" spans="1:6">
      <c r="A2" t="s">
        <v>0</v>
      </c>
    </row>
    <row r="3" spans="1:6">
      <c r="A3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</row>
    <row r="5" spans="1:6">
      <c r="A5">
        <v>128</v>
      </c>
      <c r="B5">
        <v>26.22</v>
      </c>
      <c r="C5">
        <v>15.08</v>
      </c>
      <c r="D5">
        <v>10.92</v>
      </c>
    </row>
    <row r="6" spans="1:6">
      <c r="A6">
        <v>256</v>
      </c>
      <c r="B6">
        <v>38.18</v>
      </c>
      <c r="C6">
        <v>16.53</v>
      </c>
      <c r="D6">
        <v>21.65</v>
      </c>
    </row>
    <row r="7" spans="1:6">
      <c r="A7">
        <v>512</v>
      </c>
      <c r="B7">
        <v>67</v>
      </c>
      <c r="C7">
        <v>23.3</v>
      </c>
      <c r="D7">
        <v>43.65</v>
      </c>
      <c r="F7">
        <v>24</v>
      </c>
    </row>
    <row r="8" spans="1:6">
      <c r="A8">
        <v>1024</v>
      </c>
      <c r="B8">
        <v>134.19999999999999</v>
      </c>
      <c r="C8">
        <v>46.43</v>
      </c>
      <c r="D8">
        <v>87.32</v>
      </c>
    </row>
    <row r="9" spans="1:6">
      <c r="A9">
        <v>2048</v>
      </c>
      <c r="B9">
        <v>274.3</v>
      </c>
      <c r="C9">
        <v>96.6</v>
      </c>
      <c r="D9">
        <v>177.7</v>
      </c>
    </row>
    <row r="11" spans="1:6">
      <c r="A11" t="s">
        <v>6</v>
      </c>
    </row>
    <row r="12" spans="1:6">
      <c r="A12" t="s">
        <v>7</v>
      </c>
      <c r="B12" t="s">
        <v>8</v>
      </c>
    </row>
    <row r="13" spans="1:6">
      <c r="A13">
        <v>1</v>
      </c>
      <c r="B13">
        <v>108</v>
      </c>
      <c r="C13">
        <v>25.67</v>
      </c>
      <c r="D13">
        <v>81.72</v>
      </c>
    </row>
    <row r="16" spans="1:6">
      <c r="A16" t="s">
        <v>9</v>
      </c>
    </row>
    <row r="17" spans="1:4">
      <c r="A17">
        <v>1</v>
      </c>
    </row>
    <row r="21" spans="1:4">
      <c r="A21" t="s">
        <v>10</v>
      </c>
    </row>
    <row r="23" spans="1:4">
      <c r="A23">
        <v>2</v>
      </c>
      <c r="B23">
        <v>210.6</v>
      </c>
      <c r="C23">
        <v>44.62</v>
      </c>
      <c r="D23">
        <v>164.8</v>
      </c>
    </row>
    <row r="25" spans="1:4">
      <c r="A25" t="s">
        <v>11</v>
      </c>
    </row>
    <row r="26" spans="1:4">
      <c r="A26">
        <v>2</v>
      </c>
      <c r="B26">
        <v>178.2</v>
      </c>
      <c r="C26">
        <v>38</v>
      </c>
      <c r="D26">
        <v>139.1</v>
      </c>
    </row>
    <row r="31" spans="1:4">
      <c r="A31" t="s">
        <v>12</v>
      </c>
    </row>
    <row r="32" spans="1:4">
      <c r="A32">
        <v>4</v>
      </c>
      <c r="B32">
        <v>326.10000000000002</v>
      </c>
      <c r="C32">
        <v>45.5</v>
      </c>
      <c r="D32">
        <v>278.8</v>
      </c>
    </row>
    <row r="36" spans="1:4">
      <c r="A36" t="s">
        <v>13</v>
      </c>
    </row>
    <row r="37" spans="1:4">
      <c r="A37">
        <v>4</v>
      </c>
      <c r="B37">
        <v>421</v>
      </c>
      <c r="C37">
        <v>92</v>
      </c>
      <c r="D37">
        <v>327</v>
      </c>
    </row>
    <row r="39" spans="1:4">
      <c r="B39" t="s">
        <v>25</v>
      </c>
    </row>
    <row r="40" spans="1:4">
      <c r="A40" t="s">
        <v>24</v>
      </c>
      <c r="B40" t="s">
        <v>23</v>
      </c>
      <c r="C40" t="s">
        <v>26</v>
      </c>
      <c r="D40" t="s">
        <v>27</v>
      </c>
    </row>
    <row r="41" spans="1:4">
      <c r="A41">
        <v>32</v>
      </c>
      <c r="B41">
        <v>88.62</v>
      </c>
      <c r="C41">
        <v>18.2</v>
      </c>
      <c r="D41">
        <v>60</v>
      </c>
    </row>
    <row r="42" spans="1:4">
      <c r="A42">
        <v>64</v>
      </c>
      <c r="B42">
        <v>47.95</v>
      </c>
      <c r="C42">
        <v>18.350000000000001</v>
      </c>
      <c r="D42">
        <v>42.65</v>
      </c>
    </row>
    <row r="43" spans="1:4">
      <c r="A43">
        <v>128</v>
      </c>
      <c r="B43">
        <v>51</v>
      </c>
      <c r="C43">
        <v>26.4</v>
      </c>
      <c r="D43">
        <v>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F14" sqref="F14"/>
    </sheetView>
  </sheetViews>
  <sheetFormatPr baseColWidth="10" defaultRowHeight="15" x14ac:dyDescent="0"/>
  <cols>
    <col min="1" max="1" width="21.83203125" style="3" customWidth="1"/>
    <col min="2" max="2" width="9.5" style="3" customWidth="1"/>
    <col min="3" max="3" width="10.83203125" style="3"/>
    <col min="4" max="4" width="11.83203125" style="3" customWidth="1"/>
    <col min="5" max="6" width="12.6640625" style="3" customWidth="1"/>
    <col min="7" max="7" width="10.83203125" style="3"/>
    <col min="8" max="9" width="14.1640625" style="3" customWidth="1"/>
    <col min="10" max="10" width="14.33203125" style="3" bestFit="1" customWidth="1"/>
    <col min="11" max="16384" width="10.83203125" style="3"/>
  </cols>
  <sheetData>
    <row r="1" spans="1:12" ht="16" thickBot="1">
      <c r="A1" s="19" t="s">
        <v>57</v>
      </c>
      <c r="B1" s="20" t="s">
        <v>46</v>
      </c>
      <c r="C1" s="20"/>
      <c r="D1" s="20"/>
    </row>
    <row r="2" spans="1:12" ht="16" thickTop="1">
      <c r="A2" s="20" t="s">
        <v>30</v>
      </c>
      <c r="B2" s="20" t="s">
        <v>49</v>
      </c>
      <c r="C2" s="20"/>
      <c r="D2" s="20"/>
    </row>
    <row r="3" spans="1:12" ht="46" thickBot="1">
      <c r="A3" s="3" t="s">
        <v>48</v>
      </c>
      <c r="H3" s="21" t="s">
        <v>61</v>
      </c>
    </row>
    <row r="4" spans="1:12" ht="53" customHeight="1" thickTop="1" thickBot="1">
      <c r="A4" s="19" t="s">
        <v>47</v>
      </c>
      <c r="B4" s="22" t="s">
        <v>23</v>
      </c>
      <c r="C4" s="23" t="s">
        <v>50</v>
      </c>
      <c r="D4" s="23" t="s">
        <v>52</v>
      </c>
      <c r="E4" s="23" t="s">
        <v>53</v>
      </c>
      <c r="F4" s="24" t="s">
        <v>54</v>
      </c>
      <c r="G4" s="25" t="s">
        <v>51</v>
      </c>
      <c r="H4" s="24" t="s">
        <v>58</v>
      </c>
      <c r="I4" s="24" t="s">
        <v>59</v>
      </c>
      <c r="J4" s="24" t="s">
        <v>55</v>
      </c>
    </row>
    <row r="5" spans="1:12" ht="16" thickTop="1">
      <c r="A5" s="3">
        <v>128</v>
      </c>
      <c r="B5" s="3">
        <v>13.35</v>
      </c>
      <c r="C5" s="3">
        <v>4</v>
      </c>
      <c r="D5" s="3">
        <v>9.4670000000000005</v>
      </c>
      <c r="E5" s="3">
        <v>3.2330000000000001</v>
      </c>
      <c r="F5" s="3">
        <v>10</v>
      </c>
      <c r="G5" s="3">
        <v>10</v>
      </c>
      <c r="H5" s="3" t="s">
        <v>60</v>
      </c>
      <c r="I5" s="3">
        <v>64</v>
      </c>
      <c r="J5" s="3">
        <v>5</v>
      </c>
    </row>
    <row r="6" spans="1:12">
      <c r="A6" s="3">
        <v>256</v>
      </c>
      <c r="B6" s="3">
        <v>16.7</v>
      </c>
      <c r="C6" s="3">
        <v>5</v>
      </c>
      <c r="D6" s="3">
        <v>10.88</v>
      </c>
      <c r="E6" s="3">
        <v>5.117</v>
      </c>
      <c r="F6" s="3">
        <v>10</v>
      </c>
      <c r="G6" s="3">
        <v>10</v>
      </c>
      <c r="H6" s="3" t="s">
        <v>60</v>
      </c>
      <c r="I6" s="3">
        <v>64</v>
      </c>
      <c r="J6" s="3">
        <v>5</v>
      </c>
    </row>
    <row r="7" spans="1:12">
      <c r="A7" s="3">
        <v>512</v>
      </c>
      <c r="B7" s="3">
        <v>28.5</v>
      </c>
      <c r="C7" s="3">
        <v>12</v>
      </c>
      <c r="D7" s="3">
        <v>20.22</v>
      </c>
      <c r="E7" s="3">
        <v>7.4829999999999997</v>
      </c>
      <c r="F7" s="3">
        <v>10</v>
      </c>
      <c r="G7" s="3">
        <v>10</v>
      </c>
      <c r="H7" s="3">
        <v>64</v>
      </c>
      <c r="I7" s="3">
        <v>64</v>
      </c>
      <c r="J7" s="3">
        <v>5</v>
      </c>
    </row>
    <row r="8" spans="1:12">
      <c r="A8" s="3">
        <v>1024</v>
      </c>
      <c r="B8" s="3">
        <v>52.22</v>
      </c>
      <c r="C8" s="3">
        <v>28</v>
      </c>
      <c r="D8" s="3">
        <v>37.97</v>
      </c>
      <c r="E8" s="3">
        <v>13.22</v>
      </c>
      <c r="F8" s="3">
        <v>10</v>
      </c>
      <c r="G8" s="3">
        <v>10</v>
      </c>
      <c r="H8" s="3">
        <v>128</v>
      </c>
      <c r="I8" s="3">
        <v>128</v>
      </c>
      <c r="J8" s="3">
        <v>5</v>
      </c>
      <c r="L8" s="3" t="s">
        <v>65</v>
      </c>
    </row>
    <row r="9" spans="1:12">
      <c r="A9" s="3">
        <v>2048</v>
      </c>
      <c r="B9" s="3">
        <v>97.45</v>
      </c>
      <c r="C9" s="3">
        <v>50</v>
      </c>
      <c r="D9" s="3">
        <v>75.23</v>
      </c>
      <c r="E9" s="3">
        <v>20.78</v>
      </c>
      <c r="F9" s="3">
        <v>10</v>
      </c>
      <c r="G9" s="3">
        <v>10</v>
      </c>
      <c r="H9" s="3">
        <v>256</v>
      </c>
      <c r="I9" s="3">
        <v>256</v>
      </c>
      <c r="J9" s="3">
        <v>5</v>
      </c>
      <c r="K9" s="3">
        <v>64.099999999999994</v>
      </c>
      <c r="L9" s="3">
        <v>24</v>
      </c>
    </row>
    <row r="10" spans="1:12">
      <c r="A10" s="3">
        <v>4096</v>
      </c>
    </row>
    <row r="15" spans="1:12" ht="16" thickBot="1">
      <c r="A15" s="26" t="s">
        <v>42</v>
      </c>
    </row>
    <row r="16" spans="1:12" ht="46" thickTop="1">
      <c r="A16" s="27" t="s">
        <v>62</v>
      </c>
    </row>
    <row r="17" spans="1:10" ht="61" thickBot="1">
      <c r="A17" s="28" t="s">
        <v>43</v>
      </c>
      <c r="B17" s="22" t="s">
        <v>23</v>
      </c>
      <c r="C17" s="23" t="s">
        <v>50</v>
      </c>
      <c r="D17" s="23" t="s">
        <v>52</v>
      </c>
      <c r="E17" s="23" t="s">
        <v>53</v>
      </c>
      <c r="F17" s="24" t="s">
        <v>64</v>
      </c>
      <c r="G17" s="25" t="s">
        <v>51</v>
      </c>
      <c r="H17" s="24" t="s">
        <v>58</v>
      </c>
      <c r="I17" s="24" t="s">
        <v>59</v>
      </c>
      <c r="J17" s="24" t="s">
        <v>55</v>
      </c>
    </row>
    <row r="18" spans="1:10">
      <c r="A18" s="3">
        <v>8</v>
      </c>
      <c r="B18" s="3">
        <v>97.45</v>
      </c>
      <c r="C18" s="3">
        <v>50</v>
      </c>
      <c r="D18" s="3">
        <v>75.23</v>
      </c>
      <c r="E18" s="3">
        <v>20.78</v>
      </c>
      <c r="F18" s="3">
        <v>10</v>
      </c>
      <c r="G18" s="3">
        <v>10</v>
      </c>
      <c r="H18" s="3">
        <v>256</v>
      </c>
      <c r="I18" s="3">
        <v>256</v>
      </c>
      <c r="J18" s="3">
        <v>5</v>
      </c>
    </row>
    <row r="19" spans="1:10">
      <c r="A19" s="3">
        <v>16</v>
      </c>
      <c r="B19" s="3">
        <v>68.8</v>
      </c>
      <c r="C19" s="3">
        <v>51</v>
      </c>
      <c r="D19" s="3">
        <v>46.9</v>
      </c>
      <c r="E19" s="3">
        <v>20.12</v>
      </c>
      <c r="F19" s="3">
        <v>13</v>
      </c>
      <c r="G19" s="3">
        <v>25</v>
      </c>
      <c r="H19" s="3">
        <v>128</v>
      </c>
      <c r="I19" s="3">
        <v>256</v>
      </c>
      <c r="J19" s="3">
        <v>5</v>
      </c>
    </row>
    <row r="20" spans="1:10">
      <c r="A20" s="3">
        <v>27</v>
      </c>
      <c r="B20" s="3">
        <v>55.18</v>
      </c>
      <c r="C20" s="3">
        <v>56</v>
      </c>
      <c r="D20" s="3">
        <v>31.97</v>
      </c>
      <c r="E20" s="3">
        <v>22.68</v>
      </c>
      <c r="F20" s="3">
        <v>25</v>
      </c>
      <c r="G20" s="3">
        <v>63</v>
      </c>
      <c r="H20" s="3">
        <v>64</v>
      </c>
      <c r="I20" s="3">
        <v>256</v>
      </c>
      <c r="J20" s="3">
        <v>5</v>
      </c>
    </row>
    <row r="21" spans="1:10">
      <c r="A21" s="3">
        <v>24</v>
      </c>
      <c r="D21" s="3">
        <v>29.4</v>
      </c>
      <c r="E21" s="3">
        <v>32.479999999999997</v>
      </c>
    </row>
    <row r="22" spans="1:10">
      <c r="E22" s="3" t="s">
        <v>66</v>
      </c>
    </row>
    <row r="26" spans="1:10" ht="16" thickBot="1">
      <c r="A26" s="29" t="s">
        <v>40</v>
      </c>
    </row>
    <row r="27" spans="1:10" ht="61" thickTop="1">
      <c r="A27" s="30" t="s">
        <v>63</v>
      </c>
    </row>
    <row r="28" spans="1:10" ht="61" thickBot="1">
      <c r="A28" s="31" t="s">
        <v>34</v>
      </c>
      <c r="B28" s="22" t="s">
        <v>23</v>
      </c>
      <c r="C28" s="23" t="s">
        <v>50</v>
      </c>
      <c r="D28" s="23" t="s">
        <v>52</v>
      </c>
      <c r="E28" s="23" t="s">
        <v>53</v>
      </c>
      <c r="F28" s="24" t="s">
        <v>54</v>
      </c>
      <c r="G28" s="25" t="s">
        <v>51</v>
      </c>
      <c r="H28" s="24" t="s">
        <v>58</v>
      </c>
      <c r="I28" s="24" t="s">
        <v>59</v>
      </c>
      <c r="J28" s="24" t="s">
        <v>55</v>
      </c>
    </row>
    <row r="29" spans="1:10">
      <c r="A29" s="3">
        <v>16</v>
      </c>
      <c r="B29" s="3">
        <v>38.58</v>
      </c>
      <c r="C29" s="3">
        <v>55</v>
      </c>
      <c r="D29" s="3">
        <v>19.75</v>
      </c>
      <c r="E29" s="3">
        <v>17.399999999999999</v>
      </c>
      <c r="F29" s="3">
        <v>10</v>
      </c>
      <c r="G29" s="3">
        <v>10</v>
      </c>
      <c r="H29" s="3">
        <v>64</v>
      </c>
      <c r="I29" s="3">
        <v>64</v>
      </c>
      <c r="J29" s="3">
        <v>4</v>
      </c>
    </row>
    <row r="30" spans="1:10">
      <c r="A30" s="3">
        <v>32</v>
      </c>
      <c r="B30" s="3">
        <v>33.270000000000003</v>
      </c>
      <c r="C30" s="3">
        <v>28</v>
      </c>
      <c r="D30" s="3">
        <v>20.12</v>
      </c>
      <c r="E30" s="3">
        <v>12.18</v>
      </c>
      <c r="F30" s="3">
        <v>10</v>
      </c>
      <c r="G30" s="3">
        <v>10</v>
      </c>
      <c r="H30" s="3">
        <v>64</v>
      </c>
      <c r="I30" s="3">
        <v>64</v>
      </c>
      <c r="J30" s="3">
        <v>5</v>
      </c>
    </row>
    <row r="31" spans="1:10">
      <c r="A31" s="3">
        <v>64</v>
      </c>
      <c r="B31" s="3">
        <v>28.5</v>
      </c>
      <c r="C31" s="3">
        <v>12</v>
      </c>
      <c r="D31" s="3">
        <v>20.22</v>
      </c>
      <c r="E31" s="3">
        <v>7.4829999999999997</v>
      </c>
      <c r="F31" s="3">
        <v>10</v>
      </c>
      <c r="G31" s="3">
        <v>10</v>
      </c>
      <c r="H31" s="3">
        <v>64</v>
      </c>
      <c r="I31" s="3">
        <v>64</v>
      </c>
      <c r="J31" s="3">
        <v>5</v>
      </c>
    </row>
    <row r="32" spans="1:10">
      <c r="A32" s="3">
        <v>128</v>
      </c>
    </row>
    <row r="33" spans="1:10">
      <c r="A33" s="3">
        <v>256</v>
      </c>
    </row>
    <row r="38" spans="1:10" ht="61" thickBot="1">
      <c r="A38" s="32" t="s">
        <v>67</v>
      </c>
      <c r="B38" s="22" t="s">
        <v>23</v>
      </c>
      <c r="C38" s="23" t="s">
        <v>50</v>
      </c>
      <c r="D38" s="23" t="s">
        <v>52</v>
      </c>
      <c r="E38" s="23" t="s">
        <v>53</v>
      </c>
      <c r="F38" s="24" t="s">
        <v>54</v>
      </c>
      <c r="G38" s="25" t="s">
        <v>51</v>
      </c>
      <c r="H38" s="24" t="s">
        <v>58</v>
      </c>
      <c r="I38" s="24" t="s">
        <v>59</v>
      </c>
      <c r="J38" s="24" t="s">
        <v>55</v>
      </c>
    </row>
    <row r="39" spans="1:10" ht="16" thickTop="1">
      <c r="A39" s="3" t="s">
        <v>68</v>
      </c>
    </row>
    <row r="40" spans="1:10">
      <c r="A40" s="3" t="s">
        <v>69</v>
      </c>
      <c r="B40" s="3">
        <v>35.770000000000003</v>
      </c>
    </row>
    <row r="41" spans="1:10">
      <c r="A41" s="3" t="s">
        <v>70</v>
      </c>
      <c r="B41" s="3">
        <v>32.729999999999997</v>
      </c>
    </row>
    <row r="44" spans="1:10">
      <c r="A44" s="3" t="s">
        <v>74</v>
      </c>
    </row>
    <row r="45" spans="1:10">
      <c r="A45" s="3" t="s">
        <v>71</v>
      </c>
      <c r="B45" s="3">
        <v>21</v>
      </c>
      <c r="C45" s="3">
        <v>62</v>
      </c>
      <c r="D45" s="3">
        <v>7.133</v>
      </c>
      <c r="E45" s="3">
        <v>12.22</v>
      </c>
    </row>
    <row r="46" spans="1:10">
      <c r="A46" s="3" t="s">
        <v>19</v>
      </c>
      <c r="B46" s="3">
        <v>97.45</v>
      </c>
      <c r="C46" s="3">
        <v>50</v>
      </c>
      <c r="D46" s="3">
        <v>75.23</v>
      </c>
      <c r="E46" s="3">
        <v>20.78</v>
      </c>
      <c r="F46" s="3">
        <v>10</v>
      </c>
      <c r="G46" s="3">
        <v>10</v>
      </c>
      <c r="H46" s="3">
        <v>256</v>
      </c>
      <c r="I46" s="3">
        <v>256</v>
      </c>
      <c r="J46" s="3">
        <v>5</v>
      </c>
    </row>
    <row r="53" spans="1:5" ht="30">
      <c r="A53" s="32" t="s">
        <v>73</v>
      </c>
    </row>
    <row r="54" spans="1:5">
      <c r="A54" s="3" t="s">
        <v>72</v>
      </c>
    </row>
    <row r="55" spans="1:5">
      <c r="A55" s="3" t="s">
        <v>19</v>
      </c>
      <c r="B55" s="3">
        <v>233.9</v>
      </c>
      <c r="D55" s="3">
        <v>99.37</v>
      </c>
      <c r="E55" s="3">
        <v>128.80000000000001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Cyder</vt:lpstr>
      <vt:lpstr>FG-New_version</vt:lpstr>
      <vt:lpstr>Sierra-FG</vt:lpstr>
      <vt:lpstr>India-FG</vt:lpstr>
      <vt:lpstr>old data</vt:lpstr>
      <vt:lpstr>Sierra_OLD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2010-09-29T20:30:44Z</dcterms:created>
  <dcterms:modified xsi:type="dcterms:W3CDTF">2011-01-02T21:38:07Z</dcterms:modified>
</cp:coreProperties>
</file>