
<file path=[Content_Types].xml><?xml version="1.0" encoding="utf-8"?>
<Types xmlns="http://schemas.openxmlformats.org/package/2006/content-types">
  <Override PartName="/xl/charts/chart16.xml" ContentType="application/vnd.openxmlformats-officedocument.drawingml.chart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charts/chart13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externalLinks/externalLink2.xml" ContentType="application/vnd.openxmlformats-officedocument.spreadsheetml.externalLink+xml"/>
  <Override PartName="/xl/charts/chart1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harts/chart14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11.xml" ContentType="application/vnd.openxmlformats-officedocument.drawingml.chart+xml"/>
  <Default Extension="rels" ContentType="application/vnd.openxmlformats-package.relationships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60" yWindow="2540" windowWidth="31800" windowHeight="1860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  <externalReference r:id="rId5"/>
  </externalReferenc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Q122"/>
  <c r="P122"/>
  <c r="O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8"/>
  <c r="C7"/>
  <c r="C6"/>
  <c r="C5"/>
  <c r="O192" i="3"/>
  <c r="N192"/>
  <c r="M192"/>
  <c r="L192"/>
  <c r="O191"/>
  <c r="N191"/>
  <c r="M191"/>
  <c r="L191"/>
  <c r="O190"/>
  <c r="N190"/>
  <c r="M190"/>
  <c r="L190"/>
  <c r="F201"/>
  <c r="H201"/>
  <c r="E201"/>
  <c r="G201"/>
  <c r="F196"/>
  <c r="H196"/>
  <c r="E196"/>
  <c r="G196"/>
  <c r="F191"/>
  <c r="H191"/>
  <c r="E191"/>
  <c r="G191"/>
  <c r="D183"/>
  <c r="E183"/>
  <c r="D182"/>
  <c r="E182"/>
  <c r="D181"/>
  <c r="E181"/>
  <c r="E178"/>
  <c r="D178"/>
  <c r="C178"/>
  <c r="B178"/>
  <c r="C177"/>
  <c r="B177"/>
  <c r="C176"/>
  <c r="B176"/>
  <c r="C175"/>
  <c r="B175"/>
  <c r="E174"/>
  <c r="D174"/>
  <c r="C174"/>
  <c r="B174"/>
  <c r="C173"/>
  <c r="B173"/>
  <c r="C172"/>
  <c r="B172"/>
  <c r="L171"/>
  <c r="K171"/>
  <c r="J171"/>
  <c r="C171"/>
  <c r="B171"/>
  <c r="L170"/>
  <c r="K170"/>
  <c r="J170"/>
  <c r="E170"/>
  <c r="D170"/>
  <c r="C170"/>
  <c r="B170"/>
  <c r="L169"/>
  <c r="K169"/>
  <c r="J169"/>
  <c r="C169"/>
  <c r="B169"/>
  <c r="C168"/>
  <c r="B168"/>
  <c r="C167"/>
  <c r="B167"/>
  <c r="C165"/>
  <c r="B165"/>
  <c r="C164"/>
  <c r="B164"/>
  <c r="C163"/>
  <c r="B163"/>
  <c r="K161"/>
  <c r="J161"/>
  <c r="C161"/>
  <c r="B161"/>
  <c r="K160"/>
  <c r="J160"/>
  <c r="C160"/>
  <c r="B160"/>
  <c r="K159"/>
  <c r="J159"/>
  <c r="C159"/>
  <c r="B159"/>
  <c r="C158"/>
  <c r="B158"/>
  <c r="C157"/>
  <c r="B157"/>
  <c r="K156"/>
  <c r="J156"/>
  <c r="C156"/>
  <c r="B156"/>
  <c r="K155"/>
  <c r="J155"/>
  <c r="C155"/>
  <c r="B155"/>
  <c r="K154"/>
  <c r="J154"/>
  <c r="C154"/>
  <c r="B154"/>
  <c r="O128"/>
  <c r="M128"/>
  <c r="O127"/>
  <c r="M127"/>
  <c r="Q126"/>
  <c r="P126"/>
  <c r="O126"/>
  <c r="M126"/>
  <c r="G126"/>
  <c r="F126"/>
  <c r="O123"/>
  <c r="M123"/>
  <c r="O122"/>
  <c r="M122"/>
  <c r="Q121"/>
  <c r="P121"/>
  <c r="O121"/>
  <c r="M121"/>
  <c r="G121"/>
  <c r="F121"/>
  <c r="O118"/>
  <c r="M118"/>
  <c r="O117"/>
  <c r="M117"/>
  <c r="Q116"/>
  <c r="P116"/>
  <c r="O116"/>
  <c r="M116"/>
  <c r="G116"/>
  <c r="F116"/>
  <c r="U111"/>
  <c r="U110"/>
  <c r="B90"/>
  <c r="G82"/>
  <c r="C82"/>
  <c r="G81"/>
  <c r="C81"/>
  <c r="G80"/>
  <c r="C80"/>
  <c r="Z74"/>
  <c r="V74"/>
  <c r="S74"/>
  <c r="R74"/>
  <c r="Q74"/>
  <c r="O74"/>
  <c r="M74"/>
  <c r="Z73"/>
  <c r="V73"/>
  <c r="S73"/>
  <c r="R73"/>
  <c r="P73"/>
  <c r="O73"/>
  <c r="F73"/>
  <c r="E73"/>
  <c r="Z72"/>
  <c r="V72"/>
  <c r="S72"/>
  <c r="R72"/>
  <c r="O72"/>
  <c r="F72"/>
  <c r="E72"/>
  <c r="F71"/>
  <c r="E71"/>
  <c r="G68"/>
  <c r="G67"/>
  <c r="E67"/>
  <c r="I66"/>
  <c r="H66"/>
  <c r="G66"/>
  <c r="E66"/>
  <c r="C66"/>
  <c r="G63"/>
  <c r="E63"/>
  <c r="C63"/>
  <c r="G62"/>
  <c r="I61"/>
  <c r="H61"/>
  <c r="G61"/>
  <c r="C61"/>
  <c r="G59"/>
  <c r="C59"/>
  <c r="G58"/>
  <c r="C58"/>
  <c r="I57"/>
  <c r="H57"/>
  <c r="G57"/>
  <c r="C57"/>
  <c r="E37"/>
  <c r="D37"/>
  <c r="K36"/>
  <c r="E36"/>
  <c r="D36"/>
  <c r="K35"/>
  <c r="E35"/>
  <c r="D35"/>
  <c r="R29"/>
  <c r="Q29"/>
  <c r="P29"/>
  <c r="R28"/>
  <c r="Q28"/>
  <c r="P28"/>
  <c r="R27"/>
  <c r="Q27"/>
  <c r="P27"/>
  <c r="M27"/>
  <c r="V23"/>
  <c r="V22"/>
  <c r="X21"/>
  <c r="W21"/>
  <c r="V21"/>
  <c r="V19"/>
  <c r="T19"/>
  <c r="B19"/>
  <c r="V18"/>
  <c r="T18"/>
  <c r="X17"/>
  <c r="W17"/>
  <c r="V17"/>
  <c r="T17"/>
  <c r="V15"/>
  <c r="P15"/>
  <c r="V14"/>
  <c r="P14"/>
  <c r="I14"/>
  <c r="H14"/>
  <c r="G14"/>
  <c r="F14"/>
  <c r="X13"/>
  <c r="W13"/>
  <c r="V13"/>
  <c r="P13"/>
  <c r="I13"/>
  <c r="H13"/>
  <c r="G13"/>
  <c r="F13"/>
  <c r="E13"/>
  <c r="D13"/>
  <c r="I12"/>
  <c r="H12"/>
  <c r="G12"/>
  <c r="F12"/>
  <c r="L9"/>
  <c r="N7"/>
  <c r="M7"/>
  <c r="K7"/>
  <c r="H7"/>
  <c r="E7"/>
  <c r="N6"/>
  <c r="M6"/>
  <c r="K6"/>
  <c r="H6"/>
  <c r="E6"/>
  <c r="O5"/>
  <c r="N5"/>
  <c r="M5"/>
  <c r="K5"/>
  <c r="H5"/>
  <c r="E5"/>
</calcChain>
</file>

<file path=xl/sharedStrings.xml><?xml version="1.0" encoding="utf-8"?>
<sst xmlns="http://schemas.openxmlformats.org/spreadsheetml/2006/main" count="517" uniqueCount="266">
  <si>
    <t>Align</t>
    <phoneticPr fontId="3" type="noConversion"/>
  </si>
  <si>
    <t>SNPs</t>
    <phoneticPr fontId="3" type="noConversion"/>
  </si>
  <si>
    <t>2GB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</si>
  <si>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</si>
  <si>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</si>
  <si>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</si>
  <si>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</si>
  <si>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</si>
  <si>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1800M</t>
    <phoneticPr fontId="3" type="noConversion"/>
  </si>
  <si>
    <t>1.1M</t>
  </si>
  <si>
    <t>Changign number of tasks</t>
    <phoneticPr fontId="3" type="noConversion"/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</si>
  <si>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</si>
  <si>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</si>
  <si>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</si>
  <si>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</si>
  <si>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</si>
  <si>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</si>
  <si>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</si>
  <si>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4GB</t>
    <phoneticPr fontId="3" type="noConversion"/>
  </si>
  <si>
    <t>start</t>
    <phoneticPr fontId="3" type="noConversion"/>
  </si>
  <si>
    <t>finish</t>
    <phoneticPr fontId="3" type="noConversion"/>
  </si>
  <si>
    <t>reduce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</si>
  <si>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</si>
  <si>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</si>
  <si>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</si>
  <si>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Align(8tasks)</t>
    <phoneticPr fontId="3" type="noConversion"/>
  </si>
  <si>
    <t>SNPs(8tasks)</t>
    <phoneticPr fontId="3" type="noConversion"/>
  </si>
  <si>
    <t>Align(32tasks)</t>
    <phoneticPr fontId="3" type="noConversion"/>
  </si>
  <si>
    <t>SNPs(32tasks)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</si>
  <si>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</si>
  <si>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</si>
  <si>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</si>
  <si>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</si>
  <si>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</si>
  <si>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</si>
  <si>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</si>
  <si>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</si>
  <si>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</si>
  <si>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</si>
  <si>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</si>
  <si>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</si>
  <si>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</si>
  <si>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</si>
  <si>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</si>
  <si>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averge sort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</si>
  <si>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</si>
  <si>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</si>
  <si>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</si>
  <si>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</si>
  <si>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</si>
  <si>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</si>
  <si>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</si>
  <si>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</si>
  <si>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</si>
  <si>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</si>
  <si>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</si>
  <si>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</si>
  <si>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</si>
  <si>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</si>
  <si>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</si>
  <si>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</si>
  <si>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</si>
  <si>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</si>
  <si>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</si>
  <si>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SEQAL</t>
    <phoneticPr fontId="3" type="noConversion"/>
  </si>
  <si>
    <t>Local-PMR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</si>
  <si>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</si>
  <si>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</si>
  <si>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</si>
  <si>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</si>
  <si>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</si>
  <si>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</si>
  <si>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</si>
  <si>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</si>
  <si>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</si>
  <si>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</si>
  <si>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</si>
  <si>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</si>
  <si>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</si>
  <si>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</si>
  <si>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</si>
  <si>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</si>
  <si>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</si>
  <si>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</si>
  <si>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</si>
  <si>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</si>
  <si>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</si>
  <si>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</si>
  <si>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</si>
  <si>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</si>
  <si>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Varying chunk size ,  Input Size = 10GB, Number of workers - 32, Number of reduces -8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</si>
  <si>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</si>
  <si>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</si>
  <si>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</si>
  <si>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</si>
  <si>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</si>
  <si>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</si>
  <si>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</si>
  <si>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</si>
  <si>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</si>
  <si>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</si>
  <si>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</si>
  <si>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sequences per chunk</t>
    <phoneticPr fontId="3" type="noConversion"/>
  </si>
  <si>
    <t>SEQAL</t>
    <phoneticPr fontId="3" type="noConversion"/>
  </si>
  <si>
    <t>local-PMR(bwa)</t>
    <phoneticPr fontId="3" type="noConversion"/>
  </si>
  <si>
    <t>distribtued-PMR(bwa)</t>
    <phoneticPr fontId="3" type="noConversion"/>
  </si>
  <si>
    <t>local-PMR(bowtie)</t>
    <phoneticPr fontId="3" type="noConversion"/>
  </si>
  <si>
    <t>distributed-PMR(bowtie)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</si>
  <si>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</si>
  <si>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</si>
  <si>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</si>
  <si>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</si>
  <si>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</si>
  <si>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</si>
  <si>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</si>
  <si>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</si>
  <si>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</si>
  <si>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</si>
  <si>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</si>
  <si>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</si>
  <si>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</si>
  <si>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</si>
  <si>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</si>
  <si>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</si>
  <si>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</si>
  <si>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</si>
  <si>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</si>
  <si>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</si>
  <si>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</si>
  <si>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</si>
  <si>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</si>
  <si>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</si>
  <si>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</si>
  <si>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</si>
  <si>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</si>
  <si>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</si>
  <si>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</si>
  <si>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</si>
  <si>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</si>
  <si>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</si>
  <si>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Local PMR</t>
    <phoneticPr fontId="3" type="noConversion"/>
  </si>
  <si>
    <t>(BWA)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</si>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</sst>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calcChain" Target="calcChain.xml"/><Relationship Id="rId3" Type="http://schemas.openxmlformats.org/officeDocument/2006/relationships/worksheet" Target="worksheets/sheet3.xml"/><Relationship Id="rId6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dLbls/>
        <c:overlap val="100"/>
        <c:axId val="494438328"/>
        <c:axId val="500809208"/>
      </c:barChart>
      <c:catAx>
        <c:axId val="494438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00809208"/>
        <c:crosses val="autoZero"/>
        <c:auto val="1"/>
        <c:lblAlgn val="ctr"/>
        <c:lblOffset val="100"/>
      </c:catAx>
      <c:valAx>
        <c:axId val="500809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944383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dLbls/>
        <c:axId val="574792056"/>
        <c:axId val="579989256"/>
      </c:scatterChart>
      <c:valAx>
        <c:axId val="574792056"/>
        <c:scaling>
          <c:orientation val="minMax"/>
        </c:scaling>
        <c:axPos val="b"/>
        <c:numFmt formatCode="General" sourceLinked="1"/>
        <c:tickLblPos val="nextTo"/>
        <c:crossAx val="579989256"/>
        <c:crosses val="autoZero"/>
        <c:crossBetween val="midCat"/>
      </c:valAx>
      <c:valAx>
        <c:axId val="579989256"/>
        <c:scaling>
          <c:orientation val="minMax"/>
        </c:scaling>
        <c:axPos val="l"/>
        <c:majorGridlines/>
        <c:numFmt formatCode="General" sourceLinked="1"/>
        <c:tickLblPos val="nextTo"/>
        <c:crossAx val="5747920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18.29333333333334</c:v>
                  </c:pt>
                  <c:pt idx="1">
                    <c:v>114.0978909143859</c:v>
                  </c:pt>
                  <c:pt idx="2">
                    <c:v>118.9120511601373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18.29333333333334</c:v>
                  </c:pt>
                  <c:pt idx="1">
                    <c:v>114.0978909143859</c:v>
                  </c:pt>
                  <c:pt idx="2">
                    <c:v>118.9120511601373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4.09716907931949</c:v>
                  </c:pt>
                  <c:pt idx="1">
                    <c:v>30.10003705736206</c:v>
                  </c:pt>
                  <c:pt idx="2">
                    <c:v>10.54038909769669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4.09716907931949</c:v>
                  </c:pt>
                  <c:pt idx="1">
                    <c:v>30.10003705736206</c:v>
                  </c:pt>
                  <c:pt idx="2">
                    <c:v>10.54038909769669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distributed-PMR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12.10328698715066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12.10328698715066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dLbls/>
        <c:axId val="494859144"/>
        <c:axId val="581213672"/>
      </c:barChart>
      <c:catAx>
        <c:axId val="494859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1213672"/>
        <c:crosses val="autoZero"/>
        <c:auto val="1"/>
        <c:lblAlgn val="ctr"/>
        <c:lblOffset val="100"/>
      </c:catAx>
      <c:valAx>
        <c:axId val="5812136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485914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dLbls/>
        <c:axId val="494476952"/>
        <c:axId val="578882968"/>
      </c:barChart>
      <c:catAx>
        <c:axId val="494476952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578882968"/>
        <c:crosses val="autoZero"/>
        <c:auto val="1"/>
        <c:lblAlgn val="ctr"/>
        <c:lblOffset val="100"/>
      </c:catAx>
      <c:valAx>
        <c:axId val="5788829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4476952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Sheet1!$U$73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Sheet1!$U$74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dLbls/>
        <c:axId val="580852264"/>
        <c:axId val="505173624"/>
      </c:barChart>
      <c:catAx>
        <c:axId val="580852264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505173624"/>
        <c:crosses val="autoZero"/>
        <c:auto val="1"/>
        <c:lblAlgn val="ctr"/>
        <c:lblOffset val="100"/>
      </c:catAx>
      <c:valAx>
        <c:axId val="5051736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085226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dLbls/>
        <c:axId val="577806152"/>
        <c:axId val="578479736"/>
      </c:barChart>
      <c:catAx>
        <c:axId val="577806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8479736"/>
        <c:crosses val="autoZero"/>
        <c:auto val="1"/>
        <c:lblAlgn val="ctr"/>
        <c:lblOffset val="100"/>
      </c:catAx>
      <c:valAx>
        <c:axId val="5784797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7806152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90523178440723"/>
          <c:h val="0.41872560047641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dLbls/>
        <c:axId val="574560936"/>
        <c:axId val="574848840"/>
      </c:barChart>
      <c:catAx>
        <c:axId val="574560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  <c:layout/>
        </c:title>
        <c:numFmt formatCode="General" sourceLinked="1"/>
        <c:tickLblPos val="nextTo"/>
        <c:crossAx val="574848840"/>
        <c:crosses val="autoZero"/>
        <c:auto val="1"/>
        <c:lblAlgn val="ctr"/>
        <c:lblOffset val="100"/>
      </c:catAx>
      <c:valAx>
        <c:axId val="5748488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  <c:layout/>
        </c:title>
        <c:numFmt formatCode="General" sourceLinked="1"/>
        <c:tickLblPos val="nextTo"/>
        <c:crossAx val="5745609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dLbls/>
        <c:axId val="515397880"/>
        <c:axId val="580995144"/>
      </c:barChart>
      <c:catAx>
        <c:axId val="515397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  <c:layout/>
        </c:title>
        <c:numFmt formatCode="General" sourceLinked="1"/>
        <c:tickLblPos val="nextTo"/>
        <c:crossAx val="580995144"/>
        <c:crosses val="autoZero"/>
        <c:auto val="1"/>
        <c:lblAlgn val="ctr"/>
        <c:lblOffset val="100"/>
      </c:catAx>
      <c:valAx>
        <c:axId val="5809951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5153978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Align time comparison (32 tasks Vs. 8 tasks on Crossbow)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Sheet1!$L$189</c:f>
              <c:strCache>
                <c:ptCount val="1"/>
                <c:pt idx="0">
                  <c:v>Align(8tasks)</c:v>
                </c:pt>
              </c:strCache>
            </c:strRef>
          </c:tx>
          <c:marker>
            <c:symbol val="none"/>
          </c:marker>
          <c:cat>
            <c:numRef>
              <c:f>Sheet1!$K$190:$K$192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Sheet1!$L$190:$L$192</c:f>
              <c:numCache>
                <c:formatCode>General</c:formatCode>
                <c:ptCount val="3"/>
                <c:pt idx="0">
                  <c:v>653.0</c:v>
                </c:pt>
                <c:pt idx="1">
                  <c:v>1388.0</c:v>
                </c:pt>
                <c:pt idx="2">
                  <c:v>2285.0</c:v>
                </c:pt>
              </c:numCache>
            </c:numRef>
          </c:val>
        </c:ser>
        <c:ser>
          <c:idx val="1"/>
          <c:order val="1"/>
          <c:tx>
            <c:strRef>
              <c:f>Sheet1!$N$189</c:f>
              <c:strCache>
                <c:ptCount val="1"/>
                <c:pt idx="0">
                  <c:v>Align(32tasks)</c:v>
                </c:pt>
              </c:strCache>
            </c:strRef>
          </c:tx>
          <c:marker>
            <c:symbol val="none"/>
          </c:marker>
          <c:cat>
            <c:numRef>
              <c:f>Sheet1!$K$190:$K$192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Sheet1!$N$190:$N$192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marker val="1"/>
        <c:axId val="580313608"/>
        <c:axId val="497050136"/>
      </c:lineChart>
      <c:catAx>
        <c:axId val="580313608"/>
        <c:scaling>
          <c:orientation val="minMax"/>
        </c:scaling>
        <c:axPos val="b"/>
        <c:numFmt formatCode="General" sourceLinked="1"/>
        <c:tickLblPos val="nextTo"/>
        <c:crossAx val="497050136"/>
        <c:crosses val="autoZero"/>
        <c:auto val="1"/>
        <c:lblAlgn val="ctr"/>
        <c:lblOffset val="100"/>
      </c:catAx>
      <c:valAx>
        <c:axId val="497050136"/>
        <c:scaling>
          <c:orientation val="minMax"/>
        </c:scaling>
        <c:axPos val="l"/>
        <c:numFmt formatCode="General" sourceLinked="1"/>
        <c:tickLblPos val="nextTo"/>
        <c:crossAx val="580313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SNP time comparison (32 tasks Vs. 8 tasks on Crossbow)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Sheet1!$M$189</c:f>
              <c:strCache>
                <c:ptCount val="1"/>
                <c:pt idx="0">
                  <c:v>SNPs(8tasks)</c:v>
                </c:pt>
              </c:strCache>
            </c:strRef>
          </c:tx>
          <c:marker>
            <c:symbol val="none"/>
          </c:marker>
          <c:cat>
            <c:numRef>
              <c:f>Sheet1!$K$190:$K$192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Sheet1!$M$190:$M$192</c:f>
              <c:numCache>
                <c:formatCode>General</c:formatCode>
                <c:ptCount val="3"/>
                <c:pt idx="0">
                  <c:v>6337.0</c:v>
                </c:pt>
                <c:pt idx="1">
                  <c:v>6674.0</c:v>
                </c:pt>
                <c:pt idx="2">
                  <c:v>7131.0</c:v>
                </c:pt>
              </c:numCache>
            </c:numRef>
          </c:val>
        </c:ser>
        <c:ser>
          <c:idx val="1"/>
          <c:order val="1"/>
          <c:tx>
            <c:strRef>
              <c:f>Sheet1!$O$189</c:f>
              <c:strCache>
                <c:ptCount val="1"/>
                <c:pt idx="0">
                  <c:v>SNPs(32tasks)</c:v>
                </c:pt>
              </c:strCache>
            </c:strRef>
          </c:tx>
          <c:marker>
            <c:symbol val="none"/>
          </c:marker>
          <c:cat>
            <c:numRef>
              <c:f>Sheet1!$K$190:$K$192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Sheet1!$O$190:$O$192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marker val="1"/>
        <c:axId val="578268776"/>
        <c:axId val="571807144"/>
      </c:lineChart>
      <c:catAx>
        <c:axId val="578268776"/>
        <c:scaling>
          <c:orientation val="minMax"/>
        </c:scaling>
        <c:axPos val="b"/>
        <c:numFmt formatCode="General" sourceLinked="1"/>
        <c:tickLblPos val="nextTo"/>
        <c:crossAx val="571807144"/>
        <c:crosses val="autoZero"/>
        <c:auto val="1"/>
        <c:lblAlgn val="ctr"/>
        <c:lblOffset val="100"/>
      </c:catAx>
      <c:valAx>
        <c:axId val="571807144"/>
        <c:scaling>
          <c:orientation val="minMax"/>
        </c:scaling>
        <c:axPos val="l"/>
        <c:numFmt formatCode="General" sourceLinked="1"/>
        <c:tickLblPos val="nextTo"/>
        <c:crossAx val="578268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dLbls/>
        <c:overlap val="100"/>
        <c:axId val="505061608"/>
        <c:axId val="497569208"/>
      </c:barChart>
      <c:catAx>
        <c:axId val="505061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497569208"/>
        <c:crosses val="autoZero"/>
        <c:auto val="1"/>
        <c:lblAlgn val="ctr"/>
        <c:lblOffset val="100"/>
      </c:catAx>
      <c:valAx>
        <c:axId val="497569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050616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dLbls/>
        <c:overlap val="100"/>
        <c:axId val="579578552"/>
        <c:axId val="500664024"/>
      </c:barChart>
      <c:catAx>
        <c:axId val="579578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500664024"/>
        <c:crosses val="autoZero"/>
        <c:auto val="1"/>
        <c:lblAlgn val="ctr"/>
        <c:lblOffset val="100"/>
      </c:catAx>
      <c:valAx>
        <c:axId val="500664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795785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dLbls/>
        <c:overlap val="100"/>
        <c:axId val="579924312"/>
        <c:axId val="579866072"/>
      </c:barChart>
      <c:catAx>
        <c:axId val="579924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79866072"/>
        <c:crosses val="autoZero"/>
        <c:auto val="1"/>
        <c:lblAlgn val="ctr"/>
        <c:lblOffset val="100"/>
      </c:catAx>
      <c:valAx>
        <c:axId val="579866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799243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65957480314961"/>
          <c:y val="0.0634782608695652"/>
          <c:w val="0.790560772679619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dLbls/>
        <c:overlap val="100"/>
        <c:axId val="515180792"/>
        <c:axId val="581294072"/>
      </c:barChart>
      <c:catAx>
        <c:axId val="515180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1294072"/>
        <c:crosses val="autoZero"/>
        <c:auto val="1"/>
        <c:lblAlgn val="ctr"/>
        <c:lblOffset val="100"/>
      </c:catAx>
      <c:valAx>
        <c:axId val="5812940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15180792"/>
        <c:crosses val="autoZero"/>
        <c:crossBetween val="between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7013286310386"/>
          <c:y val="0.15614241401643"/>
          <c:w val="0.340303793843951"/>
          <c:h val="0.157242725094146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dLbls/>
        <c:overlap val="100"/>
        <c:axId val="574520216"/>
        <c:axId val="520346488"/>
      </c:barChart>
      <c:catAx>
        <c:axId val="574520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520346488"/>
        <c:crosses val="autoZero"/>
        <c:auto val="1"/>
        <c:lblAlgn val="ctr"/>
        <c:lblOffset val="100"/>
      </c:catAx>
      <c:valAx>
        <c:axId val="5203464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452021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491715270772798"/>
          <c:h val="0.14269354051982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dLbls/>
        <c:axId val="505145288"/>
        <c:axId val="472093496"/>
      </c:scatterChart>
      <c:valAx>
        <c:axId val="505145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72093496"/>
        <c:crosses val="autoZero"/>
        <c:crossBetween val="midCat"/>
      </c:valAx>
      <c:valAx>
        <c:axId val="4720934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0514528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dLbls/>
        <c:axId val="579374472"/>
        <c:axId val="579775784"/>
      </c:scatterChart>
      <c:valAx>
        <c:axId val="579374472"/>
        <c:scaling>
          <c:orientation val="minMax"/>
        </c:scaling>
        <c:axPos val="b"/>
        <c:numFmt formatCode="General" sourceLinked="1"/>
        <c:tickLblPos val="nextTo"/>
        <c:crossAx val="579775784"/>
        <c:crosses val="autoZero"/>
        <c:crossBetween val="midCat"/>
      </c:valAx>
      <c:valAx>
        <c:axId val="579775784"/>
        <c:scaling>
          <c:orientation val="minMax"/>
        </c:scaling>
        <c:axPos val="l"/>
        <c:majorGridlines/>
        <c:numFmt formatCode="General" sourceLinked="1"/>
        <c:tickLblPos val="nextTo"/>
        <c:crossAx val="5793744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dLbls/>
        <c:axId val="578299288"/>
        <c:axId val="471981784"/>
      </c:scatterChart>
      <c:valAx>
        <c:axId val="578299288"/>
        <c:scaling>
          <c:orientation val="minMax"/>
        </c:scaling>
        <c:axPos val="b"/>
        <c:numFmt formatCode="General" sourceLinked="1"/>
        <c:tickLblPos val="nextTo"/>
        <c:crossAx val="471981784"/>
        <c:crosses val="autoZero"/>
        <c:crossBetween val="midCat"/>
      </c:valAx>
      <c:valAx>
        <c:axId val="471981784"/>
        <c:scaling>
          <c:orientation val="minMax"/>
        </c:scaling>
        <c:axPos val="l"/>
        <c:majorGridlines/>
        <c:numFmt formatCode="General" sourceLinked="1"/>
        <c:tickLblPos val="nextTo"/>
        <c:crossAx val="57829928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6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7" Type="http://schemas.openxmlformats.org/officeDocument/2006/relationships/chart" Target="../charts/chart17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812800</xdr:colOff>
      <xdr:row>84</xdr:row>
      <xdr:rowOff>139700</xdr:rowOff>
    </xdr:from>
    <xdr:to>
      <xdr:col>25</xdr:col>
      <xdr:colOff>304800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520700</xdr:colOff>
      <xdr:row>117</xdr:row>
      <xdr:rowOff>25400</xdr:rowOff>
    </xdr:from>
    <xdr:to>
      <xdr:col>18</xdr:col>
      <xdr:colOff>114300</xdr:colOff>
      <xdr:row>143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254000</xdr:colOff>
      <xdr:row>170</xdr:row>
      <xdr:rowOff>12700</xdr:rowOff>
    </xdr:from>
    <xdr:to>
      <xdr:col>10</xdr:col>
      <xdr:colOff>63500</xdr:colOff>
      <xdr:row>186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88900</xdr:colOff>
      <xdr:row>172</xdr:row>
      <xdr:rowOff>12700</xdr:rowOff>
    </xdr:from>
    <xdr:to>
      <xdr:col>12</xdr:col>
      <xdr:colOff>850900</xdr:colOff>
      <xdr:row>188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m/Dropbox/Public/CROSSBOW/GS_data_N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S data"/>
      <sheetName val="GS data analysis"/>
      <sheetName val="Sheet1"/>
    </sheetNames>
    <sheetDataSet>
      <sheetData sheetId="0"/>
      <sheetData sheetId="1"/>
      <sheetData sheetId="2">
        <row r="189">
          <cell r="L189" t="str">
            <v>Align(8tasks)</v>
          </cell>
          <cell r="M189" t="str">
            <v>SNPs(8tasks)</v>
          </cell>
          <cell r="N189" t="str">
            <v>Align(32tasks)</v>
          </cell>
          <cell r="O189" t="str">
            <v>SNPs(32tasks)</v>
          </cell>
        </row>
        <row r="190">
          <cell r="K190">
            <v>2</v>
          </cell>
          <cell r="L190">
            <v>653</v>
          </cell>
          <cell r="M190">
            <v>6337</v>
          </cell>
          <cell r="N190">
            <v>613</v>
          </cell>
          <cell r="O190">
            <v>6199</v>
          </cell>
        </row>
        <row r="191">
          <cell r="K191">
            <v>4</v>
          </cell>
          <cell r="L191">
            <v>1388</v>
          </cell>
          <cell r="M191">
            <v>6674</v>
          </cell>
          <cell r="N191">
            <v>1296</v>
          </cell>
          <cell r="O191">
            <v>6395</v>
          </cell>
        </row>
        <row r="192">
          <cell r="K192">
            <v>8</v>
          </cell>
          <cell r="L192">
            <v>2285</v>
          </cell>
          <cell r="M192">
            <v>7131</v>
          </cell>
          <cell r="N192">
            <v>2378</v>
          </cell>
          <cell r="O192">
            <v>7137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Y158"/>
  <sheetViews>
    <sheetView topLeftCell="A190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53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156</v>
      </c>
      <c r="B2" s="3" t="s">
        <v>155</v>
      </c>
      <c r="C2" s="4" t="s">
        <v>188</v>
      </c>
      <c r="D2" s="5" t="s">
        <v>189</v>
      </c>
      <c r="E2" s="3" t="s">
        <v>202</v>
      </c>
      <c r="F2" s="3" t="s">
        <v>203</v>
      </c>
      <c r="G2" s="6" t="s">
        <v>204</v>
      </c>
      <c r="H2" s="3" t="s">
        <v>205</v>
      </c>
      <c r="I2" s="7" t="s">
        <v>206</v>
      </c>
      <c r="J2" s="7" t="s">
        <v>207</v>
      </c>
      <c r="K2" s="8" t="s">
        <v>95</v>
      </c>
      <c r="L2" s="8" t="s">
        <v>120</v>
      </c>
      <c r="M2" s="8" t="s">
        <v>121</v>
      </c>
      <c r="N2" s="8" t="s">
        <v>122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123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156</v>
      </c>
      <c r="B9" s="3" t="s">
        <v>155</v>
      </c>
      <c r="C9" s="4" t="s">
        <v>188</v>
      </c>
      <c r="D9" s="5" t="s">
        <v>189</v>
      </c>
      <c r="E9" s="3" t="s">
        <v>202</v>
      </c>
      <c r="F9" s="3" t="s">
        <v>203</v>
      </c>
      <c r="G9" s="6" t="s">
        <v>204</v>
      </c>
      <c r="H9" s="3" t="s">
        <v>205</v>
      </c>
      <c r="I9" s="7" t="s">
        <v>206</v>
      </c>
      <c r="J9" s="7" t="s">
        <v>207</v>
      </c>
      <c r="K9" s="8" t="s">
        <v>95</v>
      </c>
      <c r="L9" s="8" t="s">
        <v>120</v>
      </c>
      <c r="M9" s="8" t="s">
        <v>121</v>
      </c>
      <c r="N9" s="8" t="s">
        <v>122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135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156</v>
      </c>
      <c r="B17" s="3" t="s">
        <v>155</v>
      </c>
      <c r="C17" s="4" t="s">
        <v>188</v>
      </c>
      <c r="D17" s="5" t="s">
        <v>189</v>
      </c>
      <c r="E17" s="3" t="s">
        <v>202</v>
      </c>
      <c r="F17" s="3" t="s">
        <v>203</v>
      </c>
      <c r="G17" s="6" t="s">
        <v>204</v>
      </c>
      <c r="H17" s="3" t="s">
        <v>205</v>
      </c>
      <c r="I17" s="7" t="s">
        <v>206</v>
      </c>
      <c r="J17" s="7" t="s">
        <v>207</v>
      </c>
      <c r="K17" s="8" t="s">
        <v>95</v>
      </c>
      <c r="L17" s="8" t="s">
        <v>120</v>
      </c>
      <c r="M17" s="8" t="s">
        <v>121</v>
      </c>
      <c r="N17" s="8" t="s">
        <v>122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136</v>
      </c>
      <c r="B24" s="5" t="s">
        <v>137</v>
      </c>
      <c r="C24" s="6" t="s">
        <v>204</v>
      </c>
      <c r="D24" s="3" t="s">
        <v>138</v>
      </c>
      <c r="E24" s="7" t="s">
        <v>230</v>
      </c>
      <c r="F24" s="7" t="s">
        <v>231</v>
      </c>
      <c r="G24" s="7" t="s">
        <v>96</v>
      </c>
      <c r="H24" s="7" t="s">
        <v>97</v>
      </c>
      <c r="I24" s="7" t="s">
        <v>98</v>
      </c>
      <c r="J24" s="7" t="s">
        <v>133</v>
      </c>
      <c r="K24" s="8" t="s">
        <v>134</v>
      </c>
      <c r="L24" s="8" t="s">
        <v>257</v>
      </c>
      <c r="M24" s="8" t="s">
        <v>258</v>
      </c>
      <c r="N24" s="8" t="s">
        <v>257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0.95113318380418077</v>
      </c>
      <c r="M25">
        <f>AVERAGE(F25,H25,J25)</f>
        <v>161.07566666666665</v>
      </c>
      <c r="N25">
        <f>STDEV(F25,H25,J25)/SQRT(3)</f>
        <v>3.8921515186904561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25.902892328850076</v>
      </c>
      <c r="M26">
        <f>AVERAGE(F26,H26,J26)</f>
        <v>145.63166666666666</v>
      </c>
      <c r="N26">
        <f>STDEV(F26,H26,J26)/SQRT(3)</f>
        <v>1.2000589337380267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15.299896648162221</v>
      </c>
      <c r="M27">
        <f>AVERAGE(F27,H27,J27)</f>
        <v>146.48266666666669</v>
      </c>
      <c r="N27">
        <f>STDEV(F27,H27,J27)/SQRT(3)</f>
        <v>2.2325377438640941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19.678437700522181</v>
      </c>
      <c r="M28">
        <f>AVERAGE(F28,H28,J28)</f>
        <v>141.32000000000002</v>
      </c>
      <c r="N28">
        <f>STDEV(F28,H28,J28)/SQRT(3)</f>
        <v>2.6636263501725166</v>
      </c>
    </row>
    <row r="31" spans="1:19">
      <c r="D31" t="s">
        <v>259</v>
      </c>
    </row>
    <row r="32" spans="1:19" ht="46" thickBot="1">
      <c r="D32" s="3" t="s">
        <v>260</v>
      </c>
      <c r="E32" s="5" t="s">
        <v>261</v>
      </c>
      <c r="F32" s="6" t="s">
        <v>204</v>
      </c>
      <c r="G32" s="3" t="s">
        <v>40</v>
      </c>
      <c r="H32" s="8" t="s">
        <v>175</v>
      </c>
      <c r="I32" s="8" t="s">
        <v>176</v>
      </c>
      <c r="J32" s="8" t="s">
        <v>177</v>
      </c>
      <c r="K32" s="8" t="s">
        <v>178</v>
      </c>
      <c r="R32" t="s">
        <v>179</v>
      </c>
      <c r="S32" t="s">
        <v>180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162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163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128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45</v>
      </c>
    </row>
    <row r="37" spans="4:19">
      <c r="M37" t="s">
        <v>46</v>
      </c>
    </row>
    <row r="60" spans="25:25">
      <c r="Y60" t="s">
        <v>47</v>
      </c>
    </row>
    <row r="65" spans="1:14" ht="15">
      <c r="A65" s="1"/>
      <c r="B65" s="2"/>
      <c r="C65" s="2"/>
      <c r="D65" s="2"/>
      <c r="E65" s="2"/>
      <c r="F65" s="2"/>
      <c r="G65" s="1" t="s">
        <v>48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156</v>
      </c>
      <c r="B66" s="3" t="s">
        <v>155</v>
      </c>
      <c r="C66" s="4" t="s">
        <v>188</v>
      </c>
      <c r="D66" s="5" t="s">
        <v>189</v>
      </c>
      <c r="E66" s="3" t="s">
        <v>202</v>
      </c>
      <c r="F66" s="3" t="s">
        <v>203</v>
      </c>
      <c r="G66" s="6" t="s">
        <v>204</v>
      </c>
      <c r="H66" s="3" t="s">
        <v>205</v>
      </c>
      <c r="I66" s="7" t="s">
        <v>206</v>
      </c>
      <c r="J66" s="7" t="s">
        <v>207</v>
      </c>
      <c r="K66" s="8" t="s">
        <v>95</v>
      </c>
      <c r="L66" s="8" t="s">
        <v>120</v>
      </c>
      <c r="M66" s="8" t="s">
        <v>121</v>
      </c>
      <c r="N66" s="8" t="s">
        <v>122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49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156</v>
      </c>
      <c r="B73" s="3" t="s">
        <v>155</v>
      </c>
      <c r="C73" s="4" t="s">
        <v>188</v>
      </c>
      <c r="D73" s="5" t="s">
        <v>189</v>
      </c>
      <c r="E73" s="3" t="s">
        <v>202</v>
      </c>
      <c r="F73" s="3" t="s">
        <v>203</v>
      </c>
      <c r="G73" s="6" t="s">
        <v>204</v>
      </c>
      <c r="H73" s="3" t="s">
        <v>205</v>
      </c>
      <c r="I73" s="7" t="s">
        <v>206</v>
      </c>
      <c r="J73" s="7" t="s">
        <v>207</v>
      </c>
      <c r="K73" s="8" t="s">
        <v>95</v>
      </c>
      <c r="L73" s="8" t="s">
        <v>120</v>
      </c>
      <c r="M73" s="8" t="s">
        <v>121</v>
      </c>
      <c r="N73" s="8" t="s">
        <v>122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50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156</v>
      </c>
      <c r="B80" s="3" t="s">
        <v>155</v>
      </c>
      <c r="C80" s="4" t="s">
        <v>188</v>
      </c>
      <c r="D80" s="5" t="s">
        <v>189</v>
      </c>
      <c r="E80" s="3" t="s">
        <v>202</v>
      </c>
      <c r="F80" s="3" t="s">
        <v>203</v>
      </c>
      <c r="G80" s="6" t="s">
        <v>204</v>
      </c>
      <c r="H80" s="3" t="s">
        <v>205</v>
      </c>
      <c r="I80" s="7" t="s">
        <v>206</v>
      </c>
      <c r="J80" s="7" t="s">
        <v>207</v>
      </c>
      <c r="K80" s="8" t="s">
        <v>95</v>
      </c>
      <c r="L80" s="8" t="s">
        <v>120</v>
      </c>
      <c r="M80" s="8" t="s">
        <v>121</v>
      </c>
      <c r="N80" s="8" t="s">
        <v>122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51</v>
      </c>
      <c r="B87" s="6" t="s">
        <v>204</v>
      </c>
      <c r="C87" s="7" t="s">
        <v>52</v>
      </c>
      <c r="D87" s="7" t="s">
        <v>52</v>
      </c>
      <c r="E87" s="7" t="s">
        <v>52</v>
      </c>
      <c r="F87" s="8" t="s">
        <v>94</v>
      </c>
      <c r="G87" s="8" t="s">
        <v>144</v>
      </c>
      <c r="H87" s="7" t="s">
        <v>235</v>
      </c>
      <c r="I87" s="7" t="s">
        <v>235</v>
      </c>
      <c r="J87" s="7" t="s">
        <v>235</v>
      </c>
      <c r="K87" s="8" t="s">
        <v>234</v>
      </c>
      <c r="L87" s="8" t="s">
        <v>157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44.33939459442368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7.5428862071048961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58.385792408008861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4.1344438965032886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19.678437700522181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2.6636263501725166</v>
      </c>
    </row>
    <row r="94" spans="1:12">
      <c r="A94" t="s">
        <v>158</v>
      </c>
    </row>
    <row r="96" spans="1:12" ht="33" thickBot="1">
      <c r="A96" s="3" t="s">
        <v>159</v>
      </c>
      <c r="B96" s="5" t="s">
        <v>204</v>
      </c>
      <c r="C96" s="6" t="s">
        <v>160</v>
      </c>
      <c r="D96" s="3" t="s">
        <v>239</v>
      </c>
      <c r="E96" s="3" t="s">
        <v>240</v>
      </c>
      <c r="F96" s="5" t="s">
        <v>241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242</v>
      </c>
    </row>
    <row r="101" spans="1:22">
      <c r="V101">
        <v>9144.5290000000005</v>
      </c>
    </row>
    <row r="105" spans="1:22">
      <c r="I105" t="s">
        <v>162</v>
      </c>
    </row>
    <row r="106" spans="1:22">
      <c r="I106" t="s">
        <v>243</v>
      </c>
    </row>
    <row r="107" spans="1:22">
      <c r="I107" t="s">
        <v>244</v>
      </c>
    </row>
    <row r="108" spans="1:22">
      <c r="I108" t="s">
        <v>238</v>
      </c>
    </row>
    <row r="109" spans="1:22">
      <c r="I109" t="s">
        <v>181</v>
      </c>
    </row>
    <row r="120" spans="1:17" ht="15">
      <c r="A120" s="1"/>
      <c r="B120" s="2"/>
      <c r="C120" s="2"/>
      <c r="D120" s="2"/>
      <c r="E120" s="2"/>
      <c r="F120" s="2"/>
      <c r="G120" s="1" t="s">
        <v>182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156</v>
      </c>
      <c r="B121" s="3" t="s">
        <v>136</v>
      </c>
      <c r="C121" s="4" t="s">
        <v>183</v>
      </c>
      <c r="D121" s="5" t="s">
        <v>189</v>
      </c>
      <c r="E121" s="3" t="s">
        <v>202</v>
      </c>
      <c r="F121" s="3" t="s">
        <v>203</v>
      </c>
      <c r="G121" s="6" t="s">
        <v>204</v>
      </c>
      <c r="H121" s="3" t="s">
        <v>205</v>
      </c>
      <c r="I121" s="7" t="s">
        <v>206</v>
      </c>
      <c r="J121" s="7" t="s">
        <v>207</v>
      </c>
      <c r="K121" s="8" t="s">
        <v>95</v>
      </c>
      <c r="L121" s="8" t="s">
        <v>120</v>
      </c>
      <c r="M121" s="8" t="s">
        <v>121</v>
      </c>
      <c r="N121" s="8" t="s">
        <v>184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1.0748023074035516E-2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185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156</v>
      </c>
      <c r="B130" s="3" t="s">
        <v>155</v>
      </c>
      <c r="C130" s="4" t="s">
        <v>188</v>
      </c>
      <c r="D130" s="5" t="s">
        <v>189</v>
      </c>
      <c r="E130" s="3" t="s">
        <v>202</v>
      </c>
      <c r="F130" s="3" t="s">
        <v>203</v>
      </c>
      <c r="G130" s="6" t="s">
        <v>204</v>
      </c>
      <c r="H130" s="3" t="s">
        <v>205</v>
      </c>
      <c r="I130" s="7" t="s">
        <v>206</v>
      </c>
      <c r="J130" s="7" t="s">
        <v>207</v>
      </c>
      <c r="K130" s="8" t="s">
        <v>95</v>
      </c>
      <c r="L130" s="8" t="s">
        <v>120</v>
      </c>
      <c r="M130" s="8" t="s">
        <v>121</v>
      </c>
      <c r="N130" s="8" t="s">
        <v>122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228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156</v>
      </c>
      <c r="B140" s="3" t="s">
        <v>155</v>
      </c>
      <c r="C140" s="4" t="s">
        <v>188</v>
      </c>
      <c r="D140" s="5" t="s">
        <v>189</v>
      </c>
      <c r="E140" s="3" t="s">
        <v>202</v>
      </c>
      <c r="F140" s="3" t="s">
        <v>203</v>
      </c>
      <c r="G140" s="6" t="s">
        <v>204</v>
      </c>
      <c r="H140" s="3" t="s">
        <v>205</v>
      </c>
      <c r="I140" s="7" t="s">
        <v>206</v>
      </c>
      <c r="J140" s="7" t="s">
        <v>207</v>
      </c>
      <c r="K140" s="8" t="s">
        <v>95</v>
      </c>
      <c r="L140" s="8" t="s">
        <v>120</v>
      </c>
      <c r="M140" s="8" t="s">
        <v>121</v>
      </c>
      <c r="N140" s="8" t="s">
        <v>184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188</v>
      </c>
      <c r="B147" s="6" t="s">
        <v>204</v>
      </c>
      <c r="C147" s="3" t="s">
        <v>205</v>
      </c>
      <c r="D147" s="3" t="s">
        <v>205</v>
      </c>
      <c r="E147" s="3" t="s">
        <v>205</v>
      </c>
      <c r="F147" s="3" t="s">
        <v>229</v>
      </c>
      <c r="G147" s="3" t="s">
        <v>262</v>
      </c>
      <c r="H147" s="7" t="s">
        <v>206</v>
      </c>
      <c r="I147" s="7" t="s">
        <v>206</v>
      </c>
      <c r="J147" s="7" t="s">
        <v>206</v>
      </c>
      <c r="K147" s="8" t="s">
        <v>263</v>
      </c>
      <c r="L147" s="8" t="s">
        <v>264</v>
      </c>
      <c r="M147" s="7" t="s">
        <v>207</v>
      </c>
      <c r="N147" s="7" t="s">
        <v>207</v>
      </c>
      <c r="O147" s="7" t="s">
        <v>207</v>
      </c>
      <c r="P147" s="8" t="s">
        <v>265</v>
      </c>
      <c r="Q147" s="8" t="s">
        <v>143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1.7540000000000004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19.678437700522181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2.6636263501725166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3.5763333333333285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13.902016196700965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10.8737975938083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24.970666666666681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67.344362268369153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5.7530535177223614</v>
      </c>
    </row>
    <row r="153" spans="1:17">
      <c r="C153" t="s">
        <v>129</v>
      </c>
    </row>
    <row r="155" spans="1:17" ht="49" thickBot="1">
      <c r="C155" s="3" t="s">
        <v>130</v>
      </c>
      <c r="D155" s="5" t="s">
        <v>189</v>
      </c>
      <c r="E155" s="6" t="s">
        <v>131</v>
      </c>
      <c r="F155" s="3" t="s">
        <v>205</v>
      </c>
      <c r="G155" s="3" t="s">
        <v>132</v>
      </c>
      <c r="H155" s="8" t="s">
        <v>100</v>
      </c>
      <c r="I155" s="8" t="s">
        <v>101</v>
      </c>
      <c r="J155" s="8" t="s">
        <v>225</v>
      </c>
      <c r="K155" s="8" t="s">
        <v>226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85"/>
  <sheetViews>
    <sheetView topLeftCell="A85" workbookViewId="0">
      <selection activeCell="F78" sqref="F78"/>
    </sheetView>
  </sheetViews>
  <sheetFormatPr baseColWidth="10" defaultRowHeight="13"/>
  <sheetData>
    <row r="3" spans="1:8">
      <c r="A3" t="s">
        <v>90</v>
      </c>
    </row>
    <row r="4" spans="1:8" ht="46" thickBot="1">
      <c r="A4" s="3" t="s">
        <v>155</v>
      </c>
      <c r="B4" s="5" t="s">
        <v>189</v>
      </c>
      <c r="C4" s="6" t="s">
        <v>204</v>
      </c>
      <c r="D4" s="3" t="s">
        <v>205</v>
      </c>
      <c r="E4" s="8" t="s">
        <v>91</v>
      </c>
      <c r="F4" s="8" t="s">
        <v>176</v>
      </c>
      <c r="G4" s="8" t="s">
        <v>177</v>
      </c>
      <c r="H4" s="8" t="s">
        <v>178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179</v>
      </c>
      <c r="H31" t="s">
        <v>92</v>
      </c>
    </row>
    <row r="32" spans="2:8">
      <c r="B32" t="s">
        <v>162</v>
      </c>
      <c r="G32">
        <v>1.59</v>
      </c>
      <c r="H32">
        <v>1.36</v>
      </c>
    </row>
    <row r="33" spans="1:8" ht="15">
      <c r="B33" t="s">
        <v>163</v>
      </c>
      <c r="G33" s="10">
        <v>9155.6200000000008</v>
      </c>
      <c r="H33" s="10">
        <v>11.06</v>
      </c>
    </row>
    <row r="34" spans="1:8">
      <c r="B34" t="s">
        <v>93</v>
      </c>
    </row>
    <row r="35" spans="1:8">
      <c r="B35" t="s">
        <v>238</v>
      </c>
    </row>
    <row r="36" spans="1:8">
      <c r="B36" t="s">
        <v>181</v>
      </c>
    </row>
    <row r="48" spans="1:8">
      <c r="A48" t="s">
        <v>158</v>
      </c>
    </row>
    <row r="50" spans="1:9" ht="33" thickBot="1">
      <c r="A50" s="3" t="s">
        <v>159</v>
      </c>
      <c r="B50" s="5" t="s">
        <v>204</v>
      </c>
      <c r="C50" s="6" t="s">
        <v>160</v>
      </c>
      <c r="D50" s="3" t="s">
        <v>239</v>
      </c>
      <c r="E50" s="3" t="s">
        <v>240</v>
      </c>
      <c r="F50" s="5" t="s">
        <v>241</v>
      </c>
      <c r="G50" s="11"/>
    </row>
    <row r="51" spans="1:9" ht="14" thickTop="1">
      <c r="A51">
        <v>8</v>
      </c>
      <c r="B51" s="9">
        <v>3890.74</v>
      </c>
      <c r="C51" s="9">
        <v>3735.89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v>2059.5956666666666</v>
      </c>
      <c r="D52" s="9">
        <v>58.385792408006402</v>
      </c>
      <c r="E52" s="9">
        <v>142.59299999999999</v>
      </c>
      <c r="F52" s="9">
        <v>4.1344438965032166</v>
      </c>
      <c r="I52" s="14" t="s">
        <v>146</v>
      </c>
    </row>
    <row r="53" spans="1:9">
      <c r="A53">
        <v>32</v>
      </c>
      <c r="B53" s="9">
        <v>1314.2059999999999</v>
      </c>
      <c r="C53" s="9">
        <v>1169.8599999999999</v>
      </c>
      <c r="D53" s="9">
        <v>19.678437700520611</v>
      </c>
      <c r="E53" s="9">
        <v>141.32000000000002</v>
      </c>
      <c r="F53" s="9">
        <v>2.6636263501721773</v>
      </c>
    </row>
    <row r="64" spans="1:9">
      <c r="B64" t="s">
        <v>162</v>
      </c>
      <c r="G64" t="s">
        <v>242</v>
      </c>
    </row>
    <row r="65" spans="1:9" ht="15">
      <c r="B65" t="s">
        <v>163</v>
      </c>
      <c r="G65">
        <v>9144.5290000000005</v>
      </c>
      <c r="H65" s="10"/>
    </row>
    <row r="66" spans="1:9">
      <c r="B66" t="s">
        <v>93</v>
      </c>
    </row>
    <row r="67" spans="1:9">
      <c r="B67" t="s">
        <v>238</v>
      </c>
    </row>
    <row r="68" spans="1:9">
      <c r="B68" t="s">
        <v>181</v>
      </c>
    </row>
    <row r="71" spans="1:9">
      <c r="E71">
        <v>4</v>
      </c>
    </row>
    <row r="72" spans="1:9">
      <c r="E72">
        <v>8</v>
      </c>
    </row>
    <row r="73" spans="1:9">
      <c r="E73">
        <v>16</v>
      </c>
    </row>
    <row r="78" spans="1:9">
      <c r="A78" t="s">
        <v>129</v>
      </c>
    </row>
    <row r="80" spans="1:9" ht="49" thickBot="1">
      <c r="A80" s="3" t="s">
        <v>130</v>
      </c>
      <c r="B80" s="5" t="s">
        <v>189</v>
      </c>
      <c r="C80" s="6" t="s">
        <v>131</v>
      </c>
      <c r="D80" s="3" t="s">
        <v>205</v>
      </c>
      <c r="E80" s="3" t="s">
        <v>132</v>
      </c>
      <c r="F80" s="8" t="s">
        <v>100</v>
      </c>
      <c r="G80" s="8" t="s">
        <v>101</v>
      </c>
      <c r="H80" s="8" t="s">
        <v>225</v>
      </c>
      <c r="I80" s="8" t="s">
        <v>226</v>
      </c>
    </row>
    <row r="81" spans="1:9">
      <c r="A81">
        <v>10</v>
      </c>
      <c r="B81">
        <v>32</v>
      </c>
      <c r="C81" s="9">
        <f>D81+F81+H81</f>
        <v>1498.8969999999997</v>
      </c>
      <c r="D81" s="9">
        <v>187.71699999999998</v>
      </c>
      <c r="E81" s="9">
        <v>1.7540000000002831</v>
      </c>
      <c r="F81" s="9">
        <v>1169.8599999999999</v>
      </c>
      <c r="G81" s="9">
        <v>19.678437700520611</v>
      </c>
      <c r="H81" s="9">
        <v>141.32000000000002</v>
      </c>
      <c r="I81" s="9">
        <v>2.6636263501721773</v>
      </c>
    </row>
    <row r="82" spans="1:9">
      <c r="A82">
        <v>20</v>
      </c>
      <c r="B82">
        <v>64</v>
      </c>
      <c r="C82" s="9">
        <f>D82+F82+H82</f>
        <v>2872.7230000000004</v>
      </c>
      <c r="D82" s="9">
        <v>396.57833333333332</v>
      </c>
      <c r="E82" s="9">
        <v>3.5763333333362866</v>
      </c>
      <c r="F82" s="9">
        <v>2174.0280000000002</v>
      </c>
      <c r="G82" s="9">
        <v>13.902016196695632</v>
      </c>
      <c r="H82" s="9">
        <v>302.11666666666673</v>
      </c>
      <c r="I82" s="9">
        <v>10.873797593807824</v>
      </c>
    </row>
    <row r="83" spans="1:9">
      <c r="A83">
        <v>40</v>
      </c>
      <c r="B83">
        <v>128</v>
      </c>
      <c r="C83" s="9">
        <f>D83+F83+H83</f>
        <v>5882.9740000000002</v>
      </c>
      <c r="D83" s="9">
        <v>860.74866666666674</v>
      </c>
      <c r="E83" s="9">
        <v>24.97066666666846</v>
      </c>
      <c r="F83" s="9">
        <v>4351.1290000000008</v>
      </c>
      <c r="G83" s="9">
        <v>67.344362268343815</v>
      </c>
      <c r="H83" s="9">
        <v>671.09633333333329</v>
      </c>
      <c r="I83" s="9">
        <v>5.7530535177223436</v>
      </c>
    </row>
    <row r="85" spans="1:9" ht="23">
      <c r="C85" s="14" t="s">
        <v>145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Z204"/>
  <sheetViews>
    <sheetView tabSelected="1" topLeftCell="A155" workbookViewId="0">
      <selection activeCell="A200" sqref="A200"/>
    </sheetView>
  </sheetViews>
  <sheetFormatPr baseColWidth="10" defaultRowHeight="13"/>
  <sheetData>
    <row r="2" spans="1:24">
      <c r="A2" s="15" t="s">
        <v>30</v>
      </c>
      <c r="B2" s="15" t="s">
        <v>33</v>
      </c>
      <c r="C2" s="15"/>
      <c r="I2" s="15"/>
      <c r="K2" s="15" t="s">
        <v>31</v>
      </c>
    </row>
    <row r="4" spans="1:24">
      <c r="A4" t="s">
        <v>99</v>
      </c>
      <c r="B4" t="s">
        <v>210</v>
      </c>
      <c r="C4" t="s">
        <v>199</v>
      </c>
      <c r="D4" t="s">
        <v>200</v>
      </c>
      <c r="E4" t="s">
        <v>195</v>
      </c>
      <c r="F4" t="s">
        <v>211</v>
      </c>
      <c r="G4" t="s">
        <v>212</v>
      </c>
      <c r="H4" t="s">
        <v>208</v>
      </c>
      <c r="I4" t="s">
        <v>213</v>
      </c>
      <c r="J4" t="s">
        <v>194</v>
      </c>
      <c r="K4" t="s">
        <v>208</v>
      </c>
      <c r="L4" t="s">
        <v>214</v>
      </c>
      <c r="M4" t="s">
        <v>221</v>
      </c>
      <c r="N4" t="s">
        <v>222</v>
      </c>
      <c r="O4" t="s">
        <v>102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18.293333333333337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114.09789091438593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118.91205116013731</v>
      </c>
    </row>
    <row r="9" spans="1:24">
      <c r="L9">
        <f>L5*5</f>
        <v>19029605</v>
      </c>
    </row>
    <row r="10" spans="1:24">
      <c r="A10" s="15" t="s">
        <v>142</v>
      </c>
      <c r="B10" s="15" t="s">
        <v>29</v>
      </c>
    </row>
    <row r="11" spans="1:24" ht="26">
      <c r="A11" s="11" t="s">
        <v>99</v>
      </c>
      <c r="B11" s="11" t="s">
        <v>118</v>
      </c>
      <c r="C11" s="11" t="s">
        <v>210</v>
      </c>
      <c r="D11" s="11" t="s">
        <v>114</v>
      </c>
      <c r="E11" s="11" t="s">
        <v>115</v>
      </c>
      <c r="F11" s="11" t="s">
        <v>116</v>
      </c>
      <c r="G11" s="11" t="s">
        <v>117</v>
      </c>
      <c r="H11" s="11" t="s">
        <v>43</v>
      </c>
      <c r="I11" s="11" t="s">
        <v>119</v>
      </c>
      <c r="J11" s="11" t="s">
        <v>44</v>
      </c>
      <c r="M11" t="s">
        <v>232</v>
      </c>
      <c r="R11" t="s">
        <v>127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99</v>
      </c>
      <c r="N12" s="11" t="s">
        <v>118</v>
      </c>
      <c r="O12" s="11" t="s">
        <v>210</v>
      </c>
      <c r="P12" s="11" t="s">
        <v>233</v>
      </c>
      <c r="Q12" s="11"/>
      <c r="R12" s="11" t="s">
        <v>99</v>
      </c>
      <c r="S12" s="11" t="s">
        <v>201</v>
      </c>
      <c r="T12" s="11" t="s">
        <v>161</v>
      </c>
      <c r="U12" s="11" t="s">
        <v>109</v>
      </c>
      <c r="V12" s="11" t="s">
        <v>110</v>
      </c>
      <c r="W12" s="11" t="s">
        <v>111</v>
      </c>
      <c r="X12" s="11" t="s">
        <v>112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90.643966766195263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41</v>
      </c>
      <c r="B17" t="s">
        <v>208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99.177635471802702</v>
      </c>
    </row>
    <row r="18" spans="1:24">
      <c r="A18" t="s">
        <v>42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215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216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48.174196873891361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140</v>
      </c>
      <c r="I24" s="15" t="s">
        <v>141</v>
      </c>
    </row>
    <row r="26" spans="1:24">
      <c r="A26" t="s">
        <v>99</v>
      </c>
      <c r="B26" t="s">
        <v>218</v>
      </c>
      <c r="C26" t="s">
        <v>217</v>
      </c>
      <c r="D26" t="s">
        <v>200</v>
      </c>
      <c r="E26" t="s">
        <v>208</v>
      </c>
      <c r="F26" t="s">
        <v>218</v>
      </c>
      <c r="G26" t="s">
        <v>217</v>
      </c>
      <c r="H26" t="s">
        <v>200</v>
      </c>
      <c r="I26" t="s">
        <v>208</v>
      </c>
      <c r="J26" t="s">
        <v>219</v>
      </c>
      <c r="K26" t="s">
        <v>217</v>
      </c>
      <c r="L26" t="s">
        <v>200</v>
      </c>
      <c r="M26" t="s">
        <v>208</v>
      </c>
      <c r="N26" t="s">
        <v>220</v>
      </c>
      <c r="P26" t="s">
        <v>223</v>
      </c>
      <c r="Q26" t="s">
        <v>224</v>
      </c>
      <c r="R26" t="s">
        <v>171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4.0971690793194897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30.100037057362055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10.540389097696695</v>
      </c>
      <c r="R29">
        <f>P29+K34</f>
        <v>5297.2862463768115</v>
      </c>
    </row>
    <row r="32" spans="1:24">
      <c r="I32" t="s">
        <v>170</v>
      </c>
    </row>
    <row r="33" spans="3:17">
      <c r="I33" t="s">
        <v>167</v>
      </c>
      <c r="J33" t="s">
        <v>168</v>
      </c>
      <c r="K33" t="s">
        <v>169</v>
      </c>
    </row>
    <row r="34" spans="3:17">
      <c r="D34" t="s">
        <v>113</v>
      </c>
      <c r="E34" t="s">
        <v>112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4.2397511312076928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27.301347690016893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11.312186388288527</v>
      </c>
    </row>
    <row r="41" spans="3:17">
      <c r="H41" s="13"/>
    </row>
    <row r="43" spans="3:17">
      <c r="Q43">
        <v>2</v>
      </c>
    </row>
    <row r="44" spans="3:17">
      <c r="C44" t="s">
        <v>164</v>
      </c>
      <c r="Q44">
        <v>4</v>
      </c>
    </row>
    <row r="45" spans="3:17">
      <c r="C45" t="s">
        <v>186</v>
      </c>
      <c r="Q45">
        <v>8</v>
      </c>
    </row>
    <row r="46" spans="3:17">
      <c r="C46" t="s">
        <v>187</v>
      </c>
    </row>
    <row r="47" spans="3:17">
      <c r="C47" t="s">
        <v>209</v>
      </c>
    </row>
    <row r="53" spans="1:11">
      <c r="D53" t="s">
        <v>124</v>
      </c>
    </row>
    <row r="56" spans="1:11">
      <c r="A56" t="s">
        <v>191</v>
      </c>
      <c r="B56" t="s">
        <v>192</v>
      </c>
      <c r="C56" t="s">
        <v>236</v>
      </c>
      <c r="D56" t="s">
        <v>193</v>
      </c>
      <c r="E56" t="s">
        <v>237</v>
      </c>
      <c r="F56" t="s">
        <v>194</v>
      </c>
      <c r="G56" t="s">
        <v>195</v>
      </c>
      <c r="H56" t="s">
        <v>165</v>
      </c>
      <c r="I56" t="s">
        <v>166</v>
      </c>
      <c r="K56" t="s">
        <v>61</v>
      </c>
    </row>
    <row r="57" spans="1:11">
      <c r="A57" t="s">
        <v>196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12.103286987150657</v>
      </c>
      <c r="K57" t="s">
        <v>172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197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19.032393616362871</v>
      </c>
      <c r="K61" t="s">
        <v>174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198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24.16702109730387</v>
      </c>
      <c r="K66" t="s">
        <v>173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113</v>
      </c>
      <c r="F70" t="s">
        <v>112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13.340925888907885</v>
      </c>
      <c r="K71" t="s">
        <v>63</v>
      </c>
      <c r="L71" t="s">
        <v>70</v>
      </c>
      <c r="M71" t="s">
        <v>69</v>
      </c>
      <c r="N71" t="s">
        <v>190</v>
      </c>
      <c r="O71" t="s">
        <v>67</v>
      </c>
      <c r="P71" t="s">
        <v>71</v>
      </c>
      <c r="Q71" t="s">
        <v>72</v>
      </c>
      <c r="R71" t="s">
        <v>73</v>
      </c>
      <c r="S71" t="s">
        <v>74</v>
      </c>
      <c r="V71" t="s">
        <v>147</v>
      </c>
      <c r="W71" t="s">
        <v>148</v>
      </c>
      <c r="X71" t="s">
        <v>149</v>
      </c>
      <c r="Y71" t="s">
        <v>150</v>
      </c>
      <c r="Z71" t="s">
        <v>151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8.4817664826773278</v>
      </c>
      <c r="J72" t="s">
        <v>62</v>
      </c>
      <c r="K72" t="s">
        <v>64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64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65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65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66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66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125</v>
      </c>
    </row>
    <row r="78" spans="1:26">
      <c r="P78" t="s">
        <v>81</v>
      </c>
      <c r="Q78" t="s">
        <v>75</v>
      </c>
      <c r="R78" t="s">
        <v>76</v>
      </c>
      <c r="S78" t="s">
        <v>77</v>
      </c>
      <c r="T78" t="s">
        <v>79</v>
      </c>
      <c r="U78" t="s">
        <v>78</v>
      </c>
      <c r="V78" t="s">
        <v>68</v>
      </c>
      <c r="W78" t="s">
        <v>80</v>
      </c>
    </row>
    <row r="79" spans="1:26">
      <c r="A79" t="s">
        <v>191</v>
      </c>
      <c r="B79" t="s">
        <v>192</v>
      </c>
      <c r="C79" t="s">
        <v>236</v>
      </c>
      <c r="D79" t="s">
        <v>193</v>
      </c>
      <c r="E79" t="s">
        <v>237</v>
      </c>
      <c r="F79" t="s">
        <v>194</v>
      </c>
      <c r="G79" t="s">
        <v>208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196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126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197</v>
      </c>
      <c r="B84">
        <v>1171052</v>
      </c>
    </row>
    <row r="85" spans="1:23">
      <c r="A85" t="s">
        <v>198</v>
      </c>
      <c r="B85">
        <v>1171052</v>
      </c>
    </row>
    <row r="88" spans="1:23">
      <c r="A88" t="s">
        <v>41</v>
      </c>
      <c r="B88" t="s">
        <v>208</v>
      </c>
    </row>
    <row r="89" spans="1:23">
      <c r="A89" t="s">
        <v>42</v>
      </c>
      <c r="B89">
        <v>563</v>
      </c>
    </row>
    <row r="90" spans="1:23">
      <c r="A90" t="s">
        <v>215</v>
      </c>
      <c r="B90">
        <f>19*60</f>
        <v>1140</v>
      </c>
    </row>
    <row r="91" spans="1:23" s="12" customFormat="1">
      <c r="A91" t="s">
        <v>216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152</v>
      </c>
      <c r="V109" t="s">
        <v>153</v>
      </c>
      <c r="W109" t="s">
        <v>154</v>
      </c>
      <c r="X109" t="s">
        <v>68</v>
      </c>
      <c r="Y109" t="s">
        <v>80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139</v>
      </c>
      <c r="B114" t="s">
        <v>32</v>
      </c>
      <c r="K114" t="s">
        <v>34</v>
      </c>
      <c r="L114" t="s">
        <v>35</v>
      </c>
    </row>
    <row r="115" spans="1:17">
      <c r="B115" t="s">
        <v>192</v>
      </c>
      <c r="C115" t="s">
        <v>236</v>
      </c>
      <c r="D115" t="s">
        <v>213</v>
      </c>
      <c r="E115" t="s">
        <v>195</v>
      </c>
      <c r="F115" t="s">
        <v>165</v>
      </c>
      <c r="G115" t="s">
        <v>166</v>
      </c>
      <c r="L115" t="s">
        <v>192</v>
      </c>
      <c r="M115" t="s">
        <v>236</v>
      </c>
      <c r="N115" t="s">
        <v>213</v>
      </c>
      <c r="O115" t="s">
        <v>195</v>
      </c>
      <c r="P115" t="s">
        <v>165</v>
      </c>
      <c r="Q115" t="s">
        <v>166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13.935673511292233</v>
      </c>
      <c r="K116" t="s">
        <v>36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1.6668740844267127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7.8781625077030064</v>
      </c>
      <c r="K121" t="s">
        <v>37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7.3775567566626359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4.6431871869798229</v>
      </c>
      <c r="K126" t="s">
        <v>38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5.911066505387117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39</v>
      </c>
    </row>
    <row r="141" spans="5:11" s="11" customFormat="1" ht="26">
      <c r="F141" s="11" t="s">
        <v>103</v>
      </c>
      <c r="G141" s="11" t="s">
        <v>104</v>
      </c>
      <c r="H141" s="11" t="s">
        <v>105</v>
      </c>
      <c r="I141" s="11" t="s">
        <v>106</v>
      </c>
      <c r="J141" s="11" t="s">
        <v>107</v>
      </c>
      <c r="K141" s="11" t="s">
        <v>108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</row>
    <row r="146" spans="1:12">
      <c r="F146" t="s">
        <v>112</v>
      </c>
      <c r="G146" t="s">
        <v>112</v>
      </c>
      <c r="H146" t="s">
        <v>112</v>
      </c>
      <c r="I146" t="s">
        <v>112</v>
      </c>
      <c r="J146" t="s">
        <v>112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</row>
    <row r="148" spans="1:12">
      <c r="F148">
        <v>99.177635471794702</v>
      </c>
      <c r="G148">
        <v>27.301347690011074</v>
      </c>
      <c r="H148">
        <v>8.4817664826547219</v>
      </c>
      <c r="I148">
        <v>7.8781625077026014</v>
      </c>
      <c r="J148">
        <v>7.3775567566892803</v>
      </c>
    </row>
    <row r="149" spans="1:12">
      <c r="F149">
        <v>48.174196873825352</v>
      </c>
      <c r="G149">
        <v>11.312186388587316</v>
      </c>
      <c r="H149">
        <v>979.58801708376609</v>
      </c>
      <c r="I149">
        <v>4.6431871871022583</v>
      </c>
      <c r="J149">
        <v>5.9110665054272307</v>
      </c>
    </row>
    <row r="152" spans="1:12">
      <c r="A152" s="33" t="s">
        <v>250</v>
      </c>
    </row>
    <row r="153" spans="1:12">
      <c r="A153" t="s">
        <v>227</v>
      </c>
      <c r="B153" t="s">
        <v>57</v>
      </c>
      <c r="C153" t="s">
        <v>58</v>
      </c>
      <c r="D153" t="s">
        <v>253</v>
      </c>
      <c r="J153" t="s">
        <v>59</v>
      </c>
      <c r="K153" t="s">
        <v>60</v>
      </c>
    </row>
    <row r="154" spans="1:12">
      <c r="A154" s="34" t="s">
        <v>54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55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252</v>
      </c>
      <c r="J158" s="48" t="s">
        <v>59</v>
      </c>
      <c r="K158" s="43" t="s">
        <v>60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56</v>
      </c>
      <c r="B162" s="18">
        <v>2.6585648148148146E-2</v>
      </c>
      <c r="C162" s="19">
        <v>8.2662037037037034E-2</v>
      </c>
      <c r="E162" s="16" t="s">
        <v>256</v>
      </c>
      <c r="F162" s="16">
        <v>0.28195601851851854</v>
      </c>
      <c r="G162" s="17">
        <v>0.39590277777777777</v>
      </c>
      <c r="I162" t="s">
        <v>246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251</v>
      </c>
      <c r="B166" t="s">
        <v>57</v>
      </c>
      <c r="C166" t="s">
        <v>58</v>
      </c>
      <c r="D166" t="s">
        <v>254</v>
      </c>
      <c r="E166" t="s">
        <v>255</v>
      </c>
    </row>
    <row r="167" spans="1:14">
      <c r="A167" s="34" t="s">
        <v>247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106</v>
      </c>
      <c r="K168" s="42" t="s">
        <v>107</v>
      </c>
      <c r="L168" s="43" t="s">
        <v>245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50.306666666666665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248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57.034914842674318</v>
      </c>
    </row>
    <row r="175" spans="1:14">
      <c r="A175" s="34" t="s">
        <v>249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129.82113096273829</v>
      </c>
      <c r="E178" s="26">
        <f t="shared" si="34"/>
        <v>26.546566214442457</v>
      </c>
    </row>
    <row r="180" spans="1:15">
      <c r="A180" t="s">
        <v>82</v>
      </c>
      <c r="B180" t="s">
        <v>83</v>
      </c>
      <c r="C180" t="s">
        <v>84</v>
      </c>
      <c r="D180" t="s">
        <v>85</v>
      </c>
      <c r="E180" t="s">
        <v>86</v>
      </c>
      <c r="F180" t="s">
        <v>87</v>
      </c>
    </row>
    <row r="181" spans="1:15">
      <c r="A181" t="s">
        <v>88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89</v>
      </c>
      <c r="B185" t="s">
        <v>0</v>
      </c>
      <c r="C185" t="s">
        <v>1</v>
      </c>
    </row>
    <row r="186" spans="1:15">
      <c r="A186" t="s">
        <v>2</v>
      </c>
      <c r="B186" t="s">
        <v>3</v>
      </c>
      <c r="C186" t="s">
        <v>4</v>
      </c>
    </row>
    <row r="187" spans="1:15">
      <c r="A187" t="s">
        <v>5</v>
      </c>
      <c r="B187" t="s">
        <v>6</v>
      </c>
      <c r="C187" t="s">
        <v>7</v>
      </c>
    </row>
    <row r="188" spans="1:15">
      <c r="A188" t="s">
        <v>56</v>
      </c>
      <c r="B188" t="s">
        <v>8</v>
      </c>
      <c r="C188" t="s">
        <v>9</v>
      </c>
      <c r="H188" s="26"/>
      <c r="I188" s="26"/>
      <c r="L188" t="s">
        <v>10</v>
      </c>
    </row>
    <row r="189" spans="1:15">
      <c r="H189" s="26"/>
      <c r="I189" s="26"/>
      <c r="L189" t="s">
        <v>25</v>
      </c>
      <c r="M189" t="s">
        <v>26</v>
      </c>
      <c r="N189" t="s">
        <v>27</v>
      </c>
      <c r="O189" t="s">
        <v>28</v>
      </c>
    </row>
    <row r="190" spans="1:15">
      <c r="A190" t="s">
        <v>10</v>
      </c>
      <c r="B190" t="s">
        <v>83</v>
      </c>
      <c r="C190" t="s">
        <v>11</v>
      </c>
      <c r="D190" t="s">
        <v>12</v>
      </c>
      <c r="E190" t="s">
        <v>13</v>
      </c>
      <c r="F190" t="s">
        <v>14</v>
      </c>
      <c r="G190" s="26" t="s">
        <v>15</v>
      </c>
      <c r="H190" s="26" t="s">
        <v>16</v>
      </c>
      <c r="I190" s="26" t="s">
        <v>17</v>
      </c>
      <c r="K190">
        <v>2</v>
      </c>
      <c r="L190" s="49">
        <f>G191</f>
        <v>653</v>
      </c>
      <c r="M190" s="49">
        <f>H191</f>
        <v>6337</v>
      </c>
      <c r="N190">
        <f>J159</f>
        <v>692</v>
      </c>
      <c r="O190">
        <f>K159</f>
        <v>6199</v>
      </c>
    </row>
    <row r="191" spans="1:15">
      <c r="A191" t="s">
        <v>88</v>
      </c>
      <c r="B191" s="17">
        <v>0.74292824074074071</v>
      </c>
      <c r="C191" s="17">
        <v>0.75048611111111108</v>
      </c>
      <c r="D191" s="17">
        <v>0.82383101851851848</v>
      </c>
      <c r="E191" s="17">
        <f>C191-B191</f>
        <v>7.5578703703703676E-3</v>
      </c>
      <c r="F191" s="17">
        <f>D191-C191</f>
        <v>7.33449074074074E-2</v>
      </c>
      <c r="G191" s="26">
        <f>HOUR(E191)*3600+MINUTE(E191)*60+SECOND(E191)</f>
        <v>653</v>
      </c>
      <c r="H191" s="26">
        <f>HOUR(F191)*3600+MINUTE(F191)*60+SECOND(F191)</f>
        <v>6337</v>
      </c>
      <c r="I191" s="26"/>
      <c r="K191">
        <v>4</v>
      </c>
      <c r="L191" s="49">
        <f>G196</f>
        <v>1388</v>
      </c>
      <c r="M191" s="49">
        <f>H196</f>
        <v>6674</v>
      </c>
      <c r="N191">
        <f t="shared" ref="N191:O192" si="37">J160</f>
        <v>1296</v>
      </c>
      <c r="O191">
        <f t="shared" si="37"/>
        <v>6395</v>
      </c>
    </row>
    <row r="192" spans="1:15">
      <c r="B192" s="17"/>
      <c r="C192" s="17"/>
      <c r="E192" s="17"/>
      <c r="F192" s="17"/>
      <c r="G192" s="26"/>
      <c r="H192" s="26"/>
      <c r="I192" s="26"/>
      <c r="K192">
        <v>8</v>
      </c>
      <c r="L192" s="49">
        <f>G201</f>
        <v>2285</v>
      </c>
      <c r="M192" s="49">
        <f>H201</f>
        <v>7131</v>
      </c>
      <c r="N192">
        <f t="shared" si="37"/>
        <v>2378</v>
      </c>
      <c r="O192">
        <f t="shared" si="37"/>
        <v>7137</v>
      </c>
    </row>
    <row r="193" spans="1:9">
      <c r="B193" s="17"/>
      <c r="C193" s="17"/>
      <c r="E193" s="17"/>
      <c r="F193" s="17"/>
      <c r="G193" s="26"/>
      <c r="H193" s="26"/>
      <c r="I193" s="26"/>
    </row>
    <row r="194" spans="1:9">
      <c r="G194" s="26"/>
      <c r="H194" s="26"/>
      <c r="I194" s="26"/>
    </row>
    <row r="195" spans="1:9">
      <c r="A195" t="s">
        <v>10</v>
      </c>
      <c r="B195" t="s">
        <v>83</v>
      </c>
      <c r="C195" t="s">
        <v>84</v>
      </c>
      <c r="D195" t="s">
        <v>68</v>
      </c>
      <c r="E195" t="s">
        <v>85</v>
      </c>
      <c r="F195" t="s">
        <v>85</v>
      </c>
      <c r="G195" s="26" t="s">
        <v>86</v>
      </c>
      <c r="H195" s="26" t="s">
        <v>86</v>
      </c>
      <c r="I195" s="26" t="s">
        <v>87</v>
      </c>
    </row>
    <row r="196" spans="1:9">
      <c r="A196" t="s">
        <v>18</v>
      </c>
      <c r="B196" s="17">
        <v>0.87020833333333336</v>
      </c>
      <c r="C196" s="17">
        <v>0.88627314814814817</v>
      </c>
      <c r="D196" s="17">
        <v>0.96351851851851855</v>
      </c>
      <c r="E196" s="17">
        <f>C196-B196</f>
        <v>1.606481481481481E-2</v>
      </c>
      <c r="F196" s="17">
        <f>D196-C196</f>
        <v>7.7245370370370381E-2</v>
      </c>
      <c r="G196" s="26">
        <f>HOUR(E196)*3600+MINUTE(E196)*60+SECOND(E196)</f>
        <v>1388</v>
      </c>
      <c r="H196" s="26">
        <f>HOUR(F196)*3600+MINUTE(F196)*60+SECOND(F196)</f>
        <v>6674</v>
      </c>
      <c r="I196" s="26"/>
    </row>
    <row r="197" spans="1:9">
      <c r="B197" s="17"/>
      <c r="C197" s="17"/>
      <c r="E197" s="17"/>
      <c r="F197" s="17"/>
      <c r="G197" s="26"/>
      <c r="H197" s="26"/>
      <c r="I197" s="26"/>
    </row>
    <row r="198" spans="1:9">
      <c r="B198" s="17"/>
      <c r="C198" s="17"/>
      <c r="E198" s="17"/>
      <c r="F198" s="17"/>
      <c r="G198" s="26"/>
      <c r="H198" s="26"/>
      <c r="I198" s="26"/>
    </row>
    <row r="199" spans="1:9">
      <c r="G199" s="26"/>
      <c r="H199" s="26"/>
      <c r="I199" s="26"/>
    </row>
    <row r="200" spans="1:9">
      <c r="A200" t="s">
        <v>10</v>
      </c>
      <c r="B200" t="s">
        <v>19</v>
      </c>
      <c r="C200" t="s">
        <v>20</v>
      </c>
      <c r="D200" t="s">
        <v>21</v>
      </c>
      <c r="E200" t="s">
        <v>22</v>
      </c>
      <c r="F200" t="s">
        <v>22</v>
      </c>
      <c r="G200" s="26" t="s">
        <v>23</v>
      </c>
      <c r="H200" s="26" t="s">
        <v>23</v>
      </c>
      <c r="I200" s="26" t="s">
        <v>24</v>
      </c>
    </row>
    <row r="201" spans="1:9">
      <c r="A201" t="s">
        <v>56</v>
      </c>
      <c r="B201" s="17">
        <v>1.9201388888888889E-2</v>
      </c>
      <c r="C201" s="17">
        <v>4.5648148148148153E-2</v>
      </c>
      <c r="D201" s="17">
        <v>0.12818287037037038</v>
      </c>
      <c r="E201" s="17">
        <f>C201-B201</f>
        <v>2.6446759259259264E-2</v>
      </c>
      <c r="F201" s="17">
        <f>D201-C201</f>
        <v>8.2534722222222218E-2</v>
      </c>
      <c r="G201" s="26">
        <f>HOUR(E201)*3600+MINUTE(E201)*60+SECOND(E201)</f>
        <v>2285</v>
      </c>
      <c r="H201" s="26">
        <f>HOUR(F201)*3600+MINUTE(F201)*60+SECOND(F201)</f>
        <v>7131</v>
      </c>
      <c r="I201" s="26"/>
    </row>
    <row r="202" spans="1:9">
      <c r="B202" s="17"/>
      <c r="C202" s="17"/>
      <c r="E202" s="17"/>
      <c r="F202" s="17"/>
      <c r="G202" s="26"/>
      <c r="H202" s="26"/>
      <c r="I202" s="26"/>
    </row>
    <row r="203" spans="1:9">
      <c r="B203" s="17"/>
      <c r="C203" s="17"/>
      <c r="E203" s="17"/>
      <c r="F203" s="17"/>
      <c r="G203" s="26"/>
      <c r="H203" s="26"/>
      <c r="I203" s="26"/>
    </row>
    <row r="204" spans="1:9">
      <c r="G204" s="26"/>
      <c r="H204" s="26"/>
      <c r="I204" s="26"/>
    </row>
  </sheetData>
  <sheetCalcPr fullCalcOnLoad="1"/>
  <phoneticPr fontId="3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N Kim</cp:lastModifiedBy>
  <dcterms:created xsi:type="dcterms:W3CDTF">2012-01-29T21:31:05Z</dcterms:created>
  <dcterms:modified xsi:type="dcterms:W3CDTF">2012-03-02T16:16:02Z</dcterms:modified>
</cp:coreProperties>
</file>