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31740" windowHeight="23100" tabRatio="500" activeTab="6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Raw (BJ interop)" sheetId="14" r:id="rId7"/>
  </sheets>
  <definedNames>
    <definedName name="data_interop" localSheetId="6">'Raw (BJ interop)'!$A$1:$J$33</definedName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8"/>
    <pivotCache cacheId="1" r:id="rId9"/>
    <pivotCache cacheId="2" r:id="rId10"/>
    <pivotCache cacheId="3" r:id="rId11"/>
    <pivotCache cacheId="4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2" l="1"/>
  <c r="B23" i="12"/>
  <c r="D23" i="12"/>
  <c r="E23" i="12"/>
  <c r="C23" i="12"/>
  <c r="C19" i="12"/>
  <c r="D19" i="12"/>
  <c r="E19" i="12"/>
  <c r="B19" i="12"/>
  <c r="E7" i="12"/>
  <c r="D7" i="12"/>
  <c r="E22" i="12"/>
  <c r="B7" i="12"/>
  <c r="B22" i="12"/>
  <c r="C7" i="12"/>
  <c r="C22" i="12"/>
  <c r="D22" i="12"/>
  <c r="B8" i="12"/>
  <c r="C8" i="12"/>
  <c r="B21" i="12"/>
  <c r="D8" i="12"/>
  <c r="D21" i="12"/>
  <c r="E8" i="12"/>
  <c r="E21" i="12"/>
  <c r="C21" i="12"/>
  <c r="C17" i="12"/>
  <c r="C16" i="12"/>
  <c r="C5" i="12"/>
  <c r="C12" i="12"/>
  <c r="C14" i="12"/>
  <c r="C15" i="12"/>
  <c r="D5" i="12"/>
  <c r="D12" i="12"/>
  <c r="D17" i="12"/>
  <c r="D16" i="12"/>
  <c r="D6" i="12"/>
  <c r="D13" i="12"/>
  <c r="D14" i="12"/>
  <c r="D15" i="12"/>
  <c r="E5" i="12"/>
  <c r="E12" i="12"/>
  <c r="E17" i="12"/>
  <c r="E16" i="12"/>
  <c r="E6" i="12"/>
  <c r="E13" i="12"/>
  <c r="E14" i="12"/>
  <c r="E15" i="12"/>
  <c r="B5" i="12"/>
  <c r="B12" i="12"/>
  <c r="B17" i="12"/>
  <c r="B16" i="12"/>
  <c r="B14" i="12"/>
  <c r="B15" i="12"/>
  <c r="G5" i="9"/>
  <c r="G6" i="9"/>
  <c r="G7" i="9"/>
  <c r="G8" i="9"/>
  <c r="G4" i="9"/>
  <c r="B9" i="12"/>
  <c r="B18" i="12"/>
  <c r="C9" i="12"/>
  <c r="C18" i="12"/>
  <c r="D9" i="12"/>
  <c r="D18" i="12"/>
  <c r="E9" i="12"/>
  <c r="E18" i="12"/>
  <c r="C13" i="12"/>
  <c r="B13" i="12"/>
  <c r="D4" i="11"/>
  <c r="D5" i="11"/>
  <c r="D6" i="11"/>
  <c r="D9" i="11"/>
  <c r="C4" i="11"/>
  <c r="C5" i="11"/>
  <c r="C6" i="11"/>
  <c r="C9" i="11"/>
  <c r="D8" i="11"/>
  <c r="C8" i="11"/>
  <c r="A5" i="11"/>
  <c r="F5" i="11"/>
  <c r="A6" i="11"/>
  <c r="F6" i="11"/>
  <c r="A4" i="11"/>
  <c r="F4" i="11"/>
  <c r="B4" i="11"/>
  <c r="B5" i="11"/>
  <c r="B6" i="11"/>
  <c r="B8" i="11"/>
  <c r="A8" i="11"/>
  <c r="E4" i="11"/>
  <c r="E5" i="11"/>
  <c r="E6" i="11"/>
  <c r="E8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9" i="11"/>
  <c r="A9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2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5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<sst xmlns="http://schemas.openxmlformats.org/spreadsheetml/2006/main" count="742" uniqueCount="199">
  <si>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</si>
  <si>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</si>
  <si>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</si>
  <si>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</si>
  <si>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</si>
  <si>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</si>
  <si>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</si>
  <si>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</si>
  <si>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</si>
  <si>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</si>
  <si>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</si>
  <si>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</si>
  <si>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</si>
  <si>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</si>
  <si>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</si>
  <si>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</si>
  <si>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</si>
  <si>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</si>
  <si>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</si>
  <si>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</si>
  <si>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</si>
  <si>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</si>
  <si>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</si>
  <si>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</si>
  <si>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</si>
  <si>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</si>
  <si>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</si>
  <si>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</si>
  <si>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</si>
  <si>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</si>
  <si>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</si>
  <si>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</si>
  <si>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</si>
  <si>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</si>
  <si>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</si>
  <si>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</si>
  <si>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</si>
  <si>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</si>
  <si>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</si>
  <si>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</si>
  <si>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</si>
  <si>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</si>
  <si>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</si>
  <si>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</si>
  <si>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</si>
  <si>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</si>
  <si>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</si>
  <si>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</si>
  <si>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</si>
  <si>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</si>
  <si>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</si>
  <si>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</si>
  <si>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</si>
  <si>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</si>
  <si>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</si>
  <si>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</si>
  <si>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</si>
  <si>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</si>
  <si>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</si>
  <si>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</si>
  <si>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</si>
  <si>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</si>
  <si>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</si>
  <si>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</si>
  <si>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</si>
  <si>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</si>
  <si>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</si>
  <si>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</si>
  <si>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</si>
  <si>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</si>
  <si>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</si>
  <si>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</si>
  <si>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</si>
  <si>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</si>
  <si>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</si>
  <si>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</si>
  <si>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</si>
  <si>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</si>
  <si>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</si>
  <si>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</si>
  <si>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</si>
  <si>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</si>
  <si>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</si>
  <si>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</si>
  <si>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</si>
  <si>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</si>
  <si>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</si>
  <si>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</si>
  <si>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</si>
  <si>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</si>
  <si>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</si>
  <si>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</si>
  <si>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</si>
  <si>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</si>
  <si>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</si>
  <si>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</si>
  <si>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</si>
  <si>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</si>
  <si>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</si>
  <si>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</si>
  <si>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</si>
  <si>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</si>
  <si>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</si>
  <si>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</si>
  <si>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</si>
  <si>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</si>
  <si>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</si>
  <si>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</si>
  <si>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</si>
  <si>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</si>
  <si>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</si>
  <si>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</si>
  <si>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</si>
  <si>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</si>
  <si>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</si>
  <si>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</si>
  <si>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</si>
  <si>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</si>
  <si>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</si>
  <si>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</si>
  <si>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</si>
  <si>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</si>
  <si>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</si>
  <si>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</si>
  <si>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</si>
  <si>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</si>
  <si>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</si>
  <si>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</si>
  <si>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</si>
  <si>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</si>
  <si>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</si>
  <si>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</si>
  <si>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</si>
  <si>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</si>
  <si>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</si>
  <si>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</si>
  <si>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</si>
  <si>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</si>
  <si>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</si>
  <si>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</si>
  <si>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</si>
  <si>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</si>
  <si>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</si>
  <si>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</si>
  <si>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</si>
  <si>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</si>
  <si>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</si>
  <si>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</si>
  <si>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</si>
  <si>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</si>
  <si>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</si>
  <si>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</si>
  <si>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</si>
  <si>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</si>
  <si>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</si>
  <si>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</si>
  <si>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</si>
  <si>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</si>
  <si>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</si>
  <si>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</si>
  <si>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</si>
  <si>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</si>
  <si>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</si>
  <si>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</si>
  <si>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</si>
  <si>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</si>
  <si>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bigjob:bj-55be3e1a-4408-11e1-a01d-00003eb40000:localhost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</si>
  <si>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</si>
  <si>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</si>
  <si>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</si>
  <si>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</si>
  <si>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</si>
  <si>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</si>
  <si>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</si>
  <si>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</si>
  <si>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</si>
  <si>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</si>
  <si>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</si>
  <si>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</si>
  <si>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</si>
  <si>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</si>
  <si>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</si>
  <si>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</si>
  <si>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</si>
  <si>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</si>
  <si>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</si>
  <si>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</si>
  <si>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</si>
  <si>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</si>
  <si>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</si>
  <si>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</si>
  <si>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XSEDE/FutureGrid</t>
  </si>
  <si>
    <t>EGI/FutureGrid</t>
  </si>
  <si>
    <t>Queuing Pilot</t>
  </si>
  <si>
    <t>Queuing LRMS</t>
  </si>
  <si>
    <t>Factor (Total)</t>
  </si>
  <si>
    <t>Factor (BFAST)</t>
  </si>
  <si>
    <t>Total (w/o staging)</t>
  </si>
  <si>
    <t>Factor (Total w/o Staging)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</si>
</sst>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6" xfId="0" applyNumberFormat="1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64" fontId="0" fillId="0" borderId="3" xfId="0" applyNumberFormat="1" applyBorder="1"/>
    <xf numFmtId="0" fontId="0" fillId="0" borderId="0" xfId="0" applyNumberFormat="1" applyFont="1" applyFill="1" applyBorder="1"/>
    <xf numFmtId="1" fontId="1" fillId="0" borderId="3" xfId="0" applyNumberFormat="1" applyFont="1" applyBorder="1"/>
    <xf numFmtId="164" fontId="1" fillId="0" borderId="3" xfId="0" applyNumberFormat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1" fillId="0" borderId="1" xfId="0" applyNumberFormat="1" applyFont="1" applyBorder="1"/>
  </cellXfs>
  <cellStyles count="7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661544"/>
        <c:axId val="652662760"/>
      </c:barChart>
      <c:catAx>
        <c:axId val="65266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2662760"/>
        <c:crosses val="autoZero"/>
        <c:auto val="1"/>
        <c:lblAlgn val="ctr"/>
        <c:lblOffset val="100"/>
        <c:noMultiLvlLbl val="0"/>
      </c:catAx>
      <c:valAx>
        <c:axId val="652662760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65266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016888"/>
        <c:axId val="650022616"/>
      </c:barChart>
      <c:catAx>
        <c:axId val="65001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022616"/>
        <c:crosses val="autoZero"/>
        <c:auto val="1"/>
        <c:lblAlgn val="ctr"/>
        <c:lblOffset val="100"/>
        <c:noMultiLvlLbl val="0"/>
      </c:catAx>
      <c:valAx>
        <c:axId val="650022616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65001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064456"/>
        <c:axId val="650070184"/>
      </c:barChart>
      <c:catAx>
        <c:axId val="65006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070184"/>
        <c:crosses val="autoZero"/>
        <c:auto val="1"/>
        <c:lblAlgn val="ctr"/>
        <c:lblOffset val="100"/>
        <c:noMultiLvlLbl val="0"/>
      </c:catAx>
      <c:valAx>
        <c:axId val="65007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06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38632"/>
        <c:axId val="652741608"/>
      </c:barChart>
      <c:catAx>
        <c:axId val="652738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652741608"/>
        <c:crosses val="autoZero"/>
        <c:auto val="1"/>
        <c:lblAlgn val="ctr"/>
        <c:lblOffset val="100"/>
        <c:noMultiLvlLbl val="0"/>
      </c:catAx>
      <c:valAx>
        <c:axId val="652741608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652738632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480200"/>
        <c:axId val="649477144"/>
      </c:barChart>
      <c:catAx>
        <c:axId val="649480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649477144"/>
        <c:crosses val="autoZero"/>
        <c:auto val="1"/>
        <c:lblAlgn val="ctr"/>
        <c:lblOffset val="100"/>
        <c:noMultiLvlLbl val="0"/>
      </c:catAx>
      <c:valAx>
        <c:axId val="64947714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49480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</c:v>
          </c:tx>
          <c:invertIfNegative val="0"/>
          <c:cat>
            <c:strLit>
              <c:ptCount val="1"/>
              <c:pt idx="0">
                <c:v>_x0010_XSEDE/FutureGrid</c:v>
              </c:pt>
            </c:strLit>
          </c:cat>
          <c:val>
            <c:numRef>
              <c:f>'Raw (BJ interop)'!$P$13:$P$13</c:f>
              <c:numCache>
                <c:formatCode>General</c:formatCode>
                <c:ptCount val="1"/>
                <c:pt idx="0">
                  <c:v>945.1709057545624</c:v>
                </c:pt>
              </c:numCache>
            </c:numRef>
          </c:val>
        </c:ser>
        <c:ser>
          <c:idx val="1"/>
          <c:order val="1"/>
          <c:tx>
            <c:v>Kraken</c:v>
          </c:tx>
          <c:invertIfNegative val="0"/>
          <c:cat>
            <c:strLit>
              <c:ptCount val="1"/>
              <c:pt idx="0">
                <c:v>_x0010_XSEDE/FutureGrid</c:v>
              </c:pt>
            </c:strLit>
          </c:cat>
          <c:val>
            <c:numRef>
              <c:f>'Raw (BJ interop)'!$P$14:$P$14</c:f>
              <c:numCache>
                <c:formatCode>General</c:formatCode>
                <c:ptCount val="1"/>
                <c:pt idx="0">
                  <c:v>1552.19749806875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423368"/>
        <c:axId val="649420312"/>
      </c:barChart>
      <c:catAx>
        <c:axId val="649423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49420312"/>
        <c:crosses val="autoZero"/>
        <c:auto val="1"/>
        <c:lblAlgn val="ctr"/>
        <c:lblOffset val="100"/>
        <c:noMultiLvlLbl val="0"/>
      </c:catAx>
      <c:valAx>
        <c:axId val="649420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49423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177800</xdr:rowOff>
    </xdr:from>
    <xdr:to>
      <xdr:col>17</xdr:col>
      <xdr:colOff>419100</xdr:colOff>
      <xdr:row>33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37</xdr:row>
      <xdr:rowOff>177800</xdr:rowOff>
    </xdr:from>
    <xdr:to>
      <xdr:col>16</xdr:col>
      <xdr:colOff>552450</xdr:colOff>
      <xdr:row>66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28</xdr:row>
      <xdr:rowOff>127000</xdr:rowOff>
    </xdr:from>
    <xdr:to>
      <xdr:col>18</xdr:col>
      <xdr:colOff>25400</xdr:colOff>
      <xdr:row>53</xdr:row>
      <xdr:rowOff>101600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29.651928703701" createdVersion="4" refreshedVersion="4" minRefreshableVersion="3" recordCount="32">
  <cacheSource type="worksheet">
    <worksheetSource ref="A1:J33" sheet="Raw (BJ interop)"/>
  </cacheSource>
  <cacheFields count="10">
    <cacheField name="Run" numFmtId="0">
      <sharedItems containsSemiMixedTypes="0" containsString="0" containsNumber="1" containsInteger="1" minValue="0" maxValue="4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93.8809878799998"/>
    </cacheField>
    <cacheField name="BJ Runtime" numFmtId="0">
      <sharedItems containsSemiMixedTypes="0" containsString="0" containsNumber="1" minValue="748.04140806199996" maxValue="3820.9009029899998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0"/>
    <s v="bigjob:bj-55be3e1a-4408-11e1-a01d-00003eb40000:localhost"/>
    <n v="264"/>
    <n v="12"/>
    <n v="64"/>
    <n v="2293.8809878799998"/>
    <n v="3820.9009029899998"/>
    <n v="3824.6060969800001"/>
    <s v="redis://cyder.cct.lsu.edu:2525"/>
    <x v="0"/>
  </r>
  <r>
    <n v="0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0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0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1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1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2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2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3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3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4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4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0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0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2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2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3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3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4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4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3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intero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0"/>
  <sheetViews>
    <sheetView workbookViewId="0">
      <pane ySplit="3" topLeftCell="A4" activePane="bottomLeft" state="frozen"/>
      <selection pane="bottomLeft" activeCell="K63" sqref="K63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35" t="s">
        <v>1</v>
      </c>
      <c r="B2" s="35"/>
      <c r="C2" s="36"/>
      <c r="D2" s="37" t="s">
        <v>5</v>
      </c>
      <c r="E2" s="38"/>
      <c r="F2" s="38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1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1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1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1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1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1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1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</row>
    <row r="40" spans="1:11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1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1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1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1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1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1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1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1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X28" sqref="X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1" sqref="C11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9" sqref="A9"/>
    </sheetView>
  </sheetViews>
  <sheetFormatPr baseColWidth="10" defaultRowHeight="15" x14ac:dyDescent="0"/>
  <cols>
    <col min="1" max="1" width="5.83203125" bestFit="1" customWidth="1"/>
    <col min="2" max="2" width="9.6640625" bestFit="1" customWidth="1"/>
    <col min="3" max="3" width="7.83203125" bestFit="1" customWidth="1"/>
    <col min="4" max="4" width="8.33203125" bestFit="1" customWidth="1"/>
    <col min="5" max="5" width="6.832031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I7" s="24" t="s">
        <v>145</v>
      </c>
    </row>
    <row r="8" spans="1:9">
      <c r="A8" s="26">
        <f>AVERAGE(A4:A6)</f>
        <v>909.33333333333405</v>
      </c>
      <c r="B8" s="26">
        <f>AVERAGE(B4:B6)</f>
        <v>4133.333333333333</v>
      </c>
      <c r="C8" s="16">
        <f>AVERAGE(C4:C6)</f>
        <v>5736.0000000000027</v>
      </c>
      <c r="D8" s="16">
        <f>AVERAGE(D4:D6)</f>
        <v>712.33333333333303</v>
      </c>
      <c r="E8" s="26">
        <f>AVERAGE(E4:E6)</f>
        <v>7357.3333333333367</v>
      </c>
      <c r="F8" s="2" t="s">
        <v>131</v>
      </c>
    </row>
    <row r="9" spans="1:9" ht="16">
      <c r="A9" s="26">
        <f>STDEV(A4:A6)</f>
        <v>31.533051443420248</v>
      </c>
      <c r="B9" s="26">
        <f>STDEV(B4:B6)</f>
        <v>3383.1243449411259</v>
      </c>
      <c r="C9" s="16">
        <f>STDEV(C4:C6)</f>
        <v>6759.4317068818818</v>
      </c>
      <c r="D9" s="16">
        <f>STDEV(D4:D6)</f>
        <v>48.180217240412013</v>
      </c>
      <c r="E9" s="26">
        <f>STDEV(E4:E6)</f>
        <v>6739.2723890145198</v>
      </c>
      <c r="F9" s="2" t="s">
        <v>136</v>
      </c>
      <c r="I9" s="24" t="s">
        <v>146</v>
      </c>
    </row>
    <row r="10" spans="1:9" ht="16">
      <c r="I10" s="24" t="s">
        <v>147</v>
      </c>
    </row>
    <row r="11" spans="1:9" ht="16">
      <c r="I11" s="24" t="s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4" workbookViewId="0">
      <selection activeCell="D26" sqref="D26"/>
    </sheetView>
  </sheetViews>
  <sheetFormatPr baseColWidth="10" defaultRowHeight="15" x14ac:dyDescent="0"/>
  <cols>
    <col min="1" max="1" width="15.5" customWidth="1"/>
    <col min="2" max="3" width="13.83203125" bestFit="1" customWidth="1"/>
    <col min="4" max="5" width="15" bestFit="1" customWidth="1"/>
  </cols>
  <sheetData>
    <row r="1" spans="1:7">
      <c r="A1" s="2" t="s">
        <v>139</v>
      </c>
    </row>
    <row r="2" spans="1:7">
      <c r="A2" s="2"/>
      <c r="G2" s="2" t="s">
        <v>155</v>
      </c>
    </row>
    <row r="4" spans="1:7">
      <c r="A4" s="10"/>
      <c r="B4" s="18" t="s">
        <v>152</v>
      </c>
      <c r="C4" s="17" t="s">
        <v>153</v>
      </c>
      <c r="D4" s="42" t="s">
        <v>133</v>
      </c>
      <c r="E4" s="18" t="s">
        <v>134</v>
      </c>
    </row>
    <row r="5" spans="1:7">
      <c r="A5" s="19" t="s">
        <v>140</v>
      </c>
      <c r="B5" s="20">
        <f>BigJob!O28</f>
        <v>77.171835557999998</v>
      </c>
      <c r="C5" s="22">
        <f>BigJob!N28</f>
        <v>101.09102939799999</v>
      </c>
      <c r="D5" s="43">
        <f>Diane!B10</f>
        <v>3167.4118819999999</v>
      </c>
      <c r="E5" s="20">
        <f>Condor!D8</f>
        <v>712.33333333333303</v>
      </c>
    </row>
    <row r="6" spans="1:7">
      <c r="A6" s="10" t="s">
        <v>132</v>
      </c>
      <c r="B6" s="29">
        <v>0</v>
      </c>
      <c r="C6" s="10">
        <v>0</v>
      </c>
      <c r="D6" s="44">
        <f>Diane!C10</f>
        <v>4707.850641</v>
      </c>
      <c r="E6" s="33">
        <f>Condor!C8</f>
        <v>5736.0000000000027</v>
      </c>
    </row>
    <row r="7" spans="1:7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45">
        <f>Diane!D10</f>
        <v>809.39913009999998</v>
      </c>
      <c r="E7" s="21">
        <f>Condor!A8</f>
        <v>909.33333333333405</v>
      </c>
    </row>
    <row r="8" spans="1:7">
      <c r="A8" t="s">
        <v>130</v>
      </c>
      <c r="B8" s="21">
        <f>BigJob!R28</f>
        <v>2214.0641734000005</v>
      </c>
      <c r="C8" s="23">
        <f>BigJob!Q28</f>
        <v>1695.8585478</v>
      </c>
      <c r="D8" s="45">
        <f>Diane!F10-Diane!E10</f>
        <v>8684.6616528400009</v>
      </c>
      <c r="E8" s="21">
        <f>Condor!E8</f>
        <v>7357.3333333333367</v>
      </c>
    </row>
    <row r="9" spans="1:7">
      <c r="A9" t="s">
        <v>138</v>
      </c>
      <c r="B9" s="21">
        <f>BigJob!AA28</f>
        <v>66.438365334176908</v>
      </c>
      <c r="C9" s="23">
        <f>BigJob!Z28</f>
        <v>267.5643732646929</v>
      </c>
      <c r="D9" s="45">
        <f>Diane!H11</f>
        <v>1384.7232681954761</v>
      </c>
      <c r="E9" s="21">
        <f>Condor!B9</f>
        <v>3383.1243449411259</v>
      </c>
    </row>
    <row r="10" spans="1:7">
      <c r="B10" s="21"/>
      <c r="C10" s="23"/>
      <c r="D10" s="45"/>
      <c r="E10" s="21"/>
    </row>
    <row r="11" spans="1:7" ht="16" thickBot="1">
      <c r="A11" s="28" t="s">
        <v>151</v>
      </c>
      <c r="B11" s="30"/>
      <c r="C11" s="28"/>
      <c r="D11" s="41"/>
      <c r="E11" s="30"/>
    </row>
    <row r="12" spans="1:7" ht="16" thickTop="1">
      <c r="A12" t="s">
        <v>194</v>
      </c>
      <c r="B12" s="31">
        <f t="shared" ref="B12:E13" si="0">B5/60</f>
        <v>1.2861972593</v>
      </c>
      <c r="C12" s="15">
        <f t="shared" si="0"/>
        <v>1.6848504899666665</v>
      </c>
      <c r="D12" s="40">
        <f t="shared" si="0"/>
        <v>52.790198033333333</v>
      </c>
      <c r="E12" s="31">
        <f t="shared" si="0"/>
        <v>11.872222222222216</v>
      </c>
    </row>
    <row r="13" spans="1:7">
      <c r="A13" s="10" t="s">
        <v>132</v>
      </c>
      <c r="B13" s="31">
        <f t="shared" si="0"/>
        <v>0</v>
      </c>
      <c r="C13" s="15">
        <f t="shared" si="0"/>
        <v>0</v>
      </c>
      <c r="D13" s="46">
        <f t="shared" si="0"/>
        <v>78.46417735</v>
      </c>
      <c r="E13" s="34">
        <f t="shared" si="0"/>
        <v>95.600000000000051</v>
      </c>
    </row>
    <row r="14" spans="1:7">
      <c r="A14" t="s">
        <v>193</v>
      </c>
      <c r="B14" s="31">
        <f>B17-B16-B12-B13</f>
        <v>4.0070597973667077</v>
      </c>
      <c r="C14" s="15">
        <f>C17-C16-C12-C13</f>
        <v>8.7646148900333287</v>
      </c>
      <c r="D14" s="40">
        <f>D17-D16-D12-D13</f>
        <v>-4.333315928306547E-9</v>
      </c>
      <c r="E14" s="31">
        <f>E17-E16-E12-E13</f>
        <v>-5.5555555555599767E-3</v>
      </c>
    </row>
    <row r="15" spans="1:7">
      <c r="A15" t="s">
        <v>140</v>
      </c>
      <c r="B15" s="31">
        <f>B12+B14</f>
        <v>5.2932570566667074</v>
      </c>
      <c r="C15" s="31">
        <f>C12+C14</f>
        <v>10.449465379999996</v>
      </c>
      <c r="D15" s="40">
        <f>D12+D14</f>
        <v>52.790198029000017</v>
      </c>
      <c r="E15" s="31">
        <f>E12+E14</f>
        <v>11.866666666666656</v>
      </c>
    </row>
    <row r="16" spans="1:7">
      <c r="A16" t="s">
        <v>128</v>
      </c>
      <c r="B16" s="31">
        <f>B7/60</f>
        <v>31.607812499999969</v>
      </c>
      <c r="C16" s="15">
        <f>C7/60</f>
        <v>17.814843750000005</v>
      </c>
      <c r="D16" s="40">
        <f>D7/60</f>
        <v>13.489985501666666</v>
      </c>
      <c r="E16" s="31">
        <f>E7/60</f>
        <v>15.155555555555567</v>
      </c>
    </row>
    <row r="17" spans="1:5">
      <c r="A17" t="s">
        <v>130</v>
      </c>
      <c r="B17" s="31">
        <f t="shared" ref="B17:E18" si="1">B8/60</f>
        <v>36.901069556666677</v>
      </c>
      <c r="C17" s="15">
        <f t="shared" si="1"/>
        <v>28.264309130000001</v>
      </c>
      <c r="D17" s="40">
        <f t="shared" si="1"/>
        <v>144.74436088066668</v>
      </c>
      <c r="E17" s="31">
        <f t="shared" si="1"/>
        <v>122.62222222222228</v>
      </c>
    </row>
    <row r="18" spans="1:5">
      <c r="A18" t="s">
        <v>138</v>
      </c>
      <c r="B18" s="31">
        <f t="shared" si="1"/>
        <v>1.1073060889029485</v>
      </c>
      <c r="C18" s="39">
        <f t="shared" si="1"/>
        <v>4.4594062210782148</v>
      </c>
      <c r="D18" s="40">
        <f t="shared" si="1"/>
        <v>23.078721136591266</v>
      </c>
      <c r="E18" s="31">
        <f t="shared" si="1"/>
        <v>56.385405749018766</v>
      </c>
    </row>
    <row r="19" spans="1:5">
      <c r="A19" t="s">
        <v>197</v>
      </c>
      <c r="B19" s="40">
        <f>B15+B16</f>
        <v>36.901069556666677</v>
      </c>
      <c r="C19" s="40">
        <f t="shared" ref="C19:E19" si="2">C15+C16</f>
        <v>28.264309130000001</v>
      </c>
      <c r="D19" s="40">
        <f t="shared" si="2"/>
        <v>66.280183530666676</v>
      </c>
      <c r="E19" s="40">
        <f t="shared" si="2"/>
        <v>27.022222222222226</v>
      </c>
    </row>
    <row r="20" spans="1:5" ht="16" thickBot="1">
      <c r="A20" s="28"/>
      <c r="B20" s="41"/>
      <c r="C20" s="30"/>
      <c r="D20" s="28"/>
      <c r="E20" s="30"/>
    </row>
    <row r="21" spans="1:5" ht="16" thickTop="1">
      <c r="A21" t="s">
        <v>195</v>
      </c>
      <c r="B21" s="3">
        <f>B8/$C$8</f>
        <v>1.3055712554990258</v>
      </c>
      <c r="C21" s="29">
        <f>C8/$C$8</f>
        <v>1</v>
      </c>
      <c r="D21" s="10">
        <f>D8/$C$8</f>
        <v>5.1211002616382251</v>
      </c>
      <c r="E21" s="29">
        <f>E8/$C$8</f>
        <v>4.3384121528755113</v>
      </c>
    </row>
    <row r="22" spans="1:5">
      <c r="A22" t="s">
        <v>196</v>
      </c>
      <c r="B22" s="3">
        <f>B7/$D$7</f>
        <v>2.3430575589643796</v>
      </c>
      <c r="C22" s="29">
        <f>C7/$D$7</f>
        <v>1.3205976943265809</v>
      </c>
      <c r="D22" s="10">
        <f>D7/$D$7</f>
        <v>1</v>
      </c>
      <c r="E22" s="29">
        <f>E7/$D$7</f>
        <v>1.1234671492925714</v>
      </c>
    </row>
    <row r="23" spans="1:5">
      <c r="A23" t="s">
        <v>198</v>
      </c>
      <c r="B23" s="29">
        <f>B19/$C$19</f>
        <v>1.3055712554990258</v>
      </c>
      <c r="C23" s="29">
        <f>C19/$C$19</f>
        <v>1</v>
      </c>
      <c r="D23" s="29">
        <f t="shared" ref="D23:E23" si="3">D19/$C$19</f>
        <v>2.3450133957216126</v>
      </c>
      <c r="E23" s="29">
        <f t="shared" si="3"/>
        <v>0.95605458098887641</v>
      </c>
    </row>
    <row r="25" spans="1:5">
      <c r="D25">
        <f>D19/B19</f>
        <v>1.7961588736305956</v>
      </c>
    </row>
    <row r="37" spans="7:7">
      <c r="G37" s="2" t="s">
        <v>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L1" workbookViewId="0">
      <selection activeCell="Q8" sqref="Q8:Q9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bestFit="1" customWidth="1"/>
    <col min="19" max="19" width="20" customWidth="1"/>
    <col min="20" max="20" width="17.83203125" customWidth="1"/>
    <col min="21" max="21" width="20.1640625" customWidth="1"/>
  </cols>
  <sheetData>
    <row r="1" spans="1:2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1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1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1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1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1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1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188</v>
      </c>
      <c r="S7" t="s">
        <v>190</v>
      </c>
      <c r="T7" t="s">
        <v>117</v>
      </c>
      <c r="U7" t="s">
        <v>189</v>
      </c>
    </row>
    <row r="8" spans="1:21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1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186.46815432592501</v>
      </c>
      <c r="Q9" s="7">
        <v>1552.1974980687498</v>
      </c>
      <c r="R9" s="7">
        <v>1555.9015657600003</v>
      </c>
      <c r="S9" s="7">
        <v>562.43943242055707</v>
      </c>
      <c r="T9" s="7">
        <v>609.87901363033779</v>
      </c>
      <c r="U9" s="7">
        <v>609.87942292746834</v>
      </c>
    </row>
    <row r="10" spans="1:21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113.22376053027813</v>
      </c>
      <c r="Q10" s="7">
        <v>1248.6842019116559</v>
      </c>
      <c r="R10" s="7">
        <v>1555.90156576</v>
      </c>
      <c r="S10" s="7">
        <v>400.05229276998023</v>
      </c>
      <c r="T10" s="7">
        <v>529.88208384833388</v>
      </c>
      <c r="U10" s="7">
        <v>599.96202340326283</v>
      </c>
    </row>
    <row r="11" spans="1:21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1">
      <c r="A12">
        <v>5</v>
      </c>
      <c r="B12" t="s">
        <v>166</v>
      </c>
      <c r="C12">
        <v>264</v>
      </c>
      <c r="D12">
        <v>12</v>
      </c>
      <c r="E12">
        <v>64</v>
      </c>
      <c r="F12">
        <v>2293.8809878799998</v>
      </c>
      <c r="G12">
        <v>3820.9009029899998</v>
      </c>
      <c r="H12">
        <v>3824.6060969800001</v>
      </c>
      <c r="I12" t="s">
        <v>27</v>
      </c>
      <c r="J12" t="s">
        <v>28</v>
      </c>
    </row>
    <row r="13" spans="1:21">
      <c r="A13">
        <v>5</v>
      </c>
      <c r="B13" t="s">
        <v>167</v>
      </c>
      <c r="C13">
        <v>64</v>
      </c>
      <c r="D13">
        <v>8</v>
      </c>
      <c r="E13">
        <v>64</v>
      </c>
      <c r="F13">
        <v>220.97108697900001</v>
      </c>
      <c r="G13">
        <v>1228.8441650899999</v>
      </c>
      <c r="H13">
        <v>3824.6060969800001</v>
      </c>
      <c r="I13" t="s">
        <v>27</v>
      </c>
      <c r="J13" t="s">
        <v>47</v>
      </c>
      <c r="O13" s="8" t="s">
        <v>191</v>
      </c>
      <c r="P13" s="27">
        <v>945.17090575456245</v>
      </c>
    </row>
    <row r="14" spans="1:21">
      <c r="A14">
        <v>6</v>
      </c>
      <c r="B14" t="s">
        <v>168</v>
      </c>
      <c r="C14">
        <v>264</v>
      </c>
      <c r="D14">
        <v>12</v>
      </c>
      <c r="E14">
        <v>64</v>
      </c>
      <c r="F14">
        <v>122.449388981</v>
      </c>
      <c r="G14">
        <v>1408.3830029999999</v>
      </c>
      <c r="H14">
        <v>1412.0865111400001</v>
      </c>
      <c r="I14" t="s">
        <v>27</v>
      </c>
      <c r="J14" t="s">
        <v>28</v>
      </c>
      <c r="O14" s="8" t="s">
        <v>191</v>
      </c>
      <c r="P14" s="27">
        <v>1552.1974980687498</v>
      </c>
    </row>
    <row r="15" spans="1:21">
      <c r="A15">
        <v>6</v>
      </c>
      <c r="B15" t="s">
        <v>169</v>
      </c>
      <c r="C15">
        <v>64</v>
      </c>
      <c r="D15">
        <v>8</v>
      </c>
      <c r="E15">
        <v>64</v>
      </c>
      <c r="F15">
        <v>122.50563097</v>
      </c>
      <c r="G15">
        <v>1059.7851810499999</v>
      </c>
      <c r="H15">
        <v>1412.0865111400001</v>
      </c>
      <c r="I15" t="s">
        <v>27</v>
      </c>
      <c r="J15" t="s">
        <v>47</v>
      </c>
      <c r="O15" s="8" t="s">
        <v>192</v>
      </c>
      <c r="P15" s="32">
        <v>0</v>
      </c>
    </row>
    <row r="16" spans="1:21">
      <c r="A16">
        <v>7</v>
      </c>
      <c r="B16" t="s">
        <v>170</v>
      </c>
      <c r="C16">
        <v>264</v>
      </c>
      <c r="D16">
        <v>12</v>
      </c>
      <c r="E16">
        <v>64</v>
      </c>
      <c r="F16">
        <v>32.246130943300003</v>
      </c>
      <c r="G16">
        <v>1323.8348290900001</v>
      </c>
      <c r="H16">
        <v>1327.5373809299999</v>
      </c>
      <c r="I16" t="s">
        <v>27</v>
      </c>
      <c r="J16" t="s">
        <v>28</v>
      </c>
      <c r="O16" s="8" t="s">
        <v>192</v>
      </c>
      <c r="P16">
        <v>0</v>
      </c>
    </row>
    <row r="17" spans="1:10">
      <c r="A17">
        <v>7</v>
      </c>
      <c r="B17" t="s">
        <v>171</v>
      </c>
      <c r="C17">
        <v>64</v>
      </c>
      <c r="D17">
        <v>8</v>
      </c>
      <c r="E17">
        <v>64</v>
      </c>
      <c r="F17">
        <v>20.4135661125</v>
      </c>
      <c r="G17">
        <v>951.78088307400003</v>
      </c>
      <c r="H17">
        <v>1327.5373809299999</v>
      </c>
      <c r="I17" t="s">
        <v>27</v>
      </c>
      <c r="J17" t="s">
        <v>47</v>
      </c>
    </row>
    <row r="18" spans="1:10">
      <c r="A18">
        <v>8</v>
      </c>
      <c r="B18" t="s">
        <v>172</v>
      </c>
      <c r="C18">
        <v>264</v>
      </c>
      <c r="D18">
        <v>12</v>
      </c>
      <c r="E18">
        <v>64</v>
      </c>
      <c r="F18">
        <v>31.450355052900001</v>
      </c>
      <c r="G18">
        <v>1346.9226479500001</v>
      </c>
      <c r="H18">
        <v>1350.6255128400001</v>
      </c>
      <c r="I18" t="s">
        <v>27</v>
      </c>
      <c r="J18" t="s">
        <v>28</v>
      </c>
    </row>
    <row r="19" spans="1:10">
      <c r="A19">
        <v>8</v>
      </c>
      <c r="B19" t="s">
        <v>173</v>
      </c>
      <c r="C19">
        <v>64</v>
      </c>
      <c r="D19">
        <v>8</v>
      </c>
      <c r="E19">
        <v>64</v>
      </c>
      <c r="F19">
        <v>25.5253288746</v>
      </c>
      <c r="G19">
        <v>875.02339291600003</v>
      </c>
      <c r="H19">
        <v>1350.6255128400001</v>
      </c>
      <c r="I19" t="s">
        <v>27</v>
      </c>
      <c r="J19" t="s">
        <v>47</v>
      </c>
    </row>
    <row r="20" spans="1:10">
      <c r="A20">
        <v>9</v>
      </c>
      <c r="B20" t="s">
        <v>174</v>
      </c>
      <c r="C20">
        <v>264</v>
      </c>
      <c r="D20">
        <v>12</v>
      </c>
      <c r="E20">
        <v>64</v>
      </c>
      <c r="F20">
        <v>32.142376899699997</v>
      </c>
      <c r="G20">
        <v>1329.398911</v>
      </c>
      <c r="H20">
        <v>1333.10122299</v>
      </c>
      <c r="I20" t="s">
        <v>27</v>
      </c>
      <c r="J20" t="s">
        <v>28</v>
      </c>
    </row>
    <row r="21" spans="1:10">
      <c r="A21">
        <v>9</v>
      </c>
      <c r="B21" t="s">
        <v>175</v>
      </c>
      <c r="C21">
        <v>64</v>
      </c>
      <c r="D21">
        <v>8</v>
      </c>
      <c r="E21">
        <v>64</v>
      </c>
      <c r="F21">
        <v>20.341579914099999</v>
      </c>
      <c r="G21">
        <v>963.28213095700005</v>
      </c>
      <c r="H21">
        <v>1333.10122299</v>
      </c>
      <c r="I21" t="s">
        <v>27</v>
      </c>
      <c r="J21" t="s">
        <v>47</v>
      </c>
    </row>
    <row r="22" spans="1:10">
      <c r="A22">
        <v>10</v>
      </c>
      <c r="B22" t="s">
        <v>176</v>
      </c>
      <c r="C22">
        <v>264</v>
      </c>
      <c r="D22">
        <v>12</v>
      </c>
      <c r="E22">
        <v>64</v>
      </c>
      <c r="F22">
        <v>32.134410858199999</v>
      </c>
      <c r="G22">
        <v>1317.6233119999999</v>
      </c>
      <c r="H22">
        <v>1321.3276550800001</v>
      </c>
      <c r="I22" t="s">
        <v>27</v>
      </c>
      <c r="J22" t="s">
        <v>28</v>
      </c>
    </row>
    <row r="23" spans="1:10">
      <c r="A23">
        <v>10</v>
      </c>
      <c r="B23" t="s">
        <v>177</v>
      </c>
      <c r="C23">
        <v>64</v>
      </c>
      <c r="D23">
        <v>8</v>
      </c>
      <c r="E23">
        <v>64</v>
      </c>
      <c r="F23">
        <v>20.338257074400001</v>
      </c>
      <c r="G23">
        <v>922.17073392899999</v>
      </c>
      <c r="H23">
        <v>1321.3276550800001</v>
      </c>
      <c r="I23" t="s">
        <v>27</v>
      </c>
      <c r="J23" t="s">
        <v>47</v>
      </c>
    </row>
    <row r="24" spans="1:10">
      <c r="A24">
        <v>11</v>
      </c>
      <c r="B24" t="s">
        <v>178</v>
      </c>
      <c r="C24">
        <v>264</v>
      </c>
      <c r="D24">
        <v>12</v>
      </c>
      <c r="E24">
        <v>64</v>
      </c>
      <c r="F24">
        <v>62.763838052700002</v>
      </c>
      <c r="G24">
        <v>1543.42536402</v>
      </c>
      <c r="H24">
        <v>1547.13568902</v>
      </c>
      <c r="I24" t="s">
        <v>27</v>
      </c>
      <c r="J24" t="s">
        <v>28</v>
      </c>
    </row>
    <row r="25" spans="1:10">
      <c r="A25">
        <v>11</v>
      </c>
      <c r="B25" t="s">
        <v>179</v>
      </c>
      <c r="C25">
        <v>64</v>
      </c>
      <c r="D25">
        <v>8</v>
      </c>
      <c r="E25">
        <v>64</v>
      </c>
      <c r="F25">
        <v>21.520488977399999</v>
      </c>
      <c r="G25">
        <v>748.04140806199996</v>
      </c>
      <c r="H25">
        <v>1547.13568902</v>
      </c>
      <c r="I25" t="s">
        <v>27</v>
      </c>
      <c r="J25" t="s">
        <v>47</v>
      </c>
    </row>
    <row r="26" spans="1:10">
      <c r="A26">
        <v>12</v>
      </c>
      <c r="B26" t="s">
        <v>180</v>
      </c>
      <c r="C26">
        <v>264</v>
      </c>
      <c r="D26">
        <v>12</v>
      </c>
      <c r="E26">
        <v>64</v>
      </c>
      <c r="F26">
        <v>37.778441190700001</v>
      </c>
      <c r="G26">
        <v>1383.16831303</v>
      </c>
      <c r="H26">
        <v>1386.8724072</v>
      </c>
      <c r="I26" t="s">
        <v>27</v>
      </c>
      <c r="J26" t="s">
        <v>28</v>
      </c>
    </row>
    <row r="27" spans="1:10">
      <c r="A27">
        <v>12</v>
      </c>
      <c r="B27" t="s">
        <v>181</v>
      </c>
      <c r="C27">
        <v>64</v>
      </c>
      <c r="D27">
        <v>8</v>
      </c>
      <c r="E27">
        <v>64</v>
      </c>
      <c r="F27">
        <v>20.1079881191</v>
      </c>
      <c r="G27">
        <v>787.46557998699996</v>
      </c>
      <c r="H27">
        <v>1386.8724072</v>
      </c>
      <c r="I27" t="s">
        <v>27</v>
      </c>
      <c r="J27" t="s">
        <v>47</v>
      </c>
    </row>
    <row r="28" spans="1:10">
      <c r="A28">
        <v>13</v>
      </c>
      <c r="B28" t="s">
        <v>182</v>
      </c>
      <c r="C28">
        <v>264</v>
      </c>
      <c r="D28">
        <v>12</v>
      </c>
      <c r="E28">
        <v>64</v>
      </c>
      <c r="F28">
        <v>26.5749640465</v>
      </c>
      <c r="G28">
        <v>1336.5342540700001</v>
      </c>
      <c r="H28">
        <v>1340.23782396</v>
      </c>
      <c r="I28" t="s">
        <v>27</v>
      </c>
      <c r="J28" t="s">
        <v>28</v>
      </c>
    </row>
    <row r="29" spans="1:10">
      <c r="A29">
        <v>13</v>
      </c>
      <c r="B29" t="s">
        <v>183</v>
      </c>
      <c r="C29">
        <v>64</v>
      </c>
      <c r="D29">
        <v>8</v>
      </c>
      <c r="E29">
        <v>64</v>
      </c>
      <c r="F29">
        <v>20.647578954699998</v>
      </c>
      <c r="G29">
        <v>864.43439006799997</v>
      </c>
      <c r="H29">
        <v>1340.23782396</v>
      </c>
      <c r="I29" t="s">
        <v>27</v>
      </c>
      <c r="J29" t="s">
        <v>47</v>
      </c>
    </row>
    <row r="30" spans="1:10">
      <c r="A30">
        <v>14</v>
      </c>
      <c r="B30" t="s">
        <v>184</v>
      </c>
      <c r="C30">
        <v>264</v>
      </c>
      <c r="D30">
        <v>12</v>
      </c>
      <c r="E30">
        <v>64</v>
      </c>
      <c r="F30">
        <v>32.454650878899997</v>
      </c>
      <c r="G30">
        <v>1354.0647489999999</v>
      </c>
      <c r="H30">
        <v>1357.76691985</v>
      </c>
      <c r="I30" t="s">
        <v>27</v>
      </c>
      <c r="J30" t="s">
        <v>28</v>
      </c>
    </row>
    <row r="31" spans="1:10">
      <c r="A31">
        <v>14</v>
      </c>
      <c r="B31" t="s">
        <v>185</v>
      </c>
      <c r="C31">
        <v>64</v>
      </c>
      <c r="D31">
        <v>8</v>
      </c>
      <c r="E31">
        <v>64</v>
      </c>
      <c r="F31">
        <v>20.653827905699998</v>
      </c>
      <c r="G31">
        <v>981.99814295800002</v>
      </c>
      <c r="H31">
        <v>1357.76691985</v>
      </c>
      <c r="I31" t="s">
        <v>27</v>
      </c>
      <c r="J31" t="s">
        <v>47</v>
      </c>
    </row>
    <row r="32" spans="1:10">
      <c r="A32">
        <v>15</v>
      </c>
      <c r="B32" t="s">
        <v>186</v>
      </c>
      <c r="C32">
        <v>264</v>
      </c>
      <c r="D32">
        <v>12</v>
      </c>
      <c r="E32">
        <v>64</v>
      </c>
      <c r="F32">
        <v>49.602899074600003</v>
      </c>
      <c r="G32">
        <v>1418.8209559899999</v>
      </c>
      <c r="H32">
        <v>1422.5258469600001</v>
      </c>
      <c r="I32" t="s">
        <v>27</v>
      </c>
      <c r="J32" t="s">
        <v>28</v>
      </c>
    </row>
    <row r="33" spans="1:10">
      <c r="A33">
        <v>15</v>
      </c>
      <c r="B33" t="s">
        <v>187</v>
      </c>
      <c r="C33">
        <v>64</v>
      </c>
      <c r="D33">
        <v>8</v>
      </c>
      <c r="E33">
        <v>64</v>
      </c>
      <c r="F33">
        <v>20.167595863300001</v>
      </c>
      <c r="G33">
        <v>975.95407390599996</v>
      </c>
      <c r="H33">
        <v>1422.5258469600001</v>
      </c>
      <c r="I33" t="s">
        <v>27</v>
      </c>
      <c r="J33" t="s">
        <v>47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BFAST</vt:lpstr>
      <vt:lpstr>BigJob</vt:lpstr>
      <vt:lpstr>Diane</vt:lpstr>
      <vt:lpstr>Condor</vt:lpstr>
      <vt:lpstr>Total</vt:lpstr>
      <vt:lpstr>Raw (BJ)</vt:lpstr>
      <vt:lpstr>Raw (BJ interop)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2012-01-21T21:30:00Z</dcterms:modified>
</cp:coreProperties>
</file>