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380" yWindow="4580" windowWidth="15180" windowHeight="11080" tabRatio="352" firstSheet="1" activeTab="2"/>
  </bookViews>
  <sheets>
    <sheet name="Sheet2" sheetId="2" r:id="rId1"/>
    <sheet name="Cyder" sheetId="6" r:id="rId2"/>
    <sheet name="FG-New_version" sheetId="7" r:id="rId3"/>
    <sheet name="Sierra-FG" sheetId="4" r:id="rId4"/>
    <sheet name="India-FG" sheetId="3" r:id="rId5"/>
    <sheet name="old data" sheetId="1" r:id="rId6"/>
    <sheet name="Sierra_OLD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7" l="1"/>
  <c r="H33" i="7"/>
  <c r="E34" i="7"/>
  <c r="D34" i="7"/>
  <c r="C34" i="7"/>
  <c r="E33" i="7"/>
  <c r="D33" i="7"/>
  <c r="C33" i="7"/>
  <c r="H32" i="7"/>
  <c r="E32" i="7"/>
  <c r="D32" i="7"/>
  <c r="C32" i="7"/>
  <c r="H31" i="7"/>
  <c r="E31" i="7"/>
  <c r="D31" i="7"/>
  <c r="C31" i="7"/>
  <c r="C30" i="7"/>
  <c r="H30" i="7"/>
  <c r="E30" i="7"/>
  <c r="D30" i="7"/>
  <c r="E11" i="7"/>
  <c r="I80" i="6"/>
  <c r="G80" i="6"/>
  <c r="E80" i="6"/>
  <c r="D80" i="6"/>
  <c r="C80" i="6"/>
  <c r="I82" i="6"/>
  <c r="G82" i="6"/>
  <c r="E82" i="6"/>
  <c r="D82" i="6"/>
  <c r="C82" i="6"/>
  <c r="I81" i="6"/>
  <c r="G81" i="6"/>
  <c r="E81" i="6"/>
  <c r="D81" i="6"/>
  <c r="C81" i="6"/>
  <c r="I58" i="6"/>
  <c r="G58" i="6"/>
  <c r="E58" i="6"/>
  <c r="D58" i="6"/>
  <c r="I59" i="6"/>
  <c r="G59" i="6"/>
  <c r="E59" i="6"/>
  <c r="D59" i="6"/>
  <c r="C59" i="6"/>
  <c r="C58" i="6"/>
  <c r="I56" i="6"/>
  <c r="G56" i="6"/>
  <c r="E56" i="6"/>
  <c r="D56" i="6"/>
  <c r="C56" i="6"/>
  <c r="I55" i="6"/>
  <c r="G55" i="6"/>
  <c r="E55" i="6"/>
  <c r="D55" i="6"/>
  <c r="C55" i="6"/>
  <c r="C57" i="6"/>
  <c r="I57" i="6"/>
  <c r="G57" i="6"/>
  <c r="E57" i="6"/>
  <c r="D57" i="6"/>
  <c r="G11" i="6"/>
  <c r="D11" i="6"/>
  <c r="I10" i="6"/>
  <c r="G10" i="6"/>
  <c r="E10" i="6"/>
  <c r="D10" i="6"/>
  <c r="C10" i="6"/>
  <c r="G9" i="6"/>
  <c r="D9" i="6"/>
  <c r="G8" i="6"/>
  <c r="D8" i="6"/>
  <c r="G7" i="6"/>
  <c r="G5" i="6"/>
  <c r="D7" i="6"/>
  <c r="D6" i="6"/>
  <c r="I37" i="6"/>
  <c r="I41" i="6"/>
  <c r="I40" i="6"/>
  <c r="I39" i="6"/>
  <c r="I38" i="6"/>
  <c r="I36" i="6"/>
  <c r="I35" i="6"/>
  <c r="I8" i="6"/>
  <c r="I11" i="6"/>
  <c r="I9" i="6"/>
  <c r="I7" i="6"/>
  <c r="I6" i="6"/>
  <c r="I5" i="6"/>
  <c r="G6" i="6"/>
  <c r="E7" i="6"/>
  <c r="E11" i="6"/>
  <c r="E9" i="6"/>
  <c r="E8" i="6"/>
  <c r="E6" i="6"/>
  <c r="E5" i="6"/>
  <c r="D5" i="6"/>
  <c r="C11" i="6"/>
  <c r="C9" i="6"/>
  <c r="C8" i="6"/>
  <c r="C7" i="6"/>
  <c r="C6" i="6"/>
  <c r="C5" i="6"/>
  <c r="G40" i="6"/>
  <c r="G39" i="6"/>
  <c r="D40" i="6"/>
  <c r="D39" i="6"/>
  <c r="G38" i="6"/>
  <c r="D38" i="6"/>
  <c r="G37" i="6"/>
  <c r="G36" i="6"/>
  <c r="E35" i="6"/>
  <c r="E41" i="6"/>
  <c r="E39" i="6"/>
  <c r="E40" i="6"/>
  <c r="E38" i="6"/>
  <c r="E37" i="6"/>
  <c r="E36" i="6"/>
  <c r="C35" i="6"/>
  <c r="C41" i="6"/>
  <c r="C40" i="6"/>
  <c r="C39" i="6"/>
  <c r="C38" i="6"/>
  <c r="C37" i="6"/>
  <c r="C36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<sst xmlns="http://schemas.openxmlformats.org/spreadsheetml/2006/main" count="308" uniqueCount="135">
  <si>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</si>
  <si>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</si>
  <si>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</si>
  <si>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</si>
  <si>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</si>
  <si>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</si>
  <si>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</si>
  <si>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</si>
  <si>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</si>
  <si>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</si>
  <si>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</si>
  <si>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</si>
  <si>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</si>
  <si>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</si>
  <si>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</si>
  <si>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</si>
  <si>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</si>
  <si>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</si>
  <si>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</si>
  <si>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</si>
  <si>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</si>
  <si>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</si>
  <si>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</si>
  <si>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</si>
  <si>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</si>
  <si>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</si>
  <si>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</si>
  <si>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</si>
  <si>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</si>
  <si>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</si>
  <si>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</si>
  <si>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</si>
  <si>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</si>
  <si>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</si>
  <si>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</si>
  <si>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</si>
  <si>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</si>
  <si>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</si>
  <si>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</si>
  <si>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</si>
  <si>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</si>
  <si>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</si>
  <si>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</si>
  <si>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</si>
  <si>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</si>
  <si>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</si>
  <si>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</si>
  <si>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</si>
  <si>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</si>
  <si>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</si>
  <si>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</si>
  <si>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</si>
  <si>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</si>
  <si>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</si>
  <si>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</si>
  <si>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</si>
  <si>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</si>
  <si>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</si>
  <si>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</si>
  <si>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</si>
  <si>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</si>
  <si>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</si>
  <si>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</si>
  <si>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</si>
  <si>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</si>
  <si>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</si>
  <si>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</si>
  <si>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</si>
  <si>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</si>
  <si>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</si>
  <si>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</si>
  <si>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</si>
  <si>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</si>
  <si>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</si>
  <si>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</si>
  <si>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</si>
  <si>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</si>
  <si>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</si>
  <si>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</si>
  <si>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</si>
  <si>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</si>
  <si>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</si>
  <si>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</si>
  <si>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</si>
  <si>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</si>
  <si>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</si>
  <si>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</si>
  <si>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</si>
  <si>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</si>
  <si>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</si>
  <si>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</si>
  <si>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</si>
  <si>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</si>
  <si>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</si>
  <si>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</si>
  <si>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</si>
  <si>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</si>
  <si>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</si>
  <si>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</si>
  <si>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</si>
  <si>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</si>
  <si>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</si>
  <si>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</si>
  <si>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</si>
  <si>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</si>
  <si>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</si>
  <si>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</si>
  <si>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</si>
  <si>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</si>
  <si>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</si>
  <si>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</si>
  <si>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</si>
  <si>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</si>
  <si>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</si>
  <si>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</si>
  <si>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</si>
  <si>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</si>
  <si>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</si>
  <si>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</si>
  <si>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</si>
  <si>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</si>
  <si>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</si>
  <si>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</si>
  <si>
    <t>Varying Num of reduces</t>
  </si>
  <si>
    <t>Constant Input Data size(4GB),Number of workers=8, Chunk Size=256</t>
  </si>
  <si>
    <t>Num Of Reduces</t>
  </si>
  <si>
    <t>Varying Num of workers</t>
  </si>
  <si>
    <t>Num Of workers</t>
  </si>
  <si>
    <t xml:space="preserve">Constant Input Data size(4GB),Number of workers=8, Chunk Size=256, Nu, of reduces=8 </t>
  </si>
  <si>
    <t>16 reduces</t>
  </si>
  <si>
    <t>Failing in reduce phase</t>
  </si>
  <si>
    <t>sierra</t>
  </si>
  <si>
    <t>INDIA</t>
  </si>
  <si>
    <t>OLD-MR</t>
  </si>
  <si>
    <t>WORDcount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</si>
</sst>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  <xf numFmtId="0" fontId="11" fillId="6" borderId="0" xfId="132"/>
  </cellXfs>
  <cellStyles count="155">
    <cellStyle name="Bad" xfId="132" builtinId="27"/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Input Data</a:t>
            </a:r>
            <a:r>
              <a:rPr lang="en-US" baseline="0"/>
              <a:t> Size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Cyder!$C$5:$C$11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Cyder!$D$5:$D$11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0.0166666666666667</c:v>
                </c:pt>
                <c:pt idx="4">
                  <c:v>0.0333333333333333</c:v>
                </c:pt>
                <c:pt idx="5">
                  <c:v>0.05</c:v>
                </c:pt>
                <c:pt idx="6">
                  <c:v>0.15</c:v>
                </c:pt>
              </c:numCache>
            </c:numRef>
          </c:val>
        </c:ser>
        <c:ser>
          <c:idx val="2"/>
          <c:order val="2"/>
          <c:tx>
            <c:v>Starting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Cyder!$E$5:$E$11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0.0333333333333333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Cyder!$F$5:$F$11</c:f>
              <c:numCache>
                <c:formatCode>General</c:formatCode>
                <c:ptCount val="7"/>
                <c:pt idx="0">
                  <c:v>0.6</c:v>
                </c:pt>
                <c:pt idx="1">
                  <c:v>1.0</c:v>
                </c:pt>
                <c:pt idx="2">
                  <c:v>1.083</c:v>
                </c:pt>
                <c:pt idx="3">
                  <c:v>1.35</c:v>
                </c:pt>
                <c:pt idx="4">
                  <c:v>1.533</c:v>
                </c:pt>
                <c:pt idx="5">
                  <c:v>2.65</c:v>
                </c:pt>
                <c:pt idx="6">
                  <c:v>7.483</c:v>
                </c:pt>
              </c:numCache>
            </c:numRef>
          </c:val>
        </c:ser>
        <c:ser>
          <c:idx val="4"/>
          <c:order val="4"/>
          <c:tx>
            <c:v>Prepare Input Files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Cyder!$G$5:$G$11</c:f>
              <c:numCache>
                <c:formatCode>General</c:formatCode>
                <c:ptCount val="7"/>
                <c:pt idx="0">
                  <c:v>0.00833333333333333</c:v>
                </c:pt>
                <c:pt idx="1">
                  <c:v>0.00833333333333333</c:v>
                </c:pt>
                <c:pt idx="2">
                  <c:v>0.00833333333333333</c:v>
                </c:pt>
                <c:pt idx="3">
                  <c:v>0.00833333333333333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0.05</c:v>
                </c:pt>
              </c:numCache>
            </c:numRef>
          </c:val>
        </c:ser>
        <c:ser>
          <c:idx val="5"/>
          <c:order val="5"/>
          <c:tx>
            <c:v>Reduce Phase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Cyder!$H$5:$H$11</c:f>
              <c:numCache>
                <c:formatCode>General</c:formatCode>
                <c:ptCount val="7"/>
                <c:pt idx="0">
                  <c:v>1.367</c:v>
                </c:pt>
                <c:pt idx="1">
                  <c:v>1.733</c:v>
                </c:pt>
                <c:pt idx="2">
                  <c:v>2.5</c:v>
                </c:pt>
                <c:pt idx="3">
                  <c:v>3.533</c:v>
                </c:pt>
                <c:pt idx="4">
                  <c:v>6.3</c:v>
                </c:pt>
                <c:pt idx="5">
                  <c:v>11.38</c:v>
                </c:pt>
                <c:pt idx="6">
                  <c:v>24.5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Cyder!$A$5:$A$11</c:f>
              <c:numCache>
                <c:formatCode>General</c:formatCode>
                <c:ptCount val="7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cat>
          <c:val>
            <c:numRef>
              <c:f>Cyder!$I$5:$I$11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704136"/>
        <c:axId val="552884936"/>
      </c:barChart>
      <c:catAx>
        <c:axId val="53770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884936"/>
        <c:crosses val="autoZero"/>
        <c:auto val="1"/>
        <c:lblAlgn val="ctr"/>
        <c:lblOffset val="100"/>
        <c:noMultiLvlLbl val="0"/>
      </c:catAx>
      <c:valAx>
        <c:axId val="552884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7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i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 Chunk Size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Cyder!$C$35:$C$41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Cyder!$D$35:$D$41</c:f>
              <c:numCache>
                <c:formatCode>General</c:formatCode>
                <c:ptCount val="7"/>
                <c:pt idx="0">
                  <c:v>1.083</c:v>
                </c:pt>
                <c:pt idx="1">
                  <c:v>0.53</c:v>
                </c:pt>
                <c:pt idx="2">
                  <c:v>0.25</c:v>
                </c:pt>
                <c:pt idx="3">
                  <c:v>0.133333333333333</c:v>
                </c:pt>
                <c:pt idx="4">
                  <c:v>0.05</c:v>
                </c:pt>
                <c:pt idx="5">
                  <c:v>0.0333333333333333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Cyder!$E$35:$E$41</c:f>
              <c:numCache>
                <c:formatCode>General</c:formatCode>
                <c:ptCount val="7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  <c:pt idx="5">
                  <c:v>0.0166666666666667</c:v>
                </c:pt>
                <c:pt idx="6">
                  <c:v>0.0166666666666667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Cyder!$F$35:$F$41</c:f>
              <c:numCache>
                <c:formatCode>General</c:formatCode>
                <c:ptCount val="7"/>
                <c:pt idx="0">
                  <c:v>16.47</c:v>
                </c:pt>
                <c:pt idx="1">
                  <c:v>8.833</c:v>
                </c:pt>
                <c:pt idx="2">
                  <c:v>4.65</c:v>
                </c:pt>
                <c:pt idx="3">
                  <c:v>2.93</c:v>
                </c:pt>
                <c:pt idx="4">
                  <c:v>2.65</c:v>
                </c:pt>
                <c:pt idx="5">
                  <c:v>2.35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Cyder!$G$35:$G$41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0.0833333333333333</c:v>
                </c:pt>
                <c:pt idx="3">
                  <c:v>0.3</c:v>
                </c:pt>
                <c:pt idx="4">
                  <c:v>0.0166666666666667</c:v>
                </c:pt>
                <c:pt idx="5">
                  <c:v>0.00833333333333333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Cyder!$H$35:$H$41</c:f>
              <c:numCache>
                <c:formatCode>General</c:formatCode>
                <c:ptCount val="7"/>
                <c:pt idx="0">
                  <c:v>12.0</c:v>
                </c:pt>
                <c:pt idx="1">
                  <c:v>11.95</c:v>
                </c:pt>
                <c:pt idx="2">
                  <c:v>11.85</c:v>
                </c:pt>
                <c:pt idx="3">
                  <c:v>11.75</c:v>
                </c:pt>
                <c:pt idx="4">
                  <c:v>11.38</c:v>
                </c:pt>
                <c:pt idx="5">
                  <c:v>12.1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Cyder!$A$35:$A$41</c:f>
              <c:numCache>
                <c:formatCode>General</c:formatCode>
                <c:ptCount val="7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Cyder!$I$35:$I$41</c:f>
              <c:numCache>
                <c:formatCode>General</c:formatCode>
                <c:ptCount val="7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  <c:pt idx="5">
                  <c:v>0.0333333333333333</c:v>
                </c:pt>
                <c:pt idx="6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982520"/>
        <c:axId val="552988120"/>
      </c:barChart>
      <c:catAx>
        <c:axId val="55298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In MB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88120"/>
        <c:crosses val="autoZero"/>
        <c:auto val="1"/>
        <c:lblAlgn val="ctr"/>
        <c:lblOffset val="100"/>
        <c:noMultiLvlLbl val="0"/>
      </c:catAx>
      <c:valAx>
        <c:axId val="552988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8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Reduces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015129995543"/>
          <c:y val="0.0938458513973532"/>
          <c:w val="0.720077865266842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Cyder!$C$55:$C$59</c:f>
              <c:numCache>
                <c:formatCode>General</c:formatCode>
                <c:ptCount val="5"/>
                <c:pt idx="0">
                  <c:v>0.0166666666666667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Cyder!$D$55:$D$59</c:f>
              <c:numCache>
                <c:formatCode>General</c:formatCode>
                <c:ptCount val="5"/>
                <c:pt idx="0">
                  <c:v>0.0666666666666667</c:v>
                </c:pt>
                <c:pt idx="1">
                  <c:v>0.0666666666666667</c:v>
                </c:pt>
                <c:pt idx="2">
                  <c:v>0.05</c:v>
                </c:pt>
                <c:pt idx="3">
                  <c:v>0.0666666666666667</c:v>
                </c:pt>
                <c:pt idx="4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Cyder!$E$55:$E$59</c:f>
              <c:numCache>
                <c:formatCode>General</c:formatCode>
                <c:ptCount val="5"/>
                <c:pt idx="0">
                  <c:v>0.05</c:v>
                </c:pt>
                <c:pt idx="1">
                  <c:v>0.0333333333333333</c:v>
                </c:pt>
                <c:pt idx="2">
                  <c:v>0.0166666666666667</c:v>
                </c:pt>
                <c:pt idx="3">
                  <c:v>0.0333333333333333</c:v>
                </c:pt>
                <c:pt idx="4">
                  <c:v>0.05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Cyder!$F$55:$F$59</c:f>
              <c:numCache>
                <c:formatCode>General</c:formatCode>
                <c:ptCount val="5"/>
                <c:pt idx="0">
                  <c:v>2.3</c:v>
                </c:pt>
                <c:pt idx="1">
                  <c:v>2.583</c:v>
                </c:pt>
                <c:pt idx="2">
                  <c:v>2.65</c:v>
                </c:pt>
                <c:pt idx="3">
                  <c:v>2.633</c:v>
                </c:pt>
                <c:pt idx="4">
                  <c:v>2.95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Cyder!$G$55:$G$59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0.0166666666666667</c:v>
                </c:pt>
                <c:pt idx="2">
                  <c:v>0.0166666666666667</c:v>
                </c:pt>
                <c:pt idx="3">
                  <c:v>0.0166666666666667</c:v>
                </c:pt>
                <c:pt idx="4">
                  <c:v>0.0166666666666667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Cyder!$H$55:$H$59</c:f>
              <c:numCache>
                <c:formatCode>General</c:formatCode>
                <c:ptCount val="5"/>
                <c:pt idx="0">
                  <c:v>41.17</c:v>
                </c:pt>
                <c:pt idx="1">
                  <c:v>21.42</c:v>
                </c:pt>
                <c:pt idx="2">
                  <c:v>11.38</c:v>
                </c:pt>
                <c:pt idx="3">
                  <c:v>13.17</c:v>
                </c:pt>
                <c:pt idx="4">
                  <c:v>13.67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Cyder!$A$55:$A$59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Cyder!$I$55:$I$59</c:f>
              <c:numCache>
                <c:formatCode>General</c:formatCode>
                <c:ptCount val="5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  <c:pt idx="3">
                  <c:v>0.0333333333333333</c:v>
                </c:pt>
                <c:pt idx="4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034504"/>
        <c:axId val="553037480"/>
      </c:barChart>
      <c:catAx>
        <c:axId val="55303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037480"/>
        <c:crosses val="autoZero"/>
        <c:auto val="1"/>
        <c:lblAlgn val="ctr"/>
        <c:lblOffset val="100"/>
        <c:noMultiLvlLbl val="0"/>
      </c:catAx>
      <c:valAx>
        <c:axId val="5530374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03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Num of Workers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Cyder!$C$80:$C$82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Cyder!$D$80:$D$82</c:f>
              <c:numCache>
                <c:formatCode>General</c:formatCode>
                <c:ptCount val="3"/>
                <c:pt idx="0">
                  <c:v>0.0833333333333333</c:v>
                </c:pt>
                <c:pt idx="1">
                  <c:v>0.05</c:v>
                </c:pt>
                <c:pt idx="2">
                  <c:v>0.0666666666666667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Cyder!$E$80:$E$82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0.0666666666666667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Cyder!$F$80:$F$82</c:f>
              <c:numCache>
                <c:formatCode>General</c:formatCode>
                <c:ptCount val="3"/>
                <c:pt idx="0">
                  <c:v>3.883</c:v>
                </c:pt>
                <c:pt idx="1">
                  <c:v>2.65</c:v>
                </c:pt>
                <c:pt idx="2">
                  <c:v>2.15</c:v>
                </c:pt>
              </c:numCache>
            </c:numRef>
          </c:val>
        </c:ser>
        <c:ser>
          <c:idx val="4"/>
          <c:order val="4"/>
          <c:tx>
            <c:v>Prepare Input Files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Cyder!$G$80:$G$82</c:f>
              <c:numCache>
                <c:formatCode>General</c:formatCode>
                <c:ptCount val="3"/>
                <c:pt idx="0">
                  <c:v>0.0166666666666667</c:v>
                </c:pt>
                <c:pt idx="1">
                  <c:v>0.0166666666666667</c:v>
                </c:pt>
                <c:pt idx="2">
                  <c:v>0.0333333333333333</c:v>
                </c:pt>
              </c:numCache>
            </c:numRef>
          </c:val>
        </c:ser>
        <c:ser>
          <c:idx val="5"/>
          <c:order val="5"/>
          <c:tx>
            <c:v>Reduce Phase Time 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Cyder!$H$80:$H$82</c:f>
              <c:numCache>
                <c:formatCode>General</c:formatCode>
                <c:ptCount val="3"/>
                <c:pt idx="0">
                  <c:v>21.27</c:v>
                </c:pt>
                <c:pt idx="1">
                  <c:v>11.38</c:v>
                </c:pt>
                <c:pt idx="2">
                  <c:v>11.78</c:v>
                </c:pt>
              </c:numCache>
            </c:numRef>
          </c:val>
        </c:ser>
        <c:ser>
          <c:idx val="6"/>
          <c:order val="6"/>
          <c:tx>
            <c:v>Quitting workers Time</c:v>
          </c:tx>
          <c:invertIfNegative val="0"/>
          <c:cat>
            <c:numRef>
              <c:f>Cyder!$A$80:$A$82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Cyder!$I$80:$I$82</c:f>
              <c:numCache>
                <c:formatCode>General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085128"/>
        <c:axId val="553088104"/>
      </c:barChart>
      <c:catAx>
        <c:axId val="55308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088104"/>
        <c:crosses val="autoZero"/>
        <c:auto val="1"/>
        <c:lblAlgn val="ctr"/>
        <c:lblOffset val="100"/>
        <c:noMultiLvlLbl val="0"/>
      </c:catAx>
      <c:valAx>
        <c:axId val="553088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08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55112"/>
        <c:axId val="553160840"/>
      </c:scatterChart>
      <c:valAx>
        <c:axId val="55315511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60840"/>
        <c:crosses val="autoZero"/>
        <c:crossBetween val="midCat"/>
        <c:majorUnit val="64.0"/>
      </c:valAx>
      <c:valAx>
        <c:axId val="55316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15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211320"/>
        <c:axId val="553217256"/>
      </c:barChart>
      <c:catAx>
        <c:axId val="55321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3217256"/>
        <c:crosses val="autoZero"/>
        <c:auto val="1"/>
        <c:lblAlgn val="ctr"/>
        <c:lblOffset val="100"/>
        <c:noMultiLvlLbl val="0"/>
      </c:catAx>
      <c:valAx>
        <c:axId val="55321725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211320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8978189459446"/>
          <c:y val="0.1338701447235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tx>
            <c:v>Master create session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tx>
            <c:v>Chunk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tx>
            <c:v>Starting Workers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v>Map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tx>
            <c:v>Reduce Phase Time 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tx>
            <c:v>Quitting workers Time</c:v>
          </c:tx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262584"/>
        <c:axId val="553268488"/>
      </c:barChart>
      <c:catAx>
        <c:axId val="55326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3268488"/>
        <c:crosses val="autoZero"/>
        <c:auto val="1"/>
        <c:lblAlgn val="ctr"/>
        <c:lblOffset val="100"/>
        <c:noMultiLvlLbl val="0"/>
      </c:catAx>
      <c:valAx>
        <c:axId val="5532684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>
            <c:manualLayout>
              <c:xMode val="edge"/>
              <c:yMode val="edge"/>
              <c:x val="0.0610456016617555"/>
              <c:y val="0.578417278845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3262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199386503067485"/>
          <c:y val="0.136900321119078"/>
          <c:w val="0.213358582078381"/>
          <c:h val="0.37076147789218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13256"/>
        <c:axId val="553316248"/>
      </c:scatterChart>
      <c:valAx>
        <c:axId val="5533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16248"/>
        <c:crosses val="autoZero"/>
        <c:crossBetween val="midCat"/>
      </c:valAx>
      <c:valAx>
        <c:axId val="55331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13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152400</xdr:rowOff>
    </xdr:from>
    <xdr:to>
      <xdr:col>21</xdr:col>
      <xdr:colOff>279400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336550</xdr:colOff>
      <xdr:row>30</xdr:row>
      <xdr:rowOff>63500</xdr:rowOff>
    </xdr:from>
    <xdr:to>
      <xdr:col>21</xdr:col>
      <xdr:colOff>381000</xdr:colOff>
      <xdr:row>50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330200</xdr:colOff>
      <xdr:row>52</xdr:row>
      <xdr:rowOff>247650</xdr:rowOff>
    </xdr:from>
    <xdr:to>
      <xdr:col>21</xdr:col>
      <xdr:colOff>381000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260350</xdr:colOff>
      <xdr:row>77</xdr:row>
      <xdr:rowOff>819150</xdr:rowOff>
    </xdr:from>
    <xdr:to>
      <xdr:col>20</xdr:col>
      <xdr:colOff>355600</xdr:colOff>
      <xdr:row>93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89</xdr:row>
      <xdr:rowOff>38100</xdr:rowOff>
    </xdr:from>
    <xdr:to>
      <xdr:col>5</xdr:col>
      <xdr:colOff>520700</xdr:colOff>
      <xdr:row>109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88</xdr:row>
      <xdr:rowOff>177800</xdr:rowOff>
    </xdr:from>
    <xdr:to>
      <xdr:col>15</xdr:col>
      <xdr:colOff>190500</xdr:colOff>
      <xdr:row>112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79" workbookViewId="0">
      <selection activeCell="E15" sqref="E15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 t="shared" ref="C5:C11" si="0"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 t="shared" ref="I5:I11" si="1">2/60</f>
        <v>3.3333333333333333E-2</v>
      </c>
    </row>
    <row r="6" spans="1:9">
      <c r="A6">
        <v>256</v>
      </c>
      <c r="B6">
        <v>2.85</v>
      </c>
      <c r="C6">
        <f t="shared" si="0"/>
        <v>1.6666666666666666E-2</v>
      </c>
      <c r="D6">
        <f>0.5/60</f>
        <v>8.3333333333333332E-3</v>
      </c>
      <c r="E6">
        <f>2/60</f>
        <v>3.3333333333333333E-2</v>
      </c>
      <c r="F6">
        <v>1</v>
      </c>
      <c r="G6">
        <f>0.5/60</f>
        <v>8.3333333333333332E-3</v>
      </c>
      <c r="H6">
        <v>1.7330000000000001</v>
      </c>
      <c r="I6">
        <f t="shared" si="1"/>
        <v>3.3333333333333333E-2</v>
      </c>
    </row>
    <row r="7" spans="1:9">
      <c r="A7">
        <v>512</v>
      </c>
      <c r="B7">
        <v>3.7</v>
      </c>
      <c r="C7">
        <f t="shared" si="0"/>
        <v>1.6666666666666666E-2</v>
      </c>
      <c r="D7">
        <f>0.5/60</f>
        <v>8.3333333333333332E-3</v>
      </c>
      <c r="E7">
        <f>2/60</f>
        <v>3.3333333333333333E-2</v>
      </c>
      <c r="F7">
        <v>1.083</v>
      </c>
      <c r="G7">
        <f>0.5/60</f>
        <v>8.3333333333333332E-3</v>
      </c>
      <c r="H7">
        <v>2.5</v>
      </c>
      <c r="I7">
        <f t="shared" si="1"/>
        <v>3.3333333333333333E-2</v>
      </c>
    </row>
    <row r="8" spans="1:9">
      <c r="A8">
        <v>1024</v>
      </c>
      <c r="B8">
        <v>5.0999999999999996</v>
      </c>
      <c r="C8">
        <f t="shared" si="0"/>
        <v>1.6666666666666666E-2</v>
      </c>
      <c r="D8">
        <f>1/60</f>
        <v>1.6666666666666666E-2</v>
      </c>
      <c r="E8">
        <f>2/60</f>
        <v>3.3333333333333333E-2</v>
      </c>
      <c r="F8">
        <v>1.35</v>
      </c>
      <c r="G8">
        <f>0.5/60</f>
        <v>8.3333333333333332E-3</v>
      </c>
      <c r="H8">
        <v>3.5329999999999999</v>
      </c>
      <c r="I8">
        <f t="shared" si="1"/>
        <v>3.3333333333333333E-2</v>
      </c>
    </row>
    <row r="9" spans="1:9">
      <c r="A9">
        <v>2048</v>
      </c>
      <c r="B9">
        <v>8.0169999999999995</v>
      </c>
      <c r="C9">
        <f t="shared" si="0"/>
        <v>1.6666666666666666E-2</v>
      </c>
      <c r="D9">
        <f>2/60</f>
        <v>3.3333333333333333E-2</v>
      </c>
      <c r="E9">
        <f>2/60</f>
        <v>3.3333333333333333E-2</v>
      </c>
      <c r="F9">
        <v>1.5329999999999999</v>
      </c>
      <c r="G9">
        <f>1/60</f>
        <v>1.6666666666666666E-2</v>
      </c>
      <c r="H9">
        <v>6.3</v>
      </c>
      <c r="I9">
        <f t="shared" si="1"/>
        <v>3.3333333333333333E-2</v>
      </c>
    </row>
    <row r="10" spans="1:9">
      <c r="A10">
        <v>4096</v>
      </c>
      <c r="B10">
        <v>14.22</v>
      </c>
      <c r="C10">
        <f t="shared" si="0"/>
        <v>1.6666666666666666E-2</v>
      </c>
      <c r="D10">
        <f>3/60</f>
        <v>0.05</v>
      </c>
      <c r="E10">
        <f>1/60</f>
        <v>1.6666666666666666E-2</v>
      </c>
      <c r="F10">
        <v>2.65</v>
      </c>
      <c r="G10">
        <f>1/60</f>
        <v>1.6666666666666666E-2</v>
      </c>
      <c r="H10">
        <v>11.38</v>
      </c>
      <c r="I10">
        <f t="shared" si="1"/>
        <v>3.3333333333333333E-2</v>
      </c>
    </row>
    <row r="11" spans="1:9">
      <c r="A11">
        <v>8192</v>
      </c>
      <c r="B11">
        <v>32.28</v>
      </c>
      <c r="C11">
        <f t="shared" si="0"/>
        <v>1.6666666666666666E-2</v>
      </c>
      <c r="D11" s="44">
        <f>9/60</f>
        <v>0.15</v>
      </c>
      <c r="E11">
        <f>2/60</f>
        <v>3.3333333333333333E-2</v>
      </c>
      <c r="F11">
        <v>7.4829999999999997</v>
      </c>
      <c r="G11">
        <f>3/60</f>
        <v>0.05</v>
      </c>
      <c r="H11">
        <v>24.5</v>
      </c>
      <c r="I11">
        <f t="shared" si="1"/>
        <v>3.3333333333333333E-2</v>
      </c>
    </row>
    <row r="32" spans="1:7" ht="20" thickBot="1">
      <c r="A32" s="1" t="s">
        <v>40</v>
      </c>
      <c r="F32" s="33"/>
      <c r="G32" s="33"/>
    </row>
    <row r="33" spans="1:9" ht="61" thickTop="1">
      <c r="A33" s="5" t="s">
        <v>67</v>
      </c>
      <c r="F33" s="33"/>
      <c r="G33" s="33"/>
    </row>
    <row r="34" spans="1:9" ht="57" thickBot="1">
      <c r="A34" s="8" t="s">
        <v>34</v>
      </c>
      <c r="B34" s="12" t="s">
        <v>77</v>
      </c>
      <c r="C34" s="10" t="s">
        <v>80</v>
      </c>
      <c r="D34" s="13" t="s">
        <v>50</v>
      </c>
      <c r="E34" s="14" t="s">
        <v>51</v>
      </c>
      <c r="F34" s="13" t="s">
        <v>78</v>
      </c>
      <c r="G34" s="13" t="s">
        <v>118</v>
      </c>
      <c r="H34" s="13" t="s">
        <v>53</v>
      </c>
      <c r="I34" s="10" t="s">
        <v>64</v>
      </c>
    </row>
    <row r="35" spans="1:9">
      <c r="A35">
        <v>16</v>
      </c>
      <c r="B35">
        <v>30.8</v>
      </c>
      <c r="C35">
        <f t="shared" ref="C35:C41" si="2">1/60</f>
        <v>1.6666666666666666E-2</v>
      </c>
      <c r="D35">
        <v>1.083</v>
      </c>
      <c r="E35">
        <f t="shared" ref="E35:E41" si="3">1/60</f>
        <v>1.6666666666666666E-2</v>
      </c>
      <c r="F35">
        <v>16.47</v>
      </c>
      <c r="G35">
        <v>0.4</v>
      </c>
      <c r="H35">
        <v>12</v>
      </c>
      <c r="I35">
        <f t="shared" ref="I35:I41" si="4">2/60</f>
        <v>3.3333333333333333E-2</v>
      </c>
    </row>
    <row r="36" spans="1:9">
      <c r="A36">
        <v>32</v>
      </c>
      <c r="B36">
        <v>21.37</v>
      </c>
      <c r="C36">
        <f t="shared" si="2"/>
        <v>1.6666666666666666E-2</v>
      </c>
      <c r="D36">
        <v>0.53</v>
      </c>
      <c r="E36">
        <f t="shared" si="3"/>
        <v>1.6666666666666666E-2</v>
      </c>
      <c r="F36">
        <v>8.8330000000000002</v>
      </c>
      <c r="G36">
        <f>12/60</f>
        <v>0.2</v>
      </c>
      <c r="H36">
        <v>11.95</v>
      </c>
      <c r="I36">
        <f t="shared" si="4"/>
        <v>3.3333333333333333E-2</v>
      </c>
    </row>
    <row r="37" spans="1:9">
      <c r="A37">
        <v>64</v>
      </c>
      <c r="B37">
        <v>16.98</v>
      </c>
      <c r="C37">
        <f t="shared" si="2"/>
        <v>1.6666666666666666E-2</v>
      </c>
      <c r="D37">
        <v>0.25</v>
      </c>
      <c r="E37">
        <f t="shared" si="3"/>
        <v>1.6666666666666666E-2</v>
      </c>
      <c r="F37">
        <v>4.6500000000000004</v>
      </c>
      <c r="G37">
        <f>5/60</f>
        <v>8.3333333333333329E-2</v>
      </c>
      <c r="H37">
        <v>11.85</v>
      </c>
      <c r="I37">
        <f t="shared" si="4"/>
        <v>3.3333333333333333E-2</v>
      </c>
    </row>
    <row r="38" spans="1:9">
      <c r="A38">
        <v>128</v>
      </c>
      <c r="B38">
        <v>15.07</v>
      </c>
      <c r="C38">
        <f t="shared" si="2"/>
        <v>1.6666666666666666E-2</v>
      </c>
      <c r="D38">
        <f>8/60</f>
        <v>0.13333333333333333</v>
      </c>
      <c r="E38">
        <f t="shared" si="3"/>
        <v>1.6666666666666666E-2</v>
      </c>
      <c r="F38">
        <v>2.93</v>
      </c>
      <c r="G38">
        <f>3/10</f>
        <v>0.3</v>
      </c>
      <c r="H38">
        <v>11.75</v>
      </c>
      <c r="I38">
        <f t="shared" si="4"/>
        <v>3.3333333333333333E-2</v>
      </c>
    </row>
    <row r="39" spans="1:9">
      <c r="A39">
        <v>256</v>
      </c>
      <c r="B39">
        <v>14.22</v>
      </c>
      <c r="C39">
        <f t="shared" si="2"/>
        <v>1.6666666666666666E-2</v>
      </c>
      <c r="D39">
        <f>3/60</f>
        <v>0.05</v>
      </c>
      <c r="E39">
        <f t="shared" si="3"/>
        <v>1.6666666666666666E-2</v>
      </c>
      <c r="F39">
        <v>2.65</v>
      </c>
      <c r="G39">
        <f>1/60</f>
        <v>1.6666666666666666E-2</v>
      </c>
      <c r="H39">
        <v>11.38</v>
      </c>
      <c r="I39">
        <f t="shared" si="4"/>
        <v>3.3333333333333333E-2</v>
      </c>
    </row>
    <row r="40" spans="1:9">
      <c r="A40">
        <v>512</v>
      </c>
      <c r="B40">
        <v>14.62</v>
      </c>
      <c r="C40">
        <f t="shared" si="2"/>
        <v>1.6666666666666666E-2</v>
      </c>
      <c r="D40">
        <f>2/60</f>
        <v>3.3333333333333333E-2</v>
      </c>
      <c r="E40">
        <f t="shared" si="3"/>
        <v>1.6666666666666666E-2</v>
      </c>
      <c r="F40" s="44">
        <v>2.35</v>
      </c>
      <c r="G40">
        <f>0.5/60</f>
        <v>8.3333333333333332E-3</v>
      </c>
      <c r="H40">
        <v>12.1</v>
      </c>
      <c r="I40">
        <f t="shared" si="4"/>
        <v>3.3333333333333333E-2</v>
      </c>
    </row>
    <row r="41" spans="1:9">
      <c r="A41">
        <v>1024</v>
      </c>
      <c r="C41">
        <f t="shared" si="2"/>
        <v>1.6666666666666666E-2</v>
      </c>
      <c r="E41">
        <f t="shared" si="3"/>
        <v>1.6666666666666666E-2</v>
      </c>
      <c r="I41">
        <f t="shared" si="4"/>
        <v>3.3333333333333333E-2</v>
      </c>
    </row>
    <row r="52" spans="1:9" ht="20" thickBot="1">
      <c r="A52" s="1" t="s">
        <v>123</v>
      </c>
      <c r="F52" s="33"/>
      <c r="G52" s="33"/>
    </row>
    <row r="53" spans="1:9" ht="61" thickTop="1">
      <c r="A53" s="5" t="s">
        <v>124</v>
      </c>
      <c r="F53" s="33"/>
      <c r="G53" s="33"/>
    </row>
    <row r="54" spans="1:9" ht="57" thickBot="1">
      <c r="A54" s="8" t="s">
        <v>125</v>
      </c>
      <c r="B54" s="12" t="s">
        <v>77</v>
      </c>
      <c r="C54" s="10" t="s">
        <v>80</v>
      </c>
      <c r="D54" s="13" t="s">
        <v>50</v>
      </c>
      <c r="E54" s="14" t="s">
        <v>51</v>
      </c>
      <c r="F54" s="13" t="s">
        <v>78</v>
      </c>
      <c r="G54" s="13" t="s">
        <v>118</v>
      </c>
      <c r="H54" s="13" t="s">
        <v>53</v>
      </c>
      <c r="I54" s="10" t="s">
        <v>64</v>
      </c>
    </row>
    <row r="55" spans="1:9">
      <c r="A55">
        <v>2</v>
      </c>
      <c r="B55">
        <v>43.27</v>
      </c>
      <c r="C55">
        <f>1/60</f>
        <v>1.6666666666666666E-2</v>
      </c>
      <c r="D55">
        <f>4/60</f>
        <v>6.6666666666666666E-2</v>
      </c>
      <c r="E55">
        <f>3/60</f>
        <v>0.05</v>
      </c>
      <c r="F55">
        <v>2.2999999999999998</v>
      </c>
      <c r="G55">
        <f>2/60</f>
        <v>3.3333333333333333E-2</v>
      </c>
      <c r="H55">
        <v>41.17</v>
      </c>
      <c r="I55">
        <f>2/60</f>
        <v>3.3333333333333333E-2</v>
      </c>
    </row>
    <row r="56" spans="1:9">
      <c r="A56">
        <v>4</v>
      </c>
      <c r="B56">
        <v>24.23</v>
      </c>
      <c r="C56">
        <f>1/60</f>
        <v>1.6666666666666666E-2</v>
      </c>
      <c r="D56">
        <f>4/60</f>
        <v>6.6666666666666666E-2</v>
      </c>
      <c r="E56">
        <f>2/60</f>
        <v>3.3333333333333333E-2</v>
      </c>
      <c r="F56">
        <v>2.5830000000000002</v>
      </c>
      <c r="G56">
        <f>1/60</f>
        <v>1.6666666666666666E-2</v>
      </c>
      <c r="H56">
        <v>21.42</v>
      </c>
      <c r="I56">
        <f>2/60</f>
        <v>3.3333333333333333E-2</v>
      </c>
    </row>
    <row r="57" spans="1:9">
      <c r="A57">
        <v>8</v>
      </c>
      <c r="B57">
        <v>14.22</v>
      </c>
      <c r="C57">
        <f>1/60</f>
        <v>1.6666666666666666E-2</v>
      </c>
      <c r="D57">
        <f>3/60</f>
        <v>0.05</v>
      </c>
      <c r="E57">
        <f>1/60</f>
        <v>1.6666666666666666E-2</v>
      </c>
      <c r="F57">
        <v>2.65</v>
      </c>
      <c r="G57">
        <f>1/60</f>
        <v>1.6666666666666666E-2</v>
      </c>
      <c r="H57">
        <v>11.38</v>
      </c>
      <c r="I57">
        <f>2/60</f>
        <v>3.3333333333333333E-2</v>
      </c>
    </row>
    <row r="58" spans="1:9">
      <c r="A58">
        <v>16</v>
      </c>
      <c r="B58">
        <v>16.02</v>
      </c>
      <c r="C58">
        <f>1/60</f>
        <v>1.6666666666666666E-2</v>
      </c>
      <c r="D58">
        <f>4/60</f>
        <v>6.6666666666666666E-2</v>
      </c>
      <c r="E58">
        <f>2/60</f>
        <v>3.3333333333333333E-2</v>
      </c>
      <c r="F58">
        <v>2.633</v>
      </c>
      <c r="G58">
        <f>1/60</f>
        <v>1.6666666666666666E-2</v>
      </c>
      <c r="H58">
        <v>13.17</v>
      </c>
      <c r="I58">
        <f>2/60</f>
        <v>3.3333333333333333E-2</v>
      </c>
    </row>
    <row r="59" spans="1:9">
      <c r="A59">
        <v>32</v>
      </c>
      <c r="B59">
        <v>16.88</v>
      </c>
      <c r="C59">
        <f>1/60</f>
        <v>1.6666666666666666E-2</v>
      </c>
      <c r="D59">
        <f>4/60</f>
        <v>6.6666666666666666E-2</v>
      </c>
      <c r="E59">
        <f>3/60</f>
        <v>0.05</v>
      </c>
      <c r="F59">
        <v>2.95</v>
      </c>
      <c r="G59">
        <f>1/60</f>
        <v>1.6666666666666666E-2</v>
      </c>
      <c r="H59">
        <v>13.67</v>
      </c>
      <c r="I59">
        <f>2/60</f>
        <v>3.3333333333333333E-2</v>
      </c>
    </row>
    <row r="60" spans="1:9">
      <c r="A60">
        <v>64</v>
      </c>
    </row>
    <row r="77" spans="1:9" ht="20" thickBot="1">
      <c r="A77" s="1" t="s">
        <v>126</v>
      </c>
      <c r="F77" s="33"/>
      <c r="G77" s="33"/>
    </row>
    <row r="78" spans="1:9" ht="76" thickTop="1">
      <c r="A78" s="5" t="s">
        <v>128</v>
      </c>
      <c r="F78" s="33"/>
      <c r="G78" s="33"/>
    </row>
    <row r="79" spans="1:9" ht="57" thickBot="1">
      <c r="A79" s="8" t="s">
        <v>127</v>
      </c>
      <c r="B79" s="12" t="s">
        <v>77</v>
      </c>
      <c r="C79" s="10" t="s">
        <v>80</v>
      </c>
      <c r="D79" s="13" t="s">
        <v>50</v>
      </c>
      <c r="E79" s="14" t="s">
        <v>51</v>
      </c>
      <c r="F79" s="13" t="s">
        <v>78</v>
      </c>
      <c r="G79" s="13" t="s">
        <v>118</v>
      </c>
      <c r="H79" s="13" t="s">
        <v>53</v>
      </c>
      <c r="I79" s="10" t="s">
        <v>64</v>
      </c>
    </row>
    <row r="80" spans="1:9">
      <c r="A80">
        <v>4</v>
      </c>
      <c r="B80">
        <v>25.37</v>
      </c>
      <c r="C80">
        <f>1/60</f>
        <v>1.6666666666666666E-2</v>
      </c>
      <c r="D80">
        <f>5/60</f>
        <v>8.3333333333333329E-2</v>
      </c>
      <c r="E80">
        <f>1/60</f>
        <v>1.6666666666666666E-2</v>
      </c>
      <c r="F80">
        <v>3.883</v>
      </c>
      <c r="G80">
        <f>1/60</f>
        <v>1.6666666666666666E-2</v>
      </c>
      <c r="H80">
        <v>21.27</v>
      </c>
      <c r="I80">
        <f>2/60</f>
        <v>3.3333333333333333E-2</v>
      </c>
    </row>
    <row r="81" spans="1:9">
      <c r="A81">
        <v>8</v>
      </c>
      <c r="B81">
        <v>14.22</v>
      </c>
      <c r="C81">
        <f>1/60</f>
        <v>1.6666666666666666E-2</v>
      </c>
      <c r="D81">
        <f>3/60</f>
        <v>0.05</v>
      </c>
      <c r="E81">
        <f>1/60</f>
        <v>1.6666666666666666E-2</v>
      </c>
      <c r="F81">
        <v>2.65</v>
      </c>
      <c r="G81">
        <f>1/60</f>
        <v>1.6666666666666666E-2</v>
      </c>
      <c r="H81">
        <v>11.38</v>
      </c>
      <c r="I81">
        <f>2/60</f>
        <v>3.3333333333333333E-2</v>
      </c>
    </row>
    <row r="82" spans="1:9">
      <c r="A82">
        <v>16</v>
      </c>
      <c r="B82">
        <v>14.22</v>
      </c>
      <c r="C82">
        <f>0.5/60</f>
        <v>8.3333333333333332E-3</v>
      </c>
      <c r="D82">
        <f>4/60</f>
        <v>6.6666666666666666E-2</v>
      </c>
      <c r="E82">
        <f>4/60</f>
        <v>6.6666666666666666E-2</v>
      </c>
      <c r="F82">
        <v>2.15</v>
      </c>
      <c r="G82">
        <f>2/60</f>
        <v>3.3333333333333333E-2</v>
      </c>
      <c r="H82">
        <v>11.78</v>
      </c>
      <c r="I82">
        <f>2/60</f>
        <v>3.3333333333333333E-2</v>
      </c>
    </row>
    <row r="83" spans="1:9">
      <c r="A83">
        <v>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0" workbookViewId="0">
      <selection activeCell="B24" sqref="B24"/>
    </sheetView>
  </sheetViews>
  <sheetFormatPr baseColWidth="10" defaultRowHeight="15" x14ac:dyDescent="0"/>
  <cols>
    <col min="1" max="1" width="19" customWidth="1"/>
    <col min="7" max="7" width="17.1640625" customWidth="1"/>
  </cols>
  <sheetData>
    <row r="1" spans="1:10" ht="33" thickBot="1">
      <c r="A1" s="45" t="s">
        <v>57</v>
      </c>
      <c r="B1" s="46" t="s">
        <v>46</v>
      </c>
      <c r="C1" s="38" t="s">
        <v>131</v>
      </c>
      <c r="D1" s="46"/>
      <c r="E1" s="38"/>
      <c r="F1" s="47"/>
      <c r="G1" s="51"/>
      <c r="H1" s="38"/>
      <c r="I1" s="38"/>
    </row>
    <row r="2" spans="1:10" ht="16" thickTop="1">
      <c r="A2" s="46" t="s">
        <v>117</v>
      </c>
      <c r="B2" s="48" t="s">
        <v>49</v>
      </c>
      <c r="C2" s="38"/>
      <c r="D2" s="49"/>
      <c r="E2" s="38"/>
      <c r="F2" s="50"/>
      <c r="G2" s="51"/>
      <c r="H2" s="38"/>
      <c r="I2" s="38"/>
    </row>
    <row r="3" spans="1:10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10" ht="71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10" ht="16" thickTop="1">
      <c r="A5">
        <v>128</v>
      </c>
    </row>
    <row r="6" spans="1:10">
      <c r="A6">
        <v>256</v>
      </c>
    </row>
    <row r="7" spans="1:10">
      <c r="A7">
        <v>512</v>
      </c>
    </row>
    <row r="8" spans="1:10">
      <c r="A8">
        <v>1024</v>
      </c>
      <c r="B8" s="38">
        <v>14.65</v>
      </c>
      <c r="C8" s="38">
        <v>8.3333332999999996E-2</v>
      </c>
      <c r="D8" s="38">
        <v>0.2</v>
      </c>
      <c r="E8" s="38">
        <v>0.16666666699999999</v>
      </c>
      <c r="F8" s="38">
        <v>2.85</v>
      </c>
      <c r="G8" s="38">
        <v>8.3333332999999996E-2</v>
      </c>
      <c r="H8" s="38">
        <v>10.85</v>
      </c>
      <c r="I8" s="38">
        <v>0.16666666699999999</v>
      </c>
    </row>
    <row r="9" spans="1:10">
      <c r="A9">
        <v>2048</v>
      </c>
      <c r="B9" s="38">
        <v>25.17</v>
      </c>
      <c r="C9" s="38">
        <v>8.3333332999999996E-2</v>
      </c>
      <c r="D9" s="38">
        <v>0.2</v>
      </c>
      <c r="E9" s="38">
        <v>0.16666666699999999</v>
      </c>
      <c r="F9" s="38">
        <v>4</v>
      </c>
      <c r="G9" s="38">
        <v>0.16666666699999999</v>
      </c>
      <c r="H9" s="38">
        <v>19.88</v>
      </c>
      <c r="I9" s="38">
        <v>0.16666666699999999</v>
      </c>
    </row>
    <row r="10" spans="1:10">
      <c r="A10">
        <v>4096</v>
      </c>
      <c r="B10" s="38">
        <v>25.17</v>
      </c>
      <c r="C10" s="38">
        <v>8.3333332999999996E-2</v>
      </c>
      <c r="D10" s="38">
        <v>0.2</v>
      </c>
      <c r="E10" s="38">
        <v>0.16666666699999999</v>
      </c>
      <c r="F10" s="38">
        <v>4</v>
      </c>
      <c r="G10" s="38">
        <v>0.16666666699999999</v>
      </c>
      <c r="H10" s="38">
        <v>19.88</v>
      </c>
      <c r="I10" s="38">
        <v>0.16666666699999999</v>
      </c>
    </row>
    <row r="11" spans="1:10">
      <c r="A11" s="52">
        <v>8192</v>
      </c>
      <c r="B11" s="52"/>
      <c r="C11" s="52">
        <v>8.3333332999999996E-2</v>
      </c>
      <c r="D11" s="52">
        <v>0.88300000000000001</v>
      </c>
      <c r="E11" s="52">
        <f>10/60</f>
        <v>0.16666666666666666</v>
      </c>
      <c r="F11" s="52">
        <v>6.4</v>
      </c>
      <c r="G11" s="52"/>
      <c r="H11" s="52"/>
      <c r="I11" s="52"/>
      <c r="J11" t="s">
        <v>130</v>
      </c>
    </row>
    <row r="13" spans="1:10">
      <c r="A13" t="s">
        <v>129</v>
      </c>
    </row>
    <row r="26" spans="1:9" ht="33" thickBot="1">
      <c r="A26" s="45" t="s">
        <v>57</v>
      </c>
      <c r="B26" s="46" t="s">
        <v>133</v>
      </c>
      <c r="C26" s="38" t="s">
        <v>132</v>
      </c>
      <c r="D26" s="46" t="s">
        <v>134</v>
      </c>
      <c r="E26" s="38"/>
      <c r="F26" s="47"/>
      <c r="G26" s="51"/>
      <c r="H26" s="38"/>
      <c r="I26" s="38"/>
    </row>
    <row r="27" spans="1:9" ht="16" thickTop="1">
      <c r="A27" s="46" t="s">
        <v>30</v>
      </c>
      <c r="B27" s="48" t="s">
        <v>49</v>
      </c>
      <c r="C27" s="38"/>
      <c r="D27" s="49"/>
      <c r="E27" s="38"/>
      <c r="F27" s="50"/>
      <c r="G27" s="51"/>
      <c r="H27" s="38"/>
      <c r="I27" s="38"/>
    </row>
    <row r="28" spans="1:9">
      <c r="A28" s="38" t="s">
        <v>112</v>
      </c>
      <c r="B28" s="38"/>
      <c r="C28" s="38"/>
      <c r="D28" s="38"/>
      <c r="E28" s="38"/>
      <c r="F28" s="39"/>
      <c r="G28" s="39"/>
      <c r="H28" s="38"/>
      <c r="I28" s="38"/>
    </row>
    <row r="29" spans="1:9" ht="71" thickBot="1">
      <c r="A29" s="45" t="s">
        <v>119</v>
      </c>
      <c r="B29" s="34" t="s">
        <v>77</v>
      </c>
      <c r="C29" s="35" t="s">
        <v>55</v>
      </c>
      <c r="D29" s="36" t="s">
        <v>120</v>
      </c>
      <c r="E29" s="37" t="s">
        <v>121</v>
      </c>
      <c r="F29" s="36" t="s">
        <v>78</v>
      </c>
      <c r="G29" s="36" t="s">
        <v>53</v>
      </c>
      <c r="H29" s="35" t="s">
        <v>64</v>
      </c>
    </row>
    <row r="30" spans="1:9" ht="16" thickTop="1">
      <c r="A30">
        <v>128</v>
      </c>
      <c r="B30">
        <v>4.617</v>
      </c>
      <c r="C30">
        <f>4/60</f>
        <v>6.6666666666666666E-2</v>
      </c>
      <c r="D30">
        <f>1/60</f>
        <v>1.6666666666666666E-2</v>
      </c>
      <c r="E30">
        <f>7/60</f>
        <v>0.11666666666666667</v>
      </c>
      <c r="F30">
        <v>0.8</v>
      </c>
      <c r="G30">
        <v>3.4169999999999998</v>
      </c>
      <c r="H30">
        <f>6/60</f>
        <v>0.1</v>
      </c>
    </row>
    <row r="31" spans="1:9">
      <c r="A31">
        <v>256</v>
      </c>
      <c r="B31">
        <v>7.1669999999999998</v>
      </c>
      <c r="C31">
        <f>3/60</f>
        <v>0.05</v>
      </c>
      <c r="D31">
        <f>3/60</f>
        <v>0.05</v>
      </c>
      <c r="E31">
        <f>7/60</f>
        <v>0.11666666666666667</v>
      </c>
      <c r="F31">
        <v>1.0669999999999999</v>
      </c>
      <c r="G31">
        <v>5.6669999999999998</v>
      </c>
      <c r="H31">
        <f>6/60</f>
        <v>0.1</v>
      </c>
    </row>
    <row r="32" spans="1:9">
      <c r="A32">
        <v>512</v>
      </c>
      <c r="B32">
        <v>12.65</v>
      </c>
      <c r="C32">
        <f>3/60</f>
        <v>0.05</v>
      </c>
      <c r="D32">
        <f>7/60</f>
        <v>0.11666666666666667</v>
      </c>
      <c r="E32">
        <f>7/60</f>
        <v>0.11666666666666667</v>
      </c>
      <c r="F32">
        <v>1.8169999999999999</v>
      </c>
      <c r="G32">
        <v>10.33</v>
      </c>
      <c r="H32">
        <f>5/60</f>
        <v>8.3333333333333329E-2</v>
      </c>
    </row>
    <row r="33" spans="1:8">
      <c r="A33">
        <v>1024</v>
      </c>
      <c r="B33" s="38">
        <v>23.82</v>
      </c>
      <c r="C33" s="38">
        <f>4/60</f>
        <v>6.6666666666666666E-2</v>
      </c>
      <c r="D33" s="38">
        <f>16/60</f>
        <v>0.26666666666666666</v>
      </c>
      <c r="E33" s="38">
        <f>7/60</f>
        <v>0.11666666666666667</v>
      </c>
      <c r="F33" s="38">
        <v>3.2170000000000001</v>
      </c>
      <c r="G33" s="38">
        <v>19.97</v>
      </c>
      <c r="H33" s="38">
        <f>5/60</f>
        <v>8.3333333333333329E-2</v>
      </c>
    </row>
    <row r="34" spans="1:8">
      <c r="A34">
        <v>2048</v>
      </c>
      <c r="B34" s="38">
        <v>40.32</v>
      </c>
      <c r="C34" s="38">
        <f>3/60</f>
        <v>0.05</v>
      </c>
      <c r="D34" s="38">
        <f>31/60</f>
        <v>0.51666666666666672</v>
      </c>
      <c r="E34" s="38">
        <f>7/60</f>
        <v>0.11666666666666667</v>
      </c>
      <c r="F34" s="38">
        <v>5.2329999999999997</v>
      </c>
      <c r="G34" s="38">
        <v>34.200000000000003</v>
      </c>
      <c r="H34" s="38">
        <f>5/60</f>
        <v>8.3333333333333329E-2</v>
      </c>
    </row>
    <row r="35" spans="1:8">
      <c r="A35">
        <v>4096</v>
      </c>
      <c r="B35" s="38"/>
      <c r="C35" s="38"/>
      <c r="D35" s="38"/>
      <c r="E35" s="38"/>
      <c r="F35" s="38"/>
      <c r="G35" s="38"/>
      <c r="H35" s="38"/>
    </row>
    <row r="36" spans="1:8">
      <c r="A36">
        <v>8192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85" sqref="E8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Cyder</vt:lpstr>
      <vt:lpstr>FG-New_version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2011-01-02T17:33:05Z</dcterms:modified>
</cp:coreProperties>
</file>