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2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<sst xmlns="http://schemas.openxmlformats.org/spreadsheetml/2006/main" count="59" uniqueCount="35">
  <si>
    <t>Thứ</t>
  </si>
  <si>
    <t xml:space="preserve">Lượng tiêu thụ </t>
  </si>
  <si>
    <t xml:space="preserve">Dự báo THÔ </t>
  </si>
  <si>
    <t>Dự báo BÌNH QUÂN</t>
  </si>
  <si>
    <t xml:space="preserve">Dự báo hàm số mũ </t>
  </si>
  <si>
    <t>Dự báo hàm xu thế</t>
  </si>
  <si>
    <t>T</t>
  </si>
  <si>
    <t>A</t>
  </si>
  <si>
    <t>Naive</t>
  </si>
  <si>
    <t>D/C Xuthe(+)</t>
  </si>
  <si>
    <t>D/C Xuthe(*)</t>
  </si>
  <si>
    <t>Đơn giản</t>
  </si>
  <si>
    <t>DD k=2</t>
  </si>
  <si>
    <t>DD k=3</t>
  </si>
  <si>
    <t>DD k=4</t>
  </si>
  <si>
    <t xml:space="preserve">a=0,1 </t>
  </si>
  <si>
    <t xml:space="preserve">a=0,2 </t>
  </si>
  <si>
    <t xml:space="preserve">a=0,3 </t>
  </si>
  <si>
    <t xml:space="preserve">a=0,4 </t>
  </si>
  <si>
    <t xml:space="preserve">a=0,5 </t>
  </si>
  <si>
    <t xml:space="preserve">a=0,6 </t>
  </si>
  <si>
    <t xml:space="preserve">a=0,7 </t>
  </si>
  <si>
    <t xml:space="preserve">a=0,8 </t>
  </si>
  <si>
    <t xml:space="preserve">a=0,9 </t>
  </si>
  <si>
    <t>F</t>
  </si>
  <si>
    <t xml:space="preserve">Chủ nhật </t>
  </si>
  <si>
    <t>_</t>
  </si>
  <si>
    <t>Thứ 2</t>
  </si>
  <si>
    <t>Thứ 3</t>
  </si>
  <si>
    <t>Thứ 4</t>
  </si>
  <si>
    <t>Thứ 5</t>
  </si>
  <si>
    <t>Thứ 6</t>
  </si>
  <si>
    <t>Thứ 7</t>
  </si>
  <si>
    <t>RMSE</t>
  </si>
  <si>
    <t>https://www.youtube.com/watch?v=PWMi51xmsTU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</si>
</sst>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_);[Red]\(0.00\)"/>
    <numFmt numFmtId="179" formatCode="0.0_);[Red]\(0.0\)"/>
    <numFmt numFmtId="180" formatCode="0.0"/>
  </numFmts>
  <fonts count="22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178" fontId="0" fillId="0" borderId="0" xfId="2" applyNumberFormat="1">
      <alignment vertical="center"/>
    </xf>
    <xf numFmtId="2" fontId="0" fillId="0" borderId="0" xfId="0" applyNumberFormat="1" applyFill="1" applyAlignment="1">
      <alignment vertical="center"/>
    </xf>
    <xf numFmtId="178" fontId="0" fillId="0" borderId="0" xfId="2" applyNumberFormat="1" applyFill="1" applyAlignment="1">
      <alignment vertical="center"/>
    </xf>
    <xf numFmtId="178" fontId="0" fillId="0" borderId="0" xfId="0" applyNumberFormat="1">
      <alignment vertical="center"/>
    </xf>
    <xf numFmtId="0" fontId="0" fillId="2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2" fontId="0" fillId="2" borderId="0" xfId="0" applyNumberFormat="1" applyFill="1">
      <alignment vertical="center"/>
    </xf>
    <xf numFmtId="178" fontId="0" fillId="2" borderId="0" xfId="0" applyNumberFormat="1" applyFill="1">
      <alignment vertical="center"/>
    </xf>
    <xf numFmtId="179" fontId="0" fillId="0" borderId="0" xfId="0" applyNumberFormat="1">
      <alignment vertical="center"/>
    </xf>
    <xf numFmtId="180" fontId="0" fillId="0" borderId="0" xfId="1" applyNumberFormat="1">
      <alignment vertical="center"/>
    </xf>
    <xf numFmtId="2" fontId="0" fillId="0" borderId="0" xfId="0" applyNumberFormat="1">
      <alignment vertical="center"/>
    </xf>
    <xf numFmtId="179" fontId="0" fillId="2" borderId="0" xfId="0" applyNumberFormat="1" applyFill="1">
      <alignment vertical="center"/>
    </xf>
    <xf numFmtId="179" fontId="0" fillId="0" borderId="0" xfId="0" applyNumberFormat="1" applyAlignment="1">
      <alignment vertical="center" wrapText="1"/>
    </xf>
    <xf numFmtId="178" fontId="2" fillId="3" borderId="0" xfId="0" applyNumberFormat="1" applyFont="1" applyFill="1">
      <alignment vertical="center"/>
    </xf>
    <xf numFmtId="0" fontId="0" fillId="0" borderId="0" xfId="0" applyFill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6"/>
  <sheetViews>
    <sheetView tabSelected="1" zoomScale="85" zoomScaleNormal="85" workbookViewId="0">
      <selection activeCell="S12" sqref="S12"/>
    </sheetView>
  </sheetViews>
  <sheetFormatPr defaultColWidth="8.88888888888889" defaultRowHeight="14.4"/>
  <cols>
    <col min="2" max="2" width="15.1111111111111" customWidth="1"/>
    <col min="3" max="3" width="15.7777777777778" customWidth="1"/>
    <col min="4" max="4" width="11.6666666666667" customWidth="1"/>
    <col min="5" max="9" width="12.8888888888889"/>
    <col min="13" max="18" width="10.6666666666667"/>
    <col min="19" max="19" width="12.8888888888889"/>
  </cols>
  <sheetData>
    <row r="1" spans="1:19">
      <c r="A1" s="1" t="s">
        <v>0</v>
      </c>
      <c r="B1" s="1" t="s">
        <v>1</v>
      </c>
      <c r="C1" s="1" t="s">
        <v>2</v>
      </c>
      <c r="F1" t="s">
        <v>3</v>
      </c>
      <c r="J1" s="1" t="s">
        <v>4</v>
      </c>
      <c r="K1" s="1"/>
      <c r="L1" s="1"/>
      <c r="M1" s="1"/>
      <c r="N1" s="1"/>
      <c r="O1" s="1"/>
      <c r="P1" s="1"/>
      <c r="Q1" s="1"/>
      <c r="R1" s="1"/>
      <c r="S1" t="s">
        <v>5</v>
      </c>
    </row>
    <row r="2" spans="1:19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t="s">
        <v>24</v>
      </c>
    </row>
    <row r="3" spans="1:19">
      <c r="A3" s="1" t="s">
        <v>25</v>
      </c>
      <c r="B3" s="2">
        <v>112</v>
      </c>
      <c r="C3" t="s">
        <v>26</v>
      </c>
      <c r="D3" s="1" t="s">
        <v>26</v>
      </c>
      <c r="E3" s="1" t="s">
        <v>26</v>
      </c>
      <c r="F3" t="s">
        <v>26</v>
      </c>
      <c r="G3" s="1" t="s">
        <v>26</v>
      </c>
      <c r="H3" s="1" t="s">
        <v>26</v>
      </c>
      <c r="I3" s="1" t="s">
        <v>26</v>
      </c>
      <c r="J3" s="1" t="s">
        <v>26</v>
      </c>
      <c r="K3" s="1" t="s">
        <v>26</v>
      </c>
      <c r="L3" s="1" t="s">
        <v>26</v>
      </c>
      <c r="M3" s="1" t="s">
        <v>26</v>
      </c>
      <c r="N3" s="1" t="s">
        <v>26</v>
      </c>
      <c r="O3" s="1" t="s">
        <v>26</v>
      </c>
      <c r="P3" s="1" t="s">
        <v>26</v>
      </c>
      <c r="Q3" s="1" t="s">
        <v>26</v>
      </c>
      <c r="R3" s="1" t="s">
        <v>26</v>
      </c>
      <c r="S3" s="6">
        <f>0.6074*1^3-9.8293*1^2+42.124*1+243</f>
        <v>275.9021</v>
      </c>
    </row>
    <row r="4" spans="1:19">
      <c r="A4" s="1" t="s">
        <v>27</v>
      </c>
      <c r="B4" s="2">
        <v>101</v>
      </c>
      <c r="C4" s="2">
        <v>112</v>
      </c>
      <c r="D4" s="1" t="s">
        <v>26</v>
      </c>
      <c r="E4" s="1" t="s">
        <v>26</v>
      </c>
      <c r="F4" s="3">
        <v>112</v>
      </c>
      <c r="G4" s="1" t="s">
        <v>26</v>
      </c>
      <c r="H4" s="1" t="s">
        <v>26</v>
      </c>
      <c r="I4" s="1" t="s">
        <v>26</v>
      </c>
      <c r="J4">
        <v>112</v>
      </c>
      <c r="K4">
        <v>112</v>
      </c>
      <c r="L4">
        <v>112</v>
      </c>
      <c r="M4">
        <v>112</v>
      </c>
      <c r="N4">
        <v>112</v>
      </c>
      <c r="O4">
        <v>112</v>
      </c>
      <c r="P4" s="6">
        <v>112</v>
      </c>
      <c r="Q4">
        <v>112</v>
      </c>
      <c r="R4">
        <v>112</v>
      </c>
      <c r="S4" s="6">
        <f>0.6074*2^3-9.8293*2^2+42.124*2+243</f>
        <v>292.79</v>
      </c>
    </row>
    <row r="5" spans="1:19">
      <c r="A5" s="1" t="s">
        <v>28</v>
      </c>
      <c r="B5" s="2">
        <v>250</v>
      </c>
      <c r="C5" s="2">
        <v>101</v>
      </c>
      <c r="D5">
        <f>B4+(B4-B3)</f>
        <v>90</v>
      </c>
      <c r="E5" s="4">
        <f>B4*(B4/B3)</f>
        <v>91.0803571428571</v>
      </c>
      <c r="F5" s="5">
        <f>(B4+B3)/2</f>
        <v>106.5</v>
      </c>
      <c r="G5" s="1">
        <f>(B4+B3)/2</f>
        <v>106.5</v>
      </c>
      <c r="H5" t="s">
        <v>26</v>
      </c>
      <c r="I5" t="s">
        <v>26</v>
      </c>
      <c r="J5" s="11">
        <f>0.1*B4+(1-0.1)*J4</f>
        <v>110.9</v>
      </c>
      <c r="K5" s="11">
        <f>0.2*B4+(1-0.2)*K4</f>
        <v>109.8</v>
      </c>
      <c r="L5" s="12">
        <f>0.3*B4+(1-0.3)*L4</f>
        <v>108.7</v>
      </c>
      <c r="M5" s="13">
        <f>0.4*B4+(1-0.4)*M4</f>
        <v>107.6</v>
      </c>
      <c r="N5" s="6">
        <f>0.5*B4+(1-0.5)*N4</f>
        <v>106.5</v>
      </c>
      <c r="O5" s="6">
        <f>0.6*B4+(1-0.6)*O4</f>
        <v>105.4</v>
      </c>
      <c r="P5" s="6">
        <f>0.7*B4+(1-0.7)*P4</f>
        <v>104.3</v>
      </c>
      <c r="Q5" s="6">
        <f>0.8*B4+(1-0.8)*Q4</f>
        <v>103.2</v>
      </c>
      <c r="R5" s="6">
        <f>0.9*B4+(1-0.9)*R4</f>
        <v>102.1</v>
      </c>
      <c r="S5" s="6">
        <f>0.6074*3^3-9.8293*3^2+42.124*3+243</f>
        <v>297.3081</v>
      </c>
    </row>
    <row r="6" spans="1:19">
      <c r="A6" s="1" t="s">
        <v>29</v>
      </c>
      <c r="B6" s="2">
        <v>115</v>
      </c>
      <c r="C6" s="2">
        <v>250</v>
      </c>
      <c r="D6">
        <f>B5+(B5-B4)</f>
        <v>399</v>
      </c>
      <c r="E6" s="4">
        <f>B5*(B5/B4)</f>
        <v>618.811881188119</v>
      </c>
      <c r="F6" s="5">
        <f>(B3+B4+B5)/3</f>
        <v>154.333333333333</v>
      </c>
      <c r="G6" s="1">
        <f>(B5+B4)/2</f>
        <v>175.5</v>
      </c>
      <c r="H6" s="6">
        <f>(B3+B4+B5)/3</f>
        <v>154.333333333333</v>
      </c>
      <c r="I6" t="s">
        <v>26</v>
      </c>
      <c r="J6" s="11">
        <f>0.1*B5+(1-0.1)*J5</f>
        <v>124.81</v>
      </c>
      <c r="K6" s="11">
        <f>0.2*B5+(1-0.2)*K5</f>
        <v>137.84</v>
      </c>
      <c r="L6" s="12">
        <f>0.3*B5+(1-0.3)*L5</f>
        <v>151.09</v>
      </c>
      <c r="M6" s="13">
        <f>0.4*B5+(1-0.4)*M5</f>
        <v>164.56</v>
      </c>
      <c r="N6" s="6">
        <f>0.5*B5+(1-0.5)*N5</f>
        <v>178.25</v>
      </c>
      <c r="O6" s="6">
        <f>0.6*B5+(1-0.6)*O5</f>
        <v>192.16</v>
      </c>
      <c r="P6" s="6">
        <f>0.7*B5+(1-0.7)*P5</f>
        <v>206.29</v>
      </c>
      <c r="Q6" s="6">
        <f>0.8*B5+(1-0.8)*Q5</f>
        <v>220.64</v>
      </c>
      <c r="R6" s="6">
        <f>0.9*B5+(1-0.9)*R5</f>
        <v>235.21</v>
      </c>
      <c r="S6" s="6">
        <f>0.6074*4^3-9.8293*4^2+42.124*4+243</f>
        <v>293.1008</v>
      </c>
    </row>
    <row r="7" spans="1:19">
      <c r="A7" s="1" t="s">
        <v>30</v>
      </c>
      <c r="B7" s="2">
        <v>300</v>
      </c>
      <c r="C7" s="2">
        <v>115</v>
      </c>
      <c r="D7">
        <f>B6+(B6-B5)</f>
        <v>-20</v>
      </c>
      <c r="E7" s="4">
        <f>B6*(B6/B5)</f>
        <v>52.9</v>
      </c>
      <c r="F7" s="5">
        <f>(B3+B4+B5+B6)/4</f>
        <v>144.5</v>
      </c>
      <c r="G7" s="1">
        <f>(B6+B5)/2</f>
        <v>182.5</v>
      </c>
      <c r="H7" s="6">
        <f>(B4+B5+B6)/3</f>
        <v>155.333333333333</v>
      </c>
      <c r="I7">
        <f>(B3+B4+B5+B6)/4</f>
        <v>144.5</v>
      </c>
      <c r="J7" s="11">
        <f>0.1*B6+(1-0.1)*J6</f>
        <v>123.829</v>
      </c>
      <c r="K7" s="11">
        <f>0.2*B6+(1-0.2)*K6</f>
        <v>133.272</v>
      </c>
      <c r="L7" s="12">
        <f>0.3*B6+(1-0.3)*L6</f>
        <v>140.263</v>
      </c>
      <c r="M7" s="13">
        <f>0.4*B6+(1-0.4)*M6</f>
        <v>144.736</v>
      </c>
      <c r="N7" s="6">
        <f>0.5*B6+(1-0.5)*N6</f>
        <v>146.625</v>
      </c>
      <c r="O7" s="6">
        <f>0.6*B6+(1-0.6)*O6</f>
        <v>145.864</v>
      </c>
      <c r="P7" s="6">
        <f>0.7*B6+(1-0.7)*P6</f>
        <v>142.387</v>
      </c>
      <c r="Q7" s="6">
        <f>0.8*B6+(1-0.8)*Q6</f>
        <v>136.128</v>
      </c>
      <c r="R7" s="6">
        <f>0.9*B6+(1-0.9)*R6</f>
        <v>127.021</v>
      </c>
      <c r="S7" s="6">
        <f>0.6074*5^3-9.8293*5^2+42.124*5+243</f>
        <v>283.8125</v>
      </c>
    </row>
    <row r="8" spans="1:19">
      <c r="A8" s="1" t="s">
        <v>31</v>
      </c>
      <c r="B8" s="2">
        <v>992</v>
      </c>
      <c r="C8" s="2">
        <v>300</v>
      </c>
      <c r="D8">
        <f>B7+(B7-B6)</f>
        <v>485</v>
      </c>
      <c r="E8" s="4">
        <f>B7*(B7/B6)</f>
        <v>782.608695652174</v>
      </c>
      <c r="F8" s="5">
        <f>(B3+B4+B5+B6+B7)/5</f>
        <v>175.6</v>
      </c>
      <c r="G8" s="1">
        <f>(B7+B6)/2</f>
        <v>207.5</v>
      </c>
      <c r="H8" s="6">
        <f>(B5+B6+B7)/3</f>
        <v>221.666666666667</v>
      </c>
      <c r="I8">
        <f>(B4+B5+B6+B7)/4</f>
        <v>191.5</v>
      </c>
      <c r="J8" s="11">
        <f>0.1*B7+(1-0.1)*J7</f>
        <v>141.4461</v>
      </c>
      <c r="K8" s="11">
        <f>0.2*B7+(1-0.2)*K7</f>
        <v>166.6176</v>
      </c>
      <c r="L8" s="12">
        <f>0.3*B7+(1-0.3)*L7</f>
        <v>188.1841</v>
      </c>
      <c r="M8" s="13">
        <f>0.4*B7+(1-0.4)*M7</f>
        <v>206.8416</v>
      </c>
      <c r="N8" s="6">
        <f>0.5*B7+(1-0.5)*N7</f>
        <v>223.3125</v>
      </c>
      <c r="O8" s="6">
        <f>0.6*B7+(1-0.6)*O7</f>
        <v>238.3456</v>
      </c>
      <c r="P8" s="6">
        <f>0.7*B7+(1-0.7)*P7</f>
        <v>252.7161</v>
      </c>
      <c r="Q8" s="6">
        <f>0.8*B7+(1-0.8)*Q7</f>
        <v>267.2256</v>
      </c>
      <c r="R8" s="6">
        <f>0.9*B7+(1-0.9)*R7</f>
        <v>282.7021</v>
      </c>
      <c r="S8" s="6">
        <f>0.6074*6^3-9.8293*6^2+42.124*6+243</f>
        <v>273.0876</v>
      </c>
    </row>
    <row r="9" spans="1:19">
      <c r="A9" s="1" t="s">
        <v>32</v>
      </c>
      <c r="B9" s="2">
        <v>270</v>
      </c>
      <c r="C9" s="2">
        <v>992</v>
      </c>
      <c r="D9">
        <f>B8+(B8-B7)</f>
        <v>1684</v>
      </c>
      <c r="E9" s="4">
        <f>B8*(B8/B7)</f>
        <v>3280.21333333333</v>
      </c>
      <c r="F9" s="5">
        <f>(B3+B4+B5+B6+B7+B8)/6</f>
        <v>311.666666666667</v>
      </c>
      <c r="G9" s="1">
        <f>(B8+B7)/2</f>
        <v>646</v>
      </c>
      <c r="H9" s="6">
        <f>(B6+B7+B8)/3</f>
        <v>469</v>
      </c>
      <c r="I9">
        <f>(B5+B6+B7+B8)/4</f>
        <v>414.25</v>
      </c>
      <c r="J9" s="11">
        <f>0.1*B8+(1-0.1)*J8</f>
        <v>226.50149</v>
      </c>
      <c r="K9" s="11">
        <f>0.2*B8+(1-0.2)*K8</f>
        <v>331.69408</v>
      </c>
      <c r="L9" s="12">
        <f>0.3*B8+(1-0.3)*L8</f>
        <v>429.32887</v>
      </c>
      <c r="M9" s="13">
        <f>0.4*B8+(1-0.4)*M8</f>
        <v>520.90496</v>
      </c>
      <c r="N9" s="6">
        <f>0.5*B8+(1-0.5)*N8</f>
        <v>607.65625</v>
      </c>
      <c r="O9" s="6">
        <f>0.6*B8+(1-0.6)*O8</f>
        <v>690.53824</v>
      </c>
      <c r="P9" s="6">
        <f>0.7*B8+(1-0.7)*P8</f>
        <v>770.21483</v>
      </c>
      <c r="Q9" s="6">
        <f>0.8*B8+(1-0.8)*Q8</f>
        <v>847.04512</v>
      </c>
      <c r="R9" s="6">
        <f>0.9*B8+(1-0.9)*R8</f>
        <v>921.07021</v>
      </c>
      <c r="S9" s="6">
        <f>0.6074*7^3-9.8293*7^2+42.124*7+243</f>
        <v>264.5705</v>
      </c>
    </row>
    <row r="10" spans="1:22">
      <c r="A10" s="7" t="s">
        <v>33</v>
      </c>
      <c r="B10" s="8"/>
      <c r="C10" s="9">
        <f>SQRT(((B4-C4)^2+(B5-C5)^2+(B6-C6)^2+(B7-C7)^2+(B8-C8)^2+(B9-C9)^2)/6)</f>
        <v>423.265086362357</v>
      </c>
      <c r="D10" s="9">
        <f>SQRT(((B5-D5)^2+(B6-D6)^2+(B7-D7)^2+(B8-D8)^2+(B9-D9)^2)/5)</f>
        <v>702.153971718454</v>
      </c>
      <c r="E10" s="10">
        <f>SQRT(((B5-E5)^2+(B6-E6)^2+(B7-E7)^2+(B8-E8)^2+(B9-E9)^2)/5)</f>
        <v>1374.43583371698</v>
      </c>
      <c r="F10" s="10">
        <f>SQRT(((F4-B4)^2+(F5-B5)^2+(F6-B6)^2+(F7-B7)^2+(F8-B8)^2+(F9-B9)^2)/6)</f>
        <v>345.129367586084</v>
      </c>
      <c r="G10" s="10">
        <f>SQRT(((G5-B5)^2+(G6-B6)^2+(G7-B7)^2+(G8-B8)^2+(G9-B9)^2)/5)</f>
        <v>398.716691398793</v>
      </c>
      <c r="H10" s="10">
        <f>SQRT(((H6-B6)^2+(H7-B7)^2+(H8-B8)^2+(H9-B9)^2)/4)</f>
        <v>404.811684613969</v>
      </c>
      <c r="I10" s="10">
        <f>SQRT(((I7-B7)^2+(I8-B8)^2+(I9-B9)^2)/3)</f>
        <v>478.117336539892</v>
      </c>
      <c r="J10" s="14">
        <f>SQRT(((B4-J4)^2+(B5-J5)^2+(B6-J6)^2+(B7-J7)^2+(B8-J8)^2+(B9-J9)^2)/6)</f>
        <v>359.614683728392</v>
      </c>
      <c r="K10" s="14">
        <f>SQRT(((B4-K4)^2+(B5-K5)^2+(B6-K6)^2+(B7-K7)^2+(B8-K8)^2+(B9-K9)^2)/6)</f>
        <v>349.561438882305</v>
      </c>
      <c r="L10" s="14">
        <f>SQRT(((B4-L4)^2+(B5-L5)^2+(B6-L6)^2+(B7-L7)^2+(B8-L8)^2+(B9-L9)^2)/6)</f>
        <v>346.027642724606</v>
      </c>
      <c r="M10" s="14">
        <f>SQRT(((B4-M4)^2+(B5-M5)^2+(B6-M6)^2+(B7-M7)^2+(B8-M8)^2+(B9-M9)^2)/6)</f>
        <v>347.943691646403</v>
      </c>
      <c r="N10" s="14">
        <f>SQRT(((B4-N4)^2+(B5-N5)^2+(B6-N6)^2+(B7-N7)^2+(B8-N8)^2+(B9-N9)^2)/6)</f>
        <v>354.290351488087</v>
      </c>
      <c r="O10" s="14">
        <f>SQRT(((B4-O4)^2+(B5-O5)^2+(B6-O6)^2+(B7-O7)^2+(B8-O8)^2+(B9-O9)^2)/6)</f>
        <v>364.140334220581</v>
      </c>
      <c r="P10" s="14">
        <f>SQRT(((B4-P4)^2+(B5-P5)^2+(B6-P6)^2+(B7-P7)^2+(B8-P8)^2+(B9-P9)^2)/6)</f>
        <v>376.669787484152</v>
      </c>
      <c r="Q10" s="14">
        <f>SQRT(((B4-Q4)^2+(B5-Q5)^2+(B6-Q6)^2+(B7-Q7)^2+(B8-Q8)^2+(B9-Q9)^2)/6)</f>
        <v>391.144492354419</v>
      </c>
      <c r="R10" s="14">
        <f>SQRT(((B4-R4)^2+(B5-R5)^2+(B6-R6)^2+(B7-R7)^2+(B8-R8)^2+(B9-R9)^2)/6)</f>
        <v>406.891369170948</v>
      </c>
      <c r="S10" s="16">
        <f>SQRT(((B3-S3)^2+(B4-S4)^2+(B5-S5)^2+(B6-S6)^2+(B7-S7)^2+(B8-S8)^2+(B9-S9)^2)/7)</f>
        <v>296.342419525338</v>
      </c>
      <c r="T10" s="17"/>
      <c r="U10" s="17"/>
      <c r="V10" s="17"/>
    </row>
    <row r="11" spans="1:10">
      <c r="A11" s="1" t="s">
        <v>27</v>
      </c>
      <c r="B11" s="2"/>
      <c r="C11">
        <v>270</v>
      </c>
      <c r="J11" s="15">
        <f>AVERAGE(B1:J10)</f>
        <v>379.50052447845</v>
      </c>
    </row>
    <row r="12" spans="1:2">
      <c r="A12" s="1"/>
      <c r="B12" s="2"/>
    </row>
    <row r="13" spans="1:1">
      <c r="A13" s="1"/>
    </row>
    <row r="14" spans="1:1">
      <c r="A14" s="1" t="s">
        <v>34</v>
      </c>
    </row>
    <row r="15" spans="1:1">
      <c r="A15" s="1"/>
    </row>
    <row r="16" spans="1:1">
      <c r="A16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2024-03-03T18:47:00Z</dcterms:created>
  <dcterms:modified xsi:type="dcterms:W3CDTF">2024-03-04T15:48:42Z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FFC38C8194534E10912E542DDA675C76_11</vt:lpwstr>
  </property>
  <property fmtid="{D5CDD505-2E9C-101B-9397-08002B2CF9AE}" pid="3" name="KSOProductBuildVer">
    <vt:lpwstr>1033-12.2.0.13489</vt:lpwstr>
  </property>
</Properties>
</file>