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<sst xmlns="http://schemas.openxmlformats.org/spreadsheetml/2006/main" count="64" uniqueCount="26">
  <si>
    <t>Thời điểm</t>
  </si>
  <si>
    <t>Lượng tiêu thụ</t>
  </si>
  <si>
    <t>Dự báo thô</t>
  </si>
  <si>
    <t>Bình quân</t>
  </si>
  <si>
    <t>T</t>
  </si>
  <si>
    <t>A</t>
  </si>
  <si>
    <t>Naive</t>
  </si>
  <si>
    <t>D/C Xuthe(*)</t>
  </si>
  <si>
    <t>D/C Xuthe(+)</t>
  </si>
  <si>
    <t>D/C MV</t>
  </si>
  <si>
    <t>Đơn giản</t>
  </si>
  <si>
    <t>DD k=2</t>
  </si>
  <si>
    <t>DD k=3</t>
  </si>
  <si>
    <t>DD k=4</t>
  </si>
  <si>
    <t>DD k=5</t>
  </si>
  <si>
    <t>DD k=6</t>
  </si>
  <si>
    <t>Q1-2011</t>
  </si>
  <si>
    <t>_</t>
  </si>
  <si>
    <t>II</t>
  </si>
  <si>
    <t>III</t>
  </si>
  <si>
    <t>IV</t>
  </si>
  <si>
    <t>Q1-2012</t>
  </si>
  <si>
    <t>Q1-2013</t>
  </si>
  <si>
    <t>RMSE</t>
  </si>
  <si>
    <t>Q1-2014</t>
  </si>
  <si>
    <t xml:space="preserve">Dựa vào RMSE thấp nhất để lựa chọn phương án tối ưu 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</si>
</sst>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</numFmts>
  <fonts count="22">
    <font>
      <sz val="11"/>
      <color theme="1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2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1" fillId="0" borderId="0" xfId="0" applyNumberFormat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tabSelected="1" workbookViewId="0">
      <selection activeCell="D19" sqref="D19"/>
    </sheetView>
  </sheetViews>
  <sheetFormatPr defaultColWidth="8.88888888888889" defaultRowHeight="14.4"/>
  <cols>
    <col min="1" max="1" width="17.3333333333333" customWidth="1"/>
    <col min="2" max="2" width="17.6666666666667" customWidth="1"/>
    <col min="3" max="3" width="14.8888888888889" customWidth="1"/>
    <col min="4" max="4" width="24.5555555555556" customWidth="1"/>
    <col min="5" max="5" width="16.4444444444444" customWidth="1"/>
    <col min="6" max="9" width="12.8888888888889"/>
    <col min="12" max="12" width="12.8888888888889"/>
  </cols>
  <sheetData>
    <row r="1" spans="1:7">
      <c r="A1" t="s">
        <v>0</v>
      </c>
      <c r="B1" s="1" t="s">
        <v>1</v>
      </c>
      <c r="C1" t="s">
        <v>2</v>
      </c>
      <c r="G1" t="s">
        <v>3</v>
      </c>
    </row>
    <row r="2" spans="1:12">
      <c r="A2" t="s">
        <v>4</v>
      </c>
      <c r="B2" s="1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</row>
    <row r="3" spans="1:12">
      <c r="A3" t="s">
        <v>16</v>
      </c>
      <c r="B3" s="1">
        <v>80</v>
      </c>
      <c r="C3" t="s">
        <v>17</v>
      </c>
      <c r="D3" t="s">
        <v>17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</row>
    <row r="4" spans="1:12">
      <c r="A4" t="s">
        <v>18</v>
      </c>
      <c r="B4" s="1">
        <v>130</v>
      </c>
      <c r="C4">
        <v>80</v>
      </c>
      <c r="D4" t="s">
        <v>17</v>
      </c>
      <c r="E4" t="s">
        <v>17</v>
      </c>
      <c r="F4" t="s">
        <v>17</v>
      </c>
      <c r="G4">
        <v>80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</row>
    <row r="5" spans="1:12">
      <c r="A5" t="s">
        <v>19</v>
      </c>
      <c r="B5" s="1">
        <v>230</v>
      </c>
      <c r="C5">
        <v>130</v>
      </c>
      <c r="D5" s="2">
        <f>B4*(B4/B3)</f>
        <v>211.25</v>
      </c>
      <c r="E5">
        <f>B4+(B4-B3)</f>
        <v>180</v>
      </c>
      <c r="F5" t="s">
        <v>17</v>
      </c>
      <c r="G5">
        <f>(B3+B4)/2</f>
        <v>105</v>
      </c>
      <c r="H5">
        <f>(B3+B4)/2</f>
        <v>105</v>
      </c>
      <c r="I5" t="s">
        <v>17</v>
      </c>
      <c r="J5" t="s">
        <v>17</v>
      </c>
      <c r="K5" t="s">
        <v>17</v>
      </c>
      <c r="L5" t="s">
        <v>17</v>
      </c>
    </row>
    <row r="6" spans="1:12">
      <c r="A6" t="s">
        <v>20</v>
      </c>
      <c r="B6" s="1">
        <v>340</v>
      </c>
      <c r="C6">
        <v>230</v>
      </c>
      <c r="D6" s="2">
        <f>B5*(B5/B4)</f>
        <v>406.923076923077</v>
      </c>
      <c r="E6">
        <f>B5+(B5-B4)</f>
        <v>330</v>
      </c>
      <c r="F6" t="s">
        <v>17</v>
      </c>
      <c r="G6" s="2">
        <f>(B3+B4+B5)/3</f>
        <v>146.666666666667</v>
      </c>
      <c r="H6">
        <f>(B4+B5)/2</f>
        <v>180</v>
      </c>
      <c r="I6" s="3">
        <f>(B3+B4+B5)/3</f>
        <v>146.666666666667</v>
      </c>
      <c r="J6" t="s">
        <v>17</v>
      </c>
      <c r="K6" t="s">
        <v>17</v>
      </c>
      <c r="L6" t="s">
        <v>17</v>
      </c>
    </row>
    <row r="7" spans="1:12">
      <c r="A7" t="s">
        <v>21</v>
      </c>
      <c r="B7" s="1">
        <v>100</v>
      </c>
      <c r="C7">
        <v>340</v>
      </c>
      <c r="D7" s="2">
        <f>B6*(B6/B5)</f>
        <v>502.608695652174</v>
      </c>
      <c r="E7">
        <f t="shared" ref="E6:E14" si="0">B6+(B6-B5)</f>
        <v>450</v>
      </c>
      <c r="F7">
        <v>80</v>
      </c>
      <c r="G7">
        <f>(B3+B4+B5+B6)/4</f>
        <v>195</v>
      </c>
      <c r="H7">
        <f>(B5+B6)/2</f>
        <v>285</v>
      </c>
      <c r="I7" s="3">
        <f>(B4+B5+B6)/3</f>
        <v>233.333333333333</v>
      </c>
      <c r="J7">
        <f t="shared" ref="J7:J14" si="1">(B3+B4+B5+B6)/4</f>
        <v>195</v>
      </c>
      <c r="K7" t="s">
        <v>17</v>
      </c>
      <c r="L7" t="s">
        <v>17</v>
      </c>
    </row>
    <row r="8" spans="1:12">
      <c r="A8" t="s">
        <v>18</v>
      </c>
      <c r="B8" s="1">
        <v>180</v>
      </c>
      <c r="C8">
        <v>100</v>
      </c>
      <c r="D8" s="2">
        <f>B7*(B7/B6)</f>
        <v>29.4117647058824</v>
      </c>
      <c r="E8">
        <f t="shared" si="0"/>
        <v>-140</v>
      </c>
      <c r="F8">
        <v>130</v>
      </c>
      <c r="G8">
        <f>(B3+B4+B5+B6+B7)/5</f>
        <v>176</v>
      </c>
      <c r="H8">
        <f t="shared" ref="H6:H14" si="2">(B6+B7)/2</f>
        <v>220</v>
      </c>
      <c r="I8" s="3">
        <f>(B5+B6+B7)/3</f>
        <v>223.333333333333</v>
      </c>
      <c r="J8">
        <f t="shared" si="1"/>
        <v>200</v>
      </c>
      <c r="K8">
        <f t="shared" ref="K8:K14" si="3">(B3+B4+B5+B6+B7)/5</f>
        <v>176</v>
      </c>
      <c r="L8" t="s">
        <v>17</v>
      </c>
    </row>
    <row r="9" spans="1:12">
      <c r="A9" t="s">
        <v>19</v>
      </c>
      <c r="B9" s="1">
        <v>230</v>
      </c>
      <c r="C9">
        <v>180</v>
      </c>
      <c r="D9" s="2">
        <f>B8*(B8/B7)</f>
        <v>324</v>
      </c>
      <c r="E9">
        <f t="shared" si="0"/>
        <v>260</v>
      </c>
      <c r="F9">
        <v>230</v>
      </c>
      <c r="G9" s="3">
        <f>(B3+B4+B5+B6+B7+B8)/6</f>
        <v>176.666666666667</v>
      </c>
      <c r="H9">
        <f t="shared" si="2"/>
        <v>140</v>
      </c>
      <c r="I9" s="3">
        <f t="shared" ref="I7:I14" si="4">(B6+B7+B8)/3</f>
        <v>206.666666666667</v>
      </c>
      <c r="J9">
        <f t="shared" si="1"/>
        <v>212.5</v>
      </c>
      <c r="K9">
        <f t="shared" si="3"/>
        <v>196</v>
      </c>
      <c r="L9" s="3">
        <f t="shared" ref="L9:L14" si="5">(B3+B4+B5+B6+B7+B8)/6</f>
        <v>176.666666666667</v>
      </c>
    </row>
    <row r="10" spans="1:12">
      <c r="A10" t="s">
        <v>20</v>
      </c>
      <c r="B10" s="1">
        <v>380</v>
      </c>
      <c r="C10">
        <v>230</v>
      </c>
      <c r="D10" s="2">
        <f t="shared" ref="D6:D16" si="6">B9*(B9/B8)</f>
        <v>293.888888888889</v>
      </c>
      <c r="E10">
        <f t="shared" si="0"/>
        <v>280</v>
      </c>
      <c r="F10">
        <v>340</v>
      </c>
      <c r="G10" s="3">
        <f>(B3+B4+B5+B6+B7+B8+B9)/7</f>
        <v>184.285714285714</v>
      </c>
      <c r="H10">
        <f t="shared" si="2"/>
        <v>205</v>
      </c>
      <c r="I10" s="3">
        <f t="shared" si="4"/>
        <v>170</v>
      </c>
      <c r="J10">
        <f t="shared" si="1"/>
        <v>212.5</v>
      </c>
      <c r="K10">
        <f t="shared" si="3"/>
        <v>216</v>
      </c>
      <c r="L10" s="3">
        <f t="shared" si="5"/>
        <v>201.666666666667</v>
      </c>
    </row>
    <row r="11" spans="1:12">
      <c r="A11" t="s">
        <v>22</v>
      </c>
      <c r="B11" s="1">
        <v>120</v>
      </c>
      <c r="C11">
        <v>380</v>
      </c>
      <c r="D11" s="2">
        <f t="shared" si="6"/>
        <v>627.826086956522</v>
      </c>
      <c r="E11">
        <f t="shared" si="0"/>
        <v>530</v>
      </c>
      <c r="F11">
        <v>100</v>
      </c>
      <c r="G11">
        <f>(B3+B4+B5+B6+B7+B8+B9+B10)/8</f>
        <v>208.75</v>
      </c>
      <c r="H11">
        <f t="shared" si="2"/>
        <v>305</v>
      </c>
      <c r="I11" s="3">
        <f t="shared" si="4"/>
        <v>263.333333333333</v>
      </c>
      <c r="J11">
        <f t="shared" si="1"/>
        <v>222.5</v>
      </c>
      <c r="K11">
        <f>(B6+B7+B8+B9+B10)/5</f>
        <v>246</v>
      </c>
      <c r="L11" s="3">
        <f t="shared" si="5"/>
        <v>243.333333333333</v>
      </c>
    </row>
    <row r="12" spans="1:12">
      <c r="A12" t="s">
        <v>18</v>
      </c>
      <c r="B12" s="1">
        <v>130</v>
      </c>
      <c r="C12">
        <v>120</v>
      </c>
      <c r="D12" s="2">
        <f t="shared" si="6"/>
        <v>37.8947368421053</v>
      </c>
      <c r="E12">
        <f t="shared" si="0"/>
        <v>-140</v>
      </c>
      <c r="F12">
        <v>180</v>
      </c>
      <c r="G12" s="3">
        <f>(B3+B4+B5+B6+B7+B8+B9+B10+B11)/9</f>
        <v>198.888888888889</v>
      </c>
      <c r="H12">
        <f t="shared" si="2"/>
        <v>250</v>
      </c>
      <c r="I12" s="3">
        <f t="shared" si="4"/>
        <v>243.333333333333</v>
      </c>
      <c r="J12">
        <f t="shared" si="1"/>
        <v>227.5</v>
      </c>
      <c r="K12">
        <f t="shared" si="3"/>
        <v>202</v>
      </c>
      <c r="L12" s="3">
        <f t="shared" si="5"/>
        <v>225</v>
      </c>
    </row>
    <row r="13" spans="1:12">
      <c r="A13" t="s">
        <v>19</v>
      </c>
      <c r="B13" s="1">
        <v>320</v>
      </c>
      <c r="C13">
        <v>130</v>
      </c>
      <c r="D13" s="2">
        <f t="shared" si="6"/>
        <v>140.833333333333</v>
      </c>
      <c r="E13">
        <f t="shared" si="0"/>
        <v>140</v>
      </c>
      <c r="F13">
        <v>230</v>
      </c>
      <c r="G13">
        <f>(B3+B4+B5+B6+B7+B8+B9+B10+B11+B12)/10</f>
        <v>192</v>
      </c>
      <c r="H13">
        <f t="shared" si="2"/>
        <v>125</v>
      </c>
      <c r="I13" s="3">
        <f t="shared" si="4"/>
        <v>210</v>
      </c>
      <c r="J13">
        <f t="shared" si="1"/>
        <v>215</v>
      </c>
      <c r="K13">
        <f t="shared" si="3"/>
        <v>208</v>
      </c>
      <c r="L13" s="3">
        <f t="shared" si="5"/>
        <v>190</v>
      </c>
    </row>
    <row r="14" spans="1:12">
      <c r="A14" t="s">
        <v>20</v>
      </c>
      <c r="B14" s="1">
        <v>410</v>
      </c>
      <c r="C14">
        <v>320</v>
      </c>
      <c r="D14" s="2">
        <f t="shared" si="6"/>
        <v>787.692307692308</v>
      </c>
      <c r="E14">
        <f t="shared" si="0"/>
        <v>510</v>
      </c>
      <c r="F14">
        <v>380</v>
      </c>
      <c r="G14" s="3">
        <f>(B3+B4+B5+B6+B7+B8+B9+B10+B11+B12+B13)/11</f>
        <v>203.636363636364</v>
      </c>
      <c r="H14">
        <f t="shared" si="2"/>
        <v>225</v>
      </c>
      <c r="I14" s="3">
        <f t="shared" si="4"/>
        <v>190</v>
      </c>
      <c r="J14">
        <f t="shared" si="1"/>
        <v>237.5</v>
      </c>
      <c r="K14">
        <f t="shared" si="3"/>
        <v>236</v>
      </c>
      <c r="L14" s="3">
        <f t="shared" si="5"/>
        <v>226.666666666667</v>
      </c>
    </row>
    <row r="15" spans="1:17">
      <c r="A15" s="4" t="s">
        <v>23</v>
      </c>
      <c r="B15" s="4"/>
      <c r="C15" s="5">
        <f>SQRT(((B4-C4)^2+(B5-C5)^2+(B6-C6)^2+(B7-C7)^2+(B8-C8)^2+(B9-C9)^2+(B10-C10)^2+(B11-C11)^2+(B12-C12)^2+(B13-C13)^2+(B14-C14)^2)/11)</f>
        <v>143.178210632764</v>
      </c>
      <c r="D15" s="6">
        <f>SQRT(((D5-B5)^2+(D6-B6)^2+(D7-B7)^2+(D8-B8)^2+(D9-B9)^2+(D10-B10)^2+(D11-B11)^2+(D12-B12)^2+(D13-B13)^2+(D14-B14)^2)/10)</f>
        <v>254.35700313432</v>
      </c>
      <c r="E15" s="6">
        <f>SQRT(((E5-B5)^2+(E6-B6)^2+(E7-B7)^2+(E8-B8)^2+(E9-B9)^2+(E10-B10)^2+(E11-B11)^2+(E12-B12)^2+(E13-B13)^2+(E14-B14)^2)/10)</f>
        <v>228.429420171746</v>
      </c>
      <c r="F15" s="7">
        <f>SQRT(((F7-B7)^2+(F8-B8)^2+(F9-B9)^2+(F10-B10)^2+(F11-B11)^2+(F12-B12)^2+(F13-B13)^2+(F14-B14)^2)/8)</f>
        <v>45.2769256906871</v>
      </c>
      <c r="G15" s="6">
        <f>SQRT(((G4-B4)^2+(G5-B5)^2+(G6-B6)^2+(G7-B7)^2+(G8-B8)^2+(G9-B9)^2+(G10-B10)^2+(G11-B11)^2+(G12-B12)^2+(G13-B13)^2+(G14-B14)^2)/11)</f>
        <v>126.951850493314</v>
      </c>
      <c r="H15" s="6">
        <f>SQRT(((H5-B5)^2+(H6-B6)^2+(H7-B7)^2+(H8-B8)^2+(H9-B9)^2+(H10-B10)^2+(H11-B11)^2+(H12-B12)^2+(H13-B13)^2+(H14-B14)^2)/10)</f>
        <v>153.834326468445</v>
      </c>
      <c r="I15" s="6">
        <f>SQRT(((I6-B6)^2+(I7-B7)^2+(I8-B8)^2+(I9-B9)^2+(I10-B10)^2+(I11-B11)^2+(I12-B12)^2+(I13-B13)^2+(I14-B14)^2)/9)</f>
        <v>147.409733836099</v>
      </c>
      <c r="J15" s="6" t="e">
        <f>SQRT(((J5-D5)^2+(J6-D6)^2+(J7-D7)^2+(J8-D8)^2+(J9-D9)^2+(J10-D10)^2+(J11-D11)^2+(J12-D12)^2+(J13-D13)^2+(J14-D14)^2)/10)</f>
        <v>#VALUE!</v>
      </c>
      <c r="K15" s="6" t="e">
        <f>SQRT(((K5-E5)^2+(K6-E6)^2+(K7-E7)^2+(K8-E8)^2+(K9-E9)^2+(K10-E10)^2+(K11-E11)^2+(K12-E12)^2+(K13-E13)^2+(K14-E14)^2)/10)</f>
        <v>#VALUE!</v>
      </c>
      <c r="L15" s="6" t="e">
        <f>SQRT(((L5-F5)^2+(L6-F7)^2+(L7-F8)^2+(L8-F9)^2+(L9-F10)^2+(L10-F11)^2+(L11-F12)^2+(L12-F13)^2+(L13-F14)^2+(L14-F15)^2)/10)</f>
        <v>#VALUE!</v>
      </c>
      <c r="M15" s="1"/>
      <c r="N15" s="1"/>
      <c r="O15" s="1"/>
      <c r="P15" s="1"/>
      <c r="Q15" s="1"/>
    </row>
    <row r="16" spans="1:6">
      <c r="A16" t="s">
        <v>24</v>
      </c>
      <c r="C16">
        <v>410</v>
      </c>
      <c r="F16" s="8"/>
    </row>
    <row r="17" spans="1:1">
      <c r="A17" t="s">
        <v>18</v>
      </c>
    </row>
    <row r="18" spans="1:1">
      <c r="A18" t="s">
        <v>19</v>
      </c>
    </row>
    <row r="19" spans="1:1">
      <c r="A19" t="s">
        <v>20</v>
      </c>
    </row>
    <row r="21" spans="1:1">
      <c r="A21" t="s">
        <v>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2024-02-19T15:05:00Z</dcterms:created>
  <dcterms:modified xsi:type="dcterms:W3CDTF">2024-02-20T01:48:38Z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C61CD3A668D34DA5A32409AFE11E58DB_11</vt:lpwstr>
  </property>
  <property fmtid="{D5CDD505-2E9C-101B-9397-08002B2CF9AE}" pid="3" name="KSOProductBuildVer">
    <vt:lpwstr>1033-12.2.0.13431</vt:lpwstr>
  </property>
</Properties>
</file>