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10452" firstSheet="89" activeTab="93"/>
  </bookViews>
  <sheets>
    <sheet name="AGO-18" sheetId="18" r:id="rId1"/>
    <sheet name="SEPT-18" sheetId="19" r:id="rId2"/>
    <sheet name="OCT-18" sheetId="20" r:id="rId3"/>
    <sheet name="NOV-18" sheetId="21" r:id="rId4"/>
    <sheet name="DIC-18" sheetId="22" r:id="rId5"/>
    <sheet name="ENE-19" sheetId="23" r:id="rId6"/>
    <sheet name="FEB-19" sheetId="24" r:id="rId7"/>
    <sheet name="MAR-19" sheetId="25" r:id="rId8"/>
    <sheet name="ABR-19" sheetId="26" r:id="rId9"/>
    <sheet name="MAY-19" sheetId="27" r:id="rId10"/>
    <sheet name="JUN-19" sheetId="28" r:id="rId11"/>
    <sheet name="JUL-19" sheetId="29" r:id="rId12"/>
    <sheet name="AGO-19" sheetId="30" r:id="rId13"/>
    <sheet name="sep19" sheetId="31" r:id="rId14"/>
    <sheet name="octubre19" sheetId="32" r:id="rId15"/>
    <sheet name="NOV 19" sheetId="33" r:id="rId16"/>
    <sheet name="dic19" sheetId="34" r:id="rId17"/>
    <sheet name="ene2020" sheetId="35" r:id="rId18"/>
    <sheet name="Feb2020" sheetId="36" r:id="rId19"/>
    <sheet name="Marzo2020" sheetId="37" r:id="rId20"/>
    <sheet name="Abril-MAYO2020" sheetId="38" r:id="rId21"/>
    <sheet name="JUNIO2020" sheetId="39" r:id="rId22"/>
    <sheet name="JULIO" sheetId="41" r:id="rId23"/>
    <sheet name="AGOSTO" sheetId="40" r:id="rId24"/>
    <sheet name="septiembre" sheetId="42" r:id="rId25"/>
    <sheet name="OCTUBRE 2020" sheetId="43" r:id="rId26"/>
    <sheet name="NOVIEMBRE-2020" sheetId="44" r:id="rId27"/>
    <sheet name="DICIEMBRE-2020" sheetId="45" r:id="rId28"/>
    <sheet name="ENERO-2021" sheetId="46" r:id="rId29"/>
    <sheet name="FEBRERO-2021" sheetId="47" r:id="rId30"/>
    <sheet name="MARZO-2021" sheetId="48" r:id="rId31"/>
    <sheet name="ABRIL-2021" sheetId="49" r:id="rId32"/>
    <sheet name="MAYO-2021" sheetId="50" r:id="rId33"/>
    <sheet name="JUNIO-2021" sheetId="51" r:id="rId34"/>
    <sheet name="JULIO-2021" sheetId="52" r:id="rId35"/>
    <sheet name="AGOSTO-2021" sheetId="53" r:id="rId36"/>
    <sheet name="SEPTIEMBRE 2021" sheetId="54" r:id="rId37"/>
    <sheet name="OCTUBRE 2021" sheetId="55" r:id="rId38"/>
    <sheet name="NOVIEMBRE 2021" sheetId="56" r:id="rId39"/>
    <sheet name="DICIEMBRE 2021" sheetId="57" r:id="rId40"/>
    <sheet name="ENERO 2022" sheetId="58" r:id="rId41"/>
    <sheet name="FEBRERO 2022" sheetId="60" r:id="rId42"/>
    <sheet name="MARZO 2022" sheetId="59" r:id="rId43"/>
    <sheet name="ABRIL 20222" sheetId="61" r:id="rId44"/>
    <sheet name="MAYO 2022" sheetId="62" r:id="rId45"/>
    <sheet name="JUNIO 2022" sheetId="63" r:id="rId46"/>
    <sheet name="JULIO 2022" sheetId="64" r:id="rId47"/>
    <sheet name="AGOSTO 2022" sheetId="65" r:id="rId48"/>
    <sheet name="SEPTIEMBRE 2022" sheetId="66" r:id="rId49"/>
    <sheet name="OCTUBRE 2022" sheetId="67" r:id="rId50"/>
    <sheet name="NOVIEMBRE 2022" sheetId="68" r:id="rId51"/>
    <sheet name="DICIEMBRE 2022" sheetId="69" r:id="rId52"/>
    <sheet name="ENERO 2023" sheetId="70" r:id="rId53"/>
    <sheet name="FEBRERO 2023" sheetId="71" r:id="rId54"/>
    <sheet name="MARZO 2023" sheetId="72" r:id="rId55"/>
    <sheet name="ABRIL 2023" sheetId="73" r:id="rId56"/>
    <sheet name="MAYO 2023" sheetId="74" r:id="rId57"/>
    <sheet name="JUNIO 2023" sheetId="75" r:id="rId58"/>
    <sheet name="JULIO 2023" sheetId="76" r:id="rId59"/>
    <sheet name="AGOSTO 2023" sheetId="77" r:id="rId60"/>
    <sheet name="SEPTIEMBRE 2023" sheetId="78" r:id="rId61"/>
    <sheet name="OCTUBRE 2023" sheetId="79" r:id="rId62"/>
    <sheet name="NOVIEMBRE 2023" sheetId="80" r:id="rId63"/>
    <sheet name="DICIEMBRE 2023" sheetId="81" r:id="rId64"/>
    <sheet name="ENERO 2024" sheetId="82" r:id="rId65"/>
    <sheet name="FEBRERO 2024" sheetId="83" r:id="rId66"/>
    <sheet name="MARZO 2024" sheetId="84" r:id="rId67"/>
    <sheet name="ABRIL 2024" sheetId="85" r:id="rId68"/>
    <sheet name="MAYO 2024" sheetId="86" r:id="rId69"/>
    <sheet name="JUNIO 2024" sheetId="87" r:id="rId70"/>
    <sheet name="JULIO 2024" sheetId="88" r:id="rId71"/>
    <sheet name="AGOSTO 2024" sheetId="89" r:id="rId72"/>
    <sheet name="SEPTIEMBRE 2024" sheetId="90" r:id="rId73"/>
    <sheet name="OCTUBRE 2024" sheetId="91" r:id="rId74"/>
    <sheet name="NOVIEMBRE 2024" sheetId="92" r:id="rId75"/>
    <sheet name="DICIEMBRE 2024" sheetId="93" r:id="rId76"/>
    <sheet name="ENERO 2025" sheetId="94" r:id="rId77"/>
    <sheet name="FEBRERO 2025" sheetId="95" r:id="rId78"/>
    <sheet name="MARZO 2025" sheetId="96" r:id="rId79"/>
    <sheet name="abril 20025" sheetId="97" r:id="rId80"/>
    <sheet name="MAYO 2025" sheetId="98" r:id="rId81"/>
    <sheet name="JUNIO 2025" sheetId="99" r:id="rId82"/>
    <sheet name="JULIO 2025" sheetId="100" r:id="rId83"/>
    <sheet name="AGOSTO 2025" sheetId="101" r:id="rId84"/>
    <sheet name="SEPTIEMBRE 2025" sheetId="102" r:id="rId85"/>
    <sheet name="OCTUBRE 2025" sheetId="103" r:id="rId86"/>
    <sheet name="NOVIEMBRE 2025" sheetId="104" r:id="rId87"/>
    <sheet name="DICIEMBRE 2025" sheetId="105" r:id="rId88"/>
    <sheet name="ENERO2026" sheetId="106" r:id="rId89"/>
    <sheet name="FEBRERO 2026" sheetId="107" r:id="rId90"/>
    <sheet name="MARZO 2026" sheetId="108" r:id="rId91"/>
    <sheet name="ajuste" sheetId="109" r:id="rId92"/>
    <sheet name="ABRIL" sheetId="110" r:id="rId93"/>
    <sheet name="Hoja1" sheetId="111" r:id="rId94"/>
  </sheets>
  <definedNames>
    <definedName name="_xlnm.Print_Area" localSheetId="92">ABRIL!$C$6:$L$155</definedName>
    <definedName name="_xlnm.Print_Area" localSheetId="20">'Abril-MAYO2020'!$A$1:$H$153</definedName>
    <definedName name="_xlnm.Print_Area" localSheetId="12">'AGO-19'!$A$1:$G$148</definedName>
    <definedName name="_xlnm.Print_Area" localSheetId="23">AGOSTO!$B$4:$K$160</definedName>
    <definedName name="_xlnm.Print_Area" localSheetId="93">Hoja1!$C$4:$L$152</definedName>
    <definedName name="_xlnm.Print_Area" localSheetId="22">JULIO!$A$1:$I$155</definedName>
    <definedName name="_xlnm.Print_Area" localSheetId="21">JUNIO2020!$C$1:$N$151</definedName>
    <definedName name="_xlnm.Print_Area" localSheetId="90">'MARZO 2026'!$C$3:$L$153</definedName>
    <definedName name="_xlnm.Print_Area" localSheetId="19">Marzo2020!$D$8:$N$155</definedName>
    <definedName name="_xlnm.Print_Area" localSheetId="85">'OCTUBRE 2025'!$B$1:$L$154</definedName>
    <definedName name="_xlnm.Print_Area" localSheetId="14">octubre19!$A$1:$H$148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" i="111" l="1"/>
  <c r="M16" i="111"/>
  <c r="M81" i="111"/>
  <c r="H26" i="111"/>
  <c r="L81" i="111"/>
  <c r="L80" i="111"/>
  <c r="L79" i="111"/>
  <c r="L78" i="111"/>
  <c r="L77" i="111"/>
  <c r="L76" i="111"/>
  <c r="L73" i="111"/>
  <c r="L71" i="111"/>
  <c r="L68" i="111"/>
  <c r="L67" i="111"/>
  <c r="L59" i="111"/>
  <c r="L58" i="111"/>
  <c r="L53" i="111"/>
  <c r="L52" i="111"/>
  <c r="L50" i="111"/>
  <c r="L49" i="111"/>
  <c r="L44" i="111"/>
  <c r="L43" i="111"/>
  <c r="L36" i="111"/>
  <c r="L34" i="111"/>
  <c r="H151" i="111"/>
  <c r="H150" i="111"/>
  <c r="H149" i="111"/>
  <c r="H148" i="111"/>
  <c r="H147" i="111"/>
  <c r="H146" i="111"/>
  <c r="H145" i="111"/>
  <c r="H144" i="111"/>
  <c r="H143" i="111"/>
  <c r="H142" i="111"/>
  <c r="H141" i="111"/>
  <c r="H140" i="111"/>
  <c r="H139" i="111"/>
  <c r="H138" i="111"/>
  <c r="H137" i="111"/>
  <c r="H136" i="111"/>
  <c r="H135" i="111"/>
  <c r="H134" i="111"/>
  <c r="H133" i="111"/>
  <c r="H132" i="111"/>
  <c r="H131" i="111"/>
  <c r="H130" i="111"/>
  <c r="H129" i="111"/>
  <c r="H128" i="111"/>
  <c r="H127" i="111"/>
  <c r="H126" i="111"/>
  <c r="H125" i="111"/>
  <c r="H124" i="111"/>
  <c r="H123" i="111"/>
  <c r="H122" i="111"/>
  <c r="H121" i="111"/>
  <c r="H120" i="111"/>
  <c r="H119" i="111"/>
  <c r="H118" i="111"/>
  <c r="H117" i="111"/>
  <c r="H116" i="111"/>
  <c r="H115" i="111"/>
  <c r="H114" i="111"/>
  <c r="H113" i="111"/>
  <c r="H112" i="111"/>
  <c r="H111" i="111"/>
  <c r="H110" i="111"/>
  <c r="H109" i="111"/>
  <c r="H108" i="111"/>
  <c r="H107" i="111"/>
  <c r="H106" i="111"/>
  <c r="H105" i="111"/>
  <c r="H104" i="111"/>
  <c r="H103" i="111"/>
  <c r="H102" i="111"/>
  <c r="H101" i="111"/>
  <c r="H100" i="111"/>
  <c r="H99" i="111"/>
  <c r="H98" i="111"/>
  <c r="H97" i="111"/>
  <c r="H96" i="111"/>
  <c r="H95" i="111"/>
  <c r="H94" i="111"/>
  <c r="H93" i="111"/>
  <c r="H92" i="111"/>
  <c r="H91" i="111"/>
  <c r="H90" i="111"/>
  <c r="H89" i="111"/>
  <c r="H88" i="111"/>
  <c r="H87" i="111"/>
  <c r="H86" i="111"/>
  <c r="H85" i="111"/>
  <c r="H84" i="111"/>
  <c r="H83" i="111"/>
  <c r="H82" i="111"/>
  <c r="H81" i="111"/>
  <c r="H80" i="111"/>
  <c r="H79" i="111"/>
  <c r="H78" i="111"/>
  <c r="H77" i="111"/>
  <c r="H76" i="111"/>
  <c r="H75" i="111"/>
  <c r="L75" i="111" s="1"/>
  <c r="H74" i="111"/>
  <c r="L74" i="111" s="1"/>
  <c r="H73" i="111"/>
  <c r="H72" i="111"/>
  <c r="L72" i="111" s="1"/>
  <c r="H71" i="111"/>
  <c r="H70" i="111"/>
  <c r="L70" i="111" s="1"/>
  <c r="H69" i="111"/>
  <c r="L69" i="111" s="1"/>
  <c r="H68" i="111"/>
  <c r="H67" i="111"/>
  <c r="H66" i="111"/>
  <c r="L66" i="111" s="1"/>
  <c r="H65" i="111"/>
  <c r="L65" i="111" s="1"/>
  <c r="H64" i="111"/>
  <c r="L64" i="111" s="1"/>
  <c r="H63" i="111"/>
  <c r="L63" i="111" s="1"/>
  <c r="H62" i="111"/>
  <c r="L62" i="111" s="1"/>
  <c r="H61" i="111"/>
  <c r="L61" i="111" s="1"/>
  <c r="H60" i="111"/>
  <c r="L60" i="111" s="1"/>
  <c r="H59" i="111"/>
  <c r="H58" i="111"/>
  <c r="H57" i="111"/>
  <c r="L57" i="111" s="1"/>
  <c r="H56" i="111"/>
  <c r="L56" i="111" s="1"/>
  <c r="H55" i="111"/>
  <c r="L55" i="111" s="1"/>
  <c r="H54" i="111"/>
  <c r="L54" i="111" s="1"/>
  <c r="H53" i="111"/>
  <c r="H52" i="111"/>
  <c r="H51" i="111"/>
  <c r="L51" i="111" s="1"/>
  <c r="H50" i="111"/>
  <c r="H49" i="111"/>
  <c r="H48" i="111"/>
  <c r="L48" i="111" s="1"/>
  <c r="H47" i="111"/>
  <c r="L47" i="111" s="1"/>
  <c r="H46" i="111"/>
  <c r="L46" i="111" s="1"/>
  <c r="H45" i="111"/>
  <c r="L45" i="111" s="1"/>
  <c r="H44" i="111"/>
  <c r="H43" i="111"/>
  <c r="H42" i="111"/>
  <c r="L42" i="111" s="1"/>
  <c r="H41" i="111"/>
  <c r="L41" i="111" s="1"/>
  <c r="H40" i="111"/>
  <c r="L40" i="111" s="1"/>
  <c r="H39" i="111"/>
  <c r="L39" i="111" s="1"/>
  <c r="H38" i="111"/>
  <c r="L38" i="111" s="1"/>
  <c r="H37" i="111"/>
  <c r="L37" i="111" s="1"/>
  <c r="H36" i="111"/>
  <c r="H35" i="111"/>
  <c r="L35" i="111" s="1"/>
  <c r="H34" i="111"/>
  <c r="H33" i="111"/>
  <c r="L33" i="111" s="1"/>
  <c r="H32" i="111"/>
  <c r="L32" i="111" s="1"/>
  <c r="H31" i="111"/>
  <c r="L31" i="111" s="1"/>
  <c r="H25" i="111"/>
  <c r="H24" i="111"/>
  <c r="H23" i="111"/>
  <c r="H22" i="111"/>
  <c r="H21" i="111"/>
  <c r="H17" i="111"/>
  <c r="H16" i="111"/>
  <c r="J16" i="111" s="1"/>
  <c r="H15" i="111"/>
  <c r="J15" i="111" s="1"/>
  <c r="H14" i="111"/>
  <c r="H13" i="111"/>
  <c r="L11" i="111"/>
  <c r="I9" i="111"/>
  <c r="H9" i="111"/>
  <c r="H8" i="111"/>
  <c r="J5" i="111"/>
  <c r="I22" i="111" s="1"/>
  <c r="L22" i="111" s="1"/>
  <c r="L82" i="111" l="1"/>
  <c r="L102" i="111"/>
  <c r="I21" i="111"/>
  <c r="L21" i="111" s="1"/>
  <c r="J10" i="111"/>
  <c r="I13" i="111"/>
  <c r="I24" i="111"/>
  <c r="L24" i="111" s="1"/>
  <c r="I25" i="111"/>
  <c r="J11" i="111"/>
  <c r="I26" i="111"/>
  <c r="I23" i="111"/>
  <c r="L23" i="111" s="1"/>
  <c r="N60" i="110"/>
  <c r="H28" i="110"/>
  <c r="H27" i="110"/>
  <c r="H26" i="110"/>
  <c r="H25" i="110"/>
  <c r="H24" i="110"/>
  <c r="H20" i="110"/>
  <c r="H19" i="110"/>
  <c r="H18" i="110"/>
  <c r="H17" i="110"/>
  <c r="H16" i="110"/>
  <c r="H154" i="110"/>
  <c r="H153" i="110"/>
  <c r="H152" i="110"/>
  <c r="H151" i="110"/>
  <c r="L151" i="110" s="1"/>
  <c r="H150" i="110"/>
  <c r="H149" i="110"/>
  <c r="H148" i="110"/>
  <c r="H147" i="110"/>
  <c r="L147" i="110" s="1"/>
  <c r="H146" i="110"/>
  <c r="L146" i="110" s="1"/>
  <c r="H145" i="110"/>
  <c r="H144" i="110"/>
  <c r="L144" i="110" s="1"/>
  <c r="H143" i="110"/>
  <c r="L143" i="110" s="1"/>
  <c r="H142" i="110"/>
  <c r="L142" i="110" s="1"/>
  <c r="H141" i="110"/>
  <c r="H140" i="110"/>
  <c r="H139" i="110"/>
  <c r="L139" i="110" s="1"/>
  <c r="H138" i="110"/>
  <c r="H137" i="110"/>
  <c r="H136" i="110"/>
  <c r="H135" i="110"/>
  <c r="L135" i="110" s="1"/>
  <c r="H134" i="110"/>
  <c r="H133" i="110"/>
  <c r="H132" i="110"/>
  <c r="H131" i="110"/>
  <c r="L131" i="110" s="1"/>
  <c r="H130" i="110"/>
  <c r="H129" i="110"/>
  <c r="H128" i="110"/>
  <c r="H127" i="110"/>
  <c r="L127" i="110" s="1"/>
  <c r="H126" i="110"/>
  <c r="L126" i="110" s="1"/>
  <c r="H125" i="110"/>
  <c r="H124" i="110"/>
  <c r="H123" i="110"/>
  <c r="L123" i="110" s="1"/>
  <c r="H122" i="110"/>
  <c r="H121" i="110"/>
  <c r="H120" i="110"/>
  <c r="H119" i="110"/>
  <c r="L119" i="110" s="1"/>
  <c r="H118" i="110"/>
  <c r="H117" i="110"/>
  <c r="H116" i="110"/>
  <c r="H115" i="110"/>
  <c r="L115" i="110" s="1"/>
  <c r="H114" i="110"/>
  <c r="L114" i="110" s="1"/>
  <c r="H113" i="110"/>
  <c r="H112" i="110"/>
  <c r="L112" i="110" s="1"/>
  <c r="H111" i="110"/>
  <c r="L111" i="110" s="1"/>
  <c r="H110" i="110"/>
  <c r="L110" i="110" s="1"/>
  <c r="H109" i="110"/>
  <c r="H108" i="110"/>
  <c r="L108" i="110" s="1"/>
  <c r="H107" i="110"/>
  <c r="L107" i="110" s="1"/>
  <c r="H106" i="110"/>
  <c r="H105" i="110"/>
  <c r="H104" i="110"/>
  <c r="H103" i="110"/>
  <c r="L103" i="110" s="1"/>
  <c r="H102" i="110"/>
  <c r="H101" i="110"/>
  <c r="H100" i="110"/>
  <c r="H99" i="110"/>
  <c r="L99" i="110" s="1"/>
  <c r="H98" i="110"/>
  <c r="H97" i="110"/>
  <c r="L97" i="110" s="1"/>
  <c r="H96" i="110"/>
  <c r="H95" i="110"/>
  <c r="L95" i="110" s="1"/>
  <c r="H94" i="110"/>
  <c r="H93" i="110"/>
  <c r="H92" i="110"/>
  <c r="L92" i="110" s="1"/>
  <c r="H91" i="110"/>
  <c r="L91" i="110" s="1"/>
  <c r="N141" i="110" s="1"/>
  <c r="H90" i="110"/>
  <c r="H89" i="110"/>
  <c r="L89" i="110" s="1"/>
  <c r="H88" i="110"/>
  <c r="H87" i="110"/>
  <c r="L87" i="110" s="1"/>
  <c r="H86" i="110"/>
  <c r="H85" i="110"/>
  <c r="H84" i="110"/>
  <c r="L84" i="110" s="1"/>
  <c r="H83" i="110"/>
  <c r="L83" i="110" s="1"/>
  <c r="H82" i="110"/>
  <c r="H81" i="110"/>
  <c r="L81" i="110" s="1"/>
  <c r="H80" i="110"/>
  <c r="L80" i="110" s="1"/>
  <c r="H79" i="110"/>
  <c r="L79" i="110" s="1"/>
  <c r="H78" i="110"/>
  <c r="L78" i="110" s="1"/>
  <c r="H77" i="110"/>
  <c r="H76" i="110"/>
  <c r="H75" i="110"/>
  <c r="L75" i="110" s="1"/>
  <c r="H74" i="110"/>
  <c r="L74" i="110" s="1"/>
  <c r="H73" i="110"/>
  <c r="H72" i="110"/>
  <c r="H71" i="110"/>
  <c r="L71" i="110" s="1"/>
  <c r="H70" i="110"/>
  <c r="H69" i="110"/>
  <c r="H68" i="110"/>
  <c r="H67" i="110"/>
  <c r="L67" i="110" s="1"/>
  <c r="H66" i="110"/>
  <c r="H65" i="110"/>
  <c r="H64" i="110"/>
  <c r="H63" i="110"/>
  <c r="L63" i="110" s="1"/>
  <c r="H62" i="110"/>
  <c r="L62" i="110" s="1"/>
  <c r="H61" i="110"/>
  <c r="H60" i="110"/>
  <c r="H59" i="110"/>
  <c r="L59" i="110" s="1"/>
  <c r="H58" i="110"/>
  <c r="H57" i="110"/>
  <c r="L57" i="110" s="1"/>
  <c r="H56" i="110"/>
  <c r="H55" i="110"/>
  <c r="L55" i="110" s="1"/>
  <c r="H54" i="110"/>
  <c r="H53" i="110"/>
  <c r="H52" i="110"/>
  <c r="L52" i="110" s="1"/>
  <c r="H51" i="110"/>
  <c r="L51" i="110" s="1"/>
  <c r="H50" i="110"/>
  <c r="H49" i="110"/>
  <c r="H48" i="110"/>
  <c r="H47" i="110"/>
  <c r="L47" i="110" s="1"/>
  <c r="H46" i="110"/>
  <c r="L46" i="110" s="1"/>
  <c r="H45" i="110"/>
  <c r="H44" i="110"/>
  <c r="H43" i="110"/>
  <c r="L43" i="110" s="1"/>
  <c r="H42" i="110"/>
  <c r="H41" i="110"/>
  <c r="H40" i="110"/>
  <c r="H39" i="110"/>
  <c r="L39" i="110" s="1"/>
  <c r="H38" i="110"/>
  <c r="H37" i="110"/>
  <c r="H36" i="110"/>
  <c r="H35" i="110"/>
  <c r="L35" i="110" s="1"/>
  <c r="H34" i="110"/>
  <c r="L154" i="110"/>
  <c r="L153" i="110"/>
  <c r="L152" i="110"/>
  <c r="L150" i="110"/>
  <c r="L149" i="110"/>
  <c r="L148" i="110"/>
  <c r="L145" i="110"/>
  <c r="L141" i="110"/>
  <c r="L140" i="110"/>
  <c r="L138" i="110"/>
  <c r="L137" i="110"/>
  <c r="L136" i="110"/>
  <c r="L134" i="110"/>
  <c r="L133" i="110"/>
  <c r="L132" i="110"/>
  <c r="L130" i="110"/>
  <c r="L129" i="110"/>
  <c r="L128" i="110"/>
  <c r="L125" i="110"/>
  <c r="L124" i="110"/>
  <c r="L122" i="110"/>
  <c r="L121" i="110"/>
  <c r="L120" i="110"/>
  <c r="L118" i="110"/>
  <c r="L117" i="110"/>
  <c r="L116" i="110"/>
  <c r="L113" i="110"/>
  <c r="L109" i="110"/>
  <c r="L106" i="110"/>
  <c r="L105" i="110"/>
  <c r="L104" i="110"/>
  <c r="L102" i="110"/>
  <c r="L101" i="110"/>
  <c r="L100" i="110"/>
  <c r="L98" i="110"/>
  <c r="L96" i="110"/>
  <c r="L94" i="110"/>
  <c r="L93" i="110"/>
  <c r="L90" i="110"/>
  <c r="L88" i="110"/>
  <c r="L86" i="110"/>
  <c r="L85" i="110"/>
  <c r="L82" i="110"/>
  <c r="L77" i="110"/>
  <c r="L76" i="110"/>
  <c r="L73" i="110"/>
  <c r="L72" i="110"/>
  <c r="L70" i="110"/>
  <c r="L69" i="110"/>
  <c r="L68" i="110"/>
  <c r="L66" i="110"/>
  <c r="L65" i="110"/>
  <c r="L64" i="110"/>
  <c r="L61" i="110"/>
  <c r="L60" i="110"/>
  <c r="L58" i="110"/>
  <c r="L56" i="110"/>
  <c r="L54" i="110"/>
  <c r="L53" i="110"/>
  <c r="L50" i="110"/>
  <c r="L49" i="110"/>
  <c r="L48" i="110"/>
  <c r="L45" i="110"/>
  <c r="L44" i="110"/>
  <c r="L42" i="110"/>
  <c r="L41" i="110"/>
  <c r="L40" i="110"/>
  <c r="L38" i="110"/>
  <c r="L37" i="110"/>
  <c r="L36" i="110"/>
  <c r="L34" i="110"/>
  <c r="L151" i="111" l="1"/>
  <c r="L147" i="111"/>
  <c r="L143" i="111"/>
  <c r="L139" i="111"/>
  <c r="L135" i="111"/>
  <c r="L131" i="111"/>
  <c r="L127" i="111"/>
  <c r="L123" i="111"/>
  <c r="L119" i="111"/>
  <c r="L115" i="111"/>
  <c r="L111" i="111"/>
  <c r="L107" i="111"/>
  <c r="L103" i="111"/>
  <c r="L98" i="111"/>
  <c r="L94" i="111"/>
  <c r="L90" i="111"/>
  <c r="L86" i="111"/>
  <c r="L144" i="111"/>
  <c r="L128" i="111"/>
  <c r="L120" i="111"/>
  <c r="L108" i="111"/>
  <c r="L95" i="111"/>
  <c r="L83" i="111"/>
  <c r="L150" i="111"/>
  <c r="L146" i="111"/>
  <c r="L142" i="111"/>
  <c r="L138" i="111"/>
  <c r="L134" i="111"/>
  <c r="L130" i="111"/>
  <c r="L126" i="111"/>
  <c r="L122" i="111"/>
  <c r="L118" i="111"/>
  <c r="L114" i="111"/>
  <c r="L110" i="111"/>
  <c r="L106" i="111"/>
  <c r="L101" i="111"/>
  <c r="L97" i="111"/>
  <c r="L93" i="111"/>
  <c r="L89" i="111"/>
  <c r="L85" i="111"/>
  <c r="L140" i="111"/>
  <c r="L112" i="111"/>
  <c r="L99" i="111"/>
  <c r="L87" i="111"/>
  <c r="L149" i="111"/>
  <c r="L145" i="111"/>
  <c r="L141" i="111"/>
  <c r="L137" i="111"/>
  <c r="L133" i="111"/>
  <c r="L129" i="111"/>
  <c r="L125" i="111"/>
  <c r="L121" i="111"/>
  <c r="L117" i="111"/>
  <c r="L113" i="111"/>
  <c r="L109" i="111"/>
  <c r="L105" i="111"/>
  <c r="L100" i="111"/>
  <c r="L96" i="111"/>
  <c r="L92" i="111"/>
  <c r="L88" i="111"/>
  <c r="L84" i="111"/>
  <c r="L148" i="111"/>
  <c r="L136" i="111"/>
  <c r="L132" i="111"/>
  <c r="L124" i="111"/>
  <c r="L116" i="111"/>
  <c r="L104" i="111"/>
  <c r="L91" i="111"/>
  <c r="J19" i="110"/>
  <c r="J18" i="110"/>
  <c r="L14" i="110"/>
  <c r="I12" i="110"/>
  <c r="H12" i="110"/>
  <c r="I11" i="110"/>
  <c r="J11" i="110" s="1"/>
  <c r="J14" i="110" s="1"/>
  <c r="H11" i="110"/>
  <c r="J8" i="110"/>
  <c r="L152" i="111" l="1"/>
  <c r="L156" i="111" s="1"/>
  <c r="I26" i="110"/>
  <c r="L26" i="110" s="1"/>
  <c r="I27" i="110"/>
  <c r="L27" i="110" s="1"/>
  <c r="J13" i="110"/>
  <c r="I24" i="110"/>
  <c r="L24" i="110" s="1"/>
  <c r="I28" i="110"/>
  <c r="I25" i="110"/>
  <c r="L25" i="110" s="1"/>
  <c r="I29" i="110"/>
  <c r="I16" i="110"/>
  <c r="H152" i="109"/>
  <c r="L153" i="109"/>
  <c r="L152" i="109"/>
  <c r="L150" i="109"/>
  <c r="L149" i="109"/>
  <c r="L145" i="109"/>
  <c r="L141" i="109"/>
  <c r="L126" i="109"/>
  <c r="L125" i="109"/>
  <c r="L124" i="109"/>
  <c r="L122" i="109"/>
  <c r="L114" i="109"/>
  <c r="L113" i="109"/>
  <c r="L111" i="109"/>
  <c r="L110" i="109"/>
  <c r="L106" i="109"/>
  <c r="L105" i="109"/>
  <c r="L103" i="109"/>
  <c r="L102" i="109"/>
  <c r="L98" i="109"/>
  <c r="L94" i="109"/>
  <c r="L93" i="109"/>
  <c r="L90" i="109"/>
  <c r="L86" i="109"/>
  <c r="L82" i="109"/>
  <c r="L81" i="109"/>
  <c r="L80" i="109"/>
  <c r="L79" i="109"/>
  <c r="L78" i="109"/>
  <c r="L77" i="109"/>
  <c r="L76" i="109"/>
  <c r="L75" i="109"/>
  <c r="L74" i="109"/>
  <c r="L73" i="109"/>
  <c r="L72" i="109"/>
  <c r="L71" i="109"/>
  <c r="L70" i="109"/>
  <c r="L69" i="109"/>
  <c r="L68" i="109"/>
  <c r="L67" i="109"/>
  <c r="L66" i="109"/>
  <c r="L65" i="109"/>
  <c r="L64" i="109"/>
  <c r="L63" i="109"/>
  <c r="L62" i="109"/>
  <c r="L61" i="109"/>
  <c r="L60" i="109"/>
  <c r="L59" i="109"/>
  <c r="L58" i="109"/>
  <c r="L57" i="109"/>
  <c r="L56" i="109"/>
  <c r="L55" i="109"/>
  <c r="L54" i="109"/>
  <c r="L53" i="109"/>
  <c r="L52" i="109"/>
  <c r="L51" i="109"/>
  <c r="L50" i="109"/>
  <c r="L49" i="109"/>
  <c r="L48" i="109"/>
  <c r="L47" i="109"/>
  <c r="L46" i="109"/>
  <c r="L45" i="109"/>
  <c r="L44" i="109"/>
  <c r="L43" i="109"/>
  <c r="L42" i="109"/>
  <c r="L41" i="109"/>
  <c r="L40" i="109"/>
  <c r="L39" i="109"/>
  <c r="L38" i="109"/>
  <c r="L37" i="109"/>
  <c r="L36" i="109"/>
  <c r="L35" i="109"/>
  <c r="L34" i="109"/>
  <c r="L33" i="109"/>
  <c r="L32" i="109"/>
  <c r="H151" i="109"/>
  <c r="L151" i="109" s="1"/>
  <c r="H150" i="109"/>
  <c r="H149" i="109"/>
  <c r="H148" i="109"/>
  <c r="L148" i="109" s="1"/>
  <c r="H147" i="109"/>
  <c r="L147" i="109" s="1"/>
  <c r="H146" i="109"/>
  <c r="L146" i="109" s="1"/>
  <c r="H145" i="109"/>
  <c r="H144" i="109"/>
  <c r="L144" i="109" s="1"/>
  <c r="H143" i="109"/>
  <c r="L143" i="109" s="1"/>
  <c r="H142" i="109"/>
  <c r="L142" i="109" s="1"/>
  <c r="H141" i="109"/>
  <c r="H140" i="109"/>
  <c r="L140" i="109" s="1"/>
  <c r="H139" i="109"/>
  <c r="L139" i="109" s="1"/>
  <c r="H138" i="109"/>
  <c r="L138" i="109" s="1"/>
  <c r="H137" i="109"/>
  <c r="L137" i="109" s="1"/>
  <c r="H136" i="109"/>
  <c r="L136" i="109" s="1"/>
  <c r="H135" i="109"/>
  <c r="L135" i="109" s="1"/>
  <c r="H134" i="109"/>
  <c r="L134" i="109" s="1"/>
  <c r="H133" i="109"/>
  <c r="L133" i="109" s="1"/>
  <c r="H132" i="109"/>
  <c r="L132" i="109" s="1"/>
  <c r="H131" i="109"/>
  <c r="L131" i="109" s="1"/>
  <c r="H130" i="109"/>
  <c r="L130" i="109" s="1"/>
  <c r="H129" i="109"/>
  <c r="L129" i="109" s="1"/>
  <c r="H128" i="109"/>
  <c r="L128" i="109" s="1"/>
  <c r="H127" i="109"/>
  <c r="L127" i="109" s="1"/>
  <c r="H126" i="109"/>
  <c r="H125" i="109"/>
  <c r="H124" i="109"/>
  <c r="H123" i="109"/>
  <c r="L123" i="109" s="1"/>
  <c r="H122" i="109"/>
  <c r="H121" i="109"/>
  <c r="L121" i="109" s="1"/>
  <c r="H120" i="109"/>
  <c r="L120" i="109" s="1"/>
  <c r="H119" i="109"/>
  <c r="L119" i="109" s="1"/>
  <c r="H118" i="109"/>
  <c r="L118" i="109" s="1"/>
  <c r="H117" i="109"/>
  <c r="L117" i="109" s="1"/>
  <c r="H116" i="109"/>
  <c r="L116" i="109" s="1"/>
  <c r="H115" i="109"/>
  <c r="L115" i="109" s="1"/>
  <c r="H114" i="109"/>
  <c r="H113" i="109"/>
  <c r="H112" i="109"/>
  <c r="L112" i="109" s="1"/>
  <c r="H111" i="109"/>
  <c r="H110" i="109"/>
  <c r="H109" i="109"/>
  <c r="L109" i="109" s="1"/>
  <c r="H108" i="109"/>
  <c r="L108" i="109" s="1"/>
  <c r="H107" i="109"/>
  <c r="L107" i="109" s="1"/>
  <c r="H106" i="109"/>
  <c r="H105" i="109"/>
  <c r="H104" i="109"/>
  <c r="L104" i="109" s="1"/>
  <c r="H103" i="109"/>
  <c r="H102" i="109"/>
  <c r="H101" i="109"/>
  <c r="L101" i="109" s="1"/>
  <c r="H100" i="109"/>
  <c r="L100" i="109" s="1"/>
  <c r="H99" i="109"/>
  <c r="L99" i="109" s="1"/>
  <c r="H98" i="109"/>
  <c r="H97" i="109"/>
  <c r="L97" i="109" s="1"/>
  <c r="H96" i="109"/>
  <c r="L96" i="109" s="1"/>
  <c r="H95" i="109"/>
  <c r="L95" i="109" s="1"/>
  <c r="H94" i="109"/>
  <c r="H93" i="109"/>
  <c r="H92" i="109"/>
  <c r="L92" i="109" s="1"/>
  <c r="H91" i="109"/>
  <c r="L91" i="109" s="1"/>
  <c r="H90" i="109"/>
  <c r="H89" i="109"/>
  <c r="L89" i="109" s="1"/>
  <c r="H88" i="109"/>
  <c r="L88" i="109" s="1"/>
  <c r="H87" i="109"/>
  <c r="L87" i="109" s="1"/>
  <c r="H86" i="109"/>
  <c r="H85" i="109"/>
  <c r="L85" i="109" s="1"/>
  <c r="H84" i="109"/>
  <c r="L84" i="109" s="1"/>
  <c r="H83" i="109"/>
  <c r="L83" i="109" s="1"/>
  <c r="H82" i="109"/>
  <c r="H81" i="109"/>
  <c r="H80" i="109"/>
  <c r="H79" i="109"/>
  <c r="H78" i="109"/>
  <c r="H77" i="109"/>
  <c r="H76" i="109"/>
  <c r="H75" i="109"/>
  <c r="H74" i="109"/>
  <c r="H73" i="109"/>
  <c r="H72" i="109"/>
  <c r="H71" i="109"/>
  <c r="H70" i="109"/>
  <c r="H69" i="109"/>
  <c r="H68" i="109"/>
  <c r="H67" i="109"/>
  <c r="H66" i="109"/>
  <c r="H65" i="109"/>
  <c r="H64" i="109"/>
  <c r="H63" i="109"/>
  <c r="H62" i="109"/>
  <c r="H61" i="109"/>
  <c r="H60" i="109"/>
  <c r="H59" i="109"/>
  <c r="H58" i="109"/>
  <c r="H57" i="109"/>
  <c r="H56" i="109"/>
  <c r="H55" i="109"/>
  <c r="H54" i="109"/>
  <c r="H53" i="109"/>
  <c r="H52" i="109"/>
  <c r="H51" i="109"/>
  <c r="H50" i="109"/>
  <c r="H49" i="109"/>
  <c r="H48" i="109"/>
  <c r="H47" i="109"/>
  <c r="H46" i="109"/>
  <c r="H45" i="109"/>
  <c r="H44" i="109"/>
  <c r="H43" i="109"/>
  <c r="H42" i="109"/>
  <c r="H41" i="109"/>
  <c r="H40" i="109"/>
  <c r="H39" i="109"/>
  <c r="H38" i="109"/>
  <c r="H37" i="109"/>
  <c r="H36" i="109"/>
  <c r="H35" i="109"/>
  <c r="H34" i="109"/>
  <c r="H33" i="109"/>
  <c r="H32" i="109"/>
  <c r="H27" i="109"/>
  <c r="I27" i="109" s="1"/>
  <c r="H26" i="109"/>
  <c r="I26" i="109" s="1"/>
  <c r="H25" i="109"/>
  <c r="I25" i="109" s="1"/>
  <c r="L25" i="109" s="1"/>
  <c r="H24" i="109"/>
  <c r="I24" i="109" s="1"/>
  <c r="L24" i="109" s="1"/>
  <c r="H23" i="109"/>
  <c r="I23" i="109" s="1"/>
  <c r="L23" i="109" s="1"/>
  <c r="H22" i="109"/>
  <c r="I22" i="109" s="1"/>
  <c r="L22" i="109" s="1"/>
  <c r="H18" i="109"/>
  <c r="H17" i="109"/>
  <c r="J17" i="109" s="1"/>
  <c r="H16" i="109"/>
  <c r="J16" i="109" s="1"/>
  <c r="H15" i="109"/>
  <c r="H14" i="109"/>
  <c r="L12" i="109"/>
  <c r="J11" i="109"/>
  <c r="I10" i="109"/>
  <c r="H10" i="109"/>
  <c r="I9" i="109"/>
  <c r="H9" i="109"/>
  <c r="J9" i="109" s="1"/>
  <c r="J12" i="109" s="1"/>
  <c r="J6" i="109"/>
  <c r="L155" i="110" l="1"/>
  <c r="I14" i="109"/>
  <c r="H151" i="108"/>
  <c r="L151" i="108" s="1"/>
  <c r="H150" i="108"/>
  <c r="H149" i="108"/>
  <c r="H148" i="108"/>
  <c r="H147" i="108"/>
  <c r="H146" i="108"/>
  <c r="H145" i="108"/>
  <c r="H144" i="108"/>
  <c r="H143" i="108"/>
  <c r="L143" i="108" s="1"/>
  <c r="H142" i="108"/>
  <c r="L142" i="108" s="1"/>
  <c r="H141" i="108"/>
  <c r="H140" i="108"/>
  <c r="H139" i="108"/>
  <c r="H138" i="108"/>
  <c r="H137" i="108"/>
  <c r="H136" i="108"/>
  <c r="H135" i="108"/>
  <c r="H134" i="108"/>
  <c r="H133" i="108"/>
  <c r="H132" i="108"/>
  <c r="H131" i="108"/>
  <c r="L131" i="108" s="1"/>
  <c r="H130" i="108"/>
  <c r="H129" i="108"/>
  <c r="H128" i="108"/>
  <c r="H127" i="108"/>
  <c r="H126" i="108"/>
  <c r="H125" i="108"/>
  <c r="H124" i="108"/>
  <c r="H123" i="108"/>
  <c r="H122" i="108"/>
  <c r="H121" i="108"/>
  <c r="H120" i="108"/>
  <c r="H119" i="108"/>
  <c r="H118" i="108"/>
  <c r="H117" i="108"/>
  <c r="H116" i="108"/>
  <c r="H115" i="108"/>
  <c r="H114" i="108"/>
  <c r="H113" i="108"/>
  <c r="H112" i="108"/>
  <c r="H111" i="108"/>
  <c r="H110" i="108"/>
  <c r="H109" i="108"/>
  <c r="H108" i="108"/>
  <c r="H107" i="108"/>
  <c r="H106" i="108"/>
  <c r="H105" i="108"/>
  <c r="H104" i="108"/>
  <c r="H103" i="108"/>
  <c r="L103" i="108" s="1"/>
  <c r="H102" i="108"/>
  <c r="H101" i="108"/>
  <c r="H100" i="108"/>
  <c r="H99" i="108"/>
  <c r="H98" i="108"/>
  <c r="H97" i="108"/>
  <c r="H96" i="108"/>
  <c r="H95" i="108"/>
  <c r="L95" i="108" s="1"/>
  <c r="H94" i="108"/>
  <c r="L94" i="108" s="1"/>
  <c r="H93" i="108"/>
  <c r="L93" i="108" s="1"/>
  <c r="H92" i="108"/>
  <c r="H91" i="108"/>
  <c r="H90" i="108"/>
  <c r="H89" i="108"/>
  <c r="L89" i="108" s="1"/>
  <c r="H88" i="108"/>
  <c r="H87" i="108"/>
  <c r="H86" i="108"/>
  <c r="H85" i="108"/>
  <c r="L85" i="108" s="1"/>
  <c r="H84" i="108"/>
  <c r="H83" i="108"/>
  <c r="H82" i="108"/>
  <c r="L82" i="108" s="1"/>
  <c r="L152" i="108" s="1"/>
  <c r="H81" i="108"/>
  <c r="H80" i="108"/>
  <c r="H79" i="108"/>
  <c r="H78" i="108"/>
  <c r="L78" i="108" s="1"/>
  <c r="H77" i="108"/>
  <c r="H76" i="108"/>
  <c r="H75" i="108"/>
  <c r="L75" i="108" s="1"/>
  <c r="H74" i="108"/>
  <c r="L74" i="108" s="1"/>
  <c r="H73" i="108"/>
  <c r="H72" i="108"/>
  <c r="H71" i="108"/>
  <c r="H70" i="108"/>
  <c r="L70" i="108" s="1"/>
  <c r="H69" i="108"/>
  <c r="H68" i="108"/>
  <c r="H67" i="108"/>
  <c r="L67" i="108" s="1"/>
  <c r="H66" i="108"/>
  <c r="H65" i="108"/>
  <c r="H64" i="108"/>
  <c r="H63" i="108"/>
  <c r="L63" i="108" s="1"/>
  <c r="H62" i="108"/>
  <c r="H61" i="108"/>
  <c r="H60" i="108"/>
  <c r="H59" i="108"/>
  <c r="L59" i="108" s="1"/>
  <c r="H58" i="108"/>
  <c r="L58" i="108" s="1"/>
  <c r="H57" i="108"/>
  <c r="L57" i="108" s="1"/>
  <c r="H56" i="108"/>
  <c r="H55" i="108"/>
  <c r="H54" i="108"/>
  <c r="L54" i="108" s="1"/>
  <c r="H53" i="108"/>
  <c r="H52" i="108"/>
  <c r="H51" i="108"/>
  <c r="L51" i="108" s="1"/>
  <c r="H50" i="108"/>
  <c r="H49" i="108"/>
  <c r="H48" i="108"/>
  <c r="H47" i="108"/>
  <c r="L47" i="108" s="1"/>
  <c r="H46" i="108"/>
  <c r="H45" i="108"/>
  <c r="H44" i="108"/>
  <c r="H43" i="108"/>
  <c r="L43" i="108" s="1"/>
  <c r="H42" i="108"/>
  <c r="L42" i="108" s="1"/>
  <c r="H41" i="108"/>
  <c r="H40" i="108"/>
  <c r="H39" i="108"/>
  <c r="H38" i="108"/>
  <c r="H37" i="108"/>
  <c r="L37" i="108" s="1"/>
  <c r="H36" i="108"/>
  <c r="H35" i="108"/>
  <c r="H34" i="108"/>
  <c r="H33" i="108"/>
  <c r="H32" i="108"/>
  <c r="L21" i="108"/>
  <c r="L22" i="108"/>
  <c r="L23" i="108"/>
  <c r="L24" i="108"/>
  <c r="L80" i="108"/>
  <c r="L77" i="108"/>
  <c r="L76" i="108"/>
  <c r="L73" i="108"/>
  <c r="L68" i="108"/>
  <c r="L60" i="108"/>
  <c r="L53" i="108"/>
  <c r="L40" i="108"/>
  <c r="L36" i="108"/>
  <c r="L33" i="108"/>
  <c r="N38" i="108" s="1"/>
  <c r="L31" i="108"/>
  <c r="L140" i="108"/>
  <c r="L148" i="108"/>
  <c r="L147" i="108"/>
  <c r="L136" i="108"/>
  <c r="L135" i="108"/>
  <c r="L129" i="108"/>
  <c r="L128" i="108"/>
  <c r="L124" i="108"/>
  <c r="L123" i="108"/>
  <c r="L121" i="108"/>
  <c r="L120" i="108"/>
  <c r="L116" i="108"/>
  <c r="L114" i="108"/>
  <c r="L113" i="108"/>
  <c r="L112" i="108"/>
  <c r="L105" i="108"/>
  <c r="L104" i="108"/>
  <c r="L101" i="108"/>
  <c r="L100" i="108"/>
  <c r="L99" i="108"/>
  <c r="L98" i="108"/>
  <c r="L84" i="108"/>
  <c r="L83" i="108"/>
  <c r="G7" i="107"/>
  <c r="L150" i="108"/>
  <c r="L149" i="108"/>
  <c r="L146" i="108"/>
  <c r="L144" i="108"/>
  <c r="L141" i="108"/>
  <c r="L139" i="108"/>
  <c r="L138" i="108"/>
  <c r="L137" i="108"/>
  <c r="L134" i="108"/>
  <c r="L133" i="108"/>
  <c r="L132" i="108"/>
  <c r="L130" i="108"/>
  <c r="L127" i="108"/>
  <c r="L126" i="108"/>
  <c r="L125" i="108"/>
  <c r="L122" i="108"/>
  <c r="L119" i="108"/>
  <c r="L118" i="108"/>
  <c r="L117" i="108"/>
  <c r="L115" i="108"/>
  <c r="L111" i="108"/>
  <c r="L110" i="108"/>
  <c r="L109" i="108"/>
  <c r="L108" i="108"/>
  <c r="L107" i="108"/>
  <c r="L106" i="108"/>
  <c r="L102" i="108"/>
  <c r="L97" i="108"/>
  <c r="L96" i="108"/>
  <c r="L92" i="108"/>
  <c r="L91" i="108"/>
  <c r="L90" i="108"/>
  <c r="L88" i="108"/>
  <c r="L87" i="108"/>
  <c r="L86" i="108"/>
  <c r="L81" i="108"/>
  <c r="L79" i="108"/>
  <c r="L72" i="108"/>
  <c r="L71" i="108"/>
  <c r="L69" i="108"/>
  <c r="L66" i="108"/>
  <c r="L65" i="108"/>
  <c r="L64" i="108"/>
  <c r="L62" i="108"/>
  <c r="L61" i="108"/>
  <c r="L56" i="108"/>
  <c r="L55" i="108"/>
  <c r="L52" i="108"/>
  <c r="L50" i="108"/>
  <c r="L49" i="108"/>
  <c r="L48" i="108"/>
  <c r="L46" i="108"/>
  <c r="L45" i="108"/>
  <c r="L44" i="108"/>
  <c r="L41" i="108"/>
  <c r="L39" i="108"/>
  <c r="L38" i="108"/>
  <c r="L35" i="108"/>
  <c r="L34" i="108"/>
  <c r="L32" i="108"/>
  <c r="H31" i="108"/>
  <c r="H26" i="108"/>
  <c r="H25" i="108"/>
  <c r="H24" i="108"/>
  <c r="H23" i="108"/>
  <c r="H22" i="108"/>
  <c r="H21" i="108"/>
  <c r="H17" i="108"/>
  <c r="H16" i="108"/>
  <c r="J16" i="108" s="1"/>
  <c r="H15" i="108"/>
  <c r="J15" i="108" s="1"/>
  <c r="H14" i="108"/>
  <c r="H13" i="108"/>
  <c r="L11" i="108"/>
  <c r="I9" i="108"/>
  <c r="H9" i="108"/>
  <c r="I8" i="108"/>
  <c r="H8" i="108"/>
  <c r="J8" i="108" s="1"/>
  <c r="J11" i="108" s="1"/>
  <c r="J5" i="108"/>
  <c r="J10" i="108" s="1"/>
  <c r="I21" i="108" l="1"/>
  <c r="I25" i="108"/>
  <c r="I23" i="108"/>
  <c r="I13" i="108"/>
  <c r="I24" i="108"/>
  <c r="I22" i="108"/>
  <c r="I26" i="108"/>
  <c r="G149" i="107"/>
  <c r="G148" i="107"/>
  <c r="G147" i="107"/>
  <c r="G146" i="107"/>
  <c r="G145" i="107"/>
  <c r="G144" i="107"/>
  <c r="G143" i="107"/>
  <c r="G142" i="107"/>
  <c r="G141" i="107"/>
  <c r="G140" i="107"/>
  <c r="G139" i="107"/>
  <c r="G138" i="107"/>
  <c r="K138" i="107" s="1"/>
  <c r="G137" i="107"/>
  <c r="G136" i="107"/>
  <c r="G135" i="107"/>
  <c r="G134" i="107"/>
  <c r="K134" i="107" s="1"/>
  <c r="G133" i="107"/>
  <c r="G132" i="107"/>
  <c r="G131" i="107"/>
  <c r="G130" i="107"/>
  <c r="K130" i="107" s="1"/>
  <c r="G129" i="107"/>
  <c r="G128" i="107"/>
  <c r="G127" i="107"/>
  <c r="G126" i="107"/>
  <c r="K126" i="107" s="1"/>
  <c r="G125" i="107"/>
  <c r="G124" i="107"/>
  <c r="G123" i="107"/>
  <c r="G122" i="107"/>
  <c r="K122" i="107" s="1"/>
  <c r="G121" i="107"/>
  <c r="G120" i="107"/>
  <c r="G119" i="107"/>
  <c r="G118" i="107"/>
  <c r="K118" i="107" s="1"/>
  <c r="G117" i="107"/>
  <c r="G116" i="107"/>
  <c r="G115" i="107"/>
  <c r="G114" i="107"/>
  <c r="K114" i="107" s="1"/>
  <c r="G113" i="107"/>
  <c r="G112" i="107"/>
  <c r="G111" i="107"/>
  <c r="G110" i="107"/>
  <c r="K110" i="107" s="1"/>
  <c r="G109" i="107"/>
  <c r="G108" i="107"/>
  <c r="G107" i="107"/>
  <c r="G106" i="107"/>
  <c r="K106" i="107" s="1"/>
  <c r="G105" i="107"/>
  <c r="G104" i="107"/>
  <c r="G103" i="107"/>
  <c r="G102" i="107"/>
  <c r="K102" i="107" s="1"/>
  <c r="G101" i="107"/>
  <c r="G100" i="107"/>
  <c r="G99" i="107"/>
  <c r="G98" i="107"/>
  <c r="K98" i="107" s="1"/>
  <c r="G97" i="107"/>
  <c r="G96" i="107"/>
  <c r="G95" i="107"/>
  <c r="G94" i="107"/>
  <c r="K94" i="107" s="1"/>
  <c r="G93" i="107"/>
  <c r="G92" i="107"/>
  <c r="G91" i="107"/>
  <c r="G90" i="107"/>
  <c r="K90" i="107" s="1"/>
  <c r="G89" i="107"/>
  <c r="G88" i="107"/>
  <c r="G87" i="107"/>
  <c r="G86" i="107"/>
  <c r="K86" i="107" s="1"/>
  <c r="G85" i="107"/>
  <c r="G84" i="107"/>
  <c r="G83" i="107"/>
  <c r="G82" i="107"/>
  <c r="K82" i="107" s="1"/>
  <c r="G81" i="107"/>
  <c r="G80" i="107"/>
  <c r="G79" i="107"/>
  <c r="G78" i="107"/>
  <c r="G77" i="107"/>
  <c r="G76" i="107"/>
  <c r="G75" i="107"/>
  <c r="G74" i="107"/>
  <c r="G73" i="107"/>
  <c r="G72" i="107"/>
  <c r="K72" i="107" s="1"/>
  <c r="G71" i="107"/>
  <c r="G70" i="107"/>
  <c r="G69" i="107"/>
  <c r="G68" i="107"/>
  <c r="G67" i="107"/>
  <c r="G66" i="107"/>
  <c r="G65" i="107"/>
  <c r="G64" i="107"/>
  <c r="G63" i="107"/>
  <c r="G62" i="107"/>
  <c r="G61" i="107"/>
  <c r="G60" i="107"/>
  <c r="G59" i="107"/>
  <c r="G58" i="107"/>
  <c r="G57" i="107"/>
  <c r="G56" i="107"/>
  <c r="G55" i="107"/>
  <c r="G54" i="107"/>
  <c r="G53" i="107"/>
  <c r="G52" i="107"/>
  <c r="G51" i="107"/>
  <c r="G50" i="107"/>
  <c r="G49" i="107"/>
  <c r="G48" i="107"/>
  <c r="G47" i="107"/>
  <c r="G46" i="107"/>
  <c r="G45" i="107"/>
  <c r="G44" i="107"/>
  <c r="G43" i="107"/>
  <c r="G42" i="107"/>
  <c r="G41" i="107"/>
  <c r="G40" i="107"/>
  <c r="G39" i="107"/>
  <c r="G38" i="107"/>
  <c r="G37" i="107"/>
  <c r="G36" i="107"/>
  <c r="G35" i="107"/>
  <c r="G34" i="107"/>
  <c r="G33" i="107"/>
  <c r="G32" i="107"/>
  <c r="G31" i="107"/>
  <c r="G30" i="107"/>
  <c r="G29" i="107"/>
  <c r="G24" i="107"/>
  <c r="G23" i="107"/>
  <c r="G22" i="107"/>
  <c r="G21" i="107"/>
  <c r="G20" i="107"/>
  <c r="G19" i="107"/>
  <c r="G15" i="107"/>
  <c r="M14" i="107"/>
  <c r="G14" i="107"/>
  <c r="G13" i="107"/>
  <c r="G12" i="107"/>
  <c r="G11" i="107"/>
  <c r="K9" i="107"/>
  <c r="H7" i="107"/>
  <c r="H6" i="107"/>
  <c r="G6" i="107"/>
  <c r="I6" i="107" s="1"/>
  <c r="I9" i="107" s="1"/>
  <c r="I3" i="107"/>
  <c r="H19" i="107" s="1"/>
  <c r="M14" i="106"/>
  <c r="I14" i="106"/>
  <c r="I13" i="106"/>
  <c r="M20" i="106"/>
  <c r="M80" i="106"/>
  <c r="M150" i="106"/>
  <c r="K79" i="106"/>
  <c r="K78" i="106"/>
  <c r="K77" i="106"/>
  <c r="K76" i="106"/>
  <c r="K75" i="106"/>
  <c r="K74" i="106"/>
  <c r="K73" i="106"/>
  <c r="K72" i="106"/>
  <c r="K71" i="106"/>
  <c r="K70" i="106"/>
  <c r="K69" i="106"/>
  <c r="K68" i="106"/>
  <c r="K67" i="106"/>
  <c r="K66" i="106"/>
  <c r="K65" i="106"/>
  <c r="K64" i="106"/>
  <c r="K63" i="106"/>
  <c r="K62" i="106"/>
  <c r="K61" i="106"/>
  <c r="K60" i="106"/>
  <c r="K59" i="106"/>
  <c r="K58" i="106"/>
  <c r="K57" i="106"/>
  <c r="K56" i="106"/>
  <c r="K55" i="106"/>
  <c r="K54" i="106"/>
  <c r="K53" i="106"/>
  <c r="K52" i="106"/>
  <c r="K51" i="106"/>
  <c r="K50" i="106"/>
  <c r="K49" i="106"/>
  <c r="K48" i="106"/>
  <c r="K47" i="106"/>
  <c r="K46" i="106"/>
  <c r="K45" i="106"/>
  <c r="K44" i="106"/>
  <c r="K43" i="106"/>
  <c r="K42" i="106"/>
  <c r="K41" i="106"/>
  <c r="K40" i="106"/>
  <c r="K39" i="106"/>
  <c r="K38" i="106"/>
  <c r="K37" i="106"/>
  <c r="K36" i="106"/>
  <c r="K35" i="106"/>
  <c r="K34" i="106"/>
  <c r="K33" i="106"/>
  <c r="K32" i="106"/>
  <c r="K31" i="106"/>
  <c r="K30" i="106"/>
  <c r="K29" i="106"/>
  <c r="K149" i="106"/>
  <c r="K148" i="106"/>
  <c r="K147" i="106"/>
  <c r="K146" i="106"/>
  <c r="K145" i="106"/>
  <c r="K144" i="106"/>
  <c r="K143" i="106"/>
  <c r="K142" i="106"/>
  <c r="K141" i="106"/>
  <c r="K140" i="106"/>
  <c r="K139" i="106"/>
  <c r="K138" i="106"/>
  <c r="K137" i="106"/>
  <c r="K136" i="106"/>
  <c r="K135" i="106"/>
  <c r="K134" i="106"/>
  <c r="K133" i="106"/>
  <c r="K132" i="106"/>
  <c r="K131" i="106"/>
  <c r="K130" i="106"/>
  <c r="K129" i="106"/>
  <c r="K128" i="106"/>
  <c r="K127" i="106"/>
  <c r="K126" i="106"/>
  <c r="K125" i="106"/>
  <c r="K124" i="106"/>
  <c r="K123" i="106"/>
  <c r="K122" i="106"/>
  <c r="K121" i="106"/>
  <c r="K120" i="106"/>
  <c r="K119" i="106"/>
  <c r="K118" i="106"/>
  <c r="K117" i="106"/>
  <c r="K116" i="106"/>
  <c r="K115" i="106"/>
  <c r="K114" i="106"/>
  <c r="K113" i="106"/>
  <c r="K112" i="106"/>
  <c r="K111" i="106"/>
  <c r="K110" i="106"/>
  <c r="K109" i="106"/>
  <c r="K108" i="106"/>
  <c r="K107" i="106"/>
  <c r="K106" i="106"/>
  <c r="K105" i="106"/>
  <c r="K104" i="106"/>
  <c r="K103" i="106"/>
  <c r="K102" i="106"/>
  <c r="K101" i="106"/>
  <c r="K100" i="106"/>
  <c r="K99" i="106"/>
  <c r="K98" i="106"/>
  <c r="K97" i="106"/>
  <c r="K96" i="106"/>
  <c r="K95" i="106"/>
  <c r="K94" i="106"/>
  <c r="K93" i="106"/>
  <c r="K92" i="106"/>
  <c r="K91" i="106"/>
  <c r="K90" i="106"/>
  <c r="K89" i="106"/>
  <c r="K88" i="106"/>
  <c r="K87" i="106"/>
  <c r="K86" i="106"/>
  <c r="K85" i="106"/>
  <c r="K84" i="106"/>
  <c r="K83" i="106"/>
  <c r="K82" i="106"/>
  <c r="K81" i="106"/>
  <c r="K80" i="106"/>
  <c r="G149" i="106"/>
  <c r="G148" i="106"/>
  <c r="G147" i="106"/>
  <c r="G146" i="106"/>
  <c r="G145" i="106"/>
  <c r="G144" i="106"/>
  <c r="G143" i="106"/>
  <c r="G142" i="106"/>
  <c r="G141" i="106"/>
  <c r="G140" i="106"/>
  <c r="G139" i="106"/>
  <c r="G138" i="106"/>
  <c r="G137" i="106"/>
  <c r="G136" i="106"/>
  <c r="G135" i="106"/>
  <c r="G134" i="106"/>
  <c r="G133" i="106"/>
  <c r="G132" i="106"/>
  <c r="G131" i="106"/>
  <c r="G130" i="106"/>
  <c r="G129" i="106"/>
  <c r="G128" i="106"/>
  <c r="G127" i="106"/>
  <c r="G126" i="106"/>
  <c r="G125" i="106"/>
  <c r="G124" i="106"/>
  <c r="G123" i="106"/>
  <c r="G122" i="106"/>
  <c r="G121" i="106"/>
  <c r="G120" i="106"/>
  <c r="G119" i="106"/>
  <c r="G118" i="106"/>
  <c r="G117" i="106"/>
  <c r="G116" i="106"/>
  <c r="G115" i="106"/>
  <c r="G114" i="106"/>
  <c r="G113" i="106"/>
  <c r="G112" i="106"/>
  <c r="G111" i="106"/>
  <c r="G110" i="106"/>
  <c r="G109" i="106"/>
  <c r="G108" i="106"/>
  <c r="G107" i="106"/>
  <c r="G106" i="106"/>
  <c r="G105" i="106"/>
  <c r="G104" i="106"/>
  <c r="G103" i="106"/>
  <c r="G102" i="106"/>
  <c r="G101" i="106"/>
  <c r="G100" i="106"/>
  <c r="G99" i="106"/>
  <c r="G98" i="106"/>
  <c r="G97" i="106"/>
  <c r="G96" i="106"/>
  <c r="G95" i="106"/>
  <c r="G94" i="106"/>
  <c r="G93" i="106"/>
  <c r="G92" i="106"/>
  <c r="G91" i="106"/>
  <c r="G90" i="106"/>
  <c r="G89" i="106"/>
  <c r="G88" i="106"/>
  <c r="G87" i="106"/>
  <c r="G86" i="106"/>
  <c r="G85" i="106"/>
  <c r="G84" i="106"/>
  <c r="G83" i="106"/>
  <c r="G82" i="106"/>
  <c r="G81" i="106"/>
  <c r="G80" i="106"/>
  <c r="G79" i="106"/>
  <c r="G78" i="106"/>
  <c r="G77" i="106"/>
  <c r="G76" i="106"/>
  <c r="G75" i="106"/>
  <c r="G74" i="106"/>
  <c r="G73" i="106"/>
  <c r="G72" i="106"/>
  <c r="G71" i="106"/>
  <c r="G70" i="106"/>
  <c r="G69" i="106"/>
  <c r="G68" i="106"/>
  <c r="G67" i="106"/>
  <c r="G66" i="106"/>
  <c r="G65" i="106"/>
  <c r="G64" i="106"/>
  <c r="G63" i="106"/>
  <c r="G62" i="106"/>
  <c r="G61" i="106"/>
  <c r="G60" i="106"/>
  <c r="G59" i="106"/>
  <c r="G58" i="106"/>
  <c r="G57" i="106"/>
  <c r="G56" i="106"/>
  <c r="G55" i="106"/>
  <c r="G54" i="106"/>
  <c r="G53" i="106"/>
  <c r="G52" i="106"/>
  <c r="G51" i="106"/>
  <c r="G50" i="106"/>
  <c r="G49" i="106"/>
  <c r="G48" i="106"/>
  <c r="G47" i="106"/>
  <c r="G46" i="106"/>
  <c r="G45" i="106"/>
  <c r="G44" i="106"/>
  <c r="G43" i="106"/>
  <c r="G42" i="106"/>
  <c r="G41" i="106"/>
  <c r="G40" i="106"/>
  <c r="G39" i="106"/>
  <c r="G38" i="106"/>
  <c r="G37" i="106"/>
  <c r="G36" i="106"/>
  <c r="G35" i="106"/>
  <c r="G34" i="106"/>
  <c r="G33" i="106"/>
  <c r="G32" i="106"/>
  <c r="G31" i="106"/>
  <c r="G30" i="106"/>
  <c r="G29" i="106"/>
  <c r="G24" i="106"/>
  <c r="G23" i="106"/>
  <c r="G22" i="106"/>
  <c r="H22" i="106" s="1"/>
  <c r="G21" i="106"/>
  <c r="G20" i="106"/>
  <c r="G19" i="106"/>
  <c r="G15" i="106"/>
  <c r="G14" i="106"/>
  <c r="G13" i="106"/>
  <c r="G12" i="106"/>
  <c r="G11" i="106"/>
  <c r="K9" i="106"/>
  <c r="H7" i="106"/>
  <c r="G7" i="106"/>
  <c r="H6" i="106"/>
  <c r="G6" i="106"/>
  <c r="I3" i="106"/>
  <c r="I8" i="106" s="1"/>
  <c r="F32" i="105"/>
  <c r="F10" i="105"/>
  <c r="F11" i="105"/>
  <c r="F12" i="105"/>
  <c r="F13" i="105"/>
  <c r="F14" i="105"/>
  <c r="F18" i="105"/>
  <c r="F19" i="105"/>
  <c r="F20" i="105"/>
  <c r="F21" i="105"/>
  <c r="F22" i="105"/>
  <c r="F23" i="105"/>
  <c r="F28" i="105"/>
  <c r="F29" i="105"/>
  <c r="F30" i="105"/>
  <c r="F31" i="105"/>
  <c r="F33" i="105"/>
  <c r="F34" i="105"/>
  <c r="F35" i="105"/>
  <c r="F36" i="105"/>
  <c r="F37" i="105"/>
  <c r="F38" i="105"/>
  <c r="F39" i="105"/>
  <c r="F40" i="105"/>
  <c r="F41" i="105"/>
  <c r="F42" i="105"/>
  <c r="F43" i="105"/>
  <c r="F44" i="105"/>
  <c r="F45" i="105"/>
  <c r="F46" i="105"/>
  <c r="F47" i="105"/>
  <c r="F48" i="105"/>
  <c r="F49" i="105"/>
  <c r="F50" i="105"/>
  <c r="F51" i="105"/>
  <c r="F52" i="105"/>
  <c r="F53" i="105"/>
  <c r="F54" i="105"/>
  <c r="F55" i="105"/>
  <c r="F56" i="105"/>
  <c r="F57" i="105"/>
  <c r="F58" i="105"/>
  <c r="F59" i="105"/>
  <c r="F60" i="105"/>
  <c r="F61" i="105"/>
  <c r="F62" i="105"/>
  <c r="F63" i="105"/>
  <c r="F64" i="105"/>
  <c r="F65" i="105"/>
  <c r="F66" i="105"/>
  <c r="F67" i="105"/>
  <c r="F68" i="105"/>
  <c r="F69" i="105"/>
  <c r="F70" i="105"/>
  <c r="F71" i="105"/>
  <c r="F72" i="105"/>
  <c r="F73" i="105"/>
  <c r="F74" i="105"/>
  <c r="F75" i="105"/>
  <c r="F76" i="105"/>
  <c r="F77" i="105"/>
  <c r="F78" i="105"/>
  <c r="F79" i="105"/>
  <c r="F80" i="105"/>
  <c r="F81" i="105"/>
  <c r="F82" i="105"/>
  <c r="F83" i="105"/>
  <c r="F84" i="105"/>
  <c r="F85" i="105"/>
  <c r="F86" i="105"/>
  <c r="F87" i="105"/>
  <c r="F88" i="105"/>
  <c r="F89" i="105"/>
  <c r="F90" i="105"/>
  <c r="F91" i="105"/>
  <c r="F92" i="105"/>
  <c r="F93" i="105"/>
  <c r="F94" i="105"/>
  <c r="F95" i="105"/>
  <c r="F96" i="105"/>
  <c r="F97" i="105"/>
  <c r="F98" i="105"/>
  <c r="F99" i="105"/>
  <c r="F100" i="105"/>
  <c r="F101" i="105"/>
  <c r="F102" i="105"/>
  <c r="F103" i="105"/>
  <c r="F104" i="105"/>
  <c r="F105" i="105"/>
  <c r="F106" i="105"/>
  <c r="F107" i="105"/>
  <c r="F108" i="105"/>
  <c r="F109" i="105"/>
  <c r="F110" i="105"/>
  <c r="F111" i="105"/>
  <c r="F112" i="105"/>
  <c r="F113" i="105"/>
  <c r="F114" i="105"/>
  <c r="F115" i="105"/>
  <c r="F116" i="105"/>
  <c r="F117" i="105"/>
  <c r="F118" i="105"/>
  <c r="F119" i="105"/>
  <c r="F120" i="105"/>
  <c r="F121" i="105"/>
  <c r="F122" i="105"/>
  <c r="F123" i="105"/>
  <c r="F124" i="105"/>
  <c r="F125" i="105"/>
  <c r="F126" i="105"/>
  <c r="F127" i="105"/>
  <c r="F128" i="105"/>
  <c r="F129" i="105"/>
  <c r="F130" i="105"/>
  <c r="F131" i="105"/>
  <c r="F132" i="105"/>
  <c r="F133" i="105"/>
  <c r="F134" i="105"/>
  <c r="F135" i="105"/>
  <c r="F136" i="105"/>
  <c r="F137" i="105"/>
  <c r="F138" i="105"/>
  <c r="F139" i="105"/>
  <c r="F140" i="105"/>
  <c r="F141" i="105"/>
  <c r="F142" i="105"/>
  <c r="F143" i="105"/>
  <c r="F144" i="105"/>
  <c r="F145" i="105"/>
  <c r="F146" i="105"/>
  <c r="F147" i="105"/>
  <c r="F148" i="105"/>
  <c r="L14" i="105"/>
  <c r="J8" i="105"/>
  <c r="G6" i="105"/>
  <c r="F6" i="105"/>
  <c r="L150" i="105" s="1"/>
  <c r="G5" i="105"/>
  <c r="F5" i="105"/>
  <c r="H2" i="105"/>
  <c r="H7" i="105" s="1"/>
  <c r="N151" i="103"/>
  <c r="J6" i="103"/>
  <c r="J3" i="103"/>
  <c r="J100" i="104"/>
  <c r="J29" i="104"/>
  <c r="J30" i="104"/>
  <c r="J31" i="104"/>
  <c r="J32" i="104"/>
  <c r="J33" i="104"/>
  <c r="J34" i="104"/>
  <c r="J35" i="104"/>
  <c r="J36" i="104"/>
  <c r="J37" i="104"/>
  <c r="J38" i="104"/>
  <c r="J39" i="104"/>
  <c r="J40" i="104"/>
  <c r="J41" i="104"/>
  <c r="J42" i="104"/>
  <c r="J43" i="104"/>
  <c r="J44" i="104"/>
  <c r="J45" i="104"/>
  <c r="J46" i="104"/>
  <c r="J47" i="104"/>
  <c r="J48" i="104"/>
  <c r="J49" i="104"/>
  <c r="J50" i="104"/>
  <c r="J51" i="104"/>
  <c r="J52" i="104"/>
  <c r="J53" i="104"/>
  <c r="J54" i="104"/>
  <c r="J55" i="104"/>
  <c r="J56" i="104"/>
  <c r="J57" i="104"/>
  <c r="J58" i="104"/>
  <c r="J59" i="104"/>
  <c r="J60" i="104"/>
  <c r="J61" i="104"/>
  <c r="J62" i="104"/>
  <c r="J63" i="104"/>
  <c r="J64" i="104"/>
  <c r="J65" i="104"/>
  <c r="J66" i="104"/>
  <c r="J67" i="104"/>
  <c r="J68" i="104"/>
  <c r="J69" i="104"/>
  <c r="J70" i="104"/>
  <c r="J71" i="104"/>
  <c r="J72" i="104"/>
  <c r="J73" i="104"/>
  <c r="J74" i="104"/>
  <c r="J75" i="104"/>
  <c r="J76" i="104"/>
  <c r="J77" i="104"/>
  <c r="J78" i="104"/>
  <c r="J28" i="104"/>
  <c r="J80" i="104"/>
  <c r="J81" i="104"/>
  <c r="J82" i="104"/>
  <c r="J83" i="104"/>
  <c r="J84" i="104"/>
  <c r="J85" i="104"/>
  <c r="J86" i="104"/>
  <c r="J87" i="104"/>
  <c r="J89" i="104"/>
  <c r="J90" i="104"/>
  <c r="J91" i="104"/>
  <c r="J92" i="104"/>
  <c r="J93" i="104"/>
  <c r="J94" i="104"/>
  <c r="J95" i="104"/>
  <c r="J96" i="104"/>
  <c r="J97" i="104"/>
  <c r="J98" i="104"/>
  <c r="J101" i="104"/>
  <c r="J102" i="104"/>
  <c r="J103" i="104"/>
  <c r="J104" i="104"/>
  <c r="J105" i="104"/>
  <c r="J106" i="104"/>
  <c r="J107" i="104"/>
  <c r="J108" i="104"/>
  <c r="J109" i="104"/>
  <c r="J110" i="104"/>
  <c r="J111" i="104"/>
  <c r="J112" i="104"/>
  <c r="J113" i="104"/>
  <c r="J114" i="104"/>
  <c r="J115" i="104"/>
  <c r="J116" i="104"/>
  <c r="J117" i="104"/>
  <c r="J118" i="104"/>
  <c r="J119" i="104"/>
  <c r="J120" i="104"/>
  <c r="J121" i="104"/>
  <c r="J122" i="104"/>
  <c r="J123" i="104"/>
  <c r="J124" i="104"/>
  <c r="J126" i="104"/>
  <c r="J127" i="104"/>
  <c r="J128" i="104"/>
  <c r="J129" i="104"/>
  <c r="J130" i="104"/>
  <c r="J131" i="104"/>
  <c r="J133" i="104"/>
  <c r="J134" i="104"/>
  <c r="J135" i="104"/>
  <c r="J136" i="104"/>
  <c r="J137" i="104"/>
  <c r="J138" i="104"/>
  <c r="J139" i="104"/>
  <c r="J140" i="104"/>
  <c r="J141" i="104"/>
  <c r="J142" i="104"/>
  <c r="J143" i="104"/>
  <c r="J144" i="104"/>
  <c r="J145" i="104"/>
  <c r="J146" i="104"/>
  <c r="J147" i="104"/>
  <c r="J148" i="104"/>
  <c r="J79" i="104"/>
  <c r="F148" i="104"/>
  <c r="F147" i="104"/>
  <c r="F146" i="104"/>
  <c r="F145" i="104"/>
  <c r="F144" i="104"/>
  <c r="F143" i="104"/>
  <c r="F142" i="104"/>
  <c r="F141" i="104"/>
  <c r="F140" i="104"/>
  <c r="F139" i="104"/>
  <c r="F138" i="104"/>
  <c r="F137" i="104"/>
  <c r="F136" i="104"/>
  <c r="F135" i="104"/>
  <c r="F134" i="104"/>
  <c r="F133" i="104"/>
  <c r="F132" i="104"/>
  <c r="J132" i="104" s="1"/>
  <c r="F131" i="104"/>
  <c r="F130" i="104"/>
  <c r="F129" i="104"/>
  <c r="F128" i="104"/>
  <c r="F127" i="104"/>
  <c r="F126" i="104"/>
  <c r="F125" i="104"/>
  <c r="J125" i="104" s="1"/>
  <c r="F124" i="104"/>
  <c r="F123" i="104"/>
  <c r="F122" i="104"/>
  <c r="F121" i="104"/>
  <c r="F120" i="104"/>
  <c r="F119" i="104"/>
  <c r="F118" i="104"/>
  <c r="F117" i="104"/>
  <c r="F116" i="104"/>
  <c r="F115" i="104"/>
  <c r="F114" i="104"/>
  <c r="F113" i="104"/>
  <c r="F112" i="104"/>
  <c r="F111" i="104"/>
  <c r="F110" i="104"/>
  <c r="F109" i="104"/>
  <c r="F108" i="104"/>
  <c r="F107" i="104"/>
  <c r="F106" i="104"/>
  <c r="F105" i="104"/>
  <c r="F104" i="104"/>
  <c r="F103" i="104"/>
  <c r="F102" i="104"/>
  <c r="F101" i="104"/>
  <c r="F100" i="104"/>
  <c r="F99" i="104"/>
  <c r="J99" i="104" s="1"/>
  <c r="F98" i="104"/>
  <c r="F97" i="104"/>
  <c r="F96" i="104"/>
  <c r="F95" i="104"/>
  <c r="F94" i="104"/>
  <c r="F93" i="104"/>
  <c r="F92" i="104"/>
  <c r="F91" i="104"/>
  <c r="F90" i="104"/>
  <c r="F89" i="104"/>
  <c r="F88" i="104"/>
  <c r="J88" i="104" s="1"/>
  <c r="F87" i="104"/>
  <c r="F86" i="104"/>
  <c r="F85" i="104"/>
  <c r="F84" i="104"/>
  <c r="F83" i="104"/>
  <c r="F82" i="104"/>
  <c r="F81" i="104"/>
  <c r="F80" i="104"/>
  <c r="F79" i="104"/>
  <c r="F78" i="104"/>
  <c r="F77" i="104"/>
  <c r="F76" i="104"/>
  <c r="F75" i="104"/>
  <c r="F74" i="104"/>
  <c r="F73" i="104"/>
  <c r="F72" i="104"/>
  <c r="F71" i="104"/>
  <c r="F70" i="104"/>
  <c r="F69" i="104"/>
  <c r="F68" i="104"/>
  <c r="F67" i="104"/>
  <c r="F66" i="104"/>
  <c r="F65" i="104"/>
  <c r="F64" i="104"/>
  <c r="F63" i="104"/>
  <c r="F62" i="104"/>
  <c r="F61" i="104"/>
  <c r="F60" i="104"/>
  <c r="F59" i="104"/>
  <c r="F58" i="104"/>
  <c r="F57" i="104"/>
  <c r="F56" i="104"/>
  <c r="F55" i="104"/>
  <c r="F54" i="104"/>
  <c r="F53" i="104"/>
  <c r="F52" i="104"/>
  <c r="F51" i="104"/>
  <c r="F50" i="104"/>
  <c r="F49" i="104"/>
  <c r="F48" i="104"/>
  <c r="F47" i="104"/>
  <c r="F46" i="104"/>
  <c r="F45" i="104"/>
  <c r="F44" i="104"/>
  <c r="F43" i="104"/>
  <c r="F42" i="104"/>
  <c r="F41" i="104"/>
  <c r="F40" i="104"/>
  <c r="F39" i="104"/>
  <c r="F38" i="104"/>
  <c r="F37" i="104"/>
  <c r="F36" i="104"/>
  <c r="F35" i="104"/>
  <c r="F34" i="104"/>
  <c r="F33" i="104"/>
  <c r="F32" i="104"/>
  <c r="F31" i="104"/>
  <c r="F30" i="104"/>
  <c r="F29" i="104"/>
  <c r="F28" i="104"/>
  <c r="F23" i="104"/>
  <c r="F22" i="104"/>
  <c r="F21" i="104"/>
  <c r="F20" i="104"/>
  <c r="F19" i="104"/>
  <c r="F18" i="104"/>
  <c r="L14" i="104"/>
  <c r="F14" i="104"/>
  <c r="F13" i="104"/>
  <c r="F12" i="104"/>
  <c r="F11" i="104"/>
  <c r="F10" i="104"/>
  <c r="J8" i="104"/>
  <c r="G6" i="104"/>
  <c r="F6" i="104"/>
  <c r="L150" i="104" s="1"/>
  <c r="G5" i="104"/>
  <c r="F5" i="104"/>
  <c r="H2" i="104"/>
  <c r="H7" i="104" s="1"/>
  <c r="K83" i="107" l="1"/>
  <c r="K87" i="107"/>
  <c r="K91" i="107"/>
  <c r="K95" i="107"/>
  <c r="K99" i="107"/>
  <c r="K103" i="107"/>
  <c r="K107" i="107"/>
  <c r="K111" i="107"/>
  <c r="K115" i="107"/>
  <c r="K119" i="107"/>
  <c r="K123" i="107"/>
  <c r="K127" i="107"/>
  <c r="K131" i="107"/>
  <c r="K135" i="107"/>
  <c r="K139" i="107"/>
  <c r="K142" i="107"/>
  <c r="K146" i="107"/>
  <c r="K143" i="107"/>
  <c r="K147" i="107"/>
  <c r="H24" i="107"/>
  <c r="H20" i="107"/>
  <c r="K32" i="107"/>
  <c r="K36" i="107"/>
  <c r="K40" i="107"/>
  <c r="K44" i="107"/>
  <c r="K48" i="107"/>
  <c r="K52" i="107"/>
  <c r="K56" i="107"/>
  <c r="K60" i="107"/>
  <c r="K64" i="107"/>
  <c r="K68" i="107"/>
  <c r="K76" i="107"/>
  <c r="I13" i="107"/>
  <c r="H22" i="107"/>
  <c r="M20" i="107" s="1"/>
  <c r="K30" i="107"/>
  <c r="K34" i="107"/>
  <c r="K38" i="107"/>
  <c r="K42" i="107"/>
  <c r="K46" i="107"/>
  <c r="K50" i="107"/>
  <c r="K54" i="107"/>
  <c r="K58" i="107"/>
  <c r="K62" i="107"/>
  <c r="K66" i="107"/>
  <c r="K70" i="107"/>
  <c r="K74" i="107"/>
  <c r="K78" i="107"/>
  <c r="H11" i="107"/>
  <c r="K80" i="107"/>
  <c r="K84" i="107"/>
  <c r="K88" i="107"/>
  <c r="K92" i="107"/>
  <c r="K96" i="107"/>
  <c r="K100" i="107"/>
  <c r="K104" i="107"/>
  <c r="K108" i="107"/>
  <c r="K112" i="107"/>
  <c r="K116" i="107"/>
  <c r="K120" i="107"/>
  <c r="K124" i="107"/>
  <c r="K128" i="107"/>
  <c r="K132" i="107"/>
  <c r="K136" i="107"/>
  <c r="K140" i="107"/>
  <c r="K144" i="107"/>
  <c r="K148" i="107"/>
  <c r="K81" i="107"/>
  <c r="K85" i="107"/>
  <c r="K89" i="107"/>
  <c r="K93" i="107"/>
  <c r="K97" i="107"/>
  <c r="K101" i="107"/>
  <c r="K105" i="107"/>
  <c r="K109" i="107"/>
  <c r="K113" i="107"/>
  <c r="K117" i="107"/>
  <c r="K121" i="107"/>
  <c r="K125" i="107"/>
  <c r="K129" i="107"/>
  <c r="K133" i="107"/>
  <c r="K137" i="107"/>
  <c r="K141" i="107"/>
  <c r="K145" i="107"/>
  <c r="K149" i="107"/>
  <c r="H21" i="107"/>
  <c r="K29" i="107"/>
  <c r="K33" i="107"/>
  <c r="K35" i="107"/>
  <c r="K39" i="107"/>
  <c r="K43" i="107"/>
  <c r="K47" i="107"/>
  <c r="K51" i="107"/>
  <c r="K55" i="107"/>
  <c r="K59" i="107"/>
  <c r="K63" i="107"/>
  <c r="K67" i="107"/>
  <c r="K71" i="107"/>
  <c r="K75" i="107"/>
  <c r="K79" i="107"/>
  <c r="I8" i="107"/>
  <c r="H23" i="107"/>
  <c r="K31" i="107"/>
  <c r="K37" i="107"/>
  <c r="K41" i="107"/>
  <c r="K45" i="107"/>
  <c r="K49" i="107"/>
  <c r="K53" i="107"/>
  <c r="K57" i="107"/>
  <c r="K61" i="107"/>
  <c r="K65" i="107"/>
  <c r="K69" i="107"/>
  <c r="K73" i="107"/>
  <c r="K77" i="107"/>
  <c r="I14" i="107"/>
  <c r="H11" i="106"/>
  <c r="K150" i="106"/>
  <c r="I6" i="106"/>
  <c r="I9" i="106" s="1"/>
  <c r="H19" i="106"/>
  <c r="H23" i="106"/>
  <c r="H20" i="106"/>
  <c r="H24" i="106"/>
  <c r="H21" i="106"/>
  <c r="G21" i="105"/>
  <c r="J36" i="105"/>
  <c r="J48" i="105"/>
  <c r="J52" i="105"/>
  <c r="J60" i="105"/>
  <c r="J64" i="105"/>
  <c r="J68" i="105"/>
  <c r="J72" i="105"/>
  <c r="H12" i="105"/>
  <c r="G18" i="105"/>
  <c r="G22" i="105"/>
  <c r="J30" i="105"/>
  <c r="J33" i="105"/>
  <c r="J37" i="105"/>
  <c r="J41" i="105"/>
  <c r="J44" i="105"/>
  <c r="G10" i="105"/>
  <c r="G19" i="105"/>
  <c r="G23" i="105"/>
  <c r="J31" i="105"/>
  <c r="J34" i="105"/>
  <c r="J38" i="105"/>
  <c r="J42" i="105"/>
  <c r="J46" i="105"/>
  <c r="J50" i="105"/>
  <c r="J54" i="105"/>
  <c r="J58" i="105"/>
  <c r="J62" i="105"/>
  <c r="J66" i="105"/>
  <c r="J70" i="105"/>
  <c r="J74" i="105"/>
  <c r="J78" i="105"/>
  <c r="G20" i="105"/>
  <c r="J28" i="105"/>
  <c r="J32" i="105"/>
  <c r="J35" i="105"/>
  <c r="J39" i="105"/>
  <c r="J29" i="105"/>
  <c r="J40" i="105"/>
  <c r="J56" i="105"/>
  <c r="J76" i="105"/>
  <c r="H5" i="105"/>
  <c r="J80" i="105" s="1"/>
  <c r="J84" i="105"/>
  <c r="J88" i="105"/>
  <c r="J92" i="105"/>
  <c r="J82" i="105"/>
  <c r="J86" i="105"/>
  <c r="J90" i="105"/>
  <c r="J77" i="105"/>
  <c r="J94" i="105"/>
  <c r="J98" i="105"/>
  <c r="J102" i="105"/>
  <c r="J106" i="105"/>
  <c r="J110" i="105"/>
  <c r="J114" i="105"/>
  <c r="J118" i="105"/>
  <c r="J122" i="105"/>
  <c r="J126" i="105"/>
  <c r="J130" i="105"/>
  <c r="J134" i="105"/>
  <c r="J138" i="105"/>
  <c r="J142" i="105"/>
  <c r="J146" i="105"/>
  <c r="J87" i="105"/>
  <c r="J147" i="105"/>
  <c r="J145" i="105"/>
  <c r="J141" i="105"/>
  <c r="J137" i="105"/>
  <c r="J135" i="105"/>
  <c r="J131" i="105"/>
  <c r="J127" i="105"/>
  <c r="J123" i="105"/>
  <c r="J119" i="105"/>
  <c r="J115" i="105"/>
  <c r="J111" i="105"/>
  <c r="J107" i="105"/>
  <c r="J103" i="105"/>
  <c r="J99" i="105"/>
  <c r="J95" i="105"/>
  <c r="J91" i="105"/>
  <c r="J85" i="105"/>
  <c r="J81" i="105"/>
  <c r="H8" i="105"/>
  <c r="J143" i="105"/>
  <c r="J139" i="105"/>
  <c r="J133" i="105"/>
  <c r="J129" i="105"/>
  <c r="J125" i="105"/>
  <c r="J121" i="105"/>
  <c r="J117" i="105"/>
  <c r="J113" i="105"/>
  <c r="J109" i="105"/>
  <c r="J105" i="105"/>
  <c r="J101" i="105"/>
  <c r="J97" i="105"/>
  <c r="J93" i="105"/>
  <c r="J89" i="105"/>
  <c r="J83" i="105"/>
  <c r="J79" i="105"/>
  <c r="J96" i="105"/>
  <c r="J100" i="105"/>
  <c r="J104" i="105"/>
  <c r="J108" i="105"/>
  <c r="J112" i="105"/>
  <c r="J116" i="105"/>
  <c r="J120" i="105"/>
  <c r="J124" i="105"/>
  <c r="J128" i="105"/>
  <c r="J132" i="105"/>
  <c r="J136" i="105"/>
  <c r="J140" i="105"/>
  <c r="J144" i="105"/>
  <c r="J148" i="105"/>
  <c r="H13" i="105"/>
  <c r="J43" i="105"/>
  <c r="J45" i="105"/>
  <c r="J47" i="105"/>
  <c r="J49" i="105"/>
  <c r="J51" i="105"/>
  <c r="J53" i="105"/>
  <c r="J55" i="105"/>
  <c r="J57" i="105"/>
  <c r="J59" i="105"/>
  <c r="J61" i="105"/>
  <c r="J63" i="105"/>
  <c r="J65" i="105"/>
  <c r="J67" i="105"/>
  <c r="J69" i="105"/>
  <c r="J71" i="105"/>
  <c r="J73" i="105"/>
  <c r="J75" i="105"/>
  <c r="G19" i="104"/>
  <c r="G23" i="104"/>
  <c r="H13" i="104"/>
  <c r="G21" i="104"/>
  <c r="G10" i="104"/>
  <c r="G20" i="104"/>
  <c r="H12" i="104"/>
  <c r="G18" i="104"/>
  <c r="G22" i="104"/>
  <c r="H5" i="104"/>
  <c r="H8" i="104" s="1"/>
  <c r="J149" i="104"/>
  <c r="K78" i="104"/>
  <c r="K149" i="104"/>
  <c r="L142" i="103"/>
  <c r="L139" i="103"/>
  <c r="L136" i="103"/>
  <c r="L133" i="103"/>
  <c r="L128" i="103"/>
  <c r="L127" i="103"/>
  <c r="L126" i="103"/>
  <c r="L125" i="103"/>
  <c r="L124" i="103"/>
  <c r="L123" i="103"/>
  <c r="L122" i="103"/>
  <c r="L121" i="103"/>
  <c r="L120" i="103"/>
  <c r="L119" i="103"/>
  <c r="L118" i="103"/>
  <c r="L117" i="103"/>
  <c r="L116" i="103"/>
  <c r="L115" i="103"/>
  <c r="L113" i="103"/>
  <c r="L112" i="103"/>
  <c r="L100" i="103"/>
  <c r="L99" i="103"/>
  <c r="L94" i="103"/>
  <c r="L85" i="103"/>
  <c r="L79" i="103"/>
  <c r="L77" i="103"/>
  <c r="L76" i="103"/>
  <c r="L75" i="103"/>
  <c r="L74" i="103"/>
  <c r="L73" i="103"/>
  <c r="L72" i="103"/>
  <c r="L71" i="103"/>
  <c r="L70" i="103"/>
  <c r="L69" i="103"/>
  <c r="L68" i="103"/>
  <c r="L67" i="103"/>
  <c r="L66" i="103"/>
  <c r="L65" i="103"/>
  <c r="L64" i="103"/>
  <c r="L63" i="103"/>
  <c r="L62" i="103"/>
  <c r="L61" i="103"/>
  <c r="L60" i="103"/>
  <c r="L59" i="103"/>
  <c r="L58" i="103"/>
  <c r="L57" i="103"/>
  <c r="L56" i="103"/>
  <c r="L55" i="103"/>
  <c r="L54" i="103"/>
  <c r="L53" i="103"/>
  <c r="L52" i="103"/>
  <c r="L48" i="103"/>
  <c r="L46" i="103"/>
  <c r="L45" i="103"/>
  <c r="L44" i="103"/>
  <c r="L43" i="103"/>
  <c r="L42" i="103"/>
  <c r="L41" i="103"/>
  <c r="L40" i="103"/>
  <c r="L39" i="103"/>
  <c r="L38" i="103"/>
  <c r="L37" i="103"/>
  <c r="L36" i="103"/>
  <c r="L35" i="103"/>
  <c r="L34" i="103"/>
  <c r="L33" i="103"/>
  <c r="L32" i="103"/>
  <c r="L31" i="103"/>
  <c r="L30" i="103"/>
  <c r="L29" i="103"/>
  <c r="N15" i="103"/>
  <c r="I11" i="103"/>
  <c r="J13" i="103"/>
  <c r="H149" i="103"/>
  <c r="L149" i="103" s="1"/>
  <c r="H148" i="103"/>
  <c r="L148" i="103" s="1"/>
  <c r="H147" i="103"/>
  <c r="L147" i="103" s="1"/>
  <c r="H146" i="103"/>
  <c r="L146" i="103" s="1"/>
  <c r="H145" i="103"/>
  <c r="L145" i="103" s="1"/>
  <c r="H144" i="103"/>
  <c r="L144" i="103" s="1"/>
  <c r="H143" i="103"/>
  <c r="L143" i="103" s="1"/>
  <c r="H142" i="103"/>
  <c r="H141" i="103"/>
  <c r="L141" i="103" s="1"/>
  <c r="H140" i="103"/>
  <c r="L140" i="103" s="1"/>
  <c r="H139" i="103"/>
  <c r="H138" i="103"/>
  <c r="L138" i="103" s="1"/>
  <c r="H137" i="103"/>
  <c r="L137" i="103" s="1"/>
  <c r="H136" i="103"/>
  <c r="H135" i="103"/>
  <c r="L135" i="103" s="1"/>
  <c r="H134" i="103"/>
  <c r="L134" i="103" s="1"/>
  <c r="H133" i="103"/>
  <c r="H132" i="103"/>
  <c r="L132" i="103" s="1"/>
  <c r="H131" i="103"/>
  <c r="L131" i="103" s="1"/>
  <c r="H130" i="103"/>
  <c r="L130" i="103" s="1"/>
  <c r="H129" i="103"/>
  <c r="L129" i="103" s="1"/>
  <c r="H128" i="103"/>
  <c r="H127" i="103"/>
  <c r="H126" i="103"/>
  <c r="H125" i="103"/>
  <c r="H124" i="103"/>
  <c r="H123" i="103"/>
  <c r="H122" i="103"/>
  <c r="H121" i="103"/>
  <c r="H120" i="103"/>
  <c r="H119" i="103"/>
  <c r="H118" i="103"/>
  <c r="H117" i="103"/>
  <c r="H116" i="103"/>
  <c r="H115" i="103"/>
  <c r="H114" i="103"/>
  <c r="L114" i="103" s="1"/>
  <c r="H113" i="103"/>
  <c r="H112" i="103"/>
  <c r="H111" i="103"/>
  <c r="L111" i="103" s="1"/>
  <c r="H110" i="103"/>
  <c r="L110" i="103" s="1"/>
  <c r="H109" i="103"/>
  <c r="L109" i="103" s="1"/>
  <c r="H108" i="103"/>
  <c r="L108" i="103" s="1"/>
  <c r="H107" i="103"/>
  <c r="L107" i="103" s="1"/>
  <c r="H106" i="103"/>
  <c r="L106" i="103" s="1"/>
  <c r="H105" i="103"/>
  <c r="L105" i="103" s="1"/>
  <c r="H104" i="103"/>
  <c r="L104" i="103" s="1"/>
  <c r="H103" i="103"/>
  <c r="L103" i="103" s="1"/>
  <c r="H102" i="103"/>
  <c r="L102" i="103" s="1"/>
  <c r="H101" i="103"/>
  <c r="L101" i="103" s="1"/>
  <c r="H100" i="103"/>
  <c r="H99" i="103"/>
  <c r="H98" i="103"/>
  <c r="L98" i="103" s="1"/>
  <c r="H97" i="103"/>
  <c r="L97" i="103" s="1"/>
  <c r="H96" i="103"/>
  <c r="L96" i="103" s="1"/>
  <c r="H95" i="103"/>
  <c r="L95" i="103" s="1"/>
  <c r="H94" i="103"/>
  <c r="H93" i="103"/>
  <c r="L93" i="103" s="1"/>
  <c r="H92" i="103"/>
  <c r="L92" i="103" s="1"/>
  <c r="H91" i="103"/>
  <c r="L91" i="103" s="1"/>
  <c r="H90" i="103"/>
  <c r="L90" i="103" s="1"/>
  <c r="H89" i="103"/>
  <c r="L89" i="103" s="1"/>
  <c r="H88" i="103"/>
  <c r="L88" i="103" s="1"/>
  <c r="H87" i="103"/>
  <c r="L87" i="103" s="1"/>
  <c r="H86" i="103"/>
  <c r="L86" i="103" s="1"/>
  <c r="H85" i="103"/>
  <c r="H84" i="103"/>
  <c r="L84" i="103" s="1"/>
  <c r="H83" i="103"/>
  <c r="L83" i="103" s="1"/>
  <c r="H82" i="103"/>
  <c r="L82" i="103" s="1"/>
  <c r="H81" i="103"/>
  <c r="L81" i="103" s="1"/>
  <c r="H80" i="103"/>
  <c r="L80" i="103" s="1"/>
  <c r="H79" i="103"/>
  <c r="H78" i="103"/>
  <c r="L78" i="103" s="1"/>
  <c r="H77" i="103"/>
  <c r="H76" i="103"/>
  <c r="H75" i="103"/>
  <c r="H74" i="103"/>
  <c r="H73" i="103"/>
  <c r="H72" i="103"/>
  <c r="H71" i="103"/>
  <c r="H70" i="103"/>
  <c r="H69" i="103"/>
  <c r="H68" i="103"/>
  <c r="H67" i="103"/>
  <c r="H66" i="103"/>
  <c r="H65" i="103"/>
  <c r="H64" i="103"/>
  <c r="H63" i="103"/>
  <c r="H62" i="103"/>
  <c r="H61" i="103"/>
  <c r="H60" i="103"/>
  <c r="H59" i="103"/>
  <c r="H58" i="103"/>
  <c r="H57" i="103"/>
  <c r="H56" i="103"/>
  <c r="H55" i="103"/>
  <c r="H54" i="103"/>
  <c r="H53" i="103"/>
  <c r="H52" i="103"/>
  <c r="H51" i="103"/>
  <c r="L51" i="103" s="1"/>
  <c r="H50" i="103"/>
  <c r="L50" i="103" s="1"/>
  <c r="H49" i="103"/>
  <c r="L49" i="103" s="1"/>
  <c r="H48" i="103"/>
  <c r="H47" i="103"/>
  <c r="L47" i="103" s="1"/>
  <c r="H46" i="103"/>
  <c r="H45" i="103"/>
  <c r="H44" i="103"/>
  <c r="H43" i="103"/>
  <c r="H42" i="103"/>
  <c r="H41" i="103"/>
  <c r="H40" i="103"/>
  <c r="H39" i="103"/>
  <c r="H38" i="103"/>
  <c r="H37" i="103"/>
  <c r="H36" i="103"/>
  <c r="H35" i="103"/>
  <c r="H34" i="103"/>
  <c r="H33" i="103"/>
  <c r="H32" i="103"/>
  <c r="H31" i="103"/>
  <c r="H30" i="103"/>
  <c r="H29" i="103"/>
  <c r="H24" i="103"/>
  <c r="H23" i="103"/>
  <c r="H22" i="103"/>
  <c r="H21" i="103"/>
  <c r="H20" i="103"/>
  <c r="H19" i="103"/>
  <c r="H15" i="103"/>
  <c r="H14" i="103"/>
  <c r="J14" i="103" s="1"/>
  <c r="H13" i="103"/>
  <c r="H12" i="103"/>
  <c r="H11" i="103"/>
  <c r="L9" i="103"/>
  <c r="I7" i="103"/>
  <c r="H7" i="103"/>
  <c r="I6" i="103"/>
  <c r="H6" i="103"/>
  <c r="I23" i="103"/>
  <c r="F152" i="102"/>
  <c r="F151" i="102"/>
  <c r="F150" i="102"/>
  <c r="F149" i="102"/>
  <c r="F148" i="102"/>
  <c r="F147" i="102"/>
  <c r="F146" i="102"/>
  <c r="F145" i="102"/>
  <c r="F144" i="102"/>
  <c r="F143" i="102"/>
  <c r="F142" i="102"/>
  <c r="F141" i="102"/>
  <c r="F140" i="102"/>
  <c r="F139" i="102"/>
  <c r="F138" i="102"/>
  <c r="F137" i="102"/>
  <c r="F136" i="102"/>
  <c r="F135" i="102"/>
  <c r="F134" i="102"/>
  <c r="F133" i="102"/>
  <c r="F132" i="102"/>
  <c r="F131" i="102"/>
  <c r="F130" i="102"/>
  <c r="F129" i="102"/>
  <c r="F128" i="102"/>
  <c r="F127" i="102"/>
  <c r="F126" i="102"/>
  <c r="F125" i="102"/>
  <c r="F124" i="102"/>
  <c r="F123" i="102"/>
  <c r="F122" i="102"/>
  <c r="F121" i="102"/>
  <c r="F120" i="102"/>
  <c r="F119" i="102"/>
  <c r="F118" i="102"/>
  <c r="F117" i="102"/>
  <c r="F116" i="102"/>
  <c r="F115" i="102"/>
  <c r="F114" i="102"/>
  <c r="F113" i="102"/>
  <c r="F112" i="102"/>
  <c r="F111" i="102"/>
  <c r="F110" i="102"/>
  <c r="F109" i="102"/>
  <c r="F108" i="102"/>
  <c r="F107" i="102"/>
  <c r="F106" i="102"/>
  <c r="F105" i="102"/>
  <c r="F104" i="102"/>
  <c r="F103" i="102"/>
  <c r="F102" i="102"/>
  <c r="F101" i="102"/>
  <c r="F100" i="102"/>
  <c r="F99" i="102"/>
  <c r="F98" i="102"/>
  <c r="F97" i="102"/>
  <c r="F96" i="102"/>
  <c r="F95" i="102"/>
  <c r="F94" i="102"/>
  <c r="F93" i="102"/>
  <c r="F92" i="102"/>
  <c r="F91" i="102"/>
  <c r="F90" i="102"/>
  <c r="F89" i="102"/>
  <c r="F88" i="102"/>
  <c r="F87" i="102"/>
  <c r="F86" i="102"/>
  <c r="F85" i="102"/>
  <c r="F84" i="102"/>
  <c r="F83" i="102"/>
  <c r="F82" i="102"/>
  <c r="F81" i="102"/>
  <c r="F80" i="102"/>
  <c r="F79" i="102"/>
  <c r="F78" i="102"/>
  <c r="F77" i="102"/>
  <c r="F76" i="102"/>
  <c r="F75" i="102"/>
  <c r="F74" i="102"/>
  <c r="F73" i="102"/>
  <c r="F72" i="102"/>
  <c r="F71" i="102"/>
  <c r="F70" i="102"/>
  <c r="F69" i="102"/>
  <c r="F68" i="102"/>
  <c r="F67" i="102"/>
  <c r="F66" i="102"/>
  <c r="F65" i="102"/>
  <c r="F64" i="102"/>
  <c r="F63" i="102"/>
  <c r="F62" i="102"/>
  <c r="F61" i="102"/>
  <c r="F60" i="102"/>
  <c r="F59" i="102"/>
  <c r="F58" i="102"/>
  <c r="F57" i="102"/>
  <c r="F56" i="102"/>
  <c r="F55" i="102"/>
  <c r="F54" i="102"/>
  <c r="F53" i="102"/>
  <c r="F52" i="102"/>
  <c r="F51" i="102"/>
  <c r="F50" i="102"/>
  <c r="F49" i="102"/>
  <c r="F48" i="102"/>
  <c r="F47" i="102"/>
  <c r="F46" i="102"/>
  <c r="F45" i="102"/>
  <c r="F44" i="102"/>
  <c r="F43" i="102"/>
  <c r="F42" i="102"/>
  <c r="F41" i="102"/>
  <c r="F40" i="102"/>
  <c r="F39" i="102"/>
  <c r="F38" i="102"/>
  <c r="F37" i="102"/>
  <c r="F36" i="102"/>
  <c r="F35" i="102"/>
  <c r="F34" i="102"/>
  <c r="F33" i="102"/>
  <c r="F32" i="102"/>
  <c r="F27" i="102"/>
  <c r="F26" i="102"/>
  <c r="F25" i="102"/>
  <c r="F24" i="102"/>
  <c r="F23" i="102"/>
  <c r="F22" i="102"/>
  <c r="F18" i="102"/>
  <c r="F17" i="102"/>
  <c r="F16" i="102"/>
  <c r="F15" i="102"/>
  <c r="F14" i="102"/>
  <c r="J8" i="102"/>
  <c r="G6" i="102"/>
  <c r="F6" i="102"/>
  <c r="G5" i="102"/>
  <c r="F5" i="102"/>
  <c r="H5" i="102" s="1"/>
  <c r="H8" i="102" s="1"/>
  <c r="H2" i="102"/>
  <c r="F152" i="101"/>
  <c r="F151" i="101"/>
  <c r="F150" i="101"/>
  <c r="F149" i="101"/>
  <c r="F148" i="101"/>
  <c r="F147" i="101"/>
  <c r="F146" i="101"/>
  <c r="F145" i="101"/>
  <c r="F144" i="101"/>
  <c r="F143" i="101"/>
  <c r="F142" i="101"/>
  <c r="F141" i="101"/>
  <c r="F140" i="101"/>
  <c r="F139" i="101"/>
  <c r="F138" i="101"/>
  <c r="F137" i="101"/>
  <c r="F136" i="101"/>
  <c r="F135" i="101"/>
  <c r="F134" i="101"/>
  <c r="F133" i="101"/>
  <c r="F132" i="101"/>
  <c r="F131" i="101"/>
  <c r="F130" i="101"/>
  <c r="F129" i="101"/>
  <c r="F128" i="101"/>
  <c r="F127" i="101"/>
  <c r="F126" i="101"/>
  <c r="F125" i="101"/>
  <c r="F124" i="101"/>
  <c r="F123" i="101"/>
  <c r="F122" i="101"/>
  <c r="F121" i="101"/>
  <c r="F120" i="101"/>
  <c r="F119" i="101"/>
  <c r="F118" i="101"/>
  <c r="F117" i="101"/>
  <c r="F116" i="101"/>
  <c r="F115" i="101"/>
  <c r="F114" i="101"/>
  <c r="F113" i="101"/>
  <c r="F112" i="101"/>
  <c r="F111" i="101"/>
  <c r="F110" i="101"/>
  <c r="F109" i="101"/>
  <c r="F108" i="101"/>
  <c r="F107" i="101"/>
  <c r="F106" i="101"/>
  <c r="F105" i="101"/>
  <c r="F104" i="101"/>
  <c r="F103" i="101"/>
  <c r="F102" i="101"/>
  <c r="F101" i="101"/>
  <c r="F100" i="101"/>
  <c r="F99" i="101"/>
  <c r="F98" i="101"/>
  <c r="F97" i="101"/>
  <c r="F96" i="101"/>
  <c r="F95" i="101"/>
  <c r="F94" i="101"/>
  <c r="F93" i="101"/>
  <c r="F92" i="101"/>
  <c r="F91" i="101"/>
  <c r="F90" i="101"/>
  <c r="F89" i="101"/>
  <c r="F88" i="101"/>
  <c r="F87" i="101"/>
  <c r="F86" i="101"/>
  <c r="F85" i="101"/>
  <c r="F84" i="101"/>
  <c r="F83" i="101"/>
  <c r="F82" i="101"/>
  <c r="F81" i="101"/>
  <c r="F80" i="101"/>
  <c r="F79" i="101"/>
  <c r="F78" i="101"/>
  <c r="F77" i="101"/>
  <c r="F76" i="101"/>
  <c r="F75" i="101"/>
  <c r="F74" i="101"/>
  <c r="F73" i="101"/>
  <c r="F72" i="101"/>
  <c r="F71" i="101"/>
  <c r="F70" i="101"/>
  <c r="F69" i="101"/>
  <c r="F68" i="101"/>
  <c r="F67" i="101"/>
  <c r="F66" i="101"/>
  <c r="F65" i="101"/>
  <c r="F64" i="101"/>
  <c r="F63" i="101"/>
  <c r="F62" i="101"/>
  <c r="F61" i="101"/>
  <c r="F60" i="101"/>
  <c r="F59" i="101"/>
  <c r="F58" i="101"/>
  <c r="F57" i="101"/>
  <c r="F56" i="101"/>
  <c r="F55" i="101"/>
  <c r="F54" i="101"/>
  <c r="F53" i="101"/>
  <c r="F52" i="101"/>
  <c r="F51" i="101"/>
  <c r="F50" i="101"/>
  <c r="F49" i="101"/>
  <c r="F48" i="101"/>
  <c r="F47" i="101"/>
  <c r="F46" i="101"/>
  <c r="F45" i="101"/>
  <c r="F44" i="101"/>
  <c r="F43" i="101"/>
  <c r="F42" i="101"/>
  <c r="F41" i="101"/>
  <c r="F40" i="101"/>
  <c r="F39" i="101"/>
  <c r="F38" i="101"/>
  <c r="F37" i="101"/>
  <c r="F36" i="101"/>
  <c r="F35" i="101"/>
  <c r="F34" i="101"/>
  <c r="F33" i="101"/>
  <c r="F32" i="101"/>
  <c r="F27" i="101"/>
  <c r="F26" i="101"/>
  <c r="F25" i="101"/>
  <c r="F24" i="101"/>
  <c r="F23" i="101"/>
  <c r="F22" i="101"/>
  <c r="F18" i="101"/>
  <c r="F17" i="101"/>
  <c r="F16" i="101"/>
  <c r="F15" i="101"/>
  <c r="F14" i="101"/>
  <c r="J8" i="101"/>
  <c r="G6" i="101"/>
  <c r="F6" i="101"/>
  <c r="G5" i="101"/>
  <c r="F5" i="101"/>
  <c r="H2" i="101"/>
  <c r="F152" i="100"/>
  <c r="F151" i="100"/>
  <c r="F150" i="100"/>
  <c r="F149" i="100"/>
  <c r="F148" i="100"/>
  <c r="F147" i="100"/>
  <c r="F146" i="100"/>
  <c r="F145" i="100"/>
  <c r="F144" i="100"/>
  <c r="F143" i="100"/>
  <c r="F142" i="100"/>
  <c r="F141" i="100"/>
  <c r="F140" i="100"/>
  <c r="F139" i="100"/>
  <c r="F138" i="100"/>
  <c r="F137" i="100"/>
  <c r="F136" i="100"/>
  <c r="F135" i="100"/>
  <c r="F134" i="100"/>
  <c r="F133" i="100"/>
  <c r="F132" i="100"/>
  <c r="F131" i="100"/>
  <c r="F130" i="100"/>
  <c r="F129" i="100"/>
  <c r="F128" i="100"/>
  <c r="F127" i="100"/>
  <c r="F126" i="100"/>
  <c r="F125" i="100"/>
  <c r="F124" i="100"/>
  <c r="F123" i="100"/>
  <c r="F122" i="100"/>
  <c r="F121" i="100"/>
  <c r="F120" i="100"/>
  <c r="F119" i="100"/>
  <c r="F118" i="100"/>
  <c r="F117" i="100"/>
  <c r="F116" i="100"/>
  <c r="F115" i="100"/>
  <c r="F114" i="100"/>
  <c r="F113" i="100"/>
  <c r="F112" i="100"/>
  <c r="F111" i="100"/>
  <c r="F110" i="100"/>
  <c r="F109" i="100"/>
  <c r="F108" i="100"/>
  <c r="F107" i="100"/>
  <c r="F106" i="100"/>
  <c r="F105" i="100"/>
  <c r="F104" i="100"/>
  <c r="F103" i="100"/>
  <c r="F102" i="100"/>
  <c r="F101" i="100"/>
  <c r="F100" i="100"/>
  <c r="F99" i="100"/>
  <c r="F98" i="100"/>
  <c r="F97" i="100"/>
  <c r="F96" i="100"/>
  <c r="F95" i="100"/>
  <c r="F94" i="100"/>
  <c r="F93" i="100"/>
  <c r="F92" i="100"/>
  <c r="F91" i="100"/>
  <c r="F90" i="100"/>
  <c r="F89" i="100"/>
  <c r="F88" i="100"/>
  <c r="F87" i="100"/>
  <c r="F86" i="100"/>
  <c r="F85" i="100"/>
  <c r="F84" i="100"/>
  <c r="F83" i="100"/>
  <c r="F82" i="100"/>
  <c r="F81" i="100"/>
  <c r="F80" i="100"/>
  <c r="F79" i="100"/>
  <c r="F78" i="100"/>
  <c r="F77" i="100"/>
  <c r="F76" i="100"/>
  <c r="F75" i="100"/>
  <c r="F74" i="100"/>
  <c r="F73" i="100"/>
  <c r="F72" i="100"/>
  <c r="F71" i="100"/>
  <c r="F70" i="100"/>
  <c r="F69" i="100"/>
  <c r="F68" i="100"/>
  <c r="F67" i="100"/>
  <c r="F66" i="100"/>
  <c r="F65" i="100"/>
  <c r="F64" i="100"/>
  <c r="F63" i="100"/>
  <c r="F62" i="100"/>
  <c r="F61" i="100"/>
  <c r="F60" i="100"/>
  <c r="F59" i="100"/>
  <c r="F58" i="100"/>
  <c r="F57" i="100"/>
  <c r="F56" i="100"/>
  <c r="F55" i="100"/>
  <c r="F54" i="100"/>
  <c r="F53" i="100"/>
  <c r="F52" i="100"/>
  <c r="F51" i="100"/>
  <c r="F50" i="100"/>
  <c r="F49" i="100"/>
  <c r="F48" i="100"/>
  <c r="F47" i="100"/>
  <c r="F46" i="100"/>
  <c r="F45" i="100"/>
  <c r="F44" i="100"/>
  <c r="F43" i="100"/>
  <c r="F42" i="100"/>
  <c r="F41" i="100"/>
  <c r="F40" i="100"/>
  <c r="F39" i="100"/>
  <c r="F38" i="100"/>
  <c r="F37" i="100"/>
  <c r="F36" i="100"/>
  <c r="F35" i="100"/>
  <c r="F34" i="100"/>
  <c r="F33" i="100"/>
  <c r="F32" i="100"/>
  <c r="F27" i="100"/>
  <c r="F26" i="100"/>
  <c r="F25" i="100"/>
  <c r="F24" i="100"/>
  <c r="F23" i="100"/>
  <c r="F22" i="100"/>
  <c r="F18" i="100"/>
  <c r="F17" i="100"/>
  <c r="F16" i="100"/>
  <c r="F15" i="100"/>
  <c r="F14" i="100"/>
  <c r="J8" i="100"/>
  <c r="G6" i="100"/>
  <c r="F6" i="100"/>
  <c r="G5" i="100"/>
  <c r="F5" i="100"/>
  <c r="H5" i="100" s="1"/>
  <c r="H8" i="100" s="1"/>
  <c r="H2" i="100"/>
  <c r="F152" i="99"/>
  <c r="F151" i="99"/>
  <c r="F150" i="99"/>
  <c r="F149" i="99"/>
  <c r="F148" i="99"/>
  <c r="F147" i="99"/>
  <c r="F146" i="99"/>
  <c r="F145" i="99"/>
  <c r="F144" i="99"/>
  <c r="F143" i="99"/>
  <c r="F142" i="99"/>
  <c r="F141" i="99"/>
  <c r="F140" i="99"/>
  <c r="F139" i="99"/>
  <c r="F138" i="99"/>
  <c r="F137" i="99"/>
  <c r="F136" i="99"/>
  <c r="F135" i="99"/>
  <c r="F134" i="99"/>
  <c r="F133" i="99"/>
  <c r="F132" i="99"/>
  <c r="F131" i="99"/>
  <c r="F130" i="99"/>
  <c r="F129" i="99"/>
  <c r="F128" i="99"/>
  <c r="F127" i="99"/>
  <c r="F126" i="99"/>
  <c r="F125" i="99"/>
  <c r="F124" i="99"/>
  <c r="F123" i="99"/>
  <c r="F122" i="99"/>
  <c r="F121" i="99"/>
  <c r="F120" i="99"/>
  <c r="F119" i="99"/>
  <c r="F118" i="99"/>
  <c r="F117" i="99"/>
  <c r="F116" i="99"/>
  <c r="F115" i="99"/>
  <c r="F114" i="99"/>
  <c r="F113" i="99"/>
  <c r="F112" i="99"/>
  <c r="F111" i="99"/>
  <c r="F110" i="99"/>
  <c r="F109" i="99"/>
  <c r="F108" i="99"/>
  <c r="F107" i="99"/>
  <c r="F106" i="99"/>
  <c r="F105" i="99"/>
  <c r="F104" i="99"/>
  <c r="F103" i="99"/>
  <c r="F102" i="99"/>
  <c r="F101" i="99"/>
  <c r="F100" i="99"/>
  <c r="F99" i="99"/>
  <c r="F98" i="99"/>
  <c r="F97" i="99"/>
  <c r="F96" i="99"/>
  <c r="F95" i="99"/>
  <c r="F94" i="99"/>
  <c r="F93" i="99"/>
  <c r="F92" i="99"/>
  <c r="F91" i="99"/>
  <c r="F90" i="99"/>
  <c r="F89" i="99"/>
  <c r="F88" i="99"/>
  <c r="F87" i="99"/>
  <c r="F86" i="99"/>
  <c r="F85" i="99"/>
  <c r="F84" i="99"/>
  <c r="F83" i="99"/>
  <c r="F82" i="99"/>
  <c r="F81" i="99"/>
  <c r="F80" i="99"/>
  <c r="F79" i="99"/>
  <c r="F78" i="99"/>
  <c r="F77" i="99"/>
  <c r="F76" i="99"/>
  <c r="F75" i="99"/>
  <c r="F74" i="99"/>
  <c r="F73" i="99"/>
  <c r="F72" i="99"/>
  <c r="F71" i="99"/>
  <c r="F70" i="99"/>
  <c r="F69" i="99"/>
  <c r="F68" i="99"/>
  <c r="F67" i="99"/>
  <c r="F66" i="99"/>
  <c r="F65" i="99"/>
  <c r="F64" i="99"/>
  <c r="F63" i="99"/>
  <c r="F62" i="99"/>
  <c r="F61" i="99"/>
  <c r="F60" i="99"/>
  <c r="F59" i="99"/>
  <c r="F58" i="99"/>
  <c r="F57" i="99"/>
  <c r="F56" i="99"/>
  <c r="F55" i="99"/>
  <c r="F54" i="99"/>
  <c r="F53" i="99"/>
  <c r="F52" i="99"/>
  <c r="F51" i="99"/>
  <c r="F50" i="99"/>
  <c r="F49" i="99"/>
  <c r="F48" i="99"/>
  <c r="F47" i="99"/>
  <c r="F46" i="99"/>
  <c r="F45" i="99"/>
  <c r="F44" i="99"/>
  <c r="F43" i="99"/>
  <c r="F42" i="99"/>
  <c r="F41" i="99"/>
  <c r="F40" i="99"/>
  <c r="F39" i="99"/>
  <c r="F38" i="99"/>
  <c r="F37" i="99"/>
  <c r="F36" i="99"/>
  <c r="F35" i="99"/>
  <c r="F34" i="99"/>
  <c r="F33" i="99"/>
  <c r="F32" i="99"/>
  <c r="F27" i="99"/>
  <c r="F26" i="99"/>
  <c r="F25" i="99"/>
  <c r="F24" i="99"/>
  <c r="F23" i="99"/>
  <c r="F22" i="99"/>
  <c r="F18" i="99"/>
  <c r="F17" i="99"/>
  <c r="F16" i="99"/>
  <c r="F15" i="99"/>
  <c r="F14" i="99"/>
  <c r="J8" i="99"/>
  <c r="G6" i="99"/>
  <c r="F6" i="99"/>
  <c r="G5" i="99"/>
  <c r="F5" i="99"/>
  <c r="H5" i="99" s="1"/>
  <c r="H8" i="99" s="1"/>
  <c r="H2" i="99"/>
  <c r="F152" i="98"/>
  <c r="F151" i="98"/>
  <c r="F150" i="98"/>
  <c r="F149" i="98"/>
  <c r="F148" i="98"/>
  <c r="F147" i="98"/>
  <c r="F146" i="98"/>
  <c r="F145" i="98"/>
  <c r="F144" i="98"/>
  <c r="F143" i="98"/>
  <c r="F142" i="98"/>
  <c r="F141" i="98"/>
  <c r="F140" i="98"/>
  <c r="F139" i="98"/>
  <c r="F138" i="98"/>
  <c r="F137" i="98"/>
  <c r="F136" i="98"/>
  <c r="F135" i="98"/>
  <c r="F134" i="98"/>
  <c r="F133" i="98"/>
  <c r="F132" i="98"/>
  <c r="F131" i="98"/>
  <c r="F130" i="98"/>
  <c r="F129" i="98"/>
  <c r="F128" i="98"/>
  <c r="F127" i="98"/>
  <c r="F126" i="98"/>
  <c r="F125" i="98"/>
  <c r="F124" i="98"/>
  <c r="F123" i="98"/>
  <c r="F122" i="98"/>
  <c r="F121" i="98"/>
  <c r="F120" i="98"/>
  <c r="F119" i="98"/>
  <c r="F118" i="98"/>
  <c r="F117" i="98"/>
  <c r="F116" i="98"/>
  <c r="F115" i="98"/>
  <c r="F114" i="98"/>
  <c r="F113" i="98"/>
  <c r="F112" i="98"/>
  <c r="F111" i="98"/>
  <c r="F110" i="98"/>
  <c r="F109" i="98"/>
  <c r="F108" i="98"/>
  <c r="F107" i="98"/>
  <c r="F106" i="98"/>
  <c r="F105" i="98"/>
  <c r="F104" i="98"/>
  <c r="F103" i="98"/>
  <c r="F102" i="98"/>
  <c r="F101" i="98"/>
  <c r="F100" i="98"/>
  <c r="F99" i="98"/>
  <c r="F98" i="98"/>
  <c r="F97" i="98"/>
  <c r="F96" i="98"/>
  <c r="F95" i="98"/>
  <c r="F94" i="98"/>
  <c r="F93" i="98"/>
  <c r="F92" i="98"/>
  <c r="F91" i="98"/>
  <c r="F90" i="98"/>
  <c r="F89" i="98"/>
  <c r="F88" i="98"/>
  <c r="F87" i="98"/>
  <c r="F86" i="98"/>
  <c r="F85" i="98"/>
  <c r="F84" i="98"/>
  <c r="F83" i="98"/>
  <c r="F82" i="98"/>
  <c r="F81" i="98"/>
  <c r="F80" i="98"/>
  <c r="F79" i="98"/>
  <c r="F78" i="98"/>
  <c r="F77" i="98"/>
  <c r="F76" i="98"/>
  <c r="F75" i="98"/>
  <c r="F74" i="98"/>
  <c r="F73" i="98"/>
  <c r="F72" i="98"/>
  <c r="F71" i="98"/>
  <c r="F70" i="98"/>
  <c r="F69" i="98"/>
  <c r="F68" i="98"/>
  <c r="F67" i="98"/>
  <c r="F66" i="98"/>
  <c r="F65" i="98"/>
  <c r="F64" i="98"/>
  <c r="F63" i="98"/>
  <c r="F62" i="98"/>
  <c r="F61" i="98"/>
  <c r="F60" i="98"/>
  <c r="F59" i="98"/>
  <c r="F58" i="98"/>
  <c r="F57" i="98"/>
  <c r="F56" i="98"/>
  <c r="F55" i="98"/>
  <c r="F54" i="98"/>
  <c r="F53" i="98"/>
  <c r="F52" i="98"/>
  <c r="F51" i="98"/>
  <c r="F50" i="98"/>
  <c r="F49" i="98"/>
  <c r="F48" i="98"/>
  <c r="F47" i="98"/>
  <c r="F46" i="98"/>
  <c r="F45" i="98"/>
  <c r="F44" i="98"/>
  <c r="F43" i="98"/>
  <c r="F42" i="98"/>
  <c r="F41" i="98"/>
  <c r="F40" i="98"/>
  <c r="F39" i="98"/>
  <c r="F38" i="98"/>
  <c r="F37" i="98"/>
  <c r="F36" i="98"/>
  <c r="F35" i="98"/>
  <c r="F34" i="98"/>
  <c r="F33" i="98"/>
  <c r="F32" i="98"/>
  <c r="F27" i="98"/>
  <c r="F26" i="98"/>
  <c r="F25" i="98"/>
  <c r="F24" i="98"/>
  <c r="F23" i="98"/>
  <c r="F22" i="98"/>
  <c r="F18" i="98"/>
  <c r="F17" i="98"/>
  <c r="F16" i="98"/>
  <c r="F15" i="98"/>
  <c r="F14" i="98"/>
  <c r="J8" i="98"/>
  <c r="G6" i="98"/>
  <c r="F6" i="98"/>
  <c r="G5" i="98"/>
  <c r="F5" i="98"/>
  <c r="H5" i="98" s="1"/>
  <c r="H8" i="98" s="1"/>
  <c r="H2" i="98"/>
  <c r="G5" i="97"/>
  <c r="F152" i="97"/>
  <c r="F151" i="97"/>
  <c r="F150" i="97"/>
  <c r="F149" i="97"/>
  <c r="F148" i="97"/>
  <c r="F147" i="97"/>
  <c r="F146" i="97"/>
  <c r="F145" i="97"/>
  <c r="F144" i="97"/>
  <c r="F143" i="97"/>
  <c r="F142" i="97"/>
  <c r="F141" i="97"/>
  <c r="F140" i="97"/>
  <c r="F139" i="97"/>
  <c r="F138" i="97"/>
  <c r="F137" i="97"/>
  <c r="F136" i="97"/>
  <c r="F135" i="97"/>
  <c r="F134" i="97"/>
  <c r="F133" i="97"/>
  <c r="F132" i="97"/>
  <c r="F131" i="97"/>
  <c r="F130" i="97"/>
  <c r="F129" i="97"/>
  <c r="F128" i="97"/>
  <c r="F127" i="97"/>
  <c r="F126" i="97"/>
  <c r="F125" i="97"/>
  <c r="F124" i="97"/>
  <c r="F123" i="97"/>
  <c r="F122" i="97"/>
  <c r="F121" i="97"/>
  <c r="F120" i="97"/>
  <c r="F119" i="97"/>
  <c r="F118" i="97"/>
  <c r="F117" i="97"/>
  <c r="F116" i="97"/>
  <c r="F115" i="97"/>
  <c r="F114" i="97"/>
  <c r="F113" i="97"/>
  <c r="F112" i="97"/>
  <c r="F111" i="97"/>
  <c r="F110" i="97"/>
  <c r="F109" i="97"/>
  <c r="F108" i="97"/>
  <c r="F107" i="97"/>
  <c r="F106" i="97"/>
  <c r="F105" i="97"/>
  <c r="F104" i="97"/>
  <c r="F103" i="97"/>
  <c r="F102" i="97"/>
  <c r="F101" i="97"/>
  <c r="F100" i="97"/>
  <c r="F99" i="97"/>
  <c r="F98" i="97"/>
  <c r="F97" i="97"/>
  <c r="F96" i="97"/>
  <c r="F95" i="97"/>
  <c r="F94" i="97"/>
  <c r="F93" i="97"/>
  <c r="F92" i="97"/>
  <c r="F91" i="97"/>
  <c r="F90" i="97"/>
  <c r="F89" i="97"/>
  <c r="F88" i="97"/>
  <c r="F87" i="97"/>
  <c r="F86" i="97"/>
  <c r="F85" i="97"/>
  <c r="F84" i="97"/>
  <c r="F83" i="97"/>
  <c r="F82" i="97"/>
  <c r="F81" i="97"/>
  <c r="F80" i="97"/>
  <c r="F79" i="97"/>
  <c r="F78" i="97"/>
  <c r="F77" i="97"/>
  <c r="F76" i="97"/>
  <c r="F75" i="97"/>
  <c r="F74" i="97"/>
  <c r="F73" i="97"/>
  <c r="F72" i="97"/>
  <c r="F71" i="97"/>
  <c r="F70" i="97"/>
  <c r="F69" i="97"/>
  <c r="F68" i="97"/>
  <c r="F67" i="97"/>
  <c r="F66" i="97"/>
  <c r="F65" i="97"/>
  <c r="F64" i="97"/>
  <c r="F63" i="97"/>
  <c r="F62" i="97"/>
  <c r="F61" i="97"/>
  <c r="F60" i="97"/>
  <c r="F59" i="97"/>
  <c r="F58" i="97"/>
  <c r="F57" i="97"/>
  <c r="F56" i="97"/>
  <c r="F55" i="97"/>
  <c r="F54" i="97"/>
  <c r="F53" i="97"/>
  <c r="F52" i="97"/>
  <c r="F51" i="97"/>
  <c r="F50" i="97"/>
  <c r="F49" i="97"/>
  <c r="F48" i="97"/>
  <c r="F47" i="97"/>
  <c r="F46" i="97"/>
  <c r="F45" i="97"/>
  <c r="F44" i="97"/>
  <c r="F43" i="97"/>
  <c r="F42" i="97"/>
  <c r="F41" i="97"/>
  <c r="F40" i="97"/>
  <c r="F39" i="97"/>
  <c r="F38" i="97"/>
  <c r="F37" i="97"/>
  <c r="F36" i="97"/>
  <c r="F35" i="97"/>
  <c r="F34" i="97"/>
  <c r="F33" i="97"/>
  <c r="F32" i="97"/>
  <c r="F27" i="97"/>
  <c r="F26" i="97"/>
  <c r="F25" i="97"/>
  <c r="F24" i="97"/>
  <c r="F23" i="97"/>
  <c r="F22" i="97"/>
  <c r="F18" i="97"/>
  <c r="F17" i="97"/>
  <c r="F16" i="97"/>
  <c r="F15" i="97"/>
  <c r="F14" i="97"/>
  <c r="J8" i="97"/>
  <c r="G6" i="97"/>
  <c r="F6" i="97"/>
  <c r="F5" i="97"/>
  <c r="H5" i="97" s="1"/>
  <c r="H8" i="97" s="1"/>
  <c r="H2" i="97"/>
  <c r="F152" i="96"/>
  <c r="F151" i="96"/>
  <c r="F150" i="96"/>
  <c r="F149" i="96"/>
  <c r="F148" i="96"/>
  <c r="F147" i="96"/>
  <c r="F146" i="96"/>
  <c r="F145" i="96"/>
  <c r="F144" i="96"/>
  <c r="F143" i="96"/>
  <c r="F142" i="96"/>
  <c r="F141" i="96"/>
  <c r="F140" i="96"/>
  <c r="F139" i="96"/>
  <c r="F138" i="96"/>
  <c r="F137" i="96"/>
  <c r="F136" i="96"/>
  <c r="F135" i="96"/>
  <c r="F134" i="96"/>
  <c r="F133" i="96"/>
  <c r="F132" i="96"/>
  <c r="F131" i="96"/>
  <c r="F130" i="96"/>
  <c r="F129" i="96"/>
  <c r="F128" i="96"/>
  <c r="F127" i="96"/>
  <c r="F126" i="96"/>
  <c r="F125" i="96"/>
  <c r="F124" i="96"/>
  <c r="F123" i="96"/>
  <c r="F122" i="96"/>
  <c r="F121" i="96"/>
  <c r="F120" i="96"/>
  <c r="F119" i="96"/>
  <c r="F118" i="96"/>
  <c r="F117" i="96"/>
  <c r="F116" i="96"/>
  <c r="F115" i="96"/>
  <c r="F114" i="96"/>
  <c r="F113" i="96"/>
  <c r="F112" i="96"/>
  <c r="F111" i="96"/>
  <c r="F110" i="96"/>
  <c r="F109" i="96"/>
  <c r="F108" i="96"/>
  <c r="F107" i="96"/>
  <c r="F106" i="96"/>
  <c r="F105" i="96"/>
  <c r="F104" i="96"/>
  <c r="F103" i="96"/>
  <c r="F102" i="96"/>
  <c r="F101" i="96"/>
  <c r="F100" i="96"/>
  <c r="F99" i="96"/>
  <c r="F98" i="96"/>
  <c r="F97" i="96"/>
  <c r="F96" i="96"/>
  <c r="F95" i="96"/>
  <c r="F94" i="96"/>
  <c r="F93" i="96"/>
  <c r="F92" i="96"/>
  <c r="F91" i="96"/>
  <c r="F90" i="96"/>
  <c r="F89" i="96"/>
  <c r="F88" i="96"/>
  <c r="F87" i="96"/>
  <c r="F86" i="96"/>
  <c r="F85" i="96"/>
  <c r="F84" i="96"/>
  <c r="F83" i="96"/>
  <c r="F82" i="96"/>
  <c r="F81" i="96"/>
  <c r="F80" i="96"/>
  <c r="F79" i="96"/>
  <c r="F78" i="96"/>
  <c r="F77" i="96"/>
  <c r="F76" i="96"/>
  <c r="F75" i="96"/>
  <c r="F74" i="96"/>
  <c r="F73" i="96"/>
  <c r="F72" i="96"/>
  <c r="F71" i="96"/>
  <c r="F70" i="96"/>
  <c r="F69" i="96"/>
  <c r="F68" i="96"/>
  <c r="F67" i="96"/>
  <c r="F66" i="96"/>
  <c r="F65" i="96"/>
  <c r="F64" i="96"/>
  <c r="F63" i="96"/>
  <c r="F62" i="96"/>
  <c r="F61" i="96"/>
  <c r="F60" i="96"/>
  <c r="F59" i="96"/>
  <c r="F58" i="96"/>
  <c r="F57" i="96"/>
  <c r="F56" i="96"/>
  <c r="F55" i="96"/>
  <c r="F54" i="96"/>
  <c r="F53" i="96"/>
  <c r="F52" i="96"/>
  <c r="F51" i="96"/>
  <c r="F50" i="96"/>
  <c r="F49" i="96"/>
  <c r="F48" i="96"/>
  <c r="F47" i="96"/>
  <c r="F46" i="96"/>
  <c r="F45" i="96"/>
  <c r="F44" i="96"/>
  <c r="F43" i="96"/>
  <c r="F42" i="96"/>
  <c r="F41" i="96"/>
  <c r="F40" i="96"/>
  <c r="F39" i="96"/>
  <c r="F38" i="96"/>
  <c r="F37" i="96"/>
  <c r="F36" i="96"/>
  <c r="F35" i="96"/>
  <c r="F34" i="96"/>
  <c r="F33" i="96"/>
  <c r="F32" i="96"/>
  <c r="F27" i="96"/>
  <c r="F26" i="96"/>
  <c r="F25" i="96"/>
  <c r="F24" i="96"/>
  <c r="F23" i="96"/>
  <c r="F22" i="96"/>
  <c r="F18" i="96"/>
  <c r="F17" i="96"/>
  <c r="F16" i="96"/>
  <c r="F15" i="96"/>
  <c r="F14" i="96"/>
  <c r="J8" i="96"/>
  <c r="G6" i="96"/>
  <c r="F6" i="96"/>
  <c r="G5" i="96"/>
  <c r="F5" i="96"/>
  <c r="H5" i="96" s="1"/>
  <c r="H8" i="96" s="1"/>
  <c r="H2" i="96"/>
  <c r="F152" i="95"/>
  <c r="F151" i="95"/>
  <c r="F150" i="95"/>
  <c r="F149" i="95"/>
  <c r="F148" i="95"/>
  <c r="F147" i="95"/>
  <c r="F146" i="95"/>
  <c r="F145" i="95"/>
  <c r="F144" i="95"/>
  <c r="F143" i="95"/>
  <c r="F142" i="95"/>
  <c r="F141" i="95"/>
  <c r="F140" i="95"/>
  <c r="F139" i="95"/>
  <c r="F138" i="95"/>
  <c r="F137" i="95"/>
  <c r="F136" i="95"/>
  <c r="F135" i="95"/>
  <c r="F134" i="95"/>
  <c r="F133" i="95"/>
  <c r="F132" i="95"/>
  <c r="F131" i="95"/>
  <c r="F130" i="95"/>
  <c r="F129" i="95"/>
  <c r="F128" i="95"/>
  <c r="F127" i="95"/>
  <c r="F126" i="95"/>
  <c r="F125" i="95"/>
  <c r="F124" i="95"/>
  <c r="F123" i="95"/>
  <c r="F122" i="95"/>
  <c r="F121" i="95"/>
  <c r="F120" i="95"/>
  <c r="F119" i="95"/>
  <c r="F118" i="95"/>
  <c r="F117" i="95"/>
  <c r="F116" i="95"/>
  <c r="F115" i="95"/>
  <c r="F114" i="95"/>
  <c r="F113" i="95"/>
  <c r="F112" i="95"/>
  <c r="F111" i="95"/>
  <c r="F110" i="95"/>
  <c r="F109" i="95"/>
  <c r="F108" i="95"/>
  <c r="F107" i="95"/>
  <c r="F106" i="95"/>
  <c r="F105" i="95"/>
  <c r="F104" i="95"/>
  <c r="F103" i="95"/>
  <c r="F102" i="95"/>
  <c r="F101" i="95"/>
  <c r="F100" i="95"/>
  <c r="F99" i="95"/>
  <c r="F98" i="95"/>
  <c r="F97" i="95"/>
  <c r="F96" i="95"/>
  <c r="F95" i="95"/>
  <c r="F94" i="95"/>
  <c r="F93" i="95"/>
  <c r="F92" i="95"/>
  <c r="F91" i="95"/>
  <c r="F90" i="95"/>
  <c r="F89" i="95"/>
  <c r="F88" i="95"/>
  <c r="F87" i="95"/>
  <c r="F86" i="95"/>
  <c r="F85" i="95"/>
  <c r="F84" i="95"/>
  <c r="F83" i="95"/>
  <c r="F82" i="95"/>
  <c r="F81" i="95"/>
  <c r="F80" i="95"/>
  <c r="F79" i="95"/>
  <c r="F78" i="95"/>
  <c r="F77" i="95"/>
  <c r="F76" i="95"/>
  <c r="F75" i="95"/>
  <c r="F74" i="95"/>
  <c r="F73" i="95"/>
  <c r="F72" i="95"/>
  <c r="F71" i="95"/>
  <c r="F70" i="95"/>
  <c r="F69" i="95"/>
  <c r="F68" i="95"/>
  <c r="F67" i="95"/>
  <c r="F66" i="95"/>
  <c r="F65" i="95"/>
  <c r="F64" i="95"/>
  <c r="F63" i="95"/>
  <c r="F62" i="95"/>
  <c r="F61" i="95"/>
  <c r="F60" i="95"/>
  <c r="F59" i="95"/>
  <c r="F58" i="95"/>
  <c r="F57" i="95"/>
  <c r="F56" i="95"/>
  <c r="F55" i="95"/>
  <c r="F54" i="95"/>
  <c r="F53" i="95"/>
  <c r="F52" i="95"/>
  <c r="F51" i="95"/>
  <c r="F50" i="95"/>
  <c r="F49" i="95"/>
  <c r="F48" i="95"/>
  <c r="F47" i="95"/>
  <c r="F46" i="95"/>
  <c r="F45" i="95"/>
  <c r="F44" i="95"/>
  <c r="F43" i="95"/>
  <c r="F42" i="95"/>
  <c r="F41" i="95"/>
  <c r="F40" i="95"/>
  <c r="F39" i="95"/>
  <c r="F38" i="95"/>
  <c r="F37" i="95"/>
  <c r="F36" i="95"/>
  <c r="F35" i="95"/>
  <c r="F34" i="95"/>
  <c r="F33" i="95"/>
  <c r="F32" i="95"/>
  <c r="F27" i="95"/>
  <c r="F26" i="95"/>
  <c r="F25" i="95"/>
  <c r="F24" i="95"/>
  <c r="F23" i="95"/>
  <c r="F22" i="95"/>
  <c r="F18" i="95"/>
  <c r="F17" i="95"/>
  <c r="F16" i="95"/>
  <c r="F15" i="95"/>
  <c r="F14" i="95"/>
  <c r="J8" i="95"/>
  <c r="G6" i="95"/>
  <c r="F6" i="95"/>
  <c r="G5" i="95"/>
  <c r="F5" i="95"/>
  <c r="H2" i="95"/>
  <c r="M150" i="107" l="1"/>
  <c r="M80" i="107"/>
  <c r="K150" i="107"/>
  <c r="K78" i="105"/>
  <c r="J149" i="105"/>
  <c r="K149" i="105"/>
  <c r="K150" i="104"/>
  <c r="M150" i="104" s="1"/>
  <c r="M150" i="103"/>
  <c r="L150" i="103"/>
  <c r="J9" i="103"/>
  <c r="J8" i="103"/>
  <c r="I21" i="103"/>
  <c r="I24" i="103"/>
  <c r="I19" i="103"/>
  <c r="I22" i="103"/>
  <c r="I20" i="103"/>
  <c r="M79" i="103"/>
  <c r="J34" i="95"/>
  <c r="H5" i="101"/>
  <c r="H8" i="101" s="1"/>
  <c r="G14" i="102"/>
  <c r="H7" i="102"/>
  <c r="H16" i="102"/>
  <c r="H17" i="102"/>
  <c r="G22" i="102"/>
  <c r="G23" i="102"/>
  <c r="G24" i="102"/>
  <c r="G25" i="102"/>
  <c r="G26" i="102"/>
  <c r="G27" i="102"/>
  <c r="J32" i="102"/>
  <c r="J33" i="102"/>
  <c r="J34" i="102"/>
  <c r="J35" i="102"/>
  <c r="J36" i="102"/>
  <c r="J37" i="102"/>
  <c r="J38" i="102"/>
  <c r="J39" i="102"/>
  <c r="J40" i="102"/>
  <c r="J41" i="102"/>
  <c r="J42" i="102"/>
  <c r="J43" i="102"/>
  <c r="J44" i="102"/>
  <c r="J45" i="102"/>
  <c r="J46" i="102"/>
  <c r="J47" i="102"/>
  <c r="J48" i="102"/>
  <c r="J49" i="102"/>
  <c r="J50" i="102"/>
  <c r="J51" i="102"/>
  <c r="J52" i="102"/>
  <c r="J53" i="102"/>
  <c r="J54" i="102"/>
  <c r="J55" i="102"/>
  <c r="J56" i="102"/>
  <c r="J57" i="102"/>
  <c r="J58" i="102"/>
  <c r="J59" i="102"/>
  <c r="J60" i="102"/>
  <c r="J61" i="102"/>
  <c r="J62" i="102"/>
  <c r="J63" i="102"/>
  <c r="J64" i="102"/>
  <c r="J65" i="102"/>
  <c r="J66" i="102"/>
  <c r="J67" i="102"/>
  <c r="J68" i="102"/>
  <c r="J69" i="102"/>
  <c r="J70" i="102"/>
  <c r="J71" i="102"/>
  <c r="J72" i="102"/>
  <c r="J73" i="102"/>
  <c r="J74" i="102"/>
  <c r="J75" i="102"/>
  <c r="J76" i="102"/>
  <c r="J77" i="102"/>
  <c r="J78" i="102"/>
  <c r="J79" i="102"/>
  <c r="J80" i="102"/>
  <c r="J81" i="102"/>
  <c r="J82" i="102"/>
  <c r="J83" i="102"/>
  <c r="J84" i="102"/>
  <c r="K153" i="102" s="1"/>
  <c r="J85" i="102"/>
  <c r="J86" i="102"/>
  <c r="J87" i="102"/>
  <c r="J88" i="102"/>
  <c r="J89" i="102"/>
  <c r="J90" i="102"/>
  <c r="J91" i="102"/>
  <c r="J92" i="102"/>
  <c r="J93" i="102"/>
  <c r="J94" i="102"/>
  <c r="J95" i="102"/>
  <c r="J96" i="102"/>
  <c r="J97" i="102"/>
  <c r="J98" i="102"/>
  <c r="J99" i="102"/>
  <c r="J100" i="102"/>
  <c r="J101" i="102"/>
  <c r="J102" i="102"/>
  <c r="J103" i="102"/>
  <c r="J104" i="102"/>
  <c r="J105" i="102"/>
  <c r="J106" i="102"/>
  <c r="J107" i="102"/>
  <c r="J108" i="102"/>
  <c r="J109" i="102"/>
  <c r="J110" i="102"/>
  <c r="J111" i="102"/>
  <c r="J112" i="102"/>
  <c r="J113" i="102"/>
  <c r="J114" i="102"/>
  <c r="J115" i="102"/>
  <c r="J116" i="102"/>
  <c r="J117" i="102"/>
  <c r="J118" i="102"/>
  <c r="J119" i="102"/>
  <c r="J120" i="102"/>
  <c r="J121" i="102"/>
  <c r="J122" i="102"/>
  <c r="J123" i="102"/>
  <c r="J124" i="102"/>
  <c r="J125" i="102"/>
  <c r="J126" i="102"/>
  <c r="J127" i="102"/>
  <c r="J128" i="102"/>
  <c r="J129" i="102"/>
  <c r="J130" i="102"/>
  <c r="J131" i="102"/>
  <c r="J132" i="102"/>
  <c r="J133" i="102"/>
  <c r="J134" i="102"/>
  <c r="J135" i="102"/>
  <c r="J136" i="102"/>
  <c r="J137" i="102"/>
  <c r="J138" i="102"/>
  <c r="J139" i="102"/>
  <c r="J140" i="102"/>
  <c r="J141" i="102"/>
  <c r="J142" i="102"/>
  <c r="J143" i="102"/>
  <c r="J144" i="102"/>
  <c r="J145" i="102"/>
  <c r="J146" i="102"/>
  <c r="J147" i="102"/>
  <c r="J148" i="102"/>
  <c r="J149" i="102"/>
  <c r="J150" i="102"/>
  <c r="J151" i="102"/>
  <c r="J152" i="102"/>
  <c r="G14" i="101"/>
  <c r="H7" i="101"/>
  <c r="H16" i="101"/>
  <c r="H17" i="101"/>
  <c r="G22" i="101"/>
  <c r="G23" i="101"/>
  <c r="G24" i="101"/>
  <c r="G25" i="101"/>
  <c r="G26" i="101"/>
  <c r="G27" i="101"/>
  <c r="J32" i="101"/>
  <c r="J33" i="101"/>
  <c r="J34" i="101"/>
  <c r="J35" i="101"/>
  <c r="J36" i="101"/>
  <c r="J37" i="101"/>
  <c r="J38" i="101"/>
  <c r="J39" i="101"/>
  <c r="J40" i="101"/>
  <c r="J41" i="101"/>
  <c r="J42" i="101"/>
  <c r="J43" i="101"/>
  <c r="J44" i="101"/>
  <c r="J45" i="101"/>
  <c r="J46" i="101"/>
  <c r="J47" i="101"/>
  <c r="J48" i="101"/>
  <c r="J49" i="101"/>
  <c r="J50" i="101"/>
  <c r="J51" i="101"/>
  <c r="J52" i="101"/>
  <c r="J53" i="101"/>
  <c r="J54" i="101"/>
  <c r="J55" i="101"/>
  <c r="J56" i="101"/>
  <c r="J57" i="101"/>
  <c r="J58" i="101"/>
  <c r="J59" i="101"/>
  <c r="J60" i="101"/>
  <c r="J61" i="101"/>
  <c r="J62" i="101"/>
  <c r="J63" i="101"/>
  <c r="J64" i="101"/>
  <c r="J65" i="101"/>
  <c r="J66" i="101"/>
  <c r="J67" i="101"/>
  <c r="J68" i="101"/>
  <c r="J69" i="101"/>
  <c r="J70" i="101"/>
  <c r="J71" i="101"/>
  <c r="J72" i="101"/>
  <c r="J73" i="101"/>
  <c r="J74" i="101"/>
  <c r="J75" i="101"/>
  <c r="J76" i="101"/>
  <c r="J77" i="101"/>
  <c r="J78" i="101"/>
  <c r="J79" i="101"/>
  <c r="J80" i="101"/>
  <c r="J81" i="101"/>
  <c r="J82" i="101"/>
  <c r="J83" i="101"/>
  <c r="J84" i="101"/>
  <c r="J85" i="101"/>
  <c r="J86" i="101"/>
  <c r="J87" i="101"/>
  <c r="J88" i="101"/>
  <c r="J89" i="101"/>
  <c r="J90" i="101"/>
  <c r="J91" i="101"/>
  <c r="J92" i="101"/>
  <c r="J93" i="101"/>
  <c r="J94" i="101"/>
  <c r="J95" i="101"/>
  <c r="J96" i="101"/>
  <c r="J97" i="101"/>
  <c r="J98" i="101"/>
  <c r="J99" i="101"/>
  <c r="J100" i="101"/>
  <c r="J101" i="101"/>
  <c r="J102" i="101"/>
  <c r="J103" i="101"/>
  <c r="J104" i="101"/>
  <c r="J105" i="101"/>
  <c r="J106" i="101"/>
  <c r="J107" i="101"/>
  <c r="J108" i="101"/>
  <c r="J109" i="101"/>
  <c r="J110" i="101"/>
  <c r="J111" i="101"/>
  <c r="J112" i="101"/>
  <c r="J113" i="101"/>
  <c r="J114" i="101"/>
  <c r="J115" i="101"/>
  <c r="J116" i="101"/>
  <c r="J117" i="101"/>
  <c r="J118" i="101"/>
  <c r="J119" i="101"/>
  <c r="J120" i="101"/>
  <c r="J121" i="101"/>
  <c r="J122" i="101"/>
  <c r="J123" i="101"/>
  <c r="J124" i="101"/>
  <c r="J125" i="101"/>
  <c r="J126" i="101"/>
  <c r="J127" i="101"/>
  <c r="J128" i="101"/>
  <c r="J129" i="101"/>
  <c r="J130" i="101"/>
  <c r="J131" i="101"/>
  <c r="J132" i="101"/>
  <c r="J133" i="101"/>
  <c r="J134" i="101"/>
  <c r="J135" i="101"/>
  <c r="J136" i="101"/>
  <c r="J137" i="101"/>
  <c r="J138" i="101"/>
  <c r="J139" i="101"/>
  <c r="J140" i="101"/>
  <c r="J141" i="101"/>
  <c r="J142" i="101"/>
  <c r="J143" i="101"/>
  <c r="J144" i="101"/>
  <c r="J145" i="101"/>
  <c r="J146" i="101"/>
  <c r="J147" i="101"/>
  <c r="J148" i="101"/>
  <c r="J149" i="101"/>
  <c r="J150" i="101"/>
  <c r="J151" i="101"/>
  <c r="J152" i="101"/>
  <c r="G14" i="100"/>
  <c r="H7" i="100"/>
  <c r="H16" i="100"/>
  <c r="H17" i="100"/>
  <c r="G22" i="100"/>
  <c r="G23" i="100"/>
  <c r="G24" i="100"/>
  <c r="G25" i="100"/>
  <c r="G26" i="100"/>
  <c r="G27" i="100"/>
  <c r="J32" i="100"/>
  <c r="J33" i="100"/>
  <c r="J34" i="100"/>
  <c r="J35" i="100"/>
  <c r="J36" i="100"/>
  <c r="J37" i="100"/>
  <c r="J38" i="100"/>
  <c r="J39" i="100"/>
  <c r="J40" i="100"/>
  <c r="J41" i="100"/>
  <c r="J42" i="100"/>
  <c r="J43" i="100"/>
  <c r="J44" i="100"/>
  <c r="J45" i="100"/>
  <c r="J46" i="100"/>
  <c r="J47" i="100"/>
  <c r="J48" i="100"/>
  <c r="J49" i="100"/>
  <c r="J50" i="100"/>
  <c r="J51" i="100"/>
  <c r="J52" i="100"/>
  <c r="J53" i="100"/>
  <c r="J54" i="100"/>
  <c r="J55" i="100"/>
  <c r="J56" i="100"/>
  <c r="J57" i="100"/>
  <c r="J58" i="100"/>
  <c r="J59" i="100"/>
  <c r="J60" i="100"/>
  <c r="J61" i="100"/>
  <c r="J62" i="100"/>
  <c r="J63" i="100"/>
  <c r="J64" i="100"/>
  <c r="J65" i="100"/>
  <c r="J66" i="100"/>
  <c r="J67" i="100"/>
  <c r="J68" i="100"/>
  <c r="J69" i="100"/>
  <c r="J70" i="100"/>
  <c r="J71" i="100"/>
  <c r="J72" i="100"/>
  <c r="J73" i="100"/>
  <c r="J74" i="100"/>
  <c r="J75" i="100"/>
  <c r="J76" i="100"/>
  <c r="J77" i="100"/>
  <c r="J78" i="100"/>
  <c r="J79" i="100"/>
  <c r="J80" i="100"/>
  <c r="J81" i="100"/>
  <c r="J82" i="100"/>
  <c r="J83" i="100"/>
  <c r="J84" i="100"/>
  <c r="J85" i="100"/>
  <c r="J86" i="100"/>
  <c r="J87" i="100"/>
  <c r="J88" i="100"/>
  <c r="J89" i="100"/>
  <c r="J90" i="100"/>
  <c r="J91" i="100"/>
  <c r="J92" i="100"/>
  <c r="J93" i="100"/>
  <c r="J94" i="100"/>
  <c r="J95" i="100"/>
  <c r="J96" i="100"/>
  <c r="J97" i="100"/>
  <c r="J98" i="100"/>
  <c r="J99" i="100"/>
  <c r="J100" i="100"/>
  <c r="J101" i="100"/>
  <c r="J102" i="100"/>
  <c r="J103" i="100"/>
  <c r="J104" i="100"/>
  <c r="J105" i="100"/>
  <c r="J106" i="100"/>
  <c r="J107" i="100"/>
  <c r="J108" i="100"/>
  <c r="J109" i="100"/>
  <c r="J110" i="100"/>
  <c r="J111" i="100"/>
  <c r="J112" i="100"/>
  <c r="J113" i="100"/>
  <c r="J114" i="100"/>
  <c r="J115" i="100"/>
  <c r="J116" i="100"/>
  <c r="J117" i="100"/>
  <c r="J118" i="100"/>
  <c r="J119" i="100"/>
  <c r="J120" i="100"/>
  <c r="J121" i="100"/>
  <c r="J122" i="100"/>
  <c r="J123" i="100"/>
  <c r="J124" i="100"/>
  <c r="J125" i="100"/>
  <c r="J126" i="100"/>
  <c r="J127" i="100"/>
  <c r="J128" i="100"/>
  <c r="J129" i="100"/>
  <c r="J130" i="100"/>
  <c r="J131" i="100"/>
  <c r="J132" i="100"/>
  <c r="J133" i="100"/>
  <c r="J134" i="100"/>
  <c r="J135" i="100"/>
  <c r="J136" i="100"/>
  <c r="J137" i="100"/>
  <c r="J138" i="100"/>
  <c r="J139" i="100"/>
  <c r="J140" i="100"/>
  <c r="J141" i="100"/>
  <c r="J142" i="100"/>
  <c r="J143" i="100"/>
  <c r="J144" i="100"/>
  <c r="J145" i="100"/>
  <c r="J146" i="100"/>
  <c r="J147" i="100"/>
  <c r="J148" i="100"/>
  <c r="J149" i="100"/>
  <c r="J150" i="100"/>
  <c r="J151" i="100"/>
  <c r="J152" i="100"/>
  <c r="G14" i="99"/>
  <c r="H7" i="99"/>
  <c r="H16" i="99"/>
  <c r="H17" i="99"/>
  <c r="G22" i="99"/>
  <c r="G23" i="99"/>
  <c r="G24" i="99"/>
  <c r="G25" i="99"/>
  <c r="G26" i="99"/>
  <c r="G27" i="99"/>
  <c r="J32" i="99"/>
  <c r="J33" i="99"/>
  <c r="J34" i="99"/>
  <c r="J35" i="99"/>
  <c r="J36" i="99"/>
  <c r="J37" i="99"/>
  <c r="J38" i="99"/>
  <c r="J39" i="99"/>
  <c r="J40" i="99"/>
  <c r="J41" i="99"/>
  <c r="J42" i="99"/>
  <c r="J43" i="99"/>
  <c r="J44" i="99"/>
  <c r="J45" i="99"/>
  <c r="J46" i="99"/>
  <c r="J47" i="99"/>
  <c r="J48" i="99"/>
  <c r="J49" i="99"/>
  <c r="J50" i="99"/>
  <c r="J51" i="99"/>
  <c r="J52" i="99"/>
  <c r="J53" i="99"/>
  <c r="J54" i="99"/>
  <c r="J55" i="99"/>
  <c r="J56" i="99"/>
  <c r="J57" i="99"/>
  <c r="J58" i="99"/>
  <c r="J59" i="99"/>
  <c r="J60" i="99"/>
  <c r="J61" i="99"/>
  <c r="J62" i="99"/>
  <c r="J63" i="99"/>
  <c r="J64" i="99"/>
  <c r="J65" i="99"/>
  <c r="J66" i="99"/>
  <c r="J67" i="99"/>
  <c r="J68" i="99"/>
  <c r="J69" i="99"/>
  <c r="J70" i="99"/>
  <c r="J71" i="99"/>
  <c r="J72" i="99"/>
  <c r="J73" i="99"/>
  <c r="J74" i="99"/>
  <c r="J75" i="99"/>
  <c r="J76" i="99"/>
  <c r="J77" i="99"/>
  <c r="J78" i="99"/>
  <c r="J79" i="99"/>
  <c r="J80" i="99"/>
  <c r="J81" i="99"/>
  <c r="J82" i="99"/>
  <c r="J83" i="99"/>
  <c r="J84" i="99"/>
  <c r="J85" i="99"/>
  <c r="J86" i="99"/>
  <c r="J87" i="99"/>
  <c r="J88" i="99"/>
  <c r="J89" i="99"/>
  <c r="J90" i="99"/>
  <c r="J91" i="99"/>
  <c r="J92" i="99"/>
  <c r="J93" i="99"/>
  <c r="J94" i="99"/>
  <c r="J95" i="99"/>
  <c r="J96" i="99"/>
  <c r="J97" i="99"/>
  <c r="J98" i="99"/>
  <c r="J99" i="99"/>
  <c r="J100" i="99"/>
  <c r="J101" i="99"/>
  <c r="J102" i="99"/>
  <c r="J103" i="99"/>
  <c r="J104" i="99"/>
  <c r="J105" i="99"/>
  <c r="J106" i="99"/>
  <c r="J107" i="99"/>
  <c r="J108" i="99"/>
  <c r="J109" i="99"/>
  <c r="J110" i="99"/>
  <c r="J111" i="99"/>
  <c r="J112" i="99"/>
  <c r="J113" i="99"/>
  <c r="J114" i="99"/>
  <c r="J115" i="99"/>
  <c r="J116" i="99"/>
  <c r="J117" i="99"/>
  <c r="J118" i="99"/>
  <c r="J119" i="99"/>
  <c r="J120" i="99"/>
  <c r="J121" i="99"/>
  <c r="J122" i="99"/>
  <c r="J123" i="99"/>
  <c r="J124" i="99"/>
  <c r="J125" i="99"/>
  <c r="J126" i="99"/>
  <c r="J127" i="99"/>
  <c r="J128" i="99"/>
  <c r="J129" i="99"/>
  <c r="J130" i="99"/>
  <c r="J131" i="99"/>
  <c r="J132" i="99"/>
  <c r="J133" i="99"/>
  <c r="J134" i="99"/>
  <c r="J135" i="99"/>
  <c r="J136" i="99"/>
  <c r="J137" i="99"/>
  <c r="J138" i="99"/>
  <c r="J139" i="99"/>
  <c r="J140" i="99"/>
  <c r="J141" i="99"/>
  <c r="J142" i="99"/>
  <c r="J143" i="99"/>
  <c r="J144" i="99"/>
  <c r="J145" i="99"/>
  <c r="J146" i="99"/>
  <c r="J147" i="99"/>
  <c r="J148" i="99"/>
  <c r="J149" i="99"/>
  <c r="J150" i="99"/>
  <c r="J151" i="99"/>
  <c r="J152" i="99"/>
  <c r="G14" i="98"/>
  <c r="H7" i="98"/>
  <c r="H16" i="98"/>
  <c r="H17" i="98"/>
  <c r="G22" i="98"/>
  <c r="G23" i="98"/>
  <c r="G24" i="98"/>
  <c r="G25" i="98"/>
  <c r="G26" i="98"/>
  <c r="G27" i="98"/>
  <c r="J32" i="98"/>
  <c r="J33" i="98"/>
  <c r="J34" i="98"/>
  <c r="J35" i="98"/>
  <c r="J36" i="98"/>
  <c r="J37" i="98"/>
  <c r="J38" i="98"/>
  <c r="J39" i="98"/>
  <c r="J40" i="98"/>
  <c r="J41" i="98"/>
  <c r="J42" i="98"/>
  <c r="J43" i="98"/>
  <c r="J44" i="98"/>
  <c r="J45" i="98"/>
  <c r="J46" i="98"/>
  <c r="J47" i="98"/>
  <c r="J48" i="98"/>
  <c r="J49" i="98"/>
  <c r="J50" i="98"/>
  <c r="J51" i="98"/>
  <c r="J52" i="98"/>
  <c r="J53" i="98"/>
  <c r="J54" i="98"/>
  <c r="J55" i="98"/>
  <c r="J56" i="98"/>
  <c r="J57" i="98"/>
  <c r="J58" i="98"/>
  <c r="J59" i="98"/>
  <c r="J60" i="98"/>
  <c r="J61" i="98"/>
  <c r="J62" i="98"/>
  <c r="J63" i="98"/>
  <c r="J64" i="98"/>
  <c r="J65" i="98"/>
  <c r="J66" i="98"/>
  <c r="J67" i="98"/>
  <c r="J68" i="98"/>
  <c r="J69" i="98"/>
  <c r="J70" i="98"/>
  <c r="J71" i="98"/>
  <c r="J72" i="98"/>
  <c r="J73" i="98"/>
  <c r="J74" i="98"/>
  <c r="J75" i="98"/>
  <c r="J76" i="98"/>
  <c r="J77" i="98"/>
  <c r="J78" i="98"/>
  <c r="J79" i="98"/>
  <c r="J80" i="98"/>
  <c r="J81" i="98"/>
  <c r="J82" i="98"/>
  <c r="J83" i="98"/>
  <c r="J84" i="98"/>
  <c r="J85" i="98"/>
  <c r="J86" i="98"/>
  <c r="J87" i="98"/>
  <c r="J88" i="98"/>
  <c r="J89" i="98"/>
  <c r="J90" i="98"/>
  <c r="J91" i="98"/>
  <c r="J92" i="98"/>
  <c r="J93" i="98"/>
  <c r="J94" i="98"/>
  <c r="J95" i="98"/>
  <c r="J96" i="98"/>
  <c r="J97" i="98"/>
  <c r="J98" i="98"/>
  <c r="J99" i="98"/>
  <c r="J100" i="98"/>
  <c r="J101" i="98"/>
  <c r="J102" i="98"/>
  <c r="J103" i="98"/>
  <c r="J104" i="98"/>
  <c r="J105" i="98"/>
  <c r="J106" i="98"/>
  <c r="J107" i="98"/>
  <c r="J108" i="98"/>
  <c r="J109" i="98"/>
  <c r="J110" i="98"/>
  <c r="J111" i="98"/>
  <c r="J112" i="98"/>
  <c r="J113" i="98"/>
  <c r="J114" i="98"/>
  <c r="J115" i="98"/>
  <c r="J116" i="98"/>
  <c r="J117" i="98"/>
  <c r="J118" i="98"/>
  <c r="J119" i="98"/>
  <c r="J120" i="98"/>
  <c r="J121" i="98"/>
  <c r="J122" i="98"/>
  <c r="J123" i="98"/>
  <c r="J124" i="98"/>
  <c r="J125" i="98"/>
  <c r="J126" i="98"/>
  <c r="J127" i="98"/>
  <c r="J128" i="98"/>
  <c r="J129" i="98"/>
  <c r="J130" i="98"/>
  <c r="J131" i="98"/>
  <c r="J132" i="98"/>
  <c r="J133" i="98"/>
  <c r="J134" i="98"/>
  <c r="J135" i="98"/>
  <c r="J136" i="98"/>
  <c r="J137" i="98"/>
  <c r="J138" i="98"/>
  <c r="J139" i="98"/>
  <c r="J140" i="98"/>
  <c r="J141" i="98"/>
  <c r="J142" i="98"/>
  <c r="J143" i="98"/>
  <c r="J144" i="98"/>
  <c r="J145" i="98"/>
  <c r="J146" i="98"/>
  <c r="J147" i="98"/>
  <c r="J148" i="98"/>
  <c r="J149" i="98"/>
  <c r="J150" i="98"/>
  <c r="J151" i="98"/>
  <c r="J152" i="98"/>
  <c r="G14" i="97"/>
  <c r="H7" i="97"/>
  <c r="H16" i="97"/>
  <c r="H17" i="97"/>
  <c r="G22" i="97"/>
  <c r="G23" i="97"/>
  <c r="G24" i="97"/>
  <c r="G25" i="97"/>
  <c r="G26" i="97"/>
  <c r="G27" i="97"/>
  <c r="J32" i="97"/>
  <c r="J33" i="97"/>
  <c r="J34" i="97"/>
  <c r="J35" i="97"/>
  <c r="J36" i="97"/>
  <c r="J37" i="97"/>
  <c r="J38" i="97"/>
  <c r="J39" i="97"/>
  <c r="J40" i="97"/>
  <c r="J41" i="97"/>
  <c r="J42" i="97"/>
  <c r="J43" i="97"/>
  <c r="J44" i="97"/>
  <c r="J45" i="97"/>
  <c r="J46" i="97"/>
  <c r="J47" i="97"/>
  <c r="J48" i="97"/>
  <c r="J49" i="97"/>
  <c r="J50" i="97"/>
  <c r="J51" i="97"/>
  <c r="J52" i="97"/>
  <c r="J53" i="97"/>
  <c r="J54" i="97"/>
  <c r="J55" i="97"/>
  <c r="J56" i="97"/>
  <c r="J57" i="97"/>
  <c r="J58" i="97"/>
  <c r="J59" i="97"/>
  <c r="J60" i="97"/>
  <c r="J61" i="97"/>
  <c r="J62" i="97"/>
  <c r="J63" i="97"/>
  <c r="J64" i="97"/>
  <c r="J65" i="97"/>
  <c r="J66" i="97"/>
  <c r="J67" i="97"/>
  <c r="J68" i="97"/>
  <c r="J69" i="97"/>
  <c r="J70" i="97"/>
  <c r="J71" i="97"/>
  <c r="J72" i="97"/>
  <c r="J73" i="97"/>
  <c r="J74" i="97"/>
  <c r="J75" i="97"/>
  <c r="J76" i="97"/>
  <c r="J77" i="97"/>
  <c r="J78" i="97"/>
  <c r="J79" i="97"/>
  <c r="J80" i="97"/>
  <c r="J81" i="97"/>
  <c r="J82" i="97"/>
  <c r="J83" i="97"/>
  <c r="J84" i="97"/>
  <c r="J85" i="97"/>
  <c r="J86" i="97"/>
  <c r="J87" i="97"/>
  <c r="J88" i="97"/>
  <c r="J89" i="97"/>
  <c r="J90" i="97"/>
  <c r="J91" i="97"/>
  <c r="J92" i="97"/>
  <c r="J93" i="97"/>
  <c r="J94" i="97"/>
  <c r="J95" i="97"/>
  <c r="J96" i="97"/>
  <c r="J97" i="97"/>
  <c r="J98" i="97"/>
  <c r="J99" i="97"/>
  <c r="J100" i="97"/>
  <c r="J101" i="97"/>
  <c r="J102" i="97"/>
  <c r="J103" i="97"/>
  <c r="J104" i="97"/>
  <c r="J105" i="97"/>
  <c r="J106" i="97"/>
  <c r="J107" i="97"/>
  <c r="J108" i="97"/>
  <c r="J109" i="97"/>
  <c r="J110" i="97"/>
  <c r="J111" i="97"/>
  <c r="J112" i="97"/>
  <c r="J113" i="97"/>
  <c r="J114" i="97"/>
  <c r="J115" i="97"/>
  <c r="J116" i="97"/>
  <c r="J117" i="97"/>
  <c r="J118" i="97"/>
  <c r="J119" i="97"/>
  <c r="J120" i="97"/>
  <c r="J121" i="97"/>
  <c r="J122" i="97"/>
  <c r="J123" i="97"/>
  <c r="J124" i="97"/>
  <c r="J125" i="97"/>
  <c r="J126" i="97"/>
  <c r="J127" i="97"/>
  <c r="J128" i="97"/>
  <c r="J129" i="97"/>
  <c r="J130" i="97"/>
  <c r="J131" i="97"/>
  <c r="J132" i="97"/>
  <c r="J133" i="97"/>
  <c r="J134" i="97"/>
  <c r="J135" i="97"/>
  <c r="J136" i="97"/>
  <c r="J137" i="97"/>
  <c r="J138" i="97"/>
  <c r="J139" i="97"/>
  <c r="J140" i="97"/>
  <c r="J141" i="97"/>
  <c r="J142" i="97"/>
  <c r="J143" i="97"/>
  <c r="J144" i="97"/>
  <c r="J145" i="97"/>
  <c r="J146" i="97"/>
  <c r="J147" i="97"/>
  <c r="J148" i="97"/>
  <c r="J149" i="97"/>
  <c r="J150" i="97"/>
  <c r="J151" i="97"/>
  <c r="J152" i="97"/>
  <c r="G14" i="96"/>
  <c r="H7" i="96"/>
  <c r="H16" i="96"/>
  <c r="H17" i="96"/>
  <c r="G22" i="96"/>
  <c r="G23" i="96"/>
  <c r="G24" i="96"/>
  <c r="G25" i="96"/>
  <c r="G26" i="96"/>
  <c r="G27" i="96"/>
  <c r="J32" i="96"/>
  <c r="J33" i="96"/>
  <c r="J34" i="96"/>
  <c r="J35" i="96"/>
  <c r="J36" i="96"/>
  <c r="J37" i="96"/>
  <c r="J38" i="96"/>
  <c r="J39" i="96"/>
  <c r="J40" i="96"/>
  <c r="J41" i="96"/>
  <c r="J42" i="96"/>
  <c r="J43" i="96"/>
  <c r="J44" i="96"/>
  <c r="J45" i="96"/>
  <c r="J46" i="96"/>
  <c r="J47" i="96"/>
  <c r="J48" i="96"/>
  <c r="J49" i="96"/>
  <c r="J50" i="96"/>
  <c r="J51" i="96"/>
  <c r="J52" i="96"/>
  <c r="J53" i="96"/>
  <c r="J54" i="96"/>
  <c r="J55" i="96"/>
  <c r="J56" i="96"/>
  <c r="J57" i="96"/>
  <c r="J58" i="96"/>
  <c r="J59" i="96"/>
  <c r="J60" i="96"/>
  <c r="J61" i="96"/>
  <c r="J62" i="96"/>
  <c r="J63" i="96"/>
  <c r="J64" i="96"/>
  <c r="J65" i="96"/>
  <c r="J66" i="96"/>
  <c r="J67" i="96"/>
  <c r="J68" i="96"/>
  <c r="J69" i="96"/>
  <c r="J70" i="96"/>
  <c r="J71" i="96"/>
  <c r="J72" i="96"/>
  <c r="J73" i="96"/>
  <c r="J74" i="96"/>
  <c r="J75" i="96"/>
  <c r="J76" i="96"/>
  <c r="J77" i="96"/>
  <c r="J78" i="96"/>
  <c r="J79" i="96"/>
  <c r="J80" i="96"/>
  <c r="J81" i="96"/>
  <c r="J82" i="96"/>
  <c r="J83" i="96"/>
  <c r="J84" i="96"/>
  <c r="J85" i="96"/>
  <c r="J86" i="96"/>
  <c r="J87" i="96"/>
  <c r="J88" i="96"/>
  <c r="J89" i="96"/>
  <c r="J90" i="96"/>
  <c r="J91" i="96"/>
  <c r="J92" i="96"/>
  <c r="J93" i="96"/>
  <c r="J94" i="96"/>
  <c r="J95" i="96"/>
  <c r="J96" i="96"/>
  <c r="J97" i="96"/>
  <c r="J98" i="96"/>
  <c r="J99" i="96"/>
  <c r="J100" i="96"/>
  <c r="J101" i="96"/>
  <c r="J102" i="96"/>
  <c r="J103" i="96"/>
  <c r="J104" i="96"/>
  <c r="J105" i="96"/>
  <c r="J106" i="96"/>
  <c r="J107" i="96"/>
  <c r="J108" i="96"/>
  <c r="J109" i="96"/>
  <c r="J110" i="96"/>
  <c r="J111" i="96"/>
  <c r="J112" i="96"/>
  <c r="J113" i="96"/>
  <c r="J114" i="96"/>
  <c r="J115" i="96"/>
  <c r="J116" i="96"/>
  <c r="J117" i="96"/>
  <c r="J118" i="96"/>
  <c r="J119" i="96"/>
  <c r="J120" i="96"/>
  <c r="J121" i="96"/>
  <c r="J122" i="96"/>
  <c r="J123" i="96"/>
  <c r="J124" i="96"/>
  <c r="J125" i="96"/>
  <c r="J126" i="96"/>
  <c r="J127" i="96"/>
  <c r="J128" i="96"/>
  <c r="J129" i="96"/>
  <c r="J130" i="96"/>
  <c r="J131" i="96"/>
  <c r="J132" i="96"/>
  <c r="J133" i="96"/>
  <c r="J134" i="96"/>
  <c r="J135" i="96"/>
  <c r="J136" i="96"/>
  <c r="J137" i="96"/>
  <c r="J138" i="96"/>
  <c r="J139" i="96"/>
  <c r="J140" i="96"/>
  <c r="J141" i="96"/>
  <c r="J142" i="96"/>
  <c r="J143" i="96"/>
  <c r="J144" i="96"/>
  <c r="J145" i="96"/>
  <c r="J146" i="96"/>
  <c r="J147" i="96"/>
  <c r="J148" i="96"/>
  <c r="J149" i="96"/>
  <c r="J150" i="96"/>
  <c r="J151" i="96"/>
  <c r="J152" i="96"/>
  <c r="H5" i="95"/>
  <c r="H8" i="95" s="1"/>
  <c r="H17" i="95"/>
  <c r="H16" i="95"/>
  <c r="J89" i="95"/>
  <c r="J105" i="95"/>
  <c r="J121" i="95"/>
  <c r="J137" i="95"/>
  <c r="J84" i="95"/>
  <c r="J100" i="95"/>
  <c r="J116" i="95"/>
  <c r="J132" i="95"/>
  <c r="J148" i="95"/>
  <c r="G14" i="95"/>
  <c r="G24" i="95"/>
  <c r="G27" i="95"/>
  <c r="J33" i="95"/>
  <c r="J35" i="95"/>
  <c r="J36" i="95"/>
  <c r="J37" i="95"/>
  <c r="J38" i="95"/>
  <c r="J39" i="95"/>
  <c r="J40" i="95"/>
  <c r="J41" i="95"/>
  <c r="J42" i="95"/>
  <c r="J43" i="95"/>
  <c r="J44" i="95"/>
  <c r="J45" i="95"/>
  <c r="J46" i="95"/>
  <c r="J47" i="95"/>
  <c r="J48" i="95"/>
  <c r="J49" i="95"/>
  <c r="J50" i="95"/>
  <c r="J51" i="95"/>
  <c r="J52" i="95"/>
  <c r="J53" i="95"/>
  <c r="J54" i="95"/>
  <c r="J55" i="95"/>
  <c r="J56" i="95"/>
  <c r="J57" i="95"/>
  <c r="J58" i="95"/>
  <c r="J59" i="95"/>
  <c r="J60" i="95"/>
  <c r="J61" i="95"/>
  <c r="J62" i="95"/>
  <c r="J63" i="95"/>
  <c r="J64" i="95"/>
  <c r="J65" i="95"/>
  <c r="J66" i="95"/>
  <c r="J67" i="95"/>
  <c r="J68" i="95"/>
  <c r="J69" i="95"/>
  <c r="J70" i="95"/>
  <c r="J71" i="95"/>
  <c r="J72" i="95"/>
  <c r="J73" i="95"/>
  <c r="J74" i="95"/>
  <c r="J75" i="95"/>
  <c r="J76" i="95"/>
  <c r="J77" i="95"/>
  <c r="J78" i="95"/>
  <c r="J79" i="95"/>
  <c r="J80" i="95"/>
  <c r="J81" i="95"/>
  <c r="J82" i="95"/>
  <c r="H7" i="95"/>
  <c r="G22" i="95"/>
  <c r="G23" i="95"/>
  <c r="G25" i="95"/>
  <c r="G26" i="95"/>
  <c r="J32" i="95"/>
  <c r="F152" i="94"/>
  <c r="F151" i="94"/>
  <c r="F150" i="94"/>
  <c r="F149" i="94"/>
  <c r="F148" i="94"/>
  <c r="F147" i="94"/>
  <c r="F146" i="94"/>
  <c r="F145" i="94"/>
  <c r="F144" i="94"/>
  <c r="F143" i="94"/>
  <c r="F142" i="94"/>
  <c r="F141" i="94"/>
  <c r="F140" i="94"/>
  <c r="F139" i="94"/>
  <c r="F138" i="94"/>
  <c r="F137" i="94"/>
  <c r="F136" i="94"/>
  <c r="F135" i="94"/>
  <c r="F134" i="94"/>
  <c r="F133" i="94"/>
  <c r="F132" i="94"/>
  <c r="F131" i="94"/>
  <c r="F130" i="94"/>
  <c r="F129" i="94"/>
  <c r="F128" i="94"/>
  <c r="F127" i="94"/>
  <c r="F126" i="94"/>
  <c r="F125" i="94"/>
  <c r="F124" i="94"/>
  <c r="F123" i="94"/>
  <c r="F122" i="94"/>
  <c r="F121" i="94"/>
  <c r="F120" i="94"/>
  <c r="F119" i="94"/>
  <c r="F118" i="94"/>
  <c r="F117" i="94"/>
  <c r="F116" i="94"/>
  <c r="F115" i="94"/>
  <c r="F114" i="94"/>
  <c r="F113" i="94"/>
  <c r="F112" i="94"/>
  <c r="F111" i="94"/>
  <c r="F110" i="94"/>
  <c r="F109" i="94"/>
  <c r="F108" i="94"/>
  <c r="F107" i="94"/>
  <c r="F106" i="94"/>
  <c r="F105" i="94"/>
  <c r="F104" i="94"/>
  <c r="F103" i="94"/>
  <c r="F102" i="94"/>
  <c r="F101" i="94"/>
  <c r="F100" i="94"/>
  <c r="F99" i="94"/>
  <c r="F98" i="94"/>
  <c r="F97" i="94"/>
  <c r="F96" i="94"/>
  <c r="F95" i="94"/>
  <c r="F94" i="94"/>
  <c r="F93" i="94"/>
  <c r="F92" i="94"/>
  <c r="F91" i="94"/>
  <c r="F90" i="94"/>
  <c r="F89" i="94"/>
  <c r="F88" i="94"/>
  <c r="F87" i="94"/>
  <c r="F86" i="94"/>
  <c r="F85" i="94"/>
  <c r="F84" i="94"/>
  <c r="F83" i="94"/>
  <c r="F82" i="94"/>
  <c r="F81" i="94"/>
  <c r="F80" i="94"/>
  <c r="F79" i="94"/>
  <c r="F78" i="94"/>
  <c r="F77" i="94"/>
  <c r="F76" i="94"/>
  <c r="F75" i="94"/>
  <c r="F74" i="94"/>
  <c r="F73" i="94"/>
  <c r="F72" i="94"/>
  <c r="F71" i="94"/>
  <c r="F70" i="94"/>
  <c r="F69" i="94"/>
  <c r="F68" i="94"/>
  <c r="F67" i="94"/>
  <c r="F66" i="94"/>
  <c r="F65" i="94"/>
  <c r="F64" i="94"/>
  <c r="F63" i="94"/>
  <c r="F62" i="94"/>
  <c r="F61" i="94"/>
  <c r="F60" i="94"/>
  <c r="F59" i="94"/>
  <c r="F58" i="94"/>
  <c r="F57" i="94"/>
  <c r="F56" i="94"/>
  <c r="F55" i="94"/>
  <c r="F54" i="94"/>
  <c r="F53" i="94"/>
  <c r="F52" i="94"/>
  <c r="F51" i="94"/>
  <c r="F50" i="94"/>
  <c r="F49" i="94"/>
  <c r="F48" i="94"/>
  <c r="F47" i="94"/>
  <c r="F46" i="94"/>
  <c r="F45" i="94"/>
  <c r="F44" i="94"/>
  <c r="F43" i="94"/>
  <c r="F42" i="94"/>
  <c r="F41" i="94"/>
  <c r="F40" i="94"/>
  <c r="F39" i="94"/>
  <c r="F38" i="94"/>
  <c r="F37" i="94"/>
  <c r="F36" i="94"/>
  <c r="F35" i="94"/>
  <c r="F34" i="94"/>
  <c r="F33" i="94"/>
  <c r="F32" i="94"/>
  <c r="F27" i="94"/>
  <c r="F26" i="94"/>
  <c r="F25" i="94"/>
  <c r="F24" i="94"/>
  <c r="F23" i="94"/>
  <c r="F22" i="94"/>
  <c r="F18" i="94"/>
  <c r="F17" i="94"/>
  <c r="F16" i="94"/>
  <c r="F15" i="94"/>
  <c r="F14" i="94"/>
  <c r="J8" i="94"/>
  <c r="G6" i="94"/>
  <c r="F6" i="94"/>
  <c r="G5" i="94"/>
  <c r="F5" i="94"/>
  <c r="H2" i="94"/>
  <c r="K150" i="105" l="1"/>
  <c r="M150" i="105" s="1"/>
  <c r="M151" i="103"/>
  <c r="O151" i="103" s="1"/>
  <c r="J96" i="95"/>
  <c r="J85" i="95"/>
  <c r="J153" i="100"/>
  <c r="J144" i="95"/>
  <c r="J149" i="95"/>
  <c r="J117" i="95"/>
  <c r="J128" i="95"/>
  <c r="J112" i="95"/>
  <c r="J133" i="95"/>
  <c r="J101" i="95"/>
  <c r="J140" i="95"/>
  <c r="J124" i="95"/>
  <c r="J108" i="95"/>
  <c r="J92" i="95"/>
  <c r="J145" i="95"/>
  <c r="J129" i="95"/>
  <c r="J113" i="95"/>
  <c r="J97" i="95"/>
  <c r="J152" i="95"/>
  <c r="J136" i="95"/>
  <c r="J120" i="95"/>
  <c r="J104" i="95"/>
  <c r="J88" i="95"/>
  <c r="J141" i="95"/>
  <c r="J125" i="95"/>
  <c r="J109" i="95"/>
  <c r="J93" i="95"/>
  <c r="J153" i="102"/>
  <c r="K82" i="102"/>
  <c r="K153" i="101"/>
  <c r="J153" i="101"/>
  <c r="K82" i="101"/>
  <c r="K153" i="100"/>
  <c r="K82" i="100"/>
  <c r="K154" i="100" s="1"/>
  <c r="K153" i="99"/>
  <c r="J153" i="99"/>
  <c r="K82" i="99"/>
  <c r="K153" i="98"/>
  <c r="J154" i="98"/>
  <c r="J153" i="98"/>
  <c r="K82" i="98"/>
  <c r="K153" i="97"/>
  <c r="J154" i="97"/>
  <c r="J153" i="97"/>
  <c r="K82" i="97"/>
  <c r="K153" i="96"/>
  <c r="J154" i="96"/>
  <c r="J153" i="96"/>
  <c r="K82" i="96"/>
  <c r="K154" i="96" s="1"/>
  <c r="J150" i="95"/>
  <c r="J146" i="95"/>
  <c r="J142" i="95"/>
  <c r="J138" i="95"/>
  <c r="J134" i="95"/>
  <c r="J130" i="95"/>
  <c r="J126" i="95"/>
  <c r="J122" i="95"/>
  <c r="J118" i="95"/>
  <c r="J114" i="95"/>
  <c r="J110" i="95"/>
  <c r="J106" i="95"/>
  <c r="J102" i="95"/>
  <c r="J98" i="95"/>
  <c r="J94" i="95"/>
  <c r="J90" i="95"/>
  <c r="J86" i="95"/>
  <c r="J151" i="95"/>
  <c r="J147" i="95"/>
  <c r="J143" i="95"/>
  <c r="J139" i="95"/>
  <c r="J135" i="95"/>
  <c r="J131" i="95"/>
  <c r="J127" i="95"/>
  <c r="J123" i="95"/>
  <c r="J119" i="95"/>
  <c r="J115" i="95"/>
  <c r="J111" i="95"/>
  <c r="J107" i="95"/>
  <c r="J103" i="95"/>
  <c r="J99" i="95"/>
  <c r="J95" i="95"/>
  <c r="J91" i="95"/>
  <c r="J87" i="95"/>
  <c r="J83" i="95"/>
  <c r="K82" i="95"/>
  <c r="J82" i="94"/>
  <c r="J81" i="94"/>
  <c r="J80" i="94"/>
  <c r="J79" i="94"/>
  <c r="J78" i="94"/>
  <c r="J77" i="94"/>
  <c r="G14" i="94"/>
  <c r="G22" i="94"/>
  <c r="G24" i="94"/>
  <c r="G26" i="94"/>
  <c r="J32" i="94"/>
  <c r="J34" i="94"/>
  <c r="J36" i="94"/>
  <c r="J38" i="94"/>
  <c r="J40" i="94"/>
  <c r="J42" i="94"/>
  <c r="J44" i="94"/>
  <c r="J46" i="94"/>
  <c r="H5" i="94"/>
  <c r="H8" i="94" s="1"/>
  <c r="H7" i="94"/>
  <c r="H17" i="94"/>
  <c r="J85" i="94"/>
  <c r="J89" i="94"/>
  <c r="J93" i="94"/>
  <c r="J101" i="94"/>
  <c r="J105" i="94"/>
  <c r="J109" i="94"/>
  <c r="J113" i="94"/>
  <c r="J117" i="94"/>
  <c r="J121" i="94"/>
  <c r="J125" i="94"/>
  <c r="J129" i="94"/>
  <c r="J133" i="94"/>
  <c r="J137" i="94"/>
  <c r="J141" i="94"/>
  <c r="J145" i="94"/>
  <c r="J149" i="94"/>
  <c r="H16" i="94"/>
  <c r="G23" i="94"/>
  <c r="G25" i="94"/>
  <c r="G27" i="94"/>
  <c r="J33" i="94"/>
  <c r="J35" i="94"/>
  <c r="J37" i="94"/>
  <c r="J39" i="94"/>
  <c r="J41" i="94"/>
  <c r="J43" i="94"/>
  <c r="J45" i="94"/>
  <c r="J47" i="94"/>
  <c r="J48" i="94"/>
  <c r="J49" i="94"/>
  <c r="J50" i="94"/>
  <c r="J51" i="94"/>
  <c r="J52" i="94"/>
  <c r="J53" i="94"/>
  <c r="J54" i="94"/>
  <c r="J55" i="94"/>
  <c r="J56" i="94"/>
  <c r="J57" i="94"/>
  <c r="J58" i="94"/>
  <c r="J59" i="94"/>
  <c r="J60" i="94"/>
  <c r="J61" i="94"/>
  <c r="J62" i="94"/>
  <c r="J63" i="94"/>
  <c r="J64" i="94"/>
  <c r="J65" i="94"/>
  <c r="J66" i="94"/>
  <c r="J67" i="94"/>
  <c r="J68" i="94"/>
  <c r="J69" i="94"/>
  <c r="J70" i="94"/>
  <c r="J71" i="94"/>
  <c r="J72" i="94"/>
  <c r="J73" i="94"/>
  <c r="J74" i="94"/>
  <c r="J75" i="94"/>
  <c r="J76" i="94"/>
  <c r="J86" i="94"/>
  <c r="J90" i="94"/>
  <c r="J94" i="94"/>
  <c r="J98" i="94"/>
  <c r="J102" i="94"/>
  <c r="J106" i="94"/>
  <c r="J110" i="94"/>
  <c r="J114" i="94"/>
  <c r="J118" i="94"/>
  <c r="J122" i="94"/>
  <c r="J126" i="94"/>
  <c r="J130" i="94"/>
  <c r="J134" i="94"/>
  <c r="J138" i="94"/>
  <c r="J142" i="94"/>
  <c r="J146" i="94"/>
  <c r="J150" i="94"/>
  <c r="F152" i="93"/>
  <c r="F151" i="93"/>
  <c r="F150" i="93"/>
  <c r="F149" i="93"/>
  <c r="F148" i="93"/>
  <c r="F147" i="93"/>
  <c r="F146" i="93"/>
  <c r="F145" i="93"/>
  <c r="F144" i="93"/>
  <c r="F143" i="93"/>
  <c r="F142" i="93"/>
  <c r="F141" i="93"/>
  <c r="F140" i="93"/>
  <c r="F139" i="93"/>
  <c r="F138" i="93"/>
  <c r="F137" i="93"/>
  <c r="F136" i="93"/>
  <c r="F135" i="93"/>
  <c r="F134" i="93"/>
  <c r="F133" i="93"/>
  <c r="F132" i="93"/>
  <c r="F131" i="93"/>
  <c r="F130" i="93"/>
  <c r="F129" i="93"/>
  <c r="F128" i="93"/>
  <c r="F127" i="93"/>
  <c r="F126" i="93"/>
  <c r="F125" i="93"/>
  <c r="F124" i="93"/>
  <c r="F123" i="93"/>
  <c r="F122" i="93"/>
  <c r="F121" i="93"/>
  <c r="F120" i="93"/>
  <c r="F119" i="93"/>
  <c r="F118" i="93"/>
  <c r="F117" i="93"/>
  <c r="F116" i="93"/>
  <c r="F115" i="93"/>
  <c r="F114" i="93"/>
  <c r="F113" i="93"/>
  <c r="F112" i="93"/>
  <c r="F111" i="93"/>
  <c r="F110" i="93"/>
  <c r="F109" i="93"/>
  <c r="F108" i="93"/>
  <c r="F107" i="93"/>
  <c r="F106" i="93"/>
  <c r="F105" i="93"/>
  <c r="F104" i="93"/>
  <c r="F103" i="93"/>
  <c r="F102" i="93"/>
  <c r="F101" i="93"/>
  <c r="F100" i="93"/>
  <c r="F99" i="93"/>
  <c r="F98" i="93"/>
  <c r="F97" i="93"/>
  <c r="F96" i="93"/>
  <c r="F95" i="93"/>
  <c r="F94" i="93"/>
  <c r="F93" i="93"/>
  <c r="F92" i="93"/>
  <c r="F91" i="93"/>
  <c r="F90" i="93"/>
  <c r="F89" i="93"/>
  <c r="F88" i="93"/>
  <c r="F87" i="93"/>
  <c r="F86" i="93"/>
  <c r="F85" i="93"/>
  <c r="F84" i="93"/>
  <c r="F83" i="93"/>
  <c r="F82" i="93"/>
  <c r="F81" i="93"/>
  <c r="F80" i="93"/>
  <c r="F79" i="93"/>
  <c r="F78" i="93"/>
  <c r="F77" i="93"/>
  <c r="F76" i="93"/>
  <c r="F75" i="93"/>
  <c r="F74" i="93"/>
  <c r="F73" i="93"/>
  <c r="F72" i="93"/>
  <c r="F71" i="93"/>
  <c r="F70" i="93"/>
  <c r="F69" i="93"/>
  <c r="F68" i="93"/>
  <c r="F67" i="93"/>
  <c r="F66" i="93"/>
  <c r="F65" i="93"/>
  <c r="F64" i="93"/>
  <c r="F63" i="93"/>
  <c r="F62" i="93"/>
  <c r="F61" i="93"/>
  <c r="F60" i="93"/>
  <c r="F59" i="93"/>
  <c r="F58" i="93"/>
  <c r="F57" i="93"/>
  <c r="F56" i="93"/>
  <c r="F55" i="93"/>
  <c r="F54" i="93"/>
  <c r="F53" i="93"/>
  <c r="F52" i="93"/>
  <c r="F51" i="93"/>
  <c r="F50" i="93"/>
  <c r="F49" i="93"/>
  <c r="F48" i="93"/>
  <c r="F47" i="93"/>
  <c r="F46" i="93"/>
  <c r="F45" i="93"/>
  <c r="F44" i="93"/>
  <c r="F43" i="93"/>
  <c r="F42" i="93"/>
  <c r="F41" i="93"/>
  <c r="F40" i="93"/>
  <c r="F39" i="93"/>
  <c r="F38" i="93"/>
  <c r="F37" i="93"/>
  <c r="F36" i="93"/>
  <c r="F35" i="93"/>
  <c r="F34" i="93"/>
  <c r="F33" i="93"/>
  <c r="F32" i="93"/>
  <c r="F27" i="93"/>
  <c r="F26" i="93"/>
  <c r="F25" i="93"/>
  <c r="F24" i="93"/>
  <c r="F23" i="93"/>
  <c r="F22" i="93"/>
  <c r="F18" i="93"/>
  <c r="F17" i="93"/>
  <c r="F16" i="93"/>
  <c r="F15" i="93"/>
  <c r="F14" i="93"/>
  <c r="J8" i="93"/>
  <c r="G6" i="93"/>
  <c r="F6" i="93"/>
  <c r="G5" i="93"/>
  <c r="F5" i="93"/>
  <c r="H2" i="93"/>
  <c r="J68" i="93" s="1"/>
  <c r="J97" i="94" l="1"/>
  <c r="K154" i="97"/>
  <c r="K154" i="98"/>
  <c r="K154" i="99"/>
  <c r="K154" i="102"/>
  <c r="K154" i="101"/>
  <c r="J153" i="95"/>
  <c r="J154" i="95"/>
  <c r="K153" i="95"/>
  <c r="K154" i="95" s="1"/>
  <c r="J152" i="94"/>
  <c r="J148" i="94"/>
  <c r="J144" i="94"/>
  <c r="J140" i="94"/>
  <c r="J136" i="94"/>
  <c r="J132" i="94"/>
  <c r="J128" i="94"/>
  <c r="J124" i="94"/>
  <c r="J120" i="94"/>
  <c r="J116" i="94"/>
  <c r="J112" i="94"/>
  <c r="J108" i="94"/>
  <c r="J104" i="94"/>
  <c r="J100" i="94"/>
  <c r="J96" i="94"/>
  <c r="J92" i="94"/>
  <c r="J88" i="94"/>
  <c r="J84" i="94"/>
  <c r="J151" i="94"/>
  <c r="J147" i="94"/>
  <c r="J143" i="94"/>
  <c r="J139" i="94"/>
  <c r="J135" i="94"/>
  <c r="J131" i="94"/>
  <c r="J127" i="94"/>
  <c r="J123" i="94"/>
  <c r="J119" i="94"/>
  <c r="J115" i="94"/>
  <c r="J111" i="94"/>
  <c r="J107" i="94"/>
  <c r="J103" i="94"/>
  <c r="J99" i="94"/>
  <c r="J95" i="94"/>
  <c r="J91" i="94"/>
  <c r="J87" i="94"/>
  <c r="J153" i="94" s="1"/>
  <c r="J83" i="94"/>
  <c r="K82" i="94"/>
  <c r="H5" i="93"/>
  <c r="H8" i="93" s="1"/>
  <c r="H16" i="93"/>
  <c r="H17" i="93"/>
  <c r="H7" i="93"/>
  <c r="G14" i="93"/>
  <c r="G22" i="93"/>
  <c r="G23" i="93"/>
  <c r="G24" i="93"/>
  <c r="G25" i="93"/>
  <c r="G26" i="93"/>
  <c r="G27" i="93"/>
  <c r="J32" i="93"/>
  <c r="J33" i="93"/>
  <c r="J34" i="93"/>
  <c r="J35" i="93"/>
  <c r="J36" i="93"/>
  <c r="J37" i="93"/>
  <c r="J38" i="93"/>
  <c r="J39" i="93"/>
  <c r="J40" i="93"/>
  <c r="J41" i="93"/>
  <c r="J42" i="93"/>
  <c r="J43" i="93"/>
  <c r="J44" i="93"/>
  <c r="J45" i="93"/>
  <c r="J46" i="93"/>
  <c r="J47" i="93"/>
  <c r="J48" i="93"/>
  <c r="J49" i="93"/>
  <c r="J50" i="93"/>
  <c r="J51" i="93"/>
  <c r="J52" i="93"/>
  <c r="J53" i="93"/>
  <c r="J54" i="93"/>
  <c r="J55" i="93"/>
  <c r="J56" i="93"/>
  <c r="J57" i="93"/>
  <c r="J58" i="93"/>
  <c r="J59" i="93"/>
  <c r="J60" i="93"/>
  <c r="J61" i="93"/>
  <c r="J62" i="93"/>
  <c r="J63" i="93"/>
  <c r="J64" i="93"/>
  <c r="J65" i="93"/>
  <c r="J66" i="93"/>
  <c r="J67" i="93"/>
  <c r="J70" i="93"/>
  <c r="J72" i="93"/>
  <c r="J74" i="93"/>
  <c r="J76" i="93"/>
  <c r="J78" i="93"/>
  <c r="J80" i="93"/>
  <c r="J82" i="93"/>
  <c r="J88" i="93"/>
  <c r="J96" i="93"/>
  <c r="J104" i="93"/>
  <c r="J112" i="93"/>
  <c r="J120" i="93"/>
  <c r="J128" i="93"/>
  <c r="J136" i="93"/>
  <c r="J144" i="93"/>
  <c r="J152" i="93"/>
  <c r="J69" i="93"/>
  <c r="J71" i="93"/>
  <c r="J73" i="93"/>
  <c r="J75" i="93"/>
  <c r="J77" i="93"/>
  <c r="J79" i="93"/>
  <c r="J81" i="93"/>
  <c r="J83" i="93"/>
  <c r="J91" i="93"/>
  <c r="J99" i="93"/>
  <c r="J107" i="93"/>
  <c r="J115" i="93"/>
  <c r="J123" i="93"/>
  <c r="J131" i="93"/>
  <c r="J139" i="93"/>
  <c r="J147" i="93"/>
  <c r="F152" i="92"/>
  <c r="F151" i="92"/>
  <c r="F150" i="92"/>
  <c r="F149" i="92"/>
  <c r="F148" i="92"/>
  <c r="F147" i="92"/>
  <c r="F146" i="92"/>
  <c r="F145" i="92"/>
  <c r="F144" i="92"/>
  <c r="F143" i="92"/>
  <c r="F142" i="92"/>
  <c r="F141" i="92"/>
  <c r="F140" i="92"/>
  <c r="F139" i="92"/>
  <c r="F138" i="92"/>
  <c r="F137" i="92"/>
  <c r="F136" i="92"/>
  <c r="F135" i="92"/>
  <c r="F134" i="92"/>
  <c r="F133" i="92"/>
  <c r="F132" i="92"/>
  <c r="F131" i="92"/>
  <c r="F130" i="92"/>
  <c r="F129" i="92"/>
  <c r="F128" i="92"/>
  <c r="F127" i="92"/>
  <c r="F126" i="92"/>
  <c r="F125" i="92"/>
  <c r="F124" i="92"/>
  <c r="F123" i="92"/>
  <c r="F122" i="92"/>
  <c r="F121" i="92"/>
  <c r="F120" i="92"/>
  <c r="F119" i="92"/>
  <c r="F118" i="92"/>
  <c r="F117" i="92"/>
  <c r="F116" i="92"/>
  <c r="F115" i="92"/>
  <c r="F114" i="92"/>
  <c r="F113" i="92"/>
  <c r="F112" i="92"/>
  <c r="F111" i="92"/>
  <c r="F110" i="92"/>
  <c r="F109" i="92"/>
  <c r="F108" i="92"/>
  <c r="F107" i="92"/>
  <c r="F106" i="92"/>
  <c r="F105" i="92"/>
  <c r="F104" i="92"/>
  <c r="F103" i="92"/>
  <c r="F102" i="92"/>
  <c r="F101" i="92"/>
  <c r="F100" i="92"/>
  <c r="F99" i="92"/>
  <c r="F98" i="92"/>
  <c r="F97" i="92"/>
  <c r="F96" i="92"/>
  <c r="F95" i="92"/>
  <c r="F94" i="92"/>
  <c r="F93" i="92"/>
  <c r="F92" i="92"/>
  <c r="F91" i="92"/>
  <c r="F90" i="92"/>
  <c r="F89" i="92"/>
  <c r="F88" i="92"/>
  <c r="F87" i="92"/>
  <c r="F86" i="92"/>
  <c r="F85" i="92"/>
  <c r="F84" i="92"/>
  <c r="F83" i="92"/>
  <c r="F82" i="92"/>
  <c r="F81" i="92"/>
  <c r="F80" i="92"/>
  <c r="F79" i="92"/>
  <c r="F78" i="92"/>
  <c r="F77" i="92"/>
  <c r="F76" i="92"/>
  <c r="F75" i="92"/>
  <c r="F74" i="92"/>
  <c r="F73" i="92"/>
  <c r="F72" i="92"/>
  <c r="F71" i="92"/>
  <c r="F70" i="92"/>
  <c r="F69" i="92"/>
  <c r="F68" i="92"/>
  <c r="F67" i="92"/>
  <c r="F66" i="92"/>
  <c r="F65" i="92"/>
  <c r="F64" i="92"/>
  <c r="F63" i="92"/>
  <c r="F62" i="92"/>
  <c r="F61" i="92"/>
  <c r="F60" i="92"/>
  <c r="F59" i="92"/>
  <c r="F58" i="92"/>
  <c r="F57" i="92"/>
  <c r="F56" i="92"/>
  <c r="F55" i="92"/>
  <c r="F54" i="92"/>
  <c r="F53" i="92"/>
  <c r="F52" i="92"/>
  <c r="F51" i="92"/>
  <c r="F50" i="92"/>
  <c r="F49" i="92"/>
  <c r="F48" i="92"/>
  <c r="F47" i="92"/>
  <c r="F46" i="92"/>
  <c r="F45" i="92"/>
  <c r="F44" i="92"/>
  <c r="F43" i="92"/>
  <c r="F42" i="92"/>
  <c r="F41" i="92"/>
  <c r="F40" i="92"/>
  <c r="F39" i="92"/>
  <c r="F38" i="92"/>
  <c r="F37" i="92"/>
  <c r="F36" i="92"/>
  <c r="F35" i="92"/>
  <c r="F34" i="92"/>
  <c r="F33" i="92"/>
  <c r="F32" i="92"/>
  <c r="F27" i="92"/>
  <c r="F26" i="92"/>
  <c r="F25" i="92"/>
  <c r="F24" i="92"/>
  <c r="F23" i="92"/>
  <c r="F22" i="92"/>
  <c r="F18" i="92"/>
  <c r="F17" i="92"/>
  <c r="F16" i="92"/>
  <c r="F15" i="92"/>
  <c r="F14" i="92"/>
  <c r="J8" i="92"/>
  <c r="G6" i="92"/>
  <c r="F6" i="92"/>
  <c r="G5" i="92"/>
  <c r="F5" i="92"/>
  <c r="H5" i="92" s="1"/>
  <c r="H8" i="92" s="1"/>
  <c r="H2" i="92"/>
  <c r="H7" i="92" s="1"/>
  <c r="J137" i="93" l="1"/>
  <c r="J129" i="93"/>
  <c r="J113" i="93"/>
  <c r="J97" i="93"/>
  <c r="J142" i="93"/>
  <c r="J126" i="93"/>
  <c r="J110" i="93"/>
  <c r="J94" i="93"/>
  <c r="J151" i="93"/>
  <c r="J143" i="93"/>
  <c r="J135" i="93"/>
  <c r="J127" i="93"/>
  <c r="J119" i="93"/>
  <c r="J111" i="93"/>
  <c r="J103" i="93"/>
  <c r="J95" i="93"/>
  <c r="J87" i="93"/>
  <c r="J148" i="93"/>
  <c r="J140" i="93"/>
  <c r="J132" i="93"/>
  <c r="J124" i="93"/>
  <c r="J116" i="93"/>
  <c r="J108" i="93"/>
  <c r="J100" i="93"/>
  <c r="J92" i="93"/>
  <c r="J84" i="93"/>
  <c r="J145" i="93"/>
  <c r="J121" i="93"/>
  <c r="J105" i="93"/>
  <c r="J89" i="93"/>
  <c r="J150" i="93"/>
  <c r="J134" i="93"/>
  <c r="J118" i="93"/>
  <c r="J102" i="93"/>
  <c r="J86" i="93"/>
  <c r="J149" i="93"/>
  <c r="J141" i="93"/>
  <c r="J133" i="93"/>
  <c r="J125" i="93"/>
  <c r="J117" i="93"/>
  <c r="J109" i="93"/>
  <c r="J101" i="93"/>
  <c r="J93" i="93"/>
  <c r="J85" i="93"/>
  <c r="J154" i="93" s="1"/>
  <c r="J146" i="93"/>
  <c r="J138" i="93"/>
  <c r="J130" i="93"/>
  <c r="J122" i="93"/>
  <c r="J114" i="93"/>
  <c r="J106" i="93"/>
  <c r="J98" i="93"/>
  <c r="J90" i="93"/>
  <c r="K153" i="94"/>
  <c r="K154" i="94" s="1"/>
  <c r="J154" i="94"/>
  <c r="K82" i="93"/>
  <c r="K153" i="93"/>
  <c r="H17" i="92"/>
  <c r="J83" i="92"/>
  <c r="J85" i="92"/>
  <c r="J87" i="92"/>
  <c r="J89" i="92"/>
  <c r="J91" i="92"/>
  <c r="J93" i="92"/>
  <c r="J95" i="92"/>
  <c r="J97" i="92"/>
  <c r="J99" i="92"/>
  <c r="J101" i="92"/>
  <c r="J103" i="92"/>
  <c r="J105" i="92"/>
  <c r="J107" i="92"/>
  <c r="J109" i="92"/>
  <c r="J111" i="92"/>
  <c r="J113" i="92"/>
  <c r="J115" i="92"/>
  <c r="J117" i="92"/>
  <c r="J119" i="92"/>
  <c r="J121" i="92"/>
  <c r="J123" i="92"/>
  <c r="J125" i="92"/>
  <c r="J127" i="92"/>
  <c r="J129" i="92"/>
  <c r="J131" i="92"/>
  <c r="J133" i="92"/>
  <c r="J135" i="92"/>
  <c r="J137" i="92"/>
  <c r="J139" i="92"/>
  <c r="J141" i="92"/>
  <c r="J143" i="92"/>
  <c r="J145" i="92"/>
  <c r="J147" i="92"/>
  <c r="J149" i="92"/>
  <c r="J151" i="92"/>
  <c r="J82" i="92"/>
  <c r="J81" i="92"/>
  <c r="J80" i="92"/>
  <c r="J79" i="92"/>
  <c r="J78" i="92"/>
  <c r="J77" i="92"/>
  <c r="G14" i="92"/>
  <c r="H16" i="92"/>
  <c r="G22" i="92"/>
  <c r="G23" i="92"/>
  <c r="G24" i="92"/>
  <c r="G25" i="92"/>
  <c r="G26" i="92"/>
  <c r="G27" i="92"/>
  <c r="J32" i="92"/>
  <c r="J33" i="92"/>
  <c r="J34" i="92"/>
  <c r="J35" i="92"/>
  <c r="J36" i="92"/>
  <c r="J37" i="92"/>
  <c r="J38" i="92"/>
  <c r="J39" i="92"/>
  <c r="J40" i="92"/>
  <c r="J41" i="92"/>
  <c r="J42" i="92"/>
  <c r="J43" i="92"/>
  <c r="J44" i="92"/>
  <c r="J45" i="92"/>
  <c r="J46" i="92"/>
  <c r="J47" i="92"/>
  <c r="J48" i="92"/>
  <c r="J49" i="92"/>
  <c r="J50" i="92"/>
  <c r="J51" i="92"/>
  <c r="J52" i="92"/>
  <c r="J53" i="92"/>
  <c r="J54" i="92"/>
  <c r="J55" i="92"/>
  <c r="J56" i="92"/>
  <c r="J57" i="92"/>
  <c r="J58" i="92"/>
  <c r="J59" i="92"/>
  <c r="J60" i="92"/>
  <c r="J61" i="92"/>
  <c r="J62" i="92"/>
  <c r="J63" i="92"/>
  <c r="J64" i="92"/>
  <c r="J65" i="92"/>
  <c r="J66" i="92"/>
  <c r="J67" i="92"/>
  <c r="J68" i="92"/>
  <c r="J69" i="92"/>
  <c r="J70" i="92"/>
  <c r="J71" i="92"/>
  <c r="J72" i="92"/>
  <c r="J73" i="92"/>
  <c r="J74" i="92"/>
  <c r="J75" i="92"/>
  <c r="J76" i="92"/>
  <c r="J84" i="92"/>
  <c r="J86" i="92"/>
  <c r="J88" i="92"/>
  <c r="J90" i="92"/>
  <c r="J92" i="92"/>
  <c r="J94" i="92"/>
  <c r="J96" i="92"/>
  <c r="J98" i="92"/>
  <c r="J100" i="92"/>
  <c r="J102" i="92"/>
  <c r="J104" i="92"/>
  <c r="J106" i="92"/>
  <c r="J108" i="92"/>
  <c r="J110" i="92"/>
  <c r="J112" i="92"/>
  <c r="J114" i="92"/>
  <c r="J116" i="92"/>
  <c r="J118" i="92"/>
  <c r="J120" i="92"/>
  <c r="J122" i="92"/>
  <c r="J124" i="92"/>
  <c r="J126" i="92"/>
  <c r="J128" i="92"/>
  <c r="J130" i="92"/>
  <c r="J132" i="92"/>
  <c r="J134" i="92"/>
  <c r="J136" i="92"/>
  <c r="J138" i="92"/>
  <c r="J140" i="92"/>
  <c r="J142" i="92"/>
  <c r="J144" i="92"/>
  <c r="J146" i="92"/>
  <c r="J148" i="92"/>
  <c r="J150" i="92"/>
  <c r="J152" i="92"/>
  <c r="F107" i="91"/>
  <c r="F122" i="91"/>
  <c r="F152" i="91"/>
  <c r="F151" i="91"/>
  <c r="F150" i="91"/>
  <c r="F149" i="91"/>
  <c r="F148" i="91"/>
  <c r="F147" i="91"/>
  <c r="F146" i="91"/>
  <c r="F145" i="91"/>
  <c r="F144" i="91"/>
  <c r="F143" i="91"/>
  <c r="F142" i="91"/>
  <c r="F141" i="91"/>
  <c r="F140" i="91"/>
  <c r="F139" i="91"/>
  <c r="F138" i="91"/>
  <c r="F137" i="91"/>
  <c r="F136" i="91"/>
  <c r="F135" i="91"/>
  <c r="F134" i="91"/>
  <c r="F133" i="91"/>
  <c r="F132" i="91"/>
  <c r="F131" i="91"/>
  <c r="F130" i="91"/>
  <c r="F129" i="91"/>
  <c r="F128" i="91"/>
  <c r="F127" i="91"/>
  <c r="F126" i="91"/>
  <c r="F125" i="91"/>
  <c r="F124" i="91"/>
  <c r="F123" i="91"/>
  <c r="F121" i="91"/>
  <c r="F120" i="91"/>
  <c r="F119" i="91"/>
  <c r="F118" i="91"/>
  <c r="F117" i="91"/>
  <c r="F116" i="91"/>
  <c r="F115" i="91"/>
  <c r="F114" i="91"/>
  <c r="F113" i="91"/>
  <c r="F112" i="91"/>
  <c r="F111" i="91"/>
  <c r="F110" i="91"/>
  <c r="F109" i="91"/>
  <c r="F108" i="91"/>
  <c r="F106" i="91"/>
  <c r="F105" i="91"/>
  <c r="F104" i="91"/>
  <c r="F103" i="91"/>
  <c r="F102" i="91"/>
  <c r="F101" i="91"/>
  <c r="F100" i="91"/>
  <c r="F99" i="91"/>
  <c r="F98" i="91"/>
  <c r="F97" i="91"/>
  <c r="F96" i="91"/>
  <c r="F95" i="91"/>
  <c r="F94" i="91"/>
  <c r="F93" i="91"/>
  <c r="F92" i="91"/>
  <c r="F91" i="91"/>
  <c r="F90" i="91"/>
  <c r="F89" i="91"/>
  <c r="F88" i="91"/>
  <c r="F87" i="91"/>
  <c r="F86" i="91"/>
  <c r="F85" i="91"/>
  <c r="F84" i="91"/>
  <c r="F83" i="91"/>
  <c r="F82" i="91"/>
  <c r="F81" i="91"/>
  <c r="F80" i="91"/>
  <c r="F79" i="91"/>
  <c r="F78" i="91"/>
  <c r="F77" i="91"/>
  <c r="F76" i="91"/>
  <c r="F75" i="91"/>
  <c r="F74" i="91"/>
  <c r="F73" i="91"/>
  <c r="F72" i="91"/>
  <c r="F71" i="91"/>
  <c r="F70" i="91"/>
  <c r="F69" i="91"/>
  <c r="F68" i="91"/>
  <c r="F67" i="91"/>
  <c r="F66" i="91"/>
  <c r="F65" i="91"/>
  <c r="F64" i="91"/>
  <c r="F63" i="91"/>
  <c r="F62" i="91"/>
  <c r="F61" i="91"/>
  <c r="F60" i="91"/>
  <c r="F59" i="91"/>
  <c r="F58" i="91"/>
  <c r="F57" i="91"/>
  <c r="F56" i="91"/>
  <c r="F55" i="91"/>
  <c r="F54" i="91"/>
  <c r="F53" i="91"/>
  <c r="F52" i="91"/>
  <c r="F51" i="91"/>
  <c r="F50" i="91"/>
  <c r="F49" i="91"/>
  <c r="F48" i="91"/>
  <c r="F47" i="91"/>
  <c r="F46" i="91"/>
  <c r="F45" i="91"/>
  <c r="F44" i="91"/>
  <c r="F43" i="91"/>
  <c r="F42" i="91"/>
  <c r="F41" i="91"/>
  <c r="F40" i="91"/>
  <c r="F39" i="91"/>
  <c r="F38" i="91"/>
  <c r="F37" i="91"/>
  <c r="F36" i="91"/>
  <c r="F35" i="91"/>
  <c r="F34" i="91"/>
  <c r="F33" i="91"/>
  <c r="F32" i="91"/>
  <c r="F27" i="91"/>
  <c r="F26" i="91"/>
  <c r="F25" i="91"/>
  <c r="F24" i="91"/>
  <c r="F23" i="91"/>
  <c r="F22" i="91"/>
  <c r="F18" i="91"/>
  <c r="F17" i="91"/>
  <c r="F16" i="91"/>
  <c r="F15" i="91"/>
  <c r="F14" i="91"/>
  <c r="J8" i="91"/>
  <c r="G6" i="91"/>
  <c r="F6" i="91"/>
  <c r="G5" i="91"/>
  <c r="F5" i="91"/>
  <c r="H2" i="91"/>
  <c r="H7" i="91" s="1"/>
  <c r="J153" i="93" l="1"/>
  <c r="H5" i="91"/>
  <c r="H8" i="91" s="1"/>
  <c r="K154" i="93"/>
  <c r="K82" i="92"/>
  <c r="J154" i="92"/>
  <c r="J153" i="92"/>
  <c r="K153" i="92"/>
  <c r="H17" i="91"/>
  <c r="J83" i="91"/>
  <c r="J85" i="91"/>
  <c r="J87" i="91"/>
  <c r="J89" i="91"/>
  <c r="J91" i="91"/>
  <c r="J93" i="91"/>
  <c r="J95" i="91"/>
  <c r="J97" i="91"/>
  <c r="J99" i="91"/>
  <c r="J101" i="91"/>
  <c r="J103" i="91"/>
  <c r="J105" i="91"/>
  <c r="J107" i="91"/>
  <c r="J109" i="91"/>
  <c r="J111" i="91"/>
  <c r="J113" i="91"/>
  <c r="J115" i="91"/>
  <c r="J117" i="91"/>
  <c r="J119" i="91"/>
  <c r="J121" i="91"/>
  <c r="J123" i="91"/>
  <c r="J125" i="91"/>
  <c r="J127" i="91"/>
  <c r="J129" i="91"/>
  <c r="J131" i="91"/>
  <c r="J133" i="91"/>
  <c r="J135" i="91"/>
  <c r="J137" i="91"/>
  <c r="J139" i="91"/>
  <c r="J141" i="91"/>
  <c r="J143" i="91"/>
  <c r="J145" i="91"/>
  <c r="J147" i="91"/>
  <c r="J149" i="91"/>
  <c r="J151" i="91"/>
  <c r="J82" i="91"/>
  <c r="J81" i="91"/>
  <c r="J80" i="91"/>
  <c r="J79" i="91"/>
  <c r="J78" i="91"/>
  <c r="J77" i="91"/>
  <c r="G14" i="91"/>
  <c r="H16" i="91"/>
  <c r="G22" i="91"/>
  <c r="G23" i="91"/>
  <c r="G24" i="91"/>
  <c r="G25" i="91"/>
  <c r="G26" i="91"/>
  <c r="G27" i="91"/>
  <c r="J32" i="91"/>
  <c r="J33" i="91"/>
  <c r="J34" i="91"/>
  <c r="J35" i="91"/>
  <c r="J36" i="91"/>
  <c r="J37" i="91"/>
  <c r="J38" i="91"/>
  <c r="J39" i="91"/>
  <c r="J40" i="91"/>
  <c r="J41" i="91"/>
  <c r="J42" i="91"/>
  <c r="J43" i="91"/>
  <c r="J44" i="91"/>
  <c r="J45" i="91"/>
  <c r="J46" i="91"/>
  <c r="J47" i="91"/>
  <c r="J48" i="91"/>
  <c r="J49" i="91"/>
  <c r="J50" i="91"/>
  <c r="J51" i="91"/>
  <c r="J52" i="91"/>
  <c r="J53" i="91"/>
  <c r="J54" i="91"/>
  <c r="J55" i="91"/>
  <c r="J56" i="91"/>
  <c r="J57" i="91"/>
  <c r="J58" i="91"/>
  <c r="J59" i="91"/>
  <c r="J60" i="91"/>
  <c r="J61" i="91"/>
  <c r="J62" i="91"/>
  <c r="J63" i="91"/>
  <c r="J64" i="91"/>
  <c r="J65" i="91"/>
  <c r="J66" i="91"/>
  <c r="J67" i="91"/>
  <c r="J68" i="91"/>
  <c r="J69" i="91"/>
  <c r="J70" i="91"/>
  <c r="J71" i="91"/>
  <c r="J72" i="91"/>
  <c r="J73" i="91"/>
  <c r="J74" i="91"/>
  <c r="J75" i="91"/>
  <c r="J76" i="91"/>
  <c r="J84" i="91"/>
  <c r="J86" i="91"/>
  <c r="J88" i="91"/>
  <c r="J90" i="91"/>
  <c r="J92" i="91"/>
  <c r="J94" i="91"/>
  <c r="J96" i="91"/>
  <c r="J98" i="91"/>
  <c r="J100" i="91"/>
  <c r="J102" i="91"/>
  <c r="J104" i="91"/>
  <c r="J106" i="91"/>
  <c r="J108" i="91"/>
  <c r="J110" i="91"/>
  <c r="J112" i="91"/>
  <c r="J114" i="91"/>
  <c r="J116" i="91"/>
  <c r="J118" i="91"/>
  <c r="J120" i="91"/>
  <c r="J122" i="91"/>
  <c r="J124" i="91"/>
  <c r="J126" i="91"/>
  <c r="J128" i="91"/>
  <c r="J130" i="91"/>
  <c r="J132" i="91"/>
  <c r="J134" i="91"/>
  <c r="J136" i="91"/>
  <c r="J138" i="91"/>
  <c r="J140" i="91"/>
  <c r="J142" i="91"/>
  <c r="J144" i="91"/>
  <c r="J146" i="91"/>
  <c r="J148" i="91"/>
  <c r="J150" i="91"/>
  <c r="J152" i="91"/>
  <c r="F152" i="90"/>
  <c r="F151" i="90"/>
  <c r="F150" i="90"/>
  <c r="F149" i="90"/>
  <c r="F148" i="90"/>
  <c r="F147" i="90"/>
  <c r="F146" i="90"/>
  <c r="F145" i="90"/>
  <c r="F144" i="90"/>
  <c r="F143" i="90"/>
  <c r="F142" i="90"/>
  <c r="F141" i="90"/>
  <c r="F140" i="90"/>
  <c r="F139" i="90"/>
  <c r="F138" i="90"/>
  <c r="F137" i="90"/>
  <c r="F136" i="90"/>
  <c r="F135" i="90"/>
  <c r="F134" i="90"/>
  <c r="F133" i="90"/>
  <c r="F132" i="90"/>
  <c r="F131" i="90"/>
  <c r="F130" i="90"/>
  <c r="F129" i="90"/>
  <c r="F128" i="90"/>
  <c r="F127" i="90"/>
  <c r="F126" i="90"/>
  <c r="F125" i="90"/>
  <c r="F124" i="90"/>
  <c r="F123" i="90"/>
  <c r="F122" i="90"/>
  <c r="F121" i="90"/>
  <c r="F120" i="90"/>
  <c r="F119" i="90"/>
  <c r="F118" i="90"/>
  <c r="F117" i="90"/>
  <c r="F116" i="90"/>
  <c r="F115" i="90"/>
  <c r="F114" i="90"/>
  <c r="F113" i="90"/>
  <c r="F112" i="90"/>
  <c r="F111" i="90"/>
  <c r="F110" i="90"/>
  <c r="F109" i="90"/>
  <c r="F108" i="90"/>
  <c r="F107" i="90"/>
  <c r="F106" i="90"/>
  <c r="F105" i="90"/>
  <c r="F104" i="90"/>
  <c r="F103" i="90"/>
  <c r="F102" i="90"/>
  <c r="F101" i="90"/>
  <c r="F100" i="90"/>
  <c r="F99" i="90"/>
  <c r="F98" i="90"/>
  <c r="F97" i="90"/>
  <c r="F96" i="90"/>
  <c r="F95" i="90"/>
  <c r="F94" i="90"/>
  <c r="F93" i="90"/>
  <c r="F92" i="90"/>
  <c r="F91" i="90"/>
  <c r="F90" i="90"/>
  <c r="F89" i="90"/>
  <c r="F88" i="90"/>
  <c r="F87" i="90"/>
  <c r="F86" i="90"/>
  <c r="F85" i="90"/>
  <c r="F84" i="90"/>
  <c r="F83" i="90"/>
  <c r="F82" i="90"/>
  <c r="F81" i="90"/>
  <c r="F80" i="90"/>
  <c r="F79" i="90"/>
  <c r="F78" i="90"/>
  <c r="F77" i="90"/>
  <c r="F76" i="90"/>
  <c r="F75" i="90"/>
  <c r="F74" i="90"/>
  <c r="F73" i="90"/>
  <c r="F72" i="90"/>
  <c r="F71" i="90"/>
  <c r="F70" i="90"/>
  <c r="F69" i="90"/>
  <c r="F68" i="90"/>
  <c r="F67" i="90"/>
  <c r="F66" i="90"/>
  <c r="F65" i="90"/>
  <c r="F64" i="90"/>
  <c r="F63" i="90"/>
  <c r="F62" i="90"/>
  <c r="F61" i="90"/>
  <c r="F60" i="90"/>
  <c r="F59" i="90"/>
  <c r="F58" i="90"/>
  <c r="F57" i="90"/>
  <c r="F56" i="90"/>
  <c r="F55" i="90"/>
  <c r="F54" i="90"/>
  <c r="F53" i="90"/>
  <c r="F52" i="90"/>
  <c r="F51" i="90"/>
  <c r="F50" i="90"/>
  <c r="F49" i="90"/>
  <c r="F48" i="90"/>
  <c r="F47" i="90"/>
  <c r="F46" i="90"/>
  <c r="F45" i="90"/>
  <c r="F44" i="90"/>
  <c r="F43" i="90"/>
  <c r="F42" i="90"/>
  <c r="F41" i="90"/>
  <c r="F40" i="90"/>
  <c r="F39" i="90"/>
  <c r="F38" i="90"/>
  <c r="F37" i="90"/>
  <c r="F36" i="90"/>
  <c r="F35" i="90"/>
  <c r="F34" i="90"/>
  <c r="F33" i="90"/>
  <c r="F32" i="90"/>
  <c r="F27" i="90"/>
  <c r="F26" i="90"/>
  <c r="F25" i="90"/>
  <c r="F24" i="90"/>
  <c r="F23" i="90"/>
  <c r="F22" i="90"/>
  <c r="F18" i="90"/>
  <c r="F17" i="90"/>
  <c r="F16" i="90"/>
  <c r="F15" i="90"/>
  <c r="F14" i="90"/>
  <c r="J8" i="90"/>
  <c r="G6" i="90"/>
  <c r="F6" i="90"/>
  <c r="G5" i="90"/>
  <c r="F5" i="90"/>
  <c r="H2" i="90"/>
  <c r="K154" i="92" l="1"/>
  <c r="K82" i="91"/>
  <c r="J154" i="91"/>
  <c r="J153" i="91"/>
  <c r="K153" i="91"/>
  <c r="J82" i="90"/>
  <c r="H5" i="90"/>
  <c r="J152" i="90" s="1"/>
  <c r="G25" i="90"/>
  <c r="J33" i="90"/>
  <c r="J37" i="90"/>
  <c r="J41" i="90"/>
  <c r="J45" i="90"/>
  <c r="J49" i="90"/>
  <c r="J53" i="90"/>
  <c r="J57" i="90"/>
  <c r="J63" i="90"/>
  <c r="J67" i="90"/>
  <c r="J69" i="90"/>
  <c r="G23" i="90"/>
  <c r="G27" i="90"/>
  <c r="J35" i="90"/>
  <c r="J39" i="90"/>
  <c r="J43" i="90"/>
  <c r="J47" i="90"/>
  <c r="J51" i="90"/>
  <c r="J55" i="90"/>
  <c r="J59" i="90"/>
  <c r="J61" i="90"/>
  <c r="J65" i="90"/>
  <c r="H16" i="90"/>
  <c r="H17" i="90"/>
  <c r="G22" i="90"/>
  <c r="G24" i="90"/>
  <c r="G26" i="90"/>
  <c r="J32" i="90"/>
  <c r="J34" i="90"/>
  <c r="J36" i="90"/>
  <c r="J38" i="90"/>
  <c r="J40" i="90"/>
  <c r="J42" i="90"/>
  <c r="J44" i="90"/>
  <c r="J46" i="90"/>
  <c r="J48" i="90"/>
  <c r="J50" i="90"/>
  <c r="J52" i="90"/>
  <c r="J54" i="90"/>
  <c r="J56" i="90"/>
  <c r="J58" i="90"/>
  <c r="J60" i="90"/>
  <c r="J62" i="90"/>
  <c r="J64" i="90"/>
  <c r="J66" i="90"/>
  <c r="J68" i="90"/>
  <c r="J151" i="90"/>
  <c r="J149" i="90"/>
  <c r="J147" i="90"/>
  <c r="J145" i="90"/>
  <c r="J143" i="90"/>
  <c r="J141" i="90"/>
  <c r="J139" i="90"/>
  <c r="J137" i="90"/>
  <c r="J135" i="90"/>
  <c r="J133" i="90"/>
  <c r="J131" i="90"/>
  <c r="J129" i="90"/>
  <c r="J127" i="90"/>
  <c r="J125" i="90"/>
  <c r="J123" i="90"/>
  <c r="J121" i="90"/>
  <c r="J119" i="90"/>
  <c r="J117" i="90"/>
  <c r="J115" i="90"/>
  <c r="J113" i="90"/>
  <c r="J111" i="90"/>
  <c r="J109" i="90"/>
  <c r="J107" i="90"/>
  <c r="J105" i="90"/>
  <c r="J103" i="90"/>
  <c r="J101" i="90"/>
  <c r="J99" i="90"/>
  <c r="J97" i="90"/>
  <c r="J83" i="90"/>
  <c r="J87" i="90"/>
  <c r="J91" i="90"/>
  <c r="J95" i="90"/>
  <c r="J86" i="90"/>
  <c r="J90" i="90"/>
  <c r="J94" i="90"/>
  <c r="H7" i="90"/>
  <c r="G14" i="90"/>
  <c r="J70" i="90"/>
  <c r="J71" i="90"/>
  <c r="J72" i="90"/>
  <c r="J73" i="90"/>
  <c r="J74" i="90"/>
  <c r="J75" i="90"/>
  <c r="J76" i="90"/>
  <c r="J77" i="90"/>
  <c r="J78" i="90"/>
  <c r="J79" i="90"/>
  <c r="J80" i="90"/>
  <c r="J81" i="90"/>
  <c r="F16" i="89"/>
  <c r="F152" i="89"/>
  <c r="F151" i="89"/>
  <c r="F150" i="89"/>
  <c r="F149" i="89"/>
  <c r="F148" i="89"/>
  <c r="F147" i="89"/>
  <c r="F146" i="89"/>
  <c r="F145" i="89"/>
  <c r="F144" i="89"/>
  <c r="F143" i="89"/>
  <c r="F142" i="89"/>
  <c r="F141" i="89"/>
  <c r="F140" i="89"/>
  <c r="F139" i="89"/>
  <c r="F138" i="89"/>
  <c r="F137" i="89"/>
  <c r="F136" i="89"/>
  <c r="F135" i="89"/>
  <c r="F134" i="89"/>
  <c r="F133" i="89"/>
  <c r="F132" i="89"/>
  <c r="F131" i="89"/>
  <c r="F130" i="89"/>
  <c r="F129" i="89"/>
  <c r="F128" i="89"/>
  <c r="F127" i="89"/>
  <c r="F126" i="89"/>
  <c r="F125" i="89"/>
  <c r="F124" i="89"/>
  <c r="F123" i="89"/>
  <c r="F122" i="89"/>
  <c r="F121" i="89"/>
  <c r="F120" i="89"/>
  <c r="F119" i="89"/>
  <c r="F118" i="89"/>
  <c r="F117" i="89"/>
  <c r="F116" i="89"/>
  <c r="F115" i="89"/>
  <c r="F114" i="89"/>
  <c r="F113" i="89"/>
  <c r="F112" i="89"/>
  <c r="F111" i="89"/>
  <c r="F110" i="89"/>
  <c r="F109" i="89"/>
  <c r="F108" i="89"/>
  <c r="F107" i="89"/>
  <c r="F106" i="89"/>
  <c r="F105" i="89"/>
  <c r="F104" i="89"/>
  <c r="F103" i="89"/>
  <c r="F102" i="89"/>
  <c r="F101" i="89"/>
  <c r="F100" i="89"/>
  <c r="F99" i="89"/>
  <c r="F98" i="89"/>
  <c r="F97" i="89"/>
  <c r="F96" i="89"/>
  <c r="F95" i="89"/>
  <c r="F94" i="89"/>
  <c r="F93" i="89"/>
  <c r="F92" i="89"/>
  <c r="F91" i="89"/>
  <c r="F90" i="89"/>
  <c r="F89" i="89"/>
  <c r="F88" i="89"/>
  <c r="F87" i="89"/>
  <c r="F86" i="89"/>
  <c r="F85" i="89"/>
  <c r="F84" i="89"/>
  <c r="F83" i="89"/>
  <c r="F82" i="89"/>
  <c r="F81" i="89"/>
  <c r="F80" i="89"/>
  <c r="F79" i="89"/>
  <c r="F78" i="89"/>
  <c r="F77" i="89"/>
  <c r="F76" i="89"/>
  <c r="F75" i="89"/>
  <c r="F74" i="89"/>
  <c r="F73" i="89"/>
  <c r="F72" i="89"/>
  <c r="F71" i="89"/>
  <c r="F70" i="89"/>
  <c r="F69" i="89"/>
  <c r="F68" i="89"/>
  <c r="F67" i="89"/>
  <c r="F66" i="89"/>
  <c r="F65" i="89"/>
  <c r="F64" i="89"/>
  <c r="F63" i="89"/>
  <c r="F62" i="89"/>
  <c r="F61" i="89"/>
  <c r="F60" i="89"/>
  <c r="F59" i="89"/>
  <c r="F58" i="89"/>
  <c r="F57" i="89"/>
  <c r="F56" i="89"/>
  <c r="F55" i="89"/>
  <c r="F54" i="89"/>
  <c r="F53" i="89"/>
  <c r="F52" i="89"/>
  <c r="F51" i="89"/>
  <c r="F50" i="89"/>
  <c r="F49" i="89"/>
  <c r="F48" i="89"/>
  <c r="F47" i="89"/>
  <c r="F46" i="89"/>
  <c r="F45" i="89"/>
  <c r="F44" i="89"/>
  <c r="F43" i="89"/>
  <c r="F42" i="89"/>
  <c r="F41" i="89"/>
  <c r="F40" i="89"/>
  <c r="F39" i="89"/>
  <c r="F38" i="89"/>
  <c r="F37" i="89"/>
  <c r="F36" i="89"/>
  <c r="F35" i="89"/>
  <c r="F34" i="89"/>
  <c r="F33" i="89"/>
  <c r="F32" i="89"/>
  <c r="F27" i="89"/>
  <c r="F26" i="89"/>
  <c r="F25" i="89"/>
  <c r="F24" i="89"/>
  <c r="F23" i="89"/>
  <c r="F22" i="89"/>
  <c r="F18" i="89"/>
  <c r="F17" i="89"/>
  <c r="F15" i="89"/>
  <c r="F14" i="89"/>
  <c r="J8" i="89"/>
  <c r="G6" i="89"/>
  <c r="F6" i="89"/>
  <c r="G5" i="89"/>
  <c r="F5" i="89"/>
  <c r="H5" i="89" s="1"/>
  <c r="H8" i="89" s="1"/>
  <c r="H2" i="89"/>
  <c r="H7" i="89" s="1"/>
  <c r="H17" i="89" l="1"/>
  <c r="H16" i="89"/>
  <c r="K154" i="91"/>
  <c r="J96" i="90"/>
  <c r="J92" i="90"/>
  <c r="J88" i="90"/>
  <c r="J84" i="90"/>
  <c r="J93" i="90"/>
  <c r="J89" i="90"/>
  <c r="J85" i="90"/>
  <c r="H8" i="90"/>
  <c r="J98" i="90"/>
  <c r="J100" i="90"/>
  <c r="J102" i="90"/>
  <c r="J104" i="90"/>
  <c r="J106" i="90"/>
  <c r="J108" i="90"/>
  <c r="J110" i="90"/>
  <c r="J112" i="90"/>
  <c r="J114" i="90"/>
  <c r="J116" i="90"/>
  <c r="J118" i="90"/>
  <c r="J120" i="90"/>
  <c r="J122" i="90"/>
  <c r="J124" i="90"/>
  <c r="J126" i="90"/>
  <c r="J128" i="90"/>
  <c r="J130" i="90"/>
  <c r="J132" i="90"/>
  <c r="J134" i="90"/>
  <c r="J136" i="90"/>
  <c r="J138" i="90"/>
  <c r="J140" i="90"/>
  <c r="J142" i="90"/>
  <c r="J144" i="90"/>
  <c r="J146" i="90"/>
  <c r="J148" i="90"/>
  <c r="J150" i="90"/>
  <c r="K82" i="90"/>
  <c r="J83" i="89"/>
  <c r="J85" i="89"/>
  <c r="J87" i="89"/>
  <c r="J89" i="89"/>
  <c r="J91" i="89"/>
  <c r="J93" i="89"/>
  <c r="J95" i="89"/>
  <c r="J97" i="89"/>
  <c r="J99" i="89"/>
  <c r="J101" i="89"/>
  <c r="J103" i="89"/>
  <c r="J105" i="89"/>
  <c r="J107" i="89"/>
  <c r="J109" i="89"/>
  <c r="J111" i="89"/>
  <c r="J113" i="89"/>
  <c r="J115" i="89"/>
  <c r="J117" i="89"/>
  <c r="J119" i="89"/>
  <c r="J121" i="89"/>
  <c r="J123" i="89"/>
  <c r="J125" i="89"/>
  <c r="J127" i="89"/>
  <c r="J129" i="89"/>
  <c r="J131" i="89"/>
  <c r="J133" i="89"/>
  <c r="J135" i="89"/>
  <c r="J137" i="89"/>
  <c r="J139" i="89"/>
  <c r="J141" i="89"/>
  <c r="J143" i="89"/>
  <c r="J145" i="89"/>
  <c r="J147" i="89"/>
  <c r="J149" i="89"/>
  <c r="J151" i="89"/>
  <c r="G14" i="89"/>
  <c r="G22" i="89"/>
  <c r="G23" i="89"/>
  <c r="G24" i="89"/>
  <c r="G25" i="89"/>
  <c r="G26" i="89"/>
  <c r="G27" i="89"/>
  <c r="J32" i="89"/>
  <c r="J33" i="89"/>
  <c r="J34" i="89"/>
  <c r="J35" i="89"/>
  <c r="J36" i="89"/>
  <c r="J37" i="89"/>
  <c r="J38" i="89"/>
  <c r="J39" i="89"/>
  <c r="J40" i="89"/>
  <c r="J41" i="89"/>
  <c r="J42" i="89"/>
  <c r="J43" i="89"/>
  <c r="J44" i="89"/>
  <c r="J45" i="89"/>
  <c r="J46" i="89"/>
  <c r="J47" i="89"/>
  <c r="J48" i="89"/>
  <c r="J49" i="89"/>
  <c r="J50" i="89"/>
  <c r="J51" i="89"/>
  <c r="J52" i="89"/>
  <c r="J53" i="89"/>
  <c r="J54" i="89"/>
  <c r="J55" i="89"/>
  <c r="J56" i="89"/>
  <c r="J57" i="89"/>
  <c r="J58" i="89"/>
  <c r="J59" i="89"/>
  <c r="J60" i="89"/>
  <c r="J61" i="89"/>
  <c r="J62" i="89"/>
  <c r="J63" i="89"/>
  <c r="J64" i="89"/>
  <c r="J65" i="89"/>
  <c r="J66" i="89"/>
  <c r="J67" i="89"/>
  <c r="J68" i="89"/>
  <c r="J69" i="89"/>
  <c r="J70" i="89"/>
  <c r="J71" i="89"/>
  <c r="J72" i="89"/>
  <c r="J73" i="89"/>
  <c r="J74" i="89"/>
  <c r="J75" i="89"/>
  <c r="J76" i="89"/>
  <c r="J77" i="89"/>
  <c r="J78" i="89"/>
  <c r="J79" i="89"/>
  <c r="J80" i="89"/>
  <c r="J81" i="89"/>
  <c r="J82" i="89"/>
  <c r="J84" i="89"/>
  <c r="J86" i="89"/>
  <c r="J88" i="89"/>
  <c r="J90" i="89"/>
  <c r="J92" i="89"/>
  <c r="J94" i="89"/>
  <c r="J96" i="89"/>
  <c r="J98" i="89"/>
  <c r="J100" i="89"/>
  <c r="J102" i="89"/>
  <c r="J104" i="89"/>
  <c r="J106" i="89"/>
  <c r="J108" i="89"/>
  <c r="J110" i="89"/>
  <c r="J112" i="89"/>
  <c r="J114" i="89"/>
  <c r="J116" i="89"/>
  <c r="J118" i="89"/>
  <c r="J120" i="89"/>
  <c r="J122" i="89"/>
  <c r="J124" i="89"/>
  <c r="J126" i="89"/>
  <c r="J128" i="89"/>
  <c r="J130" i="89"/>
  <c r="J132" i="89"/>
  <c r="J134" i="89"/>
  <c r="J136" i="89"/>
  <c r="J138" i="89"/>
  <c r="J140" i="89"/>
  <c r="J142" i="89"/>
  <c r="J144" i="89"/>
  <c r="J146" i="89"/>
  <c r="J148" i="89"/>
  <c r="J150" i="89"/>
  <c r="J152" i="89"/>
  <c r="J153" i="90" l="1"/>
  <c r="J154" i="90"/>
  <c r="K153" i="90"/>
  <c r="K154" i="90" s="1"/>
  <c r="K153" i="89"/>
  <c r="J153" i="89"/>
  <c r="J154" i="89"/>
  <c r="K82" i="89"/>
  <c r="K154" i="89" l="1"/>
  <c r="F152" i="88" l="1"/>
  <c r="F151" i="88"/>
  <c r="F150" i="88"/>
  <c r="F149" i="88"/>
  <c r="F148" i="88"/>
  <c r="F147" i="88"/>
  <c r="F146" i="88"/>
  <c r="F145" i="88"/>
  <c r="F144" i="88"/>
  <c r="F143" i="88"/>
  <c r="F142" i="88"/>
  <c r="F141" i="88"/>
  <c r="F140" i="88"/>
  <c r="F139" i="88"/>
  <c r="F138" i="88"/>
  <c r="F137" i="88"/>
  <c r="F136" i="88"/>
  <c r="F135" i="88"/>
  <c r="F134" i="88"/>
  <c r="F133" i="88"/>
  <c r="F132" i="88"/>
  <c r="F131" i="88"/>
  <c r="F130" i="88"/>
  <c r="F129" i="88"/>
  <c r="F128" i="88"/>
  <c r="F127" i="88"/>
  <c r="F126" i="88"/>
  <c r="F125" i="88"/>
  <c r="F124" i="88"/>
  <c r="F123" i="88"/>
  <c r="F122" i="88"/>
  <c r="F121" i="88"/>
  <c r="F120" i="88"/>
  <c r="F119" i="88"/>
  <c r="F118" i="88"/>
  <c r="F117" i="88"/>
  <c r="F116" i="88"/>
  <c r="F115" i="88"/>
  <c r="F114" i="88"/>
  <c r="F113" i="88"/>
  <c r="F112" i="88"/>
  <c r="F111" i="88"/>
  <c r="F110" i="88"/>
  <c r="F109" i="88"/>
  <c r="F108" i="88"/>
  <c r="F107" i="88"/>
  <c r="F106" i="88"/>
  <c r="F105" i="88"/>
  <c r="F104" i="88"/>
  <c r="F103" i="88"/>
  <c r="F102" i="88"/>
  <c r="F101" i="88"/>
  <c r="F100" i="88"/>
  <c r="F99" i="88"/>
  <c r="F98" i="88"/>
  <c r="F97" i="88"/>
  <c r="F96" i="88"/>
  <c r="F95" i="88"/>
  <c r="F94" i="88"/>
  <c r="F93" i="88"/>
  <c r="F92" i="88"/>
  <c r="F91" i="88"/>
  <c r="F90" i="88"/>
  <c r="F89" i="88"/>
  <c r="F88" i="88"/>
  <c r="F87" i="88"/>
  <c r="F86" i="88"/>
  <c r="F85" i="88"/>
  <c r="F84" i="88"/>
  <c r="F83" i="88"/>
  <c r="F82" i="88"/>
  <c r="F81" i="88"/>
  <c r="F80" i="88"/>
  <c r="F79" i="88"/>
  <c r="F78" i="88"/>
  <c r="F77" i="88"/>
  <c r="F76" i="88"/>
  <c r="F75" i="88"/>
  <c r="F74" i="88"/>
  <c r="F73" i="88"/>
  <c r="F72" i="88"/>
  <c r="F71" i="88"/>
  <c r="F70" i="88"/>
  <c r="F69" i="88"/>
  <c r="F68" i="88"/>
  <c r="F67" i="88"/>
  <c r="F66" i="88"/>
  <c r="F65" i="88"/>
  <c r="F64" i="88"/>
  <c r="F63" i="88"/>
  <c r="F62" i="88"/>
  <c r="F61" i="88"/>
  <c r="F60" i="88"/>
  <c r="F59" i="88"/>
  <c r="F58" i="88"/>
  <c r="F57" i="88"/>
  <c r="F56" i="88"/>
  <c r="F55" i="88"/>
  <c r="F54" i="88"/>
  <c r="F53" i="88"/>
  <c r="F52" i="88"/>
  <c r="F51" i="88"/>
  <c r="F50" i="88"/>
  <c r="F49" i="88"/>
  <c r="F48" i="88"/>
  <c r="F47" i="88"/>
  <c r="F46" i="88"/>
  <c r="F45" i="88"/>
  <c r="F44" i="88"/>
  <c r="F43" i="88"/>
  <c r="F42" i="88"/>
  <c r="F41" i="88"/>
  <c r="F40" i="88"/>
  <c r="F39" i="88"/>
  <c r="F38" i="88"/>
  <c r="F37" i="88"/>
  <c r="F36" i="88"/>
  <c r="F35" i="88"/>
  <c r="F34" i="88"/>
  <c r="F33" i="88"/>
  <c r="F32" i="88"/>
  <c r="F27" i="88"/>
  <c r="F26" i="88"/>
  <c r="F25" i="88"/>
  <c r="F24" i="88"/>
  <c r="F23" i="88"/>
  <c r="F22" i="88"/>
  <c r="F17" i="88"/>
  <c r="F16" i="88"/>
  <c r="F15" i="88"/>
  <c r="F14" i="88"/>
  <c r="J8" i="88"/>
  <c r="G6" i="88"/>
  <c r="F6" i="88"/>
  <c r="G5" i="88"/>
  <c r="F5" i="88"/>
  <c r="H5" i="88" s="1"/>
  <c r="H8" i="88" s="1"/>
  <c r="H2" i="88"/>
  <c r="H7" i="88" s="1"/>
  <c r="J83" i="88" l="1"/>
  <c r="J85" i="88"/>
  <c r="J87" i="88"/>
  <c r="J89" i="88"/>
  <c r="J91" i="88"/>
  <c r="J93" i="88"/>
  <c r="J95" i="88"/>
  <c r="J97" i="88"/>
  <c r="J99" i="88"/>
  <c r="J101" i="88"/>
  <c r="J103" i="88"/>
  <c r="J105" i="88"/>
  <c r="J107" i="88"/>
  <c r="J109" i="88"/>
  <c r="J111" i="88"/>
  <c r="J113" i="88"/>
  <c r="J115" i="88"/>
  <c r="J117" i="88"/>
  <c r="J119" i="88"/>
  <c r="J121" i="88"/>
  <c r="J123" i="88"/>
  <c r="J125" i="88"/>
  <c r="J127" i="88"/>
  <c r="J129" i="88"/>
  <c r="J131" i="88"/>
  <c r="J133" i="88"/>
  <c r="J135" i="88"/>
  <c r="J137" i="88"/>
  <c r="J139" i="88"/>
  <c r="J141" i="88"/>
  <c r="J143" i="88"/>
  <c r="J145" i="88"/>
  <c r="J147" i="88"/>
  <c r="J149" i="88"/>
  <c r="J151" i="88"/>
  <c r="G14" i="88"/>
  <c r="G22" i="88"/>
  <c r="G23" i="88"/>
  <c r="G24" i="88"/>
  <c r="G25" i="88"/>
  <c r="G26" i="88"/>
  <c r="G27" i="88"/>
  <c r="J32" i="88"/>
  <c r="J33" i="88"/>
  <c r="J34" i="88"/>
  <c r="J35" i="88"/>
  <c r="J36" i="88"/>
  <c r="J37" i="88"/>
  <c r="J38" i="88"/>
  <c r="J39" i="88"/>
  <c r="J40" i="88"/>
  <c r="J41" i="88"/>
  <c r="J42" i="88"/>
  <c r="J43" i="88"/>
  <c r="J44" i="88"/>
  <c r="J45" i="88"/>
  <c r="J46" i="88"/>
  <c r="J47" i="88"/>
  <c r="J48" i="88"/>
  <c r="J49" i="88"/>
  <c r="J50" i="88"/>
  <c r="J51" i="88"/>
  <c r="J52" i="88"/>
  <c r="J53" i="88"/>
  <c r="J54" i="88"/>
  <c r="J55" i="88"/>
  <c r="J56" i="88"/>
  <c r="J57" i="88"/>
  <c r="J58" i="88"/>
  <c r="J59" i="88"/>
  <c r="J60" i="88"/>
  <c r="J61" i="88"/>
  <c r="J62" i="88"/>
  <c r="J63" i="88"/>
  <c r="J64" i="88"/>
  <c r="J65" i="88"/>
  <c r="J66" i="88"/>
  <c r="J67" i="88"/>
  <c r="J68" i="88"/>
  <c r="J69" i="88"/>
  <c r="J70" i="88"/>
  <c r="J71" i="88"/>
  <c r="J72" i="88"/>
  <c r="J73" i="88"/>
  <c r="J74" i="88"/>
  <c r="J75" i="88"/>
  <c r="J76" i="88"/>
  <c r="J77" i="88"/>
  <c r="J78" i="88"/>
  <c r="J79" i="88"/>
  <c r="J80" i="88"/>
  <c r="J81" i="88"/>
  <c r="J82" i="88"/>
  <c r="J84" i="88"/>
  <c r="J86" i="88"/>
  <c r="J88" i="88"/>
  <c r="J90" i="88"/>
  <c r="J92" i="88"/>
  <c r="J94" i="88"/>
  <c r="J96" i="88"/>
  <c r="J98" i="88"/>
  <c r="J100" i="88"/>
  <c r="J102" i="88"/>
  <c r="J104" i="88"/>
  <c r="J106" i="88"/>
  <c r="J108" i="88"/>
  <c r="J110" i="88"/>
  <c r="J112" i="88"/>
  <c r="J114" i="88"/>
  <c r="J116" i="88"/>
  <c r="J118" i="88"/>
  <c r="J120" i="88"/>
  <c r="J122" i="88"/>
  <c r="J124" i="88"/>
  <c r="J126" i="88"/>
  <c r="J128" i="88"/>
  <c r="J130" i="88"/>
  <c r="J132" i="88"/>
  <c r="J134" i="88"/>
  <c r="J136" i="88"/>
  <c r="J138" i="88"/>
  <c r="J140" i="88"/>
  <c r="J142" i="88"/>
  <c r="J144" i="88"/>
  <c r="J146" i="88"/>
  <c r="J148" i="88"/>
  <c r="J150" i="88"/>
  <c r="J152" i="88"/>
  <c r="F152" i="87"/>
  <c r="F151" i="87"/>
  <c r="F150" i="87"/>
  <c r="F149" i="87"/>
  <c r="F148" i="87"/>
  <c r="F147" i="87"/>
  <c r="F146" i="87"/>
  <c r="F145" i="87"/>
  <c r="F144" i="87"/>
  <c r="F143" i="87"/>
  <c r="F142" i="87"/>
  <c r="F141" i="87"/>
  <c r="F140" i="87"/>
  <c r="F139" i="87"/>
  <c r="F138" i="87"/>
  <c r="F137" i="87"/>
  <c r="F136" i="87"/>
  <c r="F135" i="87"/>
  <c r="F134" i="87"/>
  <c r="F133" i="87"/>
  <c r="F132" i="87"/>
  <c r="F131" i="87"/>
  <c r="F130" i="87"/>
  <c r="F129" i="87"/>
  <c r="F128" i="87"/>
  <c r="F127" i="87"/>
  <c r="F126" i="87"/>
  <c r="F125" i="87"/>
  <c r="F124" i="87"/>
  <c r="F123" i="87"/>
  <c r="F122" i="87"/>
  <c r="F121" i="87"/>
  <c r="F120" i="87"/>
  <c r="F119" i="87"/>
  <c r="F118" i="87"/>
  <c r="F117" i="87"/>
  <c r="F116" i="87"/>
  <c r="F115" i="87"/>
  <c r="F114" i="87"/>
  <c r="F113" i="87"/>
  <c r="F112" i="87"/>
  <c r="F111" i="87"/>
  <c r="F110" i="87"/>
  <c r="F109" i="87"/>
  <c r="F108" i="87"/>
  <c r="F107" i="87"/>
  <c r="F106" i="87"/>
  <c r="F105" i="87"/>
  <c r="F104" i="87"/>
  <c r="F103" i="87"/>
  <c r="F102" i="87"/>
  <c r="F101" i="87"/>
  <c r="F100" i="87"/>
  <c r="F99" i="87"/>
  <c r="F98" i="87"/>
  <c r="F97" i="87"/>
  <c r="F96" i="87"/>
  <c r="F95" i="87"/>
  <c r="F94" i="87"/>
  <c r="F93" i="87"/>
  <c r="F92" i="87"/>
  <c r="F91" i="87"/>
  <c r="F90" i="87"/>
  <c r="F89" i="87"/>
  <c r="F88" i="87"/>
  <c r="F87" i="87"/>
  <c r="F86" i="87"/>
  <c r="F85" i="87"/>
  <c r="F84" i="87"/>
  <c r="F83" i="87"/>
  <c r="F82" i="87"/>
  <c r="F81" i="87"/>
  <c r="F80" i="87"/>
  <c r="F79" i="87"/>
  <c r="F78" i="87"/>
  <c r="F77" i="87"/>
  <c r="F76" i="87"/>
  <c r="F75" i="87"/>
  <c r="F74" i="87"/>
  <c r="F73" i="87"/>
  <c r="F72" i="87"/>
  <c r="F71" i="87"/>
  <c r="F70" i="87"/>
  <c r="F69" i="87"/>
  <c r="F68" i="87"/>
  <c r="F67" i="87"/>
  <c r="F66" i="87"/>
  <c r="F65" i="87"/>
  <c r="F64" i="87"/>
  <c r="F63" i="87"/>
  <c r="F62" i="87"/>
  <c r="F61" i="87"/>
  <c r="F60" i="87"/>
  <c r="F59" i="87"/>
  <c r="F58" i="87"/>
  <c r="F57" i="87"/>
  <c r="F56" i="87"/>
  <c r="F55" i="87"/>
  <c r="F54" i="87"/>
  <c r="F53" i="87"/>
  <c r="F52" i="87"/>
  <c r="F51" i="87"/>
  <c r="F50" i="87"/>
  <c r="F49" i="87"/>
  <c r="F48" i="87"/>
  <c r="F47" i="87"/>
  <c r="F46" i="87"/>
  <c r="F45" i="87"/>
  <c r="F44" i="87"/>
  <c r="F43" i="87"/>
  <c r="F42" i="87"/>
  <c r="F41" i="87"/>
  <c r="F40" i="87"/>
  <c r="F39" i="87"/>
  <c r="F38" i="87"/>
  <c r="F37" i="87"/>
  <c r="F36" i="87"/>
  <c r="F35" i="87"/>
  <c r="F34" i="87"/>
  <c r="F33" i="87"/>
  <c r="F32" i="87"/>
  <c r="F27" i="87"/>
  <c r="F26" i="87"/>
  <c r="F25" i="87"/>
  <c r="F24" i="87"/>
  <c r="F23" i="87"/>
  <c r="F22" i="87"/>
  <c r="F17" i="87"/>
  <c r="F16" i="87"/>
  <c r="F15" i="87"/>
  <c r="F14" i="87"/>
  <c r="J8" i="87"/>
  <c r="G6" i="87"/>
  <c r="F6" i="87"/>
  <c r="G5" i="87"/>
  <c r="F5" i="87"/>
  <c r="H5" i="87" s="1"/>
  <c r="H2" i="87"/>
  <c r="H7" i="87" s="1"/>
  <c r="H8" i="87" l="1"/>
  <c r="J152" i="87"/>
  <c r="G14" i="87"/>
  <c r="G22" i="87"/>
  <c r="G23" i="87"/>
  <c r="G24" i="87"/>
  <c r="G25" i="87"/>
  <c r="G26" i="87"/>
  <c r="G27" i="87"/>
  <c r="J32" i="87"/>
  <c r="J33" i="87"/>
  <c r="J34" i="87"/>
  <c r="K82" i="87" s="1"/>
  <c r="J35" i="87"/>
  <c r="J36" i="87"/>
  <c r="J37" i="87"/>
  <c r="J38" i="87"/>
  <c r="J39" i="87"/>
  <c r="J40" i="87"/>
  <c r="J41" i="87"/>
  <c r="J42" i="87"/>
  <c r="J43" i="87"/>
  <c r="J44" i="87"/>
  <c r="J45" i="87"/>
  <c r="J46" i="87"/>
  <c r="J47" i="87"/>
  <c r="J48" i="87"/>
  <c r="J49" i="87"/>
  <c r="J50" i="87"/>
  <c r="J51" i="87"/>
  <c r="J52" i="87"/>
  <c r="J53" i="87"/>
  <c r="J54" i="87"/>
  <c r="J55" i="87"/>
  <c r="J56" i="87"/>
  <c r="J57" i="87"/>
  <c r="J58" i="87"/>
  <c r="J59" i="87"/>
  <c r="J60" i="87"/>
  <c r="J61" i="87"/>
  <c r="J62" i="87"/>
  <c r="J63" i="87"/>
  <c r="J64" i="87"/>
  <c r="J65" i="87"/>
  <c r="J66" i="87"/>
  <c r="J67" i="87"/>
  <c r="J68" i="87"/>
  <c r="J69" i="87"/>
  <c r="J70" i="87"/>
  <c r="J71" i="87"/>
  <c r="J72" i="87"/>
  <c r="J73" i="87"/>
  <c r="J74" i="87"/>
  <c r="J75" i="87"/>
  <c r="J76" i="87"/>
  <c r="J77" i="87"/>
  <c r="J78" i="87"/>
  <c r="J79" i="87"/>
  <c r="J80" i="87"/>
  <c r="J81" i="87"/>
  <c r="J82" i="87"/>
  <c r="K153" i="88"/>
  <c r="J153" i="88"/>
  <c r="J154" i="88"/>
  <c r="K82" i="88"/>
  <c r="J84" i="87"/>
  <c r="J86" i="87"/>
  <c r="J88" i="87"/>
  <c r="J90" i="87"/>
  <c r="J92" i="87"/>
  <c r="J94" i="87"/>
  <c r="J96" i="87"/>
  <c r="J98" i="87"/>
  <c r="J100" i="87"/>
  <c r="J102" i="87"/>
  <c r="J104" i="87"/>
  <c r="J106" i="87"/>
  <c r="J108" i="87"/>
  <c r="J110" i="87"/>
  <c r="J112" i="87"/>
  <c r="J114" i="87"/>
  <c r="J116" i="87"/>
  <c r="J118" i="87"/>
  <c r="J120" i="87"/>
  <c r="J122" i="87"/>
  <c r="J124" i="87"/>
  <c r="J126" i="87"/>
  <c r="J128" i="87"/>
  <c r="J130" i="87"/>
  <c r="J132" i="87"/>
  <c r="J134" i="87"/>
  <c r="J136" i="87"/>
  <c r="J138" i="87"/>
  <c r="J140" i="87"/>
  <c r="J142" i="87"/>
  <c r="J144" i="87"/>
  <c r="J146" i="87"/>
  <c r="J148" i="87"/>
  <c r="J150" i="87"/>
  <c r="J83" i="87"/>
  <c r="J85" i="87"/>
  <c r="J87" i="87"/>
  <c r="J89" i="87"/>
  <c r="J91" i="87"/>
  <c r="J93" i="87"/>
  <c r="J95" i="87"/>
  <c r="J97" i="87"/>
  <c r="J99" i="87"/>
  <c r="J101" i="87"/>
  <c r="J103" i="87"/>
  <c r="J105" i="87"/>
  <c r="J107" i="87"/>
  <c r="J109" i="87"/>
  <c r="J111" i="87"/>
  <c r="J113" i="87"/>
  <c r="J115" i="87"/>
  <c r="J117" i="87"/>
  <c r="J119" i="87"/>
  <c r="J121" i="87"/>
  <c r="J123" i="87"/>
  <c r="J125" i="87"/>
  <c r="J127" i="87"/>
  <c r="J129" i="87"/>
  <c r="J131" i="87"/>
  <c r="J133" i="87"/>
  <c r="J135" i="87"/>
  <c r="J137" i="87"/>
  <c r="J139" i="87"/>
  <c r="J141" i="87"/>
  <c r="J143" i="87"/>
  <c r="J145" i="87"/>
  <c r="J147" i="87"/>
  <c r="J149" i="87"/>
  <c r="J151" i="87"/>
  <c r="K154" i="88" l="1"/>
  <c r="J153" i="87"/>
  <c r="J154" i="87"/>
  <c r="K153" i="87"/>
  <c r="K154" i="87" s="1"/>
  <c r="F151" i="86" l="1"/>
  <c r="F150" i="86"/>
  <c r="F149" i="86"/>
  <c r="F148" i="86"/>
  <c r="F147" i="86"/>
  <c r="F146" i="86"/>
  <c r="F145" i="86"/>
  <c r="F144" i="86"/>
  <c r="F143" i="86"/>
  <c r="F142" i="86"/>
  <c r="F141" i="86"/>
  <c r="F140" i="86"/>
  <c r="F139" i="86"/>
  <c r="F138" i="86"/>
  <c r="F137" i="86"/>
  <c r="F136" i="86"/>
  <c r="F135" i="86"/>
  <c r="F134" i="86"/>
  <c r="F133" i="86"/>
  <c r="F132" i="86"/>
  <c r="F131" i="86"/>
  <c r="F130" i="86"/>
  <c r="F129" i="86"/>
  <c r="F128" i="86"/>
  <c r="F127" i="86"/>
  <c r="F126" i="86"/>
  <c r="F125" i="86"/>
  <c r="F124" i="86"/>
  <c r="F123" i="86"/>
  <c r="F122" i="86"/>
  <c r="F121" i="86"/>
  <c r="F120" i="86"/>
  <c r="F119" i="86"/>
  <c r="F118" i="86"/>
  <c r="F117" i="86"/>
  <c r="F116" i="86"/>
  <c r="F115" i="86"/>
  <c r="F114" i="86"/>
  <c r="F113" i="86"/>
  <c r="F112" i="86"/>
  <c r="F111" i="86"/>
  <c r="F110" i="86"/>
  <c r="F109" i="86"/>
  <c r="F108" i="86"/>
  <c r="F107" i="86"/>
  <c r="F106" i="86"/>
  <c r="F105" i="86"/>
  <c r="F104" i="86"/>
  <c r="F103" i="86"/>
  <c r="F102" i="86"/>
  <c r="F101" i="86"/>
  <c r="F100" i="86"/>
  <c r="F99" i="86"/>
  <c r="F98" i="86"/>
  <c r="F97" i="86"/>
  <c r="F96" i="86"/>
  <c r="F95" i="86"/>
  <c r="F94" i="86"/>
  <c r="F93" i="86"/>
  <c r="F92" i="86"/>
  <c r="F91" i="86"/>
  <c r="F90" i="86"/>
  <c r="F89" i="86"/>
  <c r="F88" i="86"/>
  <c r="F87" i="86"/>
  <c r="F86" i="86"/>
  <c r="F85" i="86"/>
  <c r="F84" i="86"/>
  <c r="F83" i="86"/>
  <c r="F82" i="86"/>
  <c r="F81" i="86"/>
  <c r="F80" i="86"/>
  <c r="F79" i="86"/>
  <c r="F78" i="86"/>
  <c r="F77" i="86"/>
  <c r="F76" i="86"/>
  <c r="F75" i="86"/>
  <c r="F74" i="86"/>
  <c r="F73" i="86"/>
  <c r="F72" i="86"/>
  <c r="F71" i="86"/>
  <c r="F70" i="86"/>
  <c r="F69" i="86"/>
  <c r="F68" i="86"/>
  <c r="F67" i="86"/>
  <c r="F66" i="86"/>
  <c r="F65" i="86"/>
  <c r="F64" i="86"/>
  <c r="F63" i="86"/>
  <c r="F62" i="86"/>
  <c r="F61" i="86"/>
  <c r="F60" i="86"/>
  <c r="F59" i="86"/>
  <c r="F58" i="86"/>
  <c r="F57" i="86"/>
  <c r="F56" i="86"/>
  <c r="F55" i="86"/>
  <c r="F54" i="86"/>
  <c r="F53" i="86"/>
  <c r="F52" i="86"/>
  <c r="F51" i="86"/>
  <c r="F50" i="86"/>
  <c r="F49" i="86"/>
  <c r="F48" i="86"/>
  <c r="F47" i="86"/>
  <c r="F46" i="86"/>
  <c r="F45" i="86"/>
  <c r="F44" i="86"/>
  <c r="F43" i="86"/>
  <c r="F42" i="86"/>
  <c r="F41" i="86"/>
  <c r="F40" i="86"/>
  <c r="F39" i="86"/>
  <c r="F38" i="86"/>
  <c r="F37" i="86"/>
  <c r="F36" i="86"/>
  <c r="F35" i="86"/>
  <c r="F34" i="86"/>
  <c r="F33" i="86"/>
  <c r="F32" i="86"/>
  <c r="F27" i="86"/>
  <c r="F26" i="86"/>
  <c r="F25" i="86"/>
  <c r="F24" i="86"/>
  <c r="F23" i="86"/>
  <c r="F22" i="86"/>
  <c r="F17" i="86"/>
  <c r="F16" i="86"/>
  <c r="F15" i="86"/>
  <c r="F14" i="86"/>
  <c r="J8" i="86"/>
  <c r="G6" i="86"/>
  <c r="F6" i="86"/>
  <c r="G5" i="86"/>
  <c r="F5" i="86"/>
  <c r="H5" i="86" s="1"/>
  <c r="H8" i="86" s="1"/>
  <c r="H2" i="86"/>
  <c r="H7" i="86" s="1"/>
  <c r="G14" i="86" l="1"/>
  <c r="G22" i="86"/>
  <c r="G23" i="86"/>
  <c r="G24" i="86"/>
  <c r="G25" i="86"/>
  <c r="G26" i="86"/>
  <c r="G27" i="86"/>
  <c r="J32" i="86"/>
  <c r="J33" i="86"/>
  <c r="J34" i="86"/>
  <c r="J35" i="86"/>
  <c r="J36" i="86"/>
  <c r="J37" i="86"/>
  <c r="J38" i="86"/>
  <c r="J39" i="86"/>
  <c r="J40" i="86"/>
  <c r="J41" i="86"/>
  <c r="J42" i="86"/>
  <c r="J43" i="86"/>
  <c r="J44" i="86"/>
  <c r="J45" i="86"/>
  <c r="J46" i="86"/>
  <c r="J47" i="86"/>
  <c r="J48" i="86"/>
  <c r="J49" i="86"/>
  <c r="J50" i="86"/>
  <c r="J51" i="86"/>
  <c r="J52" i="86"/>
  <c r="J53" i="86"/>
  <c r="J54" i="86"/>
  <c r="J55" i="86"/>
  <c r="J56" i="86"/>
  <c r="J57" i="86"/>
  <c r="J58" i="86"/>
  <c r="J59" i="86"/>
  <c r="J60" i="86"/>
  <c r="J61" i="86"/>
  <c r="J62" i="86"/>
  <c r="J63" i="86"/>
  <c r="J64" i="86"/>
  <c r="J65" i="86"/>
  <c r="J66" i="86"/>
  <c r="J67" i="86"/>
  <c r="J68" i="86"/>
  <c r="J69" i="86"/>
  <c r="J70" i="86"/>
  <c r="J71" i="86"/>
  <c r="J72" i="86"/>
  <c r="J73" i="86"/>
  <c r="J74" i="86"/>
  <c r="J75" i="86"/>
  <c r="J76" i="86"/>
  <c r="J77" i="86"/>
  <c r="J78" i="86"/>
  <c r="J79" i="86"/>
  <c r="J80" i="86"/>
  <c r="J81" i="86"/>
  <c r="J82" i="86"/>
  <c r="K82" i="86"/>
  <c r="J84" i="86"/>
  <c r="J86" i="86"/>
  <c r="J88" i="86"/>
  <c r="J90" i="86"/>
  <c r="J92" i="86"/>
  <c r="J94" i="86"/>
  <c r="J96" i="86"/>
  <c r="J98" i="86"/>
  <c r="J100" i="86"/>
  <c r="J102" i="86"/>
  <c r="J104" i="86"/>
  <c r="J106" i="86"/>
  <c r="J108" i="86"/>
  <c r="J110" i="86"/>
  <c r="J112" i="86"/>
  <c r="J114" i="86"/>
  <c r="J116" i="86"/>
  <c r="J118" i="86"/>
  <c r="J120" i="86"/>
  <c r="J122" i="86"/>
  <c r="J124" i="86"/>
  <c r="J126" i="86"/>
  <c r="J128" i="86"/>
  <c r="J130" i="86"/>
  <c r="J132" i="86"/>
  <c r="J134" i="86"/>
  <c r="J136" i="86"/>
  <c r="J138" i="86"/>
  <c r="J140" i="86"/>
  <c r="J142" i="86"/>
  <c r="J144" i="86"/>
  <c r="J146" i="86"/>
  <c r="J148" i="86"/>
  <c r="J150" i="86"/>
  <c r="J83" i="86"/>
  <c r="J85" i="86"/>
  <c r="J87" i="86"/>
  <c r="J89" i="86"/>
  <c r="J91" i="86"/>
  <c r="J93" i="86"/>
  <c r="J95" i="86"/>
  <c r="J97" i="86"/>
  <c r="J99" i="86"/>
  <c r="J101" i="86"/>
  <c r="J103" i="86"/>
  <c r="J105" i="86"/>
  <c r="J107" i="86"/>
  <c r="J109" i="86"/>
  <c r="J111" i="86"/>
  <c r="J113" i="86"/>
  <c r="J115" i="86"/>
  <c r="J117" i="86"/>
  <c r="J119" i="86"/>
  <c r="J121" i="86"/>
  <c r="J123" i="86"/>
  <c r="J125" i="86"/>
  <c r="J127" i="86"/>
  <c r="J129" i="86"/>
  <c r="J131" i="86"/>
  <c r="J133" i="86"/>
  <c r="J135" i="86"/>
  <c r="J137" i="86"/>
  <c r="J139" i="86"/>
  <c r="J141" i="86"/>
  <c r="J143" i="86"/>
  <c r="J145" i="86"/>
  <c r="J147" i="86"/>
  <c r="J149" i="86"/>
  <c r="J151" i="86"/>
  <c r="F151" i="85"/>
  <c r="F150" i="85"/>
  <c r="F149" i="85"/>
  <c r="F148" i="85"/>
  <c r="F147" i="85"/>
  <c r="F146" i="85"/>
  <c r="F145" i="85"/>
  <c r="F144" i="85"/>
  <c r="F143" i="85"/>
  <c r="F142" i="85"/>
  <c r="F141" i="85"/>
  <c r="F140" i="85"/>
  <c r="F139" i="85"/>
  <c r="F138" i="85"/>
  <c r="F137" i="85"/>
  <c r="F136" i="85"/>
  <c r="F135" i="85"/>
  <c r="F134" i="85"/>
  <c r="F133" i="85"/>
  <c r="F132" i="85"/>
  <c r="F131" i="85"/>
  <c r="F130" i="85"/>
  <c r="F129" i="85"/>
  <c r="F128" i="85"/>
  <c r="F127" i="85"/>
  <c r="F126" i="85"/>
  <c r="F125" i="85"/>
  <c r="F124" i="85"/>
  <c r="F123" i="85"/>
  <c r="F122" i="85"/>
  <c r="F121" i="85"/>
  <c r="F120" i="85"/>
  <c r="F119" i="85"/>
  <c r="F118" i="85"/>
  <c r="F117" i="85"/>
  <c r="F116" i="85"/>
  <c r="F115" i="85"/>
  <c r="F114" i="85"/>
  <c r="F113" i="85"/>
  <c r="F112" i="85"/>
  <c r="F111" i="85"/>
  <c r="F110" i="85"/>
  <c r="F109" i="85"/>
  <c r="F108" i="85"/>
  <c r="F107" i="85"/>
  <c r="F106" i="85"/>
  <c r="F105" i="85"/>
  <c r="F104" i="85"/>
  <c r="F103" i="85"/>
  <c r="F102" i="85"/>
  <c r="F101" i="85"/>
  <c r="F100" i="85"/>
  <c r="F99" i="85"/>
  <c r="F98" i="85"/>
  <c r="F97" i="85"/>
  <c r="F96" i="85"/>
  <c r="F95" i="85"/>
  <c r="F94" i="85"/>
  <c r="F93" i="85"/>
  <c r="F92" i="85"/>
  <c r="F91" i="85"/>
  <c r="F90" i="85"/>
  <c r="F89" i="85"/>
  <c r="F88" i="85"/>
  <c r="F87" i="85"/>
  <c r="F86" i="85"/>
  <c r="F85" i="85"/>
  <c r="F84" i="85"/>
  <c r="F83" i="85"/>
  <c r="F82" i="85"/>
  <c r="F81" i="85"/>
  <c r="F80" i="85"/>
  <c r="F79" i="85"/>
  <c r="F78" i="85"/>
  <c r="F77" i="85"/>
  <c r="F76" i="85"/>
  <c r="F75" i="85"/>
  <c r="F74" i="85"/>
  <c r="F73" i="85"/>
  <c r="F72" i="85"/>
  <c r="F71" i="85"/>
  <c r="F70" i="85"/>
  <c r="F69" i="85"/>
  <c r="F68" i="85"/>
  <c r="F67" i="85"/>
  <c r="F66" i="85"/>
  <c r="F65" i="85"/>
  <c r="F64" i="85"/>
  <c r="F63" i="85"/>
  <c r="F62" i="85"/>
  <c r="F61" i="85"/>
  <c r="F60" i="85"/>
  <c r="F59" i="85"/>
  <c r="F58" i="85"/>
  <c r="F57" i="85"/>
  <c r="F56" i="85"/>
  <c r="F55" i="85"/>
  <c r="F54" i="85"/>
  <c r="F53" i="85"/>
  <c r="F52" i="85"/>
  <c r="F51" i="85"/>
  <c r="F50" i="85"/>
  <c r="F49" i="85"/>
  <c r="F48" i="85"/>
  <c r="F47" i="85"/>
  <c r="F46" i="85"/>
  <c r="F45" i="85"/>
  <c r="F44" i="85"/>
  <c r="F43" i="85"/>
  <c r="F42" i="85"/>
  <c r="F41" i="85"/>
  <c r="F40" i="85"/>
  <c r="F39" i="85"/>
  <c r="F38" i="85"/>
  <c r="F37" i="85"/>
  <c r="F36" i="85"/>
  <c r="F35" i="85"/>
  <c r="F34" i="85"/>
  <c r="F33" i="85"/>
  <c r="F32" i="85"/>
  <c r="F27" i="85"/>
  <c r="F26" i="85"/>
  <c r="F25" i="85"/>
  <c r="F24" i="85"/>
  <c r="F23" i="85"/>
  <c r="F22" i="85"/>
  <c r="F17" i="85"/>
  <c r="F16" i="85"/>
  <c r="F15" i="85"/>
  <c r="F14" i="85"/>
  <c r="J8" i="85"/>
  <c r="G6" i="85"/>
  <c r="F6" i="85"/>
  <c r="G5" i="85"/>
  <c r="F5" i="85"/>
  <c r="H2" i="85"/>
  <c r="H7" i="85" s="1"/>
  <c r="H5" i="85" l="1"/>
  <c r="H8" i="85" s="1"/>
  <c r="G14" i="85"/>
  <c r="G22" i="85"/>
  <c r="G23" i="85"/>
  <c r="G24" i="85"/>
  <c r="G25" i="85"/>
  <c r="G26" i="85"/>
  <c r="G27" i="85"/>
  <c r="J32" i="85"/>
  <c r="J33" i="85"/>
  <c r="J34" i="85"/>
  <c r="J35" i="85"/>
  <c r="J36" i="85"/>
  <c r="J37" i="85"/>
  <c r="J38" i="85"/>
  <c r="J39" i="85"/>
  <c r="J40" i="85"/>
  <c r="J41" i="85"/>
  <c r="J42" i="85"/>
  <c r="J43" i="85"/>
  <c r="J44" i="85"/>
  <c r="J45" i="85"/>
  <c r="J46" i="85"/>
  <c r="J47" i="85"/>
  <c r="J48" i="85"/>
  <c r="J49" i="85"/>
  <c r="J50" i="85"/>
  <c r="J51" i="85"/>
  <c r="J52" i="85"/>
  <c r="J53" i="85"/>
  <c r="J54" i="85"/>
  <c r="J55" i="85"/>
  <c r="J56" i="85"/>
  <c r="J57" i="85"/>
  <c r="J58" i="85"/>
  <c r="J59" i="85"/>
  <c r="J60" i="85"/>
  <c r="J61" i="85"/>
  <c r="J62" i="85"/>
  <c r="J63" i="85"/>
  <c r="J64" i="85"/>
  <c r="J65" i="85"/>
  <c r="J66" i="85"/>
  <c r="J67" i="85"/>
  <c r="J68" i="85"/>
  <c r="J69" i="85"/>
  <c r="J70" i="85"/>
  <c r="J71" i="85"/>
  <c r="J72" i="85"/>
  <c r="J73" i="85"/>
  <c r="J74" i="85"/>
  <c r="J75" i="85"/>
  <c r="J76" i="85"/>
  <c r="J77" i="85"/>
  <c r="J78" i="85"/>
  <c r="J79" i="85"/>
  <c r="J80" i="85"/>
  <c r="J81" i="85"/>
  <c r="J82" i="85"/>
  <c r="J153" i="86"/>
  <c r="K152" i="86"/>
  <c r="K153" i="86" s="1"/>
  <c r="J152" i="86"/>
  <c r="K82" i="85"/>
  <c r="J84" i="85"/>
  <c r="J86" i="85"/>
  <c r="J88" i="85"/>
  <c r="J90" i="85"/>
  <c r="J92" i="85"/>
  <c r="J94" i="85"/>
  <c r="J96" i="85"/>
  <c r="J98" i="85"/>
  <c r="J100" i="85"/>
  <c r="J102" i="85"/>
  <c r="J104" i="85"/>
  <c r="J106" i="85"/>
  <c r="J108" i="85"/>
  <c r="J110" i="85"/>
  <c r="J112" i="85"/>
  <c r="J114" i="85"/>
  <c r="J116" i="85"/>
  <c r="J118" i="85"/>
  <c r="J120" i="85"/>
  <c r="J122" i="85"/>
  <c r="J124" i="85"/>
  <c r="J126" i="85"/>
  <c r="J128" i="85"/>
  <c r="J130" i="85"/>
  <c r="J132" i="85"/>
  <c r="J134" i="85"/>
  <c r="J136" i="85"/>
  <c r="J138" i="85"/>
  <c r="J140" i="85"/>
  <c r="J142" i="85"/>
  <c r="J144" i="85"/>
  <c r="J146" i="85"/>
  <c r="J148" i="85"/>
  <c r="J150" i="85"/>
  <c r="J83" i="85"/>
  <c r="J85" i="85"/>
  <c r="J87" i="85"/>
  <c r="J89" i="85"/>
  <c r="J91" i="85"/>
  <c r="J93" i="85"/>
  <c r="J95" i="85"/>
  <c r="J97" i="85"/>
  <c r="J99" i="85"/>
  <c r="J101" i="85"/>
  <c r="J103" i="85"/>
  <c r="J105" i="85"/>
  <c r="J107" i="85"/>
  <c r="J109" i="85"/>
  <c r="J111" i="85"/>
  <c r="J113" i="85"/>
  <c r="J115" i="85"/>
  <c r="J117" i="85"/>
  <c r="J119" i="85"/>
  <c r="J121" i="85"/>
  <c r="J123" i="85"/>
  <c r="J125" i="85"/>
  <c r="J127" i="85"/>
  <c r="J129" i="85"/>
  <c r="J131" i="85"/>
  <c r="J133" i="85"/>
  <c r="J135" i="85"/>
  <c r="J137" i="85"/>
  <c r="J139" i="85"/>
  <c r="J141" i="85"/>
  <c r="J143" i="85"/>
  <c r="J145" i="85"/>
  <c r="J147" i="85"/>
  <c r="J149" i="85"/>
  <c r="J151" i="85"/>
  <c r="F151" i="84"/>
  <c r="F150" i="84"/>
  <c r="F149" i="84"/>
  <c r="F148" i="84"/>
  <c r="F147" i="84"/>
  <c r="F146" i="84"/>
  <c r="F145" i="84"/>
  <c r="F144" i="84"/>
  <c r="F143" i="84"/>
  <c r="F142" i="84"/>
  <c r="F141" i="84"/>
  <c r="F140" i="84"/>
  <c r="F139" i="84"/>
  <c r="F138" i="84"/>
  <c r="F137" i="84"/>
  <c r="F136" i="84"/>
  <c r="F135" i="84"/>
  <c r="F134" i="84"/>
  <c r="F133" i="84"/>
  <c r="F132" i="84"/>
  <c r="F131" i="84"/>
  <c r="F130" i="84"/>
  <c r="F129" i="84"/>
  <c r="F128" i="84"/>
  <c r="F127" i="84"/>
  <c r="F126" i="84"/>
  <c r="F125" i="84"/>
  <c r="F124" i="84"/>
  <c r="F123" i="84"/>
  <c r="F122" i="84"/>
  <c r="F121" i="84"/>
  <c r="F120" i="84"/>
  <c r="F119" i="84"/>
  <c r="F118" i="84"/>
  <c r="F117" i="84"/>
  <c r="F116" i="84"/>
  <c r="F115" i="84"/>
  <c r="F114" i="84"/>
  <c r="F113" i="84"/>
  <c r="F112" i="84"/>
  <c r="F111" i="84"/>
  <c r="F110" i="84"/>
  <c r="F109" i="84"/>
  <c r="F108" i="84"/>
  <c r="F107" i="84"/>
  <c r="F106" i="84"/>
  <c r="F105" i="84"/>
  <c r="F104" i="84"/>
  <c r="F103" i="84"/>
  <c r="F102" i="84"/>
  <c r="F101" i="84"/>
  <c r="F100" i="84"/>
  <c r="F99" i="84"/>
  <c r="F98" i="84"/>
  <c r="F97" i="84"/>
  <c r="F96" i="84"/>
  <c r="F95" i="84"/>
  <c r="F94" i="84"/>
  <c r="F93" i="84"/>
  <c r="F92" i="84"/>
  <c r="F91" i="84"/>
  <c r="F90" i="84"/>
  <c r="F89" i="84"/>
  <c r="F88" i="84"/>
  <c r="F87" i="84"/>
  <c r="F86" i="84"/>
  <c r="F85" i="84"/>
  <c r="F84" i="84"/>
  <c r="F83" i="84"/>
  <c r="F82" i="84"/>
  <c r="F81" i="84"/>
  <c r="F80" i="84"/>
  <c r="F79" i="84"/>
  <c r="F78" i="84"/>
  <c r="F77" i="84"/>
  <c r="F76" i="84"/>
  <c r="F75" i="84"/>
  <c r="F74" i="84"/>
  <c r="F73" i="84"/>
  <c r="F72" i="84"/>
  <c r="F71" i="84"/>
  <c r="F70" i="84"/>
  <c r="F69" i="84"/>
  <c r="F68" i="84"/>
  <c r="F67" i="84"/>
  <c r="F66" i="84"/>
  <c r="F65" i="84"/>
  <c r="F64" i="84"/>
  <c r="F63" i="84"/>
  <c r="F62" i="84"/>
  <c r="F61" i="84"/>
  <c r="F60" i="84"/>
  <c r="F59" i="84"/>
  <c r="F58" i="84"/>
  <c r="F57" i="84"/>
  <c r="F56" i="84"/>
  <c r="F55" i="84"/>
  <c r="F54" i="84"/>
  <c r="F53" i="84"/>
  <c r="F52" i="84"/>
  <c r="F51" i="84"/>
  <c r="F50" i="84"/>
  <c r="F49" i="84"/>
  <c r="F48" i="84"/>
  <c r="F47" i="84"/>
  <c r="F46" i="84"/>
  <c r="F45" i="84"/>
  <c r="F44" i="84"/>
  <c r="F43" i="84"/>
  <c r="F42" i="84"/>
  <c r="F41" i="84"/>
  <c r="F40" i="84"/>
  <c r="F39" i="84"/>
  <c r="F38" i="84"/>
  <c r="F37" i="84"/>
  <c r="F36" i="84"/>
  <c r="F35" i="84"/>
  <c r="F34" i="84"/>
  <c r="F33" i="84"/>
  <c r="F32" i="84"/>
  <c r="F27" i="84"/>
  <c r="F26" i="84"/>
  <c r="F25" i="84"/>
  <c r="F24" i="84"/>
  <c r="F23" i="84"/>
  <c r="F22" i="84"/>
  <c r="F17" i="84"/>
  <c r="F16" i="84"/>
  <c r="F15" i="84"/>
  <c r="F14" i="84"/>
  <c r="J8" i="84"/>
  <c r="G6" i="84"/>
  <c r="F6" i="84"/>
  <c r="G5" i="84"/>
  <c r="F5" i="84"/>
  <c r="H5" i="84" s="1"/>
  <c r="H8" i="84" s="1"/>
  <c r="H2" i="84"/>
  <c r="H7" i="84" s="1"/>
  <c r="G14" i="84" l="1"/>
  <c r="G22" i="84"/>
  <c r="G23" i="84"/>
  <c r="G24" i="84"/>
  <c r="G25" i="84"/>
  <c r="G26" i="84"/>
  <c r="G27" i="84"/>
  <c r="J32" i="84"/>
  <c r="J33" i="84"/>
  <c r="J34" i="84"/>
  <c r="J35" i="84"/>
  <c r="J36" i="84"/>
  <c r="J37" i="84"/>
  <c r="J38" i="84"/>
  <c r="J39" i="84"/>
  <c r="J40" i="84"/>
  <c r="J41" i="84"/>
  <c r="J42" i="84"/>
  <c r="J43" i="84"/>
  <c r="J44" i="84"/>
  <c r="J45" i="84"/>
  <c r="J63" i="84"/>
  <c r="J64" i="84"/>
  <c r="J65" i="84"/>
  <c r="J66" i="84"/>
  <c r="J67" i="84"/>
  <c r="J68" i="84"/>
  <c r="J69" i="84"/>
  <c r="J70" i="84"/>
  <c r="J153" i="85"/>
  <c r="K152" i="85"/>
  <c r="K153" i="85" s="1"/>
  <c r="J152" i="85"/>
  <c r="J46" i="84"/>
  <c r="J47" i="84"/>
  <c r="J48" i="84"/>
  <c r="J49" i="84"/>
  <c r="J50" i="84"/>
  <c r="J51" i="84"/>
  <c r="J52" i="84"/>
  <c r="J53" i="84"/>
  <c r="J54" i="84"/>
  <c r="J55" i="84"/>
  <c r="J56" i="84"/>
  <c r="J57" i="84"/>
  <c r="J58" i="84"/>
  <c r="J59" i="84"/>
  <c r="J60" i="84"/>
  <c r="J61" i="84"/>
  <c r="J62" i="84"/>
  <c r="J71" i="84"/>
  <c r="J72" i="84"/>
  <c r="J73" i="84"/>
  <c r="J74" i="84"/>
  <c r="J75" i="84"/>
  <c r="J76" i="84"/>
  <c r="J77" i="84"/>
  <c r="J78" i="84"/>
  <c r="J79" i="84"/>
  <c r="J80" i="84"/>
  <c r="J81" i="84"/>
  <c r="J82" i="84"/>
  <c r="J83" i="84"/>
  <c r="J85" i="84"/>
  <c r="J87" i="84"/>
  <c r="J89" i="84"/>
  <c r="J91" i="84"/>
  <c r="J93" i="84"/>
  <c r="J95" i="84"/>
  <c r="J97" i="84"/>
  <c r="J99" i="84"/>
  <c r="J101" i="84"/>
  <c r="J103" i="84"/>
  <c r="J105" i="84"/>
  <c r="J107" i="84"/>
  <c r="J109" i="84"/>
  <c r="J111" i="84"/>
  <c r="J113" i="84"/>
  <c r="J115" i="84"/>
  <c r="J117" i="84"/>
  <c r="J119" i="84"/>
  <c r="J121" i="84"/>
  <c r="J123" i="84"/>
  <c r="J125" i="84"/>
  <c r="J127" i="84"/>
  <c r="J129" i="84"/>
  <c r="J131" i="84"/>
  <c r="J133" i="84"/>
  <c r="J135" i="84"/>
  <c r="J137" i="84"/>
  <c r="J139" i="84"/>
  <c r="J141" i="84"/>
  <c r="J143" i="84"/>
  <c r="J145" i="84"/>
  <c r="J147" i="84"/>
  <c r="J149" i="84"/>
  <c r="J151" i="84"/>
  <c r="K82" i="84"/>
  <c r="J84" i="84"/>
  <c r="J86" i="84"/>
  <c r="J88" i="84"/>
  <c r="J90" i="84"/>
  <c r="J92" i="84"/>
  <c r="J94" i="84"/>
  <c r="J96" i="84"/>
  <c r="J98" i="84"/>
  <c r="J100" i="84"/>
  <c r="J102" i="84"/>
  <c r="J104" i="84"/>
  <c r="J106" i="84"/>
  <c r="J108" i="84"/>
  <c r="J110" i="84"/>
  <c r="J112" i="84"/>
  <c r="J114" i="84"/>
  <c r="J116" i="84"/>
  <c r="J118" i="84"/>
  <c r="J120" i="84"/>
  <c r="J122" i="84"/>
  <c r="J124" i="84"/>
  <c r="J126" i="84"/>
  <c r="J128" i="84"/>
  <c r="J130" i="84"/>
  <c r="J132" i="84"/>
  <c r="J134" i="84"/>
  <c r="J136" i="84"/>
  <c r="J138" i="84"/>
  <c r="J140" i="84"/>
  <c r="J142" i="84"/>
  <c r="J144" i="84"/>
  <c r="J146" i="84"/>
  <c r="J148" i="84"/>
  <c r="J150" i="84"/>
  <c r="F151" i="83"/>
  <c r="F150" i="83"/>
  <c r="F149" i="83"/>
  <c r="F148" i="83"/>
  <c r="F147" i="83"/>
  <c r="F146" i="83"/>
  <c r="F145" i="83"/>
  <c r="F144" i="83"/>
  <c r="F143" i="83"/>
  <c r="F142" i="83"/>
  <c r="F141" i="83"/>
  <c r="F140" i="83"/>
  <c r="F139" i="83"/>
  <c r="F138" i="83"/>
  <c r="F137" i="83"/>
  <c r="F136" i="83"/>
  <c r="F135" i="83"/>
  <c r="F134" i="83"/>
  <c r="F133" i="83"/>
  <c r="F132" i="83"/>
  <c r="F131" i="83"/>
  <c r="F130" i="83"/>
  <c r="F129" i="83"/>
  <c r="F128" i="83"/>
  <c r="F127" i="83"/>
  <c r="F126" i="83"/>
  <c r="F125" i="83"/>
  <c r="F124" i="83"/>
  <c r="F123" i="83"/>
  <c r="F122" i="83"/>
  <c r="F121" i="83"/>
  <c r="F120" i="83"/>
  <c r="F119" i="83"/>
  <c r="F118" i="83"/>
  <c r="F117" i="83"/>
  <c r="F116" i="83"/>
  <c r="F115" i="83"/>
  <c r="F114" i="83"/>
  <c r="F113" i="83"/>
  <c r="F112" i="83"/>
  <c r="F111" i="83"/>
  <c r="F110" i="83"/>
  <c r="F109" i="83"/>
  <c r="F108" i="83"/>
  <c r="F107" i="83"/>
  <c r="F106" i="83"/>
  <c r="F105" i="83"/>
  <c r="F104" i="83"/>
  <c r="F103" i="83"/>
  <c r="F102" i="83"/>
  <c r="F101" i="83"/>
  <c r="F100" i="83"/>
  <c r="F99" i="83"/>
  <c r="F98" i="83"/>
  <c r="F97" i="83"/>
  <c r="F96" i="83"/>
  <c r="F95" i="83"/>
  <c r="F94" i="83"/>
  <c r="F93" i="83"/>
  <c r="F92" i="83"/>
  <c r="F91" i="83"/>
  <c r="F90" i="83"/>
  <c r="F89" i="83"/>
  <c r="F88" i="83"/>
  <c r="F87" i="83"/>
  <c r="F86" i="83"/>
  <c r="F85" i="83"/>
  <c r="F84" i="83"/>
  <c r="F83" i="83"/>
  <c r="F82" i="83"/>
  <c r="F81" i="83"/>
  <c r="F80" i="83"/>
  <c r="F79" i="83"/>
  <c r="F78" i="83"/>
  <c r="F77" i="83"/>
  <c r="F76" i="83"/>
  <c r="F75" i="83"/>
  <c r="F74" i="83"/>
  <c r="F73" i="83"/>
  <c r="F72" i="83"/>
  <c r="F71" i="83"/>
  <c r="F70" i="83"/>
  <c r="F69" i="83"/>
  <c r="F68" i="83"/>
  <c r="F67" i="83"/>
  <c r="F66" i="83"/>
  <c r="F65" i="83"/>
  <c r="F64" i="83"/>
  <c r="F63" i="83"/>
  <c r="F62" i="83"/>
  <c r="F61" i="83"/>
  <c r="F60" i="83"/>
  <c r="F59" i="83"/>
  <c r="F58" i="83"/>
  <c r="F57" i="83"/>
  <c r="F56" i="83"/>
  <c r="F55" i="83"/>
  <c r="F54" i="83"/>
  <c r="F53" i="83"/>
  <c r="F52" i="83"/>
  <c r="F51" i="83"/>
  <c r="F50" i="83"/>
  <c r="F49" i="83"/>
  <c r="F48" i="83"/>
  <c r="F47" i="83"/>
  <c r="F46" i="83"/>
  <c r="F45" i="83"/>
  <c r="F44" i="83"/>
  <c r="F43" i="83"/>
  <c r="F42" i="83"/>
  <c r="F41" i="83"/>
  <c r="F40" i="83"/>
  <c r="F39" i="83"/>
  <c r="F38" i="83"/>
  <c r="F37" i="83"/>
  <c r="F36" i="83"/>
  <c r="F35" i="83"/>
  <c r="F34" i="83"/>
  <c r="F33" i="83"/>
  <c r="F32" i="83"/>
  <c r="F27" i="83"/>
  <c r="F26" i="83"/>
  <c r="F25" i="83"/>
  <c r="F24" i="83"/>
  <c r="F23" i="83"/>
  <c r="F22" i="83"/>
  <c r="F17" i="83"/>
  <c r="F16" i="83"/>
  <c r="F15" i="83"/>
  <c r="F14" i="83"/>
  <c r="J8" i="83"/>
  <c r="G6" i="83"/>
  <c r="F6" i="83"/>
  <c r="G5" i="83"/>
  <c r="F5" i="83"/>
  <c r="H2" i="83"/>
  <c r="H7" i="83" s="1"/>
  <c r="G14" i="83" l="1"/>
  <c r="G22" i="83"/>
  <c r="G23" i="83"/>
  <c r="G24" i="83"/>
  <c r="G25" i="83"/>
  <c r="G26" i="83"/>
  <c r="G27" i="83"/>
  <c r="J32" i="83"/>
  <c r="K82" i="83" s="1"/>
  <c r="J33" i="83"/>
  <c r="J34" i="83"/>
  <c r="J35" i="83"/>
  <c r="J36" i="83"/>
  <c r="J37" i="83"/>
  <c r="J38" i="83"/>
  <c r="J39" i="83"/>
  <c r="J40" i="83"/>
  <c r="J41" i="83"/>
  <c r="J42" i="83"/>
  <c r="J43" i="83"/>
  <c r="J44" i="83"/>
  <c r="J45" i="83"/>
  <c r="J46" i="83"/>
  <c r="J47" i="83"/>
  <c r="J48" i="83"/>
  <c r="J49" i="83"/>
  <c r="J50" i="83"/>
  <c r="J51" i="83"/>
  <c r="J52" i="83"/>
  <c r="J53" i="83"/>
  <c r="J54" i="83"/>
  <c r="J55" i="83"/>
  <c r="J56" i="83"/>
  <c r="J57" i="83"/>
  <c r="J58" i="83"/>
  <c r="J59" i="83"/>
  <c r="J60" i="83"/>
  <c r="J61" i="83"/>
  <c r="J62" i="83"/>
  <c r="J63" i="83"/>
  <c r="J64" i="83"/>
  <c r="J65" i="83"/>
  <c r="J66" i="83"/>
  <c r="J67" i="83"/>
  <c r="J68" i="83"/>
  <c r="J69" i="83"/>
  <c r="J70" i="83"/>
  <c r="J71" i="83"/>
  <c r="J72" i="83"/>
  <c r="J73" i="83"/>
  <c r="J74" i="83"/>
  <c r="J75" i="83"/>
  <c r="J76" i="83"/>
  <c r="J77" i="83"/>
  <c r="J78" i="83"/>
  <c r="J79" i="83"/>
  <c r="J80" i="83"/>
  <c r="J81" i="83"/>
  <c r="J152" i="84"/>
  <c r="J153" i="84"/>
  <c r="K152" i="84"/>
  <c r="K153" i="84" s="1"/>
  <c r="H5" i="83"/>
  <c r="H8" i="83" s="1"/>
  <c r="J82" i="83"/>
  <c r="J94" i="83"/>
  <c r="J98" i="83"/>
  <c r="J102" i="83"/>
  <c r="J106" i="83"/>
  <c r="J110" i="83"/>
  <c r="J114" i="83"/>
  <c r="J118" i="83"/>
  <c r="J122" i="83"/>
  <c r="J126" i="83"/>
  <c r="J130" i="83"/>
  <c r="J134" i="83"/>
  <c r="J138" i="83"/>
  <c r="J142" i="83"/>
  <c r="J146" i="83"/>
  <c r="J150" i="83"/>
  <c r="J85" i="83"/>
  <c r="J89" i="83"/>
  <c r="J93" i="83"/>
  <c r="J97" i="83"/>
  <c r="J101" i="83"/>
  <c r="J105" i="83"/>
  <c r="J109" i="83"/>
  <c r="J113" i="83"/>
  <c r="J117" i="83"/>
  <c r="J121" i="83"/>
  <c r="J125" i="83"/>
  <c r="J129" i="83"/>
  <c r="J133" i="83"/>
  <c r="J137" i="83"/>
  <c r="J141" i="83"/>
  <c r="J145" i="83"/>
  <c r="J149" i="83"/>
  <c r="F151" i="82"/>
  <c r="F150" i="82"/>
  <c r="F149" i="82"/>
  <c r="F148" i="82"/>
  <c r="F147" i="82"/>
  <c r="F146" i="82"/>
  <c r="F145" i="82"/>
  <c r="F144" i="82"/>
  <c r="F143" i="82"/>
  <c r="F142" i="82"/>
  <c r="F141" i="82"/>
  <c r="F140" i="82"/>
  <c r="F139" i="82"/>
  <c r="F138" i="82"/>
  <c r="F137" i="82"/>
  <c r="F136" i="82"/>
  <c r="F135" i="82"/>
  <c r="F134" i="82"/>
  <c r="F133" i="82"/>
  <c r="F132" i="82"/>
  <c r="F131" i="82"/>
  <c r="F130" i="82"/>
  <c r="F129" i="82"/>
  <c r="F128" i="82"/>
  <c r="F127" i="82"/>
  <c r="F126" i="82"/>
  <c r="F125" i="82"/>
  <c r="F124" i="82"/>
  <c r="F123" i="82"/>
  <c r="F122" i="82"/>
  <c r="F121" i="82"/>
  <c r="F120" i="82"/>
  <c r="F119" i="82"/>
  <c r="F118" i="82"/>
  <c r="F117" i="82"/>
  <c r="F116" i="82"/>
  <c r="F115" i="82"/>
  <c r="F114" i="82"/>
  <c r="F113" i="82"/>
  <c r="F112" i="82"/>
  <c r="F111" i="82"/>
  <c r="F110" i="82"/>
  <c r="F109" i="82"/>
  <c r="F108" i="82"/>
  <c r="F107" i="82"/>
  <c r="F106" i="82"/>
  <c r="F105" i="82"/>
  <c r="F104" i="82"/>
  <c r="F103" i="82"/>
  <c r="F102" i="82"/>
  <c r="F101" i="82"/>
  <c r="F100" i="82"/>
  <c r="F99" i="82"/>
  <c r="F98" i="82"/>
  <c r="F97" i="82"/>
  <c r="F96" i="82"/>
  <c r="F95" i="82"/>
  <c r="F94" i="82"/>
  <c r="F93" i="82"/>
  <c r="F92" i="82"/>
  <c r="F91" i="82"/>
  <c r="F90" i="82"/>
  <c r="F89" i="82"/>
  <c r="F88" i="82"/>
  <c r="F87" i="82"/>
  <c r="F86" i="82"/>
  <c r="F85" i="82"/>
  <c r="F84" i="82"/>
  <c r="F83" i="82"/>
  <c r="F82" i="82"/>
  <c r="F81" i="82"/>
  <c r="F80" i="82"/>
  <c r="F79" i="82"/>
  <c r="F78" i="82"/>
  <c r="F77" i="82"/>
  <c r="F76" i="82"/>
  <c r="F75" i="82"/>
  <c r="F74" i="82"/>
  <c r="F73" i="82"/>
  <c r="F72" i="82"/>
  <c r="F71" i="82"/>
  <c r="F70" i="82"/>
  <c r="F69" i="82"/>
  <c r="F68" i="82"/>
  <c r="F67" i="82"/>
  <c r="F66" i="82"/>
  <c r="F65" i="82"/>
  <c r="F64" i="82"/>
  <c r="F63" i="82"/>
  <c r="F62" i="82"/>
  <c r="F61" i="82"/>
  <c r="F60" i="82"/>
  <c r="F59" i="82"/>
  <c r="F58" i="82"/>
  <c r="F57" i="82"/>
  <c r="F56" i="82"/>
  <c r="F55" i="82"/>
  <c r="F54" i="82"/>
  <c r="F53" i="82"/>
  <c r="F52" i="82"/>
  <c r="F51" i="82"/>
  <c r="F50" i="82"/>
  <c r="F49" i="82"/>
  <c r="F48" i="82"/>
  <c r="F47" i="82"/>
  <c r="F46" i="82"/>
  <c r="F45" i="82"/>
  <c r="F44" i="82"/>
  <c r="F43" i="82"/>
  <c r="F42" i="82"/>
  <c r="F41" i="82"/>
  <c r="F40" i="82"/>
  <c r="F39" i="82"/>
  <c r="F38" i="82"/>
  <c r="F37" i="82"/>
  <c r="F36" i="82"/>
  <c r="F35" i="82"/>
  <c r="F34" i="82"/>
  <c r="F33" i="82"/>
  <c r="F32" i="82"/>
  <c r="F27" i="82"/>
  <c r="F26" i="82"/>
  <c r="F25" i="82"/>
  <c r="F24" i="82"/>
  <c r="F23" i="82"/>
  <c r="F22" i="82"/>
  <c r="F17" i="82"/>
  <c r="F16" i="82"/>
  <c r="F15" i="82"/>
  <c r="F14" i="82"/>
  <c r="J8" i="82"/>
  <c r="G6" i="82"/>
  <c r="F6" i="82"/>
  <c r="G5" i="82"/>
  <c r="F5" i="82"/>
  <c r="H5" i="82" s="1"/>
  <c r="H8" i="82" s="1"/>
  <c r="H2" i="82"/>
  <c r="H7" i="82" s="1"/>
  <c r="G14" i="82" l="1"/>
  <c r="G22" i="82"/>
  <c r="G23" i="82"/>
  <c r="G24" i="82"/>
  <c r="G25" i="82"/>
  <c r="G26" i="82"/>
  <c r="G27" i="82"/>
  <c r="J32" i="82"/>
  <c r="J33" i="82"/>
  <c r="J34" i="82"/>
  <c r="J35" i="82"/>
  <c r="J36" i="82"/>
  <c r="J37" i="82"/>
  <c r="J38" i="82"/>
  <c r="J39" i="82"/>
  <c r="J40" i="82"/>
  <c r="J41" i="82"/>
  <c r="J42" i="82"/>
  <c r="J43" i="82"/>
  <c r="J44" i="82"/>
  <c r="J45" i="82"/>
  <c r="J46" i="82"/>
  <c r="J47" i="82"/>
  <c r="J48" i="82"/>
  <c r="J49" i="82"/>
  <c r="J50" i="82"/>
  <c r="J51" i="82"/>
  <c r="J52" i="82"/>
  <c r="J53" i="82"/>
  <c r="J54" i="82"/>
  <c r="J55" i="82"/>
  <c r="J56" i="82"/>
  <c r="J57" i="82"/>
  <c r="J58" i="82"/>
  <c r="J59" i="82"/>
  <c r="J60" i="82"/>
  <c r="J61" i="82"/>
  <c r="J62" i="82"/>
  <c r="J63" i="82"/>
  <c r="J64" i="82"/>
  <c r="J65" i="82"/>
  <c r="J66" i="82"/>
  <c r="J67" i="82"/>
  <c r="J68" i="82"/>
  <c r="J69" i="82"/>
  <c r="J70" i="82"/>
  <c r="J71" i="82"/>
  <c r="J72" i="82"/>
  <c r="J73" i="82"/>
  <c r="J74" i="82"/>
  <c r="J75" i="82"/>
  <c r="J76" i="82"/>
  <c r="J77" i="82"/>
  <c r="J78" i="82"/>
  <c r="J79" i="82"/>
  <c r="J80" i="82"/>
  <c r="J81" i="82"/>
  <c r="J82" i="82"/>
  <c r="J90" i="83"/>
  <c r="J86" i="83"/>
  <c r="J151" i="83"/>
  <c r="J147" i="83"/>
  <c r="J143" i="83"/>
  <c r="J139" i="83"/>
  <c r="J135" i="83"/>
  <c r="J131" i="83"/>
  <c r="J127" i="83"/>
  <c r="J123" i="83"/>
  <c r="J119" i="83"/>
  <c r="J115" i="83"/>
  <c r="J111" i="83"/>
  <c r="J107" i="83"/>
  <c r="J103" i="83"/>
  <c r="J99" i="83"/>
  <c r="J95" i="83"/>
  <c r="J91" i="83"/>
  <c r="J87" i="83"/>
  <c r="J83" i="83"/>
  <c r="J148" i="83"/>
  <c r="J144" i="83"/>
  <c r="J140" i="83"/>
  <c r="J136" i="83"/>
  <c r="J132" i="83"/>
  <c r="J128" i="83"/>
  <c r="J124" i="83"/>
  <c r="J120" i="83"/>
  <c r="J116" i="83"/>
  <c r="J112" i="83"/>
  <c r="J108" i="83"/>
  <c r="J104" i="83"/>
  <c r="J100" i="83"/>
  <c r="J96" i="83"/>
  <c r="J92" i="83"/>
  <c r="J88" i="83"/>
  <c r="J84" i="83"/>
  <c r="J84" i="82"/>
  <c r="J86" i="82"/>
  <c r="J88" i="82"/>
  <c r="J90" i="82"/>
  <c r="J92" i="82"/>
  <c r="J94" i="82"/>
  <c r="J96" i="82"/>
  <c r="J98" i="82"/>
  <c r="J100" i="82"/>
  <c r="J102" i="82"/>
  <c r="J104" i="82"/>
  <c r="J106" i="82"/>
  <c r="J108" i="82"/>
  <c r="J110" i="82"/>
  <c r="J112" i="82"/>
  <c r="J114" i="82"/>
  <c r="J116" i="82"/>
  <c r="J118" i="82"/>
  <c r="J120" i="82"/>
  <c r="J122" i="82"/>
  <c r="J124" i="82"/>
  <c r="J126" i="82"/>
  <c r="J128" i="82"/>
  <c r="J130" i="82"/>
  <c r="J132" i="82"/>
  <c r="J134" i="82"/>
  <c r="J136" i="82"/>
  <c r="J138" i="82"/>
  <c r="J140" i="82"/>
  <c r="J142" i="82"/>
  <c r="J144" i="82"/>
  <c r="J146" i="82"/>
  <c r="J148" i="82"/>
  <c r="J150" i="82"/>
  <c r="J83" i="82"/>
  <c r="J85" i="82"/>
  <c r="J87" i="82"/>
  <c r="J89" i="82"/>
  <c r="J91" i="82"/>
  <c r="J93" i="82"/>
  <c r="J95" i="82"/>
  <c r="J97" i="82"/>
  <c r="J99" i="82"/>
  <c r="J101" i="82"/>
  <c r="J103" i="82"/>
  <c r="J105" i="82"/>
  <c r="J107" i="82"/>
  <c r="J109" i="82"/>
  <c r="J111" i="82"/>
  <c r="J113" i="82"/>
  <c r="J115" i="82"/>
  <c r="J117" i="82"/>
  <c r="J119" i="82"/>
  <c r="J121" i="82"/>
  <c r="J123" i="82"/>
  <c r="J125" i="82"/>
  <c r="J127" i="82"/>
  <c r="J129" i="82"/>
  <c r="J131" i="82"/>
  <c r="J133" i="82"/>
  <c r="J135" i="82"/>
  <c r="J137" i="82"/>
  <c r="J139" i="82"/>
  <c r="J141" i="82"/>
  <c r="J143" i="82"/>
  <c r="J145" i="82"/>
  <c r="J147" i="82"/>
  <c r="J149" i="82"/>
  <c r="J151" i="82"/>
  <c r="G5" i="81"/>
  <c r="F151" i="81"/>
  <c r="F150" i="81"/>
  <c r="F149" i="81"/>
  <c r="F148" i="81"/>
  <c r="F147" i="81"/>
  <c r="F146" i="81"/>
  <c r="F145" i="81"/>
  <c r="F144" i="81"/>
  <c r="F143" i="81"/>
  <c r="F142" i="81"/>
  <c r="F141" i="81"/>
  <c r="F140" i="81"/>
  <c r="F139" i="81"/>
  <c r="F138" i="81"/>
  <c r="F137" i="81"/>
  <c r="F136" i="81"/>
  <c r="F135" i="81"/>
  <c r="F134" i="81"/>
  <c r="F133" i="81"/>
  <c r="F132" i="81"/>
  <c r="F131" i="81"/>
  <c r="F130" i="81"/>
  <c r="F129" i="81"/>
  <c r="F128" i="81"/>
  <c r="F127" i="81"/>
  <c r="F126" i="81"/>
  <c r="F125" i="81"/>
  <c r="F124" i="81"/>
  <c r="F123" i="81"/>
  <c r="F122" i="81"/>
  <c r="F121" i="81"/>
  <c r="F120" i="81"/>
  <c r="F119" i="81"/>
  <c r="F118" i="81"/>
  <c r="F117" i="81"/>
  <c r="F116" i="81"/>
  <c r="F115" i="81"/>
  <c r="F114" i="81"/>
  <c r="F113" i="81"/>
  <c r="F112" i="81"/>
  <c r="F111" i="81"/>
  <c r="F110" i="81"/>
  <c r="F109" i="81"/>
  <c r="F108" i="81"/>
  <c r="F107" i="81"/>
  <c r="F106" i="81"/>
  <c r="F105" i="81"/>
  <c r="F104" i="81"/>
  <c r="F103" i="81"/>
  <c r="F102" i="81"/>
  <c r="F101" i="81"/>
  <c r="F100" i="81"/>
  <c r="F99" i="81"/>
  <c r="F98" i="81"/>
  <c r="F97" i="81"/>
  <c r="F96" i="81"/>
  <c r="F95" i="81"/>
  <c r="F94" i="81"/>
  <c r="F93" i="81"/>
  <c r="F92" i="81"/>
  <c r="F91" i="81"/>
  <c r="F90" i="81"/>
  <c r="F89" i="81"/>
  <c r="F88" i="81"/>
  <c r="F87" i="81"/>
  <c r="F86" i="81"/>
  <c r="F85" i="81"/>
  <c r="F84" i="81"/>
  <c r="F83" i="81"/>
  <c r="F82" i="81"/>
  <c r="F81" i="81"/>
  <c r="F80" i="81"/>
  <c r="F79" i="81"/>
  <c r="F78" i="81"/>
  <c r="F77" i="81"/>
  <c r="F76" i="81"/>
  <c r="F75" i="81"/>
  <c r="F74" i="81"/>
  <c r="F73" i="81"/>
  <c r="F72" i="81"/>
  <c r="F71" i="81"/>
  <c r="F70" i="81"/>
  <c r="F69" i="81"/>
  <c r="F68" i="81"/>
  <c r="F67" i="81"/>
  <c r="F66" i="81"/>
  <c r="F65" i="81"/>
  <c r="F64" i="81"/>
  <c r="F63" i="81"/>
  <c r="F62" i="81"/>
  <c r="F61" i="81"/>
  <c r="F60" i="81"/>
  <c r="F59" i="81"/>
  <c r="F58" i="81"/>
  <c r="F57" i="81"/>
  <c r="F56" i="81"/>
  <c r="F55" i="81"/>
  <c r="F54" i="81"/>
  <c r="F53" i="81"/>
  <c r="F52" i="81"/>
  <c r="F51" i="81"/>
  <c r="F50" i="81"/>
  <c r="F49" i="81"/>
  <c r="F48" i="81"/>
  <c r="F47" i="81"/>
  <c r="F46" i="81"/>
  <c r="F45" i="81"/>
  <c r="F44" i="81"/>
  <c r="F43" i="81"/>
  <c r="F42" i="81"/>
  <c r="F41" i="81"/>
  <c r="F40" i="81"/>
  <c r="F39" i="81"/>
  <c r="F38" i="81"/>
  <c r="F37" i="81"/>
  <c r="F36" i="81"/>
  <c r="F35" i="81"/>
  <c r="F34" i="81"/>
  <c r="F33" i="81"/>
  <c r="F32" i="81"/>
  <c r="F27" i="81"/>
  <c r="F26" i="81"/>
  <c r="F25" i="81"/>
  <c r="F24" i="81"/>
  <c r="F23" i="81"/>
  <c r="F22" i="81"/>
  <c r="F17" i="81"/>
  <c r="F16" i="81"/>
  <c r="F15" i="81"/>
  <c r="F14" i="81"/>
  <c r="J8" i="81"/>
  <c r="G6" i="81"/>
  <c r="F6" i="81"/>
  <c r="F5" i="81"/>
  <c r="H5" i="81" s="1"/>
  <c r="H8" i="81" s="1"/>
  <c r="H2" i="81"/>
  <c r="H7" i="81" s="1"/>
  <c r="K82" i="82" l="1"/>
  <c r="K152" i="83"/>
  <c r="K153" i="83" s="1"/>
  <c r="J153" i="83"/>
  <c r="J152" i="83"/>
  <c r="J153" i="82"/>
  <c r="K152" i="82"/>
  <c r="K153" i="82" s="1"/>
  <c r="J152" i="82"/>
  <c r="G14" i="81"/>
  <c r="G23" i="81"/>
  <c r="G25" i="81"/>
  <c r="G27" i="81"/>
  <c r="J33" i="81"/>
  <c r="J35" i="81"/>
  <c r="J37" i="81"/>
  <c r="J39" i="81"/>
  <c r="J41" i="81"/>
  <c r="J43" i="81"/>
  <c r="J45" i="81"/>
  <c r="J47" i="81"/>
  <c r="J49" i="81"/>
  <c r="J51" i="81"/>
  <c r="J53" i="81"/>
  <c r="J55" i="81"/>
  <c r="J57" i="81"/>
  <c r="J59" i="81"/>
  <c r="J61" i="81"/>
  <c r="J63" i="81"/>
  <c r="J65" i="81"/>
  <c r="J67" i="81"/>
  <c r="J69" i="81"/>
  <c r="J71" i="81"/>
  <c r="J73" i="81"/>
  <c r="J75" i="81"/>
  <c r="J77" i="81"/>
  <c r="J79" i="81"/>
  <c r="J81" i="81"/>
  <c r="G22" i="81"/>
  <c r="G24" i="81"/>
  <c r="G26" i="81"/>
  <c r="J32" i="81"/>
  <c r="J34" i="81"/>
  <c r="J36" i="81"/>
  <c r="J38" i="81"/>
  <c r="J40" i="81"/>
  <c r="J42" i="81"/>
  <c r="J44" i="81"/>
  <c r="J46" i="81"/>
  <c r="J48" i="81"/>
  <c r="J50" i="81"/>
  <c r="J52" i="81"/>
  <c r="J54" i="81"/>
  <c r="J56" i="81"/>
  <c r="J58" i="81"/>
  <c r="J60" i="81"/>
  <c r="J62" i="81"/>
  <c r="J64" i="81"/>
  <c r="J66" i="81"/>
  <c r="J68" i="81"/>
  <c r="J70" i="81"/>
  <c r="J72" i="81"/>
  <c r="J74" i="81"/>
  <c r="J76" i="81"/>
  <c r="J78" i="81"/>
  <c r="J80" i="81"/>
  <c r="J82" i="81"/>
  <c r="J133" i="81"/>
  <c r="J131" i="81"/>
  <c r="J129" i="81"/>
  <c r="J127" i="81"/>
  <c r="J125" i="81"/>
  <c r="J123" i="81"/>
  <c r="J121" i="81"/>
  <c r="J119" i="81"/>
  <c r="J117" i="81"/>
  <c r="J115" i="81"/>
  <c r="J113" i="81"/>
  <c r="J111" i="81"/>
  <c r="J109" i="81"/>
  <c r="J107" i="81"/>
  <c r="J105" i="81"/>
  <c r="J103" i="81"/>
  <c r="J101" i="81"/>
  <c r="J99" i="81"/>
  <c r="J97" i="81"/>
  <c r="J95" i="81"/>
  <c r="J93" i="81"/>
  <c r="J91" i="81"/>
  <c r="J89" i="81"/>
  <c r="J87" i="81"/>
  <c r="J85" i="81"/>
  <c r="J83" i="81"/>
  <c r="J132" i="81"/>
  <c r="J130" i="81"/>
  <c r="J128" i="81"/>
  <c r="J126" i="81"/>
  <c r="J124" i="81"/>
  <c r="J122" i="81"/>
  <c r="J120" i="81"/>
  <c r="J118" i="81"/>
  <c r="J116" i="81"/>
  <c r="J114" i="81"/>
  <c r="J112" i="81"/>
  <c r="J110" i="81"/>
  <c r="J108" i="81"/>
  <c r="J106" i="81"/>
  <c r="J104" i="81"/>
  <c r="J102" i="81"/>
  <c r="J100" i="81"/>
  <c r="J98" i="81"/>
  <c r="J96" i="81"/>
  <c r="J94" i="81"/>
  <c r="J92" i="81"/>
  <c r="J90" i="81"/>
  <c r="J88" i="81"/>
  <c r="J86" i="81"/>
  <c r="J84" i="81"/>
  <c r="J134" i="81"/>
  <c r="J136" i="81"/>
  <c r="J138" i="81"/>
  <c r="J140" i="81"/>
  <c r="J142" i="81"/>
  <c r="J144" i="81"/>
  <c r="J146" i="81"/>
  <c r="J148" i="81"/>
  <c r="J150" i="81"/>
  <c r="J135" i="81"/>
  <c r="J137" i="81"/>
  <c r="J139" i="81"/>
  <c r="J141" i="81"/>
  <c r="J143" i="81"/>
  <c r="J145" i="81"/>
  <c r="J147" i="81"/>
  <c r="J149" i="81"/>
  <c r="J151" i="81"/>
  <c r="F151" i="80"/>
  <c r="F150" i="80"/>
  <c r="F149" i="80"/>
  <c r="F148" i="80"/>
  <c r="F147" i="80"/>
  <c r="F146" i="80"/>
  <c r="F145" i="80"/>
  <c r="F144" i="80"/>
  <c r="F143" i="80"/>
  <c r="F142" i="80"/>
  <c r="F141" i="80"/>
  <c r="F140" i="80"/>
  <c r="F139" i="80"/>
  <c r="F138" i="80"/>
  <c r="F137" i="80"/>
  <c r="F136" i="80"/>
  <c r="F135" i="80"/>
  <c r="F134" i="80"/>
  <c r="F133" i="80"/>
  <c r="F132" i="80"/>
  <c r="F131" i="80"/>
  <c r="F130" i="80"/>
  <c r="F129" i="80"/>
  <c r="F128" i="80"/>
  <c r="F127" i="80"/>
  <c r="F126" i="80"/>
  <c r="F125" i="80"/>
  <c r="F124" i="80"/>
  <c r="F123" i="80"/>
  <c r="F122" i="80"/>
  <c r="F121" i="80"/>
  <c r="F120" i="80"/>
  <c r="F119" i="80"/>
  <c r="F118" i="80"/>
  <c r="F117" i="80"/>
  <c r="F116" i="80"/>
  <c r="F115" i="80"/>
  <c r="F114" i="80"/>
  <c r="F113" i="80"/>
  <c r="F112" i="80"/>
  <c r="F111" i="80"/>
  <c r="F110" i="80"/>
  <c r="F109" i="80"/>
  <c r="F108" i="80"/>
  <c r="F107" i="80"/>
  <c r="F106" i="80"/>
  <c r="F105" i="80"/>
  <c r="F104" i="80"/>
  <c r="F103" i="80"/>
  <c r="F102" i="80"/>
  <c r="F101" i="80"/>
  <c r="F100" i="80"/>
  <c r="F99" i="80"/>
  <c r="F98" i="80"/>
  <c r="F97" i="80"/>
  <c r="F96" i="80"/>
  <c r="F95" i="80"/>
  <c r="F94" i="80"/>
  <c r="F93" i="80"/>
  <c r="F92" i="80"/>
  <c r="F91" i="80"/>
  <c r="F90" i="80"/>
  <c r="F89" i="80"/>
  <c r="F88" i="80"/>
  <c r="F87" i="80"/>
  <c r="F86" i="80"/>
  <c r="F85" i="80"/>
  <c r="F84" i="80"/>
  <c r="F83" i="80"/>
  <c r="F82" i="80"/>
  <c r="F81" i="80"/>
  <c r="F80" i="80"/>
  <c r="F79" i="80"/>
  <c r="F78" i="80"/>
  <c r="F77" i="80"/>
  <c r="F76" i="80"/>
  <c r="F75" i="80"/>
  <c r="F74" i="80"/>
  <c r="F73" i="80"/>
  <c r="F72" i="80"/>
  <c r="F71" i="80"/>
  <c r="F70" i="80"/>
  <c r="F69" i="80"/>
  <c r="F68" i="80"/>
  <c r="F67" i="80"/>
  <c r="F66" i="80"/>
  <c r="F65" i="80"/>
  <c r="F64" i="80"/>
  <c r="F63" i="80"/>
  <c r="F62" i="80"/>
  <c r="F61" i="80"/>
  <c r="F60" i="80"/>
  <c r="F59" i="80"/>
  <c r="F58" i="80"/>
  <c r="F57" i="80"/>
  <c r="F56" i="80"/>
  <c r="F55" i="80"/>
  <c r="F54" i="80"/>
  <c r="F53" i="80"/>
  <c r="F52" i="80"/>
  <c r="F51" i="80"/>
  <c r="F50" i="80"/>
  <c r="F49" i="80"/>
  <c r="F48" i="80"/>
  <c r="F47" i="80"/>
  <c r="F46" i="80"/>
  <c r="F45" i="80"/>
  <c r="F44" i="80"/>
  <c r="F43" i="80"/>
  <c r="F42" i="80"/>
  <c r="F41" i="80"/>
  <c r="F40" i="80"/>
  <c r="F39" i="80"/>
  <c r="F38" i="80"/>
  <c r="F37" i="80"/>
  <c r="F36" i="80"/>
  <c r="F35" i="80"/>
  <c r="F34" i="80"/>
  <c r="F33" i="80"/>
  <c r="F32" i="80"/>
  <c r="F27" i="80"/>
  <c r="F26" i="80"/>
  <c r="F25" i="80"/>
  <c r="F24" i="80"/>
  <c r="F23" i="80"/>
  <c r="F22" i="80"/>
  <c r="F17" i="80"/>
  <c r="F16" i="80"/>
  <c r="F15" i="80"/>
  <c r="F14" i="80"/>
  <c r="J8" i="80"/>
  <c r="G6" i="80"/>
  <c r="F6" i="80"/>
  <c r="G5" i="80"/>
  <c r="F5" i="80"/>
  <c r="H2" i="80"/>
  <c r="H7" i="80" s="1"/>
  <c r="G14" i="80" l="1"/>
  <c r="G22" i="80"/>
  <c r="G23" i="80"/>
  <c r="G24" i="80"/>
  <c r="G25" i="80"/>
  <c r="G26" i="80"/>
  <c r="G27" i="80"/>
  <c r="J32" i="80"/>
  <c r="K82" i="80" s="1"/>
  <c r="J33" i="80"/>
  <c r="J34" i="80"/>
  <c r="J35" i="80"/>
  <c r="J36" i="80"/>
  <c r="J37" i="80"/>
  <c r="J38" i="80"/>
  <c r="J39" i="80"/>
  <c r="J40" i="80"/>
  <c r="J41" i="80"/>
  <c r="J42" i="80"/>
  <c r="J43" i="80"/>
  <c r="J44" i="80"/>
  <c r="J45" i="80"/>
  <c r="J46" i="80"/>
  <c r="J47" i="80"/>
  <c r="J48" i="80"/>
  <c r="J49" i="80"/>
  <c r="J50" i="80"/>
  <c r="J51" i="80"/>
  <c r="J52" i="80"/>
  <c r="J53" i="80"/>
  <c r="J54" i="80"/>
  <c r="J55" i="80"/>
  <c r="J56" i="80"/>
  <c r="J57" i="80"/>
  <c r="J58" i="80"/>
  <c r="J59" i="80"/>
  <c r="J60" i="80"/>
  <c r="J61" i="80"/>
  <c r="J62" i="80"/>
  <c r="J63" i="80"/>
  <c r="J64" i="80"/>
  <c r="J65" i="80"/>
  <c r="J66" i="80"/>
  <c r="J67" i="80"/>
  <c r="J68" i="80"/>
  <c r="J69" i="80"/>
  <c r="J70" i="80"/>
  <c r="J71" i="80"/>
  <c r="J72" i="80"/>
  <c r="J73" i="80"/>
  <c r="J74" i="80"/>
  <c r="J75" i="80"/>
  <c r="J76" i="80"/>
  <c r="J77" i="80"/>
  <c r="J78" i="80"/>
  <c r="J79" i="80"/>
  <c r="J80" i="80"/>
  <c r="J81" i="80"/>
  <c r="J82" i="80"/>
  <c r="K82" i="81"/>
  <c r="J153" i="81"/>
  <c r="K152" i="81"/>
  <c r="J152" i="81"/>
  <c r="H5" i="80"/>
  <c r="H8" i="80" s="1"/>
  <c r="J98" i="80"/>
  <c r="J108" i="80"/>
  <c r="J116" i="80"/>
  <c r="J124" i="80"/>
  <c r="J132" i="80"/>
  <c r="J140" i="80"/>
  <c r="J148" i="80"/>
  <c r="J87" i="80"/>
  <c r="J95" i="80"/>
  <c r="J103" i="80"/>
  <c r="J111" i="80"/>
  <c r="J119" i="80"/>
  <c r="J127" i="80"/>
  <c r="J135" i="80"/>
  <c r="J143" i="80"/>
  <c r="J151" i="80"/>
  <c r="F151" i="79"/>
  <c r="F150" i="79"/>
  <c r="F149" i="79"/>
  <c r="F148" i="79"/>
  <c r="F147" i="79"/>
  <c r="F146" i="79"/>
  <c r="F145" i="79"/>
  <c r="F144" i="79"/>
  <c r="F143" i="79"/>
  <c r="F142" i="79"/>
  <c r="F141" i="79"/>
  <c r="F140" i="79"/>
  <c r="F139" i="79"/>
  <c r="F138" i="79"/>
  <c r="F137" i="79"/>
  <c r="F136" i="79"/>
  <c r="F135" i="79"/>
  <c r="F134" i="79"/>
  <c r="F133" i="79"/>
  <c r="F132" i="79"/>
  <c r="F131" i="79"/>
  <c r="F130" i="79"/>
  <c r="F129" i="79"/>
  <c r="F128" i="79"/>
  <c r="F127" i="79"/>
  <c r="F126" i="79"/>
  <c r="F125" i="79"/>
  <c r="F124" i="79"/>
  <c r="F123" i="79"/>
  <c r="F122" i="79"/>
  <c r="F121" i="79"/>
  <c r="F120" i="79"/>
  <c r="F119" i="79"/>
  <c r="F118" i="79"/>
  <c r="F117" i="79"/>
  <c r="F116" i="79"/>
  <c r="F115" i="79"/>
  <c r="F114" i="79"/>
  <c r="F113" i="79"/>
  <c r="F112" i="79"/>
  <c r="F111" i="79"/>
  <c r="F110" i="79"/>
  <c r="F109" i="79"/>
  <c r="F108" i="79"/>
  <c r="F107" i="79"/>
  <c r="F106" i="79"/>
  <c r="F105" i="79"/>
  <c r="F104" i="79"/>
  <c r="F103" i="79"/>
  <c r="F102" i="79"/>
  <c r="F101" i="79"/>
  <c r="F100" i="79"/>
  <c r="F99" i="79"/>
  <c r="F98" i="79"/>
  <c r="F97" i="79"/>
  <c r="F96" i="79"/>
  <c r="F95" i="79"/>
  <c r="F94" i="79"/>
  <c r="F93" i="79"/>
  <c r="F92" i="79"/>
  <c r="F91" i="79"/>
  <c r="F90" i="79"/>
  <c r="F89" i="79"/>
  <c r="F88" i="79"/>
  <c r="F87" i="79"/>
  <c r="F86" i="79"/>
  <c r="F85" i="79"/>
  <c r="F84" i="79"/>
  <c r="F83" i="79"/>
  <c r="F82" i="79"/>
  <c r="F81" i="79"/>
  <c r="F80" i="79"/>
  <c r="F79" i="79"/>
  <c r="F78" i="79"/>
  <c r="F77" i="79"/>
  <c r="F76" i="79"/>
  <c r="F75" i="79"/>
  <c r="F74" i="79"/>
  <c r="F73" i="79"/>
  <c r="F72" i="79"/>
  <c r="F71" i="79"/>
  <c r="F70" i="79"/>
  <c r="F69" i="79"/>
  <c r="F68" i="79"/>
  <c r="F67" i="79"/>
  <c r="F66" i="79"/>
  <c r="F65" i="79"/>
  <c r="F64" i="79"/>
  <c r="F63" i="79"/>
  <c r="F62" i="79"/>
  <c r="F61" i="79"/>
  <c r="F60" i="79"/>
  <c r="F59" i="79"/>
  <c r="F58" i="79"/>
  <c r="F57" i="79"/>
  <c r="F56" i="79"/>
  <c r="F55" i="79"/>
  <c r="F54" i="79"/>
  <c r="F53" i="79"/>
  <c r="F52" i="79"/>
  <c r="F51" i="79"/>
  <c r="F50" i="79"/>
  <c r="F49" i="79"/>
  <c r="F48" i="79"/>
  <c r="F47" i="79"/>
  <c r="F46" i="79"/>
  <c r="F45" i="79"/>
  <c r="F44" i="79"/>
  <c r="F43" i="79"/>
  <c r="F42" i="79"/>
  <c r="F41" i="79"/>
  <c r="F40" i="79"/>
  <c r="F39" i="79"/>
  <c r="F38" i="79"/>
  <c r="F37" i="79"/>
  <c r="F36" i="79"/>
  <c r="F35" i="79"/>
  <c r="F34" i="79"/>
  <c r="F33" i="79"/>
  <c r="F32" i="79"/>
  <c r="F27" i="79"/>
  <c r="F26" i="79"/>
  <c r="F25" i="79"/>
  <c r="F24" i="79"/>
  <c r="F23" i="79"/>
  <c r="F22" i="79"/>
  <c r="F17" i="79"/>
  <c r="F16" i="79"/>
  <c r="F15" i="79"/>
  <c r="F14" i="79"/>
  <c r="J8" i="79"/>
  <c r="G6" i="79"/>
  <c r="F6" i="79"/>
  <c r="G5" i="79"/>
  <c r="F5" i="79"/>
  <c r="H5" i="79" s="1"/>
  <c r="H2" i="79"/>
  <c r="H7" i="79" s="1"/>
  <c r="J149" i="80" l="1"/>
  <c r="J141" i="80"/>
  <c r="J133" i="80"/>
  <c r="J125" i="80"/>
  <c r="J117" i="80"/>
  <c r="J109" i="80"/>
  <c r="J101" i="80"/>
  <c r="J93" i="80"/>
  <c r="J85" i="80"/>
  <c r="J146" i="80"/>
  <c r="J138" i="80"/>
  <c r="J130" i="80"/>
  <c r="J122" i="80"/>
  <c r="J114" i="80"/>
  <c r="J106" i="80"/>
  <c r="J94" i="80"/>
  <c r="J147" i="80"/>
  <c r="J139" i="80"/>
  <c r="J131" i="80"/>
  <c r="J123" i="80"/>
  <c r="J115" i="80"/>
  <c r="J107" i="80"/>
  <c r="J99" i="80"/>
  <c r="J91" i="80"/>
  <c r="J83" i="80"/>
  <c r="J144" i="80"/>
  <c r="J136" i="80"/>
  <c r="J128" i="80"/>
  <c r="J120" i="80"/>
  <c r="J112" i="80"/>
  <c r="J104" i="80"/>
  <c r="J90" i="80"/>
  <c r="J145" i="80"/>
  <c r="J137" i="80"/>
  <c r="J129" i="80"/>
  <c r="J121" i="80"/>
  <c r="J113" i="80"/>
  <c r="J105" i="80"/>
  <c r="J97" i="80"/>
  <c r="J89" i="80"/>
  <c r="J150" i="80"/>
  <c r="J142" i="80"/>
  <c r="J134" i="80"/>
  <c r="J126" i="80"/>
  <c r="J118" i="80"/>
  <c r="J110" i="80"/>
  <c r="J102" i="80"/>
  <c r="J86" i="80"/>
  <c r="K153" i="81"/>
  <c r="J100" i="80"/>
  <c r="J96" i="80"/>
  <c r="J92" i="80"/>
  <c r="J88" i="80"/>
  <c r="J84" i="80"/>
  <c r="J152" i="80"/>
  <c r="G14" i="79"/>
  <c r="J151" i="79"/>
  <c r="J150" i="79"/>
  <c r="J149" i="79"/>
  <c r="J148" i="79"/>
  <c r="J147" i="79"/>
  <c r="J146" i="79"/>
  <c r="J145" i="79"/>
  <c r="J144" i="79"/>
  <c r="J143" i="79"/>
  <c r="J142" i="79"/>
  <c r="J141" i="79"/>
  <c r="J140" i="79"/>
  <c r="J139" i="79"/>
  <c r="J138" i="79"/>
  <c r="J137" i="79"/>
  <c r="J136" i="79"/>
  <c r="J135" i="79"/>
  <c r="J134" i="79"/>
  <c r="J133" i="79"/>
  <c r="J132" i="79"/>
  <c r="J131" i="79"/>
  <c r="J130" i="79"/>
  <c r="J129" i="79"/>
  <c r="J128" i="79"/>
  <c r="J127" i="79"/>
  <c r="J126" i="79"/>
  <c r="J125" i="79"/>
  <c r="J124" i="79"/>
  <c r="J123" i="79"/>
  <c r="J122" i="79"/>
  <c r="J121" i="79"/>
  <c r="J120" i="79"/>
  <c r="J119" i="79"/>
  <c r="J118" i="79"/>
  <c r="J117" i="79"/>
  <c r="J116" i="79"/>
  <c r="J115" i="79"/>
  <c r="J114" i="79"/>
  <c r="J113" i="79"/>
  <c r="H8" i="79"/>
  <c r="J84" i="79"/>
  <c r="J86" i="79"/>
  <c r="J88" i="79"/>
  <c r="J90" i="79"/>
  <c r="J92" i="79"/>
  <c r="J94" i="79"/>
  <c r="J96" i="79"/>
  <c r="J98" i="79"/>
  <c r="J100" i="79"/>
  <c r="J102" i="79"/>
  <c r="J104" i="79"/>
  <c r="J106" i="79"/>
  <c r="J108" i="79"/>
  <c r="J110" i="79"/>
  <c r="J112" i="79"/>
  <c r="J83" i="79"/>
  <c r="J85" i="79"/>
  <c r="J87" i="79"/>
  <c r="J89" i="79"/>
  <c r="J91" i="79"/>
  <c r="J93" i="79"/>
  <c r="J95" i="79"/>
  <c r="J97" i="79"/>
  <c r="J99" i="79"/>
  <c r="J101" i="79"/>
  <c r="J103" i="79"/>
  <c r="J105" i="79"/>
  <c r="J107" i="79"/>
  <c r="J109" i="79"/>
  <c r="J111" i="79"/>
  <c r="G22" i="79"/>
  <c r="G23" i="79"/>
  <c r="G24" i="79"/>
  <c r="G25" i="79"/>
  <c r="G26" i="79"/>
  <c r="G27" i="79"/>
  <c r="J32" i="79"/>
  <c r="J33" i="79"/>
  <c r="J34" i="79"/>
  <c r="J35" i="79"/>
  <c r="J36" i="79"/>
  <c r="J37" i="79"/>
  <c r="J38" i="79"/>
  <c r="J39" i="79"/>
  <c r="J40" i="79"/>
  <c r="J41" i="79"/>
  <c r="J42" i="79"/>
  <c r="J43" i="79"/>
  <c r="J44" i="79"/>
  <c r="J45" i="79"/>
  <c r="J46" i="79"/>
  <c r="J47" i="79"/>
  <c r="J48" i="79"/>
  <c r="J49" i="79"/>
  <c r="J50" i="79"/>
  <c r="J51" i="79"/>
  <c r="J52" i="79"/>
  <c r="J53" i="79"/>
  <c r="J54" i="79"/>
  <c r="J55" i="79"/>
  <c r="J56" i="79"/>
  <c r="J57" i="79"/>
  <c r="J58" i="79"/>
  <c r="J59" i="79"/>
  <c r="J60" i="79"/>
  <c r="J61" i="79"/>
  <c r="J62" i="79"/>
  <c r="J63" i="79"/>
  <c r="J64" i="79"/>
  <c r="J65" i="79"/>
  <c r="J66" i="79"/>
  <c r="J67" i="79"/>
  <c r="J68" i="79"/>
  <c r="J69" i="79"/>
  <c r="J70" i="79"/>
  <c r="J71" i="79"/>
  <c r="J72" i="79"/>
  <c r="J73" i="79"/>
  <c r="J74" i="79"/>
  <c r="J75" i="79"/>
  <c r="J76" i="79"/>
  <c r="J77" i="79"/>
  <c r="J78" i="79"/>
  <c r="J79" i="79"/>
  <c r="J80" i="79"/>
  <c r="J81" i="79"/>
  <c r="J82" i="79"/>
  <c r="F151" i="78"/>
  <c r="F150" i="78"/>
  <c r="F149" i="78"/>
  <c r="F148" i="78"/>
  <c r="F147" i="78"/>
  <c r="F146" i="78"/>
  <c r="F145" i="78"/>
  <c r="F144" i="78"/>
  <c r="F143" i="78"/>
  <c r="F142" i="78"/>
  <c r="F141" i="78"/>
  <c r="F140" i="78"/>
  <c r="F139" i="78"/>
  <c r="F138" i="78"/>
  <c r="F137" i="78"/>
  <c r="F136" i="78"/>
  <c r="F135" i="78"/>
  <c r="F134" i="78"/>
  <c r="F133" i="78"/>
  <c r="F132" i="78"/>
  <c r="F131" i="78"/>
  <c r="F130" i="78"/>
  <c r="F129" i="78"/>
  <c r="F128" i="78"/>
  <c r="F127" i="78"/>
  <c r="F126" i="78"/>
  <c r="F125" i="78"/>
  <c r="F124" i="78"/>
  <c r="F123" i="78"/>
  <c r="F122" i="78"/>
  <c r="F121" i="78"/>
  <c r="F120" i="78"/>
  <c r="F119" i="78"/>
  <c r="F118" i="78"/>
  <c r="F117" i="78"/>
  <c r="F116" i="78"/>
  <c r="F115" i="78"/>
  <c r="F114" i="78"/>
  <c r="F113" i="78"/>
  <c r="F112" i="78"/>
  <c r="F111" i="78"/>
  <c r="F110" i="78"/>
  <c r="F109" i="78"/>
  <c r="F108" i="78"/>
  <c r="F107" i="78"/>
  <c r="F106" i="78"/>
  <c r="F105" i="78"/>
  <c r="F104" i="78"/>
  <c r="F103" i="78"/>
  <c r="F102" i="78"/>
  <c r="F101" i="78"/>
  <c r="F100" i="78"/>
  <c r="F99" i="78"/>
  <c r="F98" i="78"/>
  <c r="F97" i="78"/>
  <c r="F96" i="78"/>
  <c r="F95" i="78"/>
  <c r="F94" i="78"/>
  <c r="F93" i="78"/>
  <c r="F92" i="78"/>
  <c r="F91" i="78"/>
  <c r="F90" i="78"/>
  <c r="F89" i="78"/>
  <c r="F88" i="78"/>
  <c r="F87" i="78"/>
  <c r="F86" i="78"/>
  <c r="F85" i="78"/>
  <c r="F84" i="78"/>
  <c r="F83" i="78"/>
  <c r="F82" i="78"/>
  <c r="F81" i="78"/>
  <c r="F80" i="78"/>
  <c r="F79" i="78"/>
  <c r="F78" i="78"/>
  <c r="F77" i="78"/>
  <c r="F76" i="78"/>
  <c r="F75" i="78"/>
  <c r="F74" i="78"/>
  <c r="F73" i="78"/>
  <c r="F72" i="78"/>
  <c r="F71" i="78"/>
  <c r="F70" i="78"/>
  <c r="F69" i="78"/>
  <c r="F68" i="78"/>
  <c r="F67" i="78"/>
  <c r="F66" i="78"/>
  <c r="F65" i="78"/>
  <c r="F64" i="78"/>
  <c r="F63" i="78"/>
  <c r="F62" i="78"/>
  <c r="F61" i="78"/>
  <c r="F60" i="78"/>
  <c r="F59" i="78"/>
  <c r="F58" i="78"/>
  <c r="F57" i="78"/>
  <c r="F56" i="78"/>
  <c r="F55" i="78"/>
  <c r="F54" i="78"/>
  <c r="F53" i="78"/>
  <c r="F52" i="78"/>
  <c r="F51" i="78"/>
  <c r="F50" i="78"/>
  <c r="F49" i="78"/>
  <c r="F48" i="78"/>
  <c r="F47" i="78"/>
  <c r="F46" i="78"/>
  <c r="F45" i="78"/>
  <c r="F44" i="78"/>
  <c r="F43" i="78"/>
  <c r="F42" i="78"/>
  <c r="F41" i="78"/>
  <c r="F40" i="78"/>
  <c r="F39" i="78"/>
  <c r="F38" i="78"/>
  <c r="F37" i="78"/>
  <c r="F36" i="78"/>
  <c r="F35" i="78"/>
  <c r="F34" i="78"/>
  <c r="F33" i="78"/>
  <c r="F32" i="78"/>
  <c r="F27" i="78"/>
  <c r="F26" i="78"/>
  <c r="F25" i="78"/>
  <c r="F24" i="78"/>
  <c r="F23" i="78"/>
  <c r="F22" i="78"/>
  <c r="F17" i="78"/>
  <c r="F16" i="78"/>
  <c r="F15" i="78"/>
  <c r="F14" i="78"/>
  <c r="J8" i="78"/>
  <c r="G6" i="78"/>
  <c r="F6" i="78"/>
  <c r="G5" i="78"/>
  <c r="F5" i="78"/>
  <c r="H2" i="78"/>
  <c r="G14" i="78" s="1"/>
  <c r="J153" i="80" l="1"/>
  <c r="K152" i="80"/>
  <c r="K153" i="80" s="1"/>
  <c r="K152" i="79"/>
  <c r="K82" i="79"/>
  <c r="J153" i="79"/>
  <c r="J152" i="79"/>
  <c r="H5" i="78"/>
  <c r="J151" i="78" s="1"/>
  <c r="G23" i="78"/>
  <c r="G25" i="78"/>
  <c r="G27" i="78"/>
  <c r="J33" i="78"/>
  <c r="J35" i="78"/>
  <c r="J37" i="78"/>
  <c r="J39" i="78"/>
  <c r="J41" i="78"/>
  <c r="J43" i="78"/>
  <c r="J45" i="78"/>
  <c r="J47" i="78"/>
  <c r="J49" i="78"/>
  <c r="J51" i="78"/>
  <c r="J53" i="78"/>
  <c r="J55" i="78"/>
  <c r="J57" i="78"/>
  <c r="J59" i="78"/>
  <c r="J61" i="78"/>
  <c r="J63" i="78"/>
  <c r="J65" i="78"/>
  <c r="J67" i="78"/>
  <c r="J69" i="78"/>
  <c r="J71" i="78"/>
  <c r="J73" i="78"/>
  <c r="J75" i="78"/>
  <c r="J77" i="78"/>
  <c r="J79" i="78"/>
  <c r="J81" i="78"/>
  <c r="H7" i="78"/>
  <c r="H8" i="78"/>
  <c r="J148" i="78"/>
  <c r="J144" i="78"/>
  <c r="J140" i="78"/>
  <c r="J136" i="78"/>
  <c r="J132" i="78"/>
  <c r="J83" i="78"/>
  <c r="J87" i="78"/>
  <c r="J91" i="78"/>
  <c r="J95" i="78"/>
  <c r="J99" i="78"/>
  <c r="J103" i="78"/>
  <c r="J107" i="78"/>
  <c r="J111" i="78"/>
  <c r="J115" i="78"/>
  <c r="J119" i="78"/>
  <c r="J123" i="78"/>
  <c r="J127" i="78"/>
  <c r="G22" i="78"/>
  <c r="G24" i="78"/>
  <c r="G26" i="78"/>
  <c r="J32" i="78"/>
  <c r="J34" i="78"/>
  <c r="J36" i="78"/>
  <c r="J38" i="78"/>
  <c r="J40" i="78"/>
  <c r="J42" i="78"/>
  <c r="J44" i="78"/>
  <c r="J46" i="78"/>
  <c r="J48" i="78"/>
  <c r="J50" i="78"/>
  <c r="J52" i="78"/>
  <c r="J54" i="78"/>
  <c r="J56" i="78"/>
  <c r="J58" i="78"/>
  <c r="J60" i="78"/>
  <c r="J62" i="78"/>
  <c r="J64" i="78"/>
  <c r="J66" i="78"/>
  <c r="J68" i="78"/>
  <c r="J70" i="78"/>
  <c r="J72" i="78"/>
  <c r="J74" i="78"/>
  <c r="J76" i="78"/>
  <c r="J78" i="78"/>
  <c r="J80" i="78"/>
  <c r="J82" i="78"/>
  <c r="F151" i="77"/>
  <c r="F150" i="77"/>
  <c r="F149" i="77"/>
  <c r="F148" i="77"/>
  <c r="F147" i="77"/>
  <c r="F146" i="77"/>
  <c r="F145" i="77"/>
  <c r="F144" i="77"/>
  <c r="F143" i="77"/>
  <c r="F142" i="77"/>
  <c r="F141" i="77"/>
  <c r="F140" i="77"/>
  <c r="F139" i="77"/>
  <c r="F138" i="77"/>
  <c r="F137" i="77"/>
  <c r="F136" i="77"/>
  <c r="F135" i="77"/>
  <c r="F134" i="77"/>
  <c r="F133" i="77"/>
  <c r="F132" i="77"/>
  <c r="F131" i="77"/>
  <c r="F130" i="77"/>
  <c r="F129" i="77"/>
  <c r="F128" i="77"/>
  <c r="F127" i="77"/>
  <c r="F126" i="77"/>
  <c r="F125" i="77"/>
  <c r="F124" i="77"/>
  <c r="F123" i="77"/>
  <c r="F122" i="77"/>
  <c r="F121" i="77"/>
  <c r="F120" i="77"/>
  <c r="F119" i="77"/>
  <c r="F118" i="77"/>
  <c r="F117" i="77"/>
  <c r="F116" i="77"/>
  <c r="F115" i="77"/>
  <c r="F114" i="77"/>
  <c r="F113" i="77"/>
  <c r="F112" i="77"/>
  <c r="F111" i="77"/>
  <c r="F110" i="77"/>
  <c r="F109" i="77"/>
  <c r="F108" i="77"/>
  <c r="F107" i="77"/>
  <c r="F106" i="77"/>
  <c r="F105" i="77"/>
  <c r="F104" i="77"/>
  <c r="F103" i="77"/>
  <c r="F102" i="77"/>
  <c r="F101" i="77"/>
  <c r="F100" i="77"/>
  <c r="F99" i="77"/>
  <c r="F98" i="77"/>
  <c r="F97" i="77"/>
  <c r="F96" i="77"/>
  <c r="F95" i="77"/>
  <c r="F94" i="77"/>
  <c r="F93" i="77"/>
  <c r="F92" i="77"/>
  <c r="F91" i="77"/>
  <c r="F90" i="77"/>
  <c r="F89" i="77"/>
  <c r="F88" i="77"/>
  <c r="F87" i="77"/>
  <c r="F86" i="77"/>
  <c r="F85" i="77"/>
  <c r="F84" i="77"/>
  <c r="F83" i="77"/>
  <c r="F82" i="77"/>
  <c r="F81" i="77"/>
  <c r="F80" i="77"/>
  <c r="F79" i="77"/>
  <c r="F78" i="77"/>
  <c r="F77" i="77"/>
  <c r="F76" i="77"/>
  <c r="F75" i="77"/>
  <c r="F74" i="77"/>
  <c r="F73" i="77"/>
  <c r="F72" i="77"/>
  <c r="F71" i="77"/>
  <c r="F70" i="77"/>
  <c r="F69" i="77"/>
  <c r="F68" i="77"/>
  <c r="F67" i="77"/>
  <c r="F66" i="77"/>
  <c r="F65" i="77"/>
  <c r="F64" i="77"/>
  <c r="F63" i="77"/>
  <c r="F62" i="77"/>
  <c r="F61" i="77"/>
  <c r="F60" i="77"/>
  <c r="F59" i="77"/>
  <c r="F58" i="77"/>
  <c r="F57" i="77"/>
  <c r="F56" i="77"/>
  <c r="F55" i="77"/>
  <c r="F54" i="77"/>
  <c r="F53" i="77"/>
  <c r="F52" i="77"/>
  <c r="F51" i="77"/>
  <c r="F50" i="77"/>
  <c r="F49" i="77"/>
  <c r="F48" i="77"/>
  <c r="F47" i="77"/>
  <c r="F46" i="77"/>
  <c r="F45" i="77"/>
  <c r="F44" i="77"/>
  <c r="F43" i="77"/>
  <c r="F42" i="77"/>
  <c r="F41" i="77"/>
  <c r="F40" i="77"/>
  <c r="F39" i="77"/>
  <c r="F38" i="77"/>
  <c r="F37" i="77"/>
  <c r="F36" i="77"/>
  <c r="F35" i="77"/>
  <c r="F34" i="77"/>
  <c r="F33" i="77"/>
  <c r="F32" i="77"/>
  <c r="F27" i="77"/>
  <c r="F26" i="77"/>
  <c r="F25" i="77"/>
  <c r="F24" i="77"/>
  <c r="F23" i="77"/>
  <c r="F22" i="77"/>
  <c r="F17" i="77"/>
  <c r="F16" i="77"/>
  <c r="F15" i="77"/>
  <c r="F14" i="77"/>
  <c r="J8" i="77"/>
  <c r="G6" i="77"/>
  <c r="F6" i="77"/>
  <c r="G5" i="77"/>
  <c r="F5" i="77"/>
  <c r="H5" i="77" s="1"/>
  <c r="H8" i="77" s="1"/>
  <c r="H2" i="77"/>
  <c r="H7" i="77" s="1"/>
  <c r="G14" i="77" l="1"/>
  <c r="G22" i="77"/>
  <c r="G23" i="77"/>
  <c r="G24" i="77"/>
  <c r="G25" i="77"/>
  <c r="G26" i="77"/>
  <c r="G27" i="77"/>
  <c r="J32" i="77"/>
  <c r="J33" i="77"/>
  <c r="J34" i="77"/>
  <c r="J35" i="77"/>
  <c r="J36" i="77"/>
  <c r="J37" i="77"/>
  <c r="J38" i="77"/>
  <c r="J39" i="77"/>
  <c r="J40" i="77"/>
  <c r="J41" i="77"/>
  <c r="J42" i="77"/>
  <c r="J43" i="77"/>
  <c r="J44" i="77"/>
  <c r="J45" i="77"/>
  <c r="J46" i="77"/>
  <c r="J47" i="77"/>
  <c r="J48" i="77"/>
  <c r="J49" i="77"/>
  <c r="J50" i="77"/>
  <c r="J51" i="77"/>
  <c r="J52" i="77"/>
  <c r="J53" i="77"/>
  <c r="J54" i="77"/>
  <c r="J55" i="77"/>
  <c r="J56" i="77"/>
  <c r="K153" i="79"/>
  <c r="J125" i="78"/>
  <c r="J121" i="78"/>
  <c r="J117" i="78"/>
  <c r="J113" i="78"/>
  <c r="J109" i="78"/>
  <c r="J105" i="78"/>
  <c r="J101" i="78"/>
  <c r="J97" i="78"/>
  <c r="J93" i="78"/>
  <c r="J89" i="78"/>
  <c r="J85" i="78"/>
  <c r="J130" i="78"/>
  <c r="J134" i="78"/>
  <c r="J138" i="78"/>
  <c r="J142" i="78"/>
  <c r="J146" i="78"/>
  <c r="J150" i="78"/>
  <c r="J128" i="78"/>
  <c r="J126" i="78"/>
  <c r="J124" i="78"/>
  <c r="J122" i="78"/>
  <c r="J120" i="78"/>
  <c r="J118" i="78"/>
  <c r="J116" i="78"/>
  <c r="J114" i="78"/>
  <c r="J112" i="78"/>
  <c r="J110" i="78"/>
  <c r="J108" i="78"/>
  <c r="J106" i="78"/>
  <c r="J104" i="78"/>
  <c r="J102" i="78"/>
  <c r="J100" i="78"/>
  <c r="J98" i="78"/>
  <c r="J96" i="78"/>
  <c r="J94" i="78"/>
  <c r="J92" i="78"/>
  <c r="J90" i="78"/>
  <c r="J88" i="78"/>
  <c r="J86" i="78"/>
  <c r="J84" i="78"/>
  <c r="J129" i="78"/>
  <c r="J131" i="78"/>
  <c r="J133" i="78"/>
  <c r="J135" i="78"/>
  <c r="J137" i="78"/>
  <c r="J139" i="78"/>
  <c r="J141" i="78"/>
  <c r="J143" i="78"/>
  <c r="J145" i="78"/>
  <c r="J147" i="78"/>
  <c r="J149" i="78"/>
  <c r="K82" i="78"/>
  <c r="J84" i="77"/>
  <c r="J86" i="77"/>
  <c r="J88" i="77"/>
  <c r="J90" i="77"/>
  <c r="J92" i="77"/>
  <c r="J94" i="77"/>
  <c r="J96" i="77"/>
  <c r="J98" i="77"/>
  <c r="J100" i="77"/>
  <c r="J102" i="77"/>
  <c r="J104" i="77"/>
  <c r="J106" i="77"/>
  <c r="J108" i="77"/>
  <c r="J110" i="77"/>
  <c r="J112" i="77"/>
  <c r="J114" i="77"/>
  <c r="J116" i="77"/>
  <c r="J118" i="77"/>
  <c r="J120" i="77"/>
  <c r="J122" i="77"/>
  <c r="J124" i="77"/>
  <c r="J126" i="77"/>
  <c r="J128" i="77"/>
  <c r="J130" i="77"/>
  <c r="J132" i="77"/>
  <c r="J134" i="77"/>
  <c r="J136" i="77"/>
  <c r="J138" i="77"/>
  <c r="J140" i="77"/>
  <c r="J142" i="77"/>
  <c r="J144" i="77"/>
  <c r="J146" i="77"/>
  <c r="J148" i="77"/>
  <c r="J150" i="77"/>
  <c r="J83" i="77"/>
  <c r="J85" i="77"/>
  <c r="J87" i="77"/>
  <c r="J89" i="77"/>
  <c r="J91" i="77"/>
  <c r="J93" i="77"/>
  <c r="J95" i="77"/>
  <c r="J97" i="77"/>
  <c r="J99" i="77"/>
  <c r="J101" i="77"/>
  <c r="J103" i="77"/>
  <c r="J105" i="77"/>
  <c r="J107" i="77"/>
  <c r="J109" i="77"/>
  <c r="J111" i="77"/>
  <c r="J113" i="77"/>
  <c r="J115" i="77"/>
  <c r="J117" i="77"/>
  <c r="J119" i="77"/>
  <c r="J121" i="77"/>
  <c r="J123" i="77"/>
  <c r="J125" i="77"/>
  <c r="J127" i="77"/>
  <c r="J129" i="77"/>
  <c r="J131" i="77"/>
  <c r="J133" i="77"/>
  <c r="J135" i="77"/>
  <c r="J137" i="77"/>
  <c r="J139" i="77"/>
  <c r="J141" i="77"/>
  <c r="J143" i="77"/>
  <c r="J145" i="77"/>
  <c r="J147" i="77"/>
  <c r="J149" i="77"/>
  <c r="J151" i="77"/>
  <c r="J57" i="77"/>
  <c r="J58" i="77"/>
  <c r="J59" i="77"/>
  <c r="J60" i="77"/>
  <c r="J61" i="77"/>
  <c r="J62" i="77"/>
  <c r="J63" i="77"/>
  <c r="J64" i="77"/>
  <c r="J65" i="77"/>
  <c r="J66" i="77"/>
  <c r="J67" i="77"/>
  <c r="J68" i="77"/>
  <c r="J69" i="77"/>
  <c r="J70" i="77"/>
  <c r="J71" i="77"/>
  <c r="J72" i="77"/>
  <c r="J73" i="77"/>
  <c r="J74" i="77"/>
  <c r="J75" i="77"/>
  <c r="J76" i="77"/>
  <c r="J77" i="77"/>
  <c r="J78" i="77"/>
  <c r="J79" i="77"/>
  <c r="J80" i="77"/>
  <c r="J81" i="77"/>
  <c r="J82" i="77"/>
  <c r="F151" i="76"/>
  <c r="F150" i="76"/>
  <c r="F149" i="76"/>
  <c r="F148" i="76"/>
  <c r="F147" i="76"/>
  <c r="F146" i="76"/>
  <c r="F145" i="76"/>
  <c r="F144" i="76"/>
  <c r="F143" i="76"/>
  <c r="F142" i="76"/>
  <c r="F141" i="76"/>
  <c r="F140" i="76"/>
  <c r="F139" i="76"/>
  <c r="F138" i="76"/>
  <c r="F137" i="76"/>
  <c r="F136" i="76"/>
  <c r="F135" i="76"/>
  <c r="F134" i="76"/>
  <c r="F133" i="76"/>
  <c r="F132" i="76"/>
  <c r="F131" i="76"/>
  <c r="F130" i="76"/>
  <c r="F129" i="76"/>
  <c r="F128" i="76"/>
  <c r="F127" i="76"/>
  <c r="F126" i="76"/>
  <c r="F125" i="76"/>
  <c r="F124" i="76"/>
  <c r="F123" i="76"/>
  <c r="F122" i="76"/>
  <c r="F121" i="76"/>
  <c r="F120" i="76"/>
  <c r="F119" i="76"/>
  <c r="F118" i="76"/>
  <c r="F117" i="76"/>
  <c r="F116" i="76"/>
  <c r="F115" i="76"/>
  <c r="F114" i="76"/>
  <c r="F113" i="76"/>
  <c r="F112" i="76"/>
  <c r="F111" i="76"/>
  <c r="F110" i="76"/>
  <c r="F109" i="76"/>
  <c r="F108" i="76"/>
  <c r="F107" i="76"/>
  <c r="F106" i="76"/>
  <c r="F105" i="76"/>
  <c r="F104" i="76"/>
  <c r="F103" i="76"/>
  <c r="F102" i="76"/>
  <c r="F101" i="76"/>
  <c r="F100" i="76"/>
  <c r="F99" i="76"/>
  <c r="F98" i="76"/>
  <c r="F97" i="76"/>
  <c r="F96" i="76"/>
  <c r="F95" i="76"/>
  <c r="F94" i="76"/>
  <c r="F93" i="76"/>
  <c r="F92" i="76"/>
  <c r="F91" i="76"/>
  <c r="F90" i="76"/>
  <c r="F89" i="76"/>
  <c r="F88" i="76"/>
  <c r="F87" i="76"/>
  <c r="F86" i="76"/>
  <c r="F85" i="76"/>
  <c r="F84" i="76"/>
  <c r="F83" i="76"/>
  <c r="F82" i="76"/>
  <c r="F81" i="76"/>
  <c r="F80" i="76"/>
  <c r="F79" i="76"/>
  <c r="F78" i="76"/>
  <c r="F77" i="76"/>
  <c r="F76" i="76"/>
  <c r="F75" i="76"/>
  <c r="F74" i="76"/>
  <c r="F73" i="76"/>
  <c r="F72" i="76"/>
  <c r="F71" i="76"/>
  <c r="F70" i="76"/>
  <c r="F69" i="76"/>
  <c r="F68" i="76"/>
  <c r="F67" i="76"/>
  <c r="F66" i="76"/>
  <c r="F65" i="76"/>
  <c r="F64" i="76"/>
  <c r="F63" i="76"/>
  <c r="F62" i="76"/>
  <c r="F61" i="76"/>
  <c r="F60" i="76"/>
  <c r="F59" i="76"/>
  <c r="F58" i="76"/>
  <c r="F57" i="76"/>
  <c r="F56" i="76"/>
  <c r="F55" i="76"/>
  <c r="F54" i="76"/>
  <c r="F53" i="76"/>
  <c r="F52" i="76"/>
  <c r="F51" i="76"/>
  <c r="F50" i="76"/>
  <c r="F49" i="76"/>
  <c r="F48" i="76"/>
  <c r="F47" i="76"/>
  <c r="F46" i="76"/>
  <c r="F45" i="76"/>
  <c r="F44" i="76"/>
  <c r="F43" i="76"/>
  <c r="F42" i="76"/>
  <c r="F41" i="76"/>
  <c r="F40" i="76"/>
  <c r="F39" i="76"/>
  <c r="F38" i="76"/>
  <c r="F37" i="76"/>
  <c r="F36" i="76"/>
  <c r="F35" i="76"/>
  <c r="F34" i="76"/>
  <c r="F33" i="76"/>
  <c r="F32" i="76"/>
  <c r="F27" i="76"/>
  <c r="F26" i="76"/>
  <c r="F25" i="76"/>
  <c r="F24" i="76"/>
  <c r="F23" i="76"/>
  <c r="F22" i="76"/>
  <c r="F17" i="76"/>
  <c r="F16" i="76"/>
  <c r="F15" i="76"/>
  <c r="F14" i="76"/>
  <c r="J8" i="76"/>
  <c r="G6" i="76"/>
  <c r="F6" i="76"/>
  <c r="G5" i="76"/>
  <c r="F5" i="76"/>
  <c r="H5" i="76" s="1"/>
  <c r="H8" i="76" s="1"/>
  <c r="H2" i="76"/>
  <c r="J83" i="76" l="1"/>
  <c r="J84" i="76"/>
  <c r="J85" i="76"/>
  <c r="J86" i="76"/>
  <c r="J87" i="76"/>
  <c r="J88" i="76"/>
  <c r="J89" i="76"/>
  <c r="J90" i="76"/>
  <c r="J91" i="76"/>
  <c r="J92" i="76"/>
  <c r="J93" i="76"/>
  <c r="J94" i="76"/>
  <c r="J95" i="76"/>
  <c r="J96" i="76"/>
  <c r="J97" i="76"/>
  <c r="J98" i="76"/>
  <c r="J99" i="76"/>
  <c r="J100" i="76"/>
  <c r="J101" i="76"/>
  <c r="J102" i="76"/>
  <c r="J103" i="76"/>
  <c r="J104" i="76"/>
  <c r="J105" i="76"/>
  <c r="J106" i="76"/>
  <c r="J107" i="76"/>
  <c r="J108" i="76"/>
  <c r="J109" i="76"/>
  <c r="J110" i="76"/>
  <c r="J111" i="76"/>
  <c r="J112" i="76"/>
  <c r="J113" i="76"/>
  <c r="J114" i="76"/>
  <c r="J115" i="76"/>
  <c r="J116" i="76"/>
  <c r="J117" i="76"/>
  <c r="J118" i="76"/>
  <c r="J119" i="76"/>
  <c r="J120" i="76"/>
  <c r="J121" i="76"/>
  <c r="J122" i="76"/>
  <c r="J123" i="76"/>
  <c r="J124" i="76"/>
  <c r="J125" i="76"/>
  <c r="J126" i="76"/>
  <c r="J127" i="76"/>
  <c r="J128" i="76"/>
  <c r="J129" i="76"/>
  <c r="J130" i="76"/>
  <c r="J131" i="76"/>
  <c r="J132" i="76"/>
  <c r="J133" i="76"/>
  <c r="J134" i="76"/>
  <c r="J135" i="76"/>
  <c r="J136" i="76"/>
  <c r="J137" i="76"/>
  <c r="J138" i="76"/>
  <c r="J139" i="76"/>
  <c r="J140" i="76"/>
  <c r="J141" i="76"/>
  <c r="J142" i="76"/>
  <c r="J143" i="76"/>
  <c r="J144" i="76"/>
  <c r="J145" i="76"/>
  <c r="J146" i="76"/>
  <c r="J147" i="76"/>
  <c r="J148" i="76"/>
  <c r="J149" i="76"/>
  <c r="J150" i="76"/>
  <c r="J153" i="78"/>
  <c r="J152" i="78"/>
  <c r="K152" i="78"/>
  <c r="K153" i="78" s="1"/>
  <c r="J152" i="77"/>
  <c r="K82" i="77"/>
  <c r="J153" i="77"/>
  <c r="K152" i="77"/>
  <c r="J151" i="76"/>
  <c r="H7" i="76"/>
  <c r="J82" i="76"/>
  <c r="J81" i="76"/>
  <c r="J80" i="76"/>
  <c r="J79" i="76"/>
  <c r="J78" i="76"/>
  <c r="J77" i="76"/>
  <c r="J76" i="76"/>
  <c r="J75" i="76"/>
  <c r="J74" i="76"/>
  <c r="J73" i="76"/>
  <c r="J72" i="76"/>
  <c r="G14" i="76"/>
  <c r="G22" i="76"/>
  <c r="G23" i="76"/>
  <c r="G24" i="76"/>
  <c r="G25" i="76"/>
  <c r="G26" i="76"/>
  <c r="G27" i="76"/>
  <c r="J32" i="76"/>
  <c r="J33" i="76"/>
  <c r="J34" i="76"/>
  <c r="J35" i="76"/>
  <c r="J36" i="76"/>
  <c r="J37" i="76"/>
  <c r="J38" i="76"/>
  <c r="J39" i="76"/>
  <c r="J40" i="76"/>
  <c r="J41" i="76"/>
  <c r="J42" i="76"/>
  <c r="J43" i="76"/>
  <c r="J44" i="76"/>
  <c r="J45" i="76"/>
  <c r="J46" i="76"/>
  <c r="J47" i="76"/>
  <c r="J48" i="76"/>
  <c r="J49" i="76"/>
  <c r="J50" i="76"/>
  <c r="J51" i="76"/>
  <c r="J52" i="76"/>
  <c r="J53" i="76"/>
  <c r="J54" i="76"/>
  <c r="J55" i="76"/>
  <c r="J56" i="76"/>
  <c r="J57" i="76"/>
  <c r="J58" i="76"/>
  <c r="J59" i="76"/>
  <c r="J60" i="76"/>
  <c r="J61" i="76"/>
  <c r="J62" i="76"/>
  <c r="J63" i="76"/>
  <c r="J64" i="76"/>
  <c r="J65" i="76"/>
  <c r="J66" i="76"/>
  <c r="J67" i="76"/>
  <c r="J68" i="76"/>
  <c r="J69" i="76"/>
  <c r="J70" i="76"/>
  <c r="J71" i="76"/>
  <c r="K152" i="76"/>
  <c r="F151" i="75"/>
  <c r="J151" i="75" s="1"/>
  <c r="F150" i="75"/>
  <c r="J150" i="75" s="1"/>
  <c r="F149" i="75"/>
  <c r="J149" i="75" s="1"/>
  <c r="F148" i="75"/>
  <c r="J148" i="75" s="1"/>
  <c r="F147" i="75"/>
  <c r="J147" i="75" s="1"/>
  <c r="F146" i="75"/>
  <c r="J146" i="75" s="1"/>
  <c r="F145" i="75"/>
  <c r="J145" i="75" s="1"/>
  <c r="F144" i="75"/>
  <c r="J144" i="75" s="1"/>
  <c r="F143" i="75"/>
  <c r="J143" i="75" s="1"/>
  <c r="F142" i="75"/>
  <c r="J142" i="75" s="1"/>
  <c r="F141" i="75"/>
  <c r="J141" i="75" s="1"/>
  <c r="F140" i="75"/>
  <c r="J140" i="75" s="1"/>
  <c r="F139" i="75"/>
  <c r="J139" i="75" s="1"/>
  <c r="F138" i="75"/>
  <c r="J138" i="75" s="1"/>
  <c r="F137" i="75"/>
  <c r="J137" i="75" s="1"/>
  <c r="F136" i="75"/>
  <c r="J136" i="75" s="1"/>
  <c r="F135" i="75"/>
  <c r="J135" i="75" s="1"/>
  <c r="F134" i="75"/>
  <c r="J134" i="75" s="1"/>
  <c r="F133" i="75"/>
  <c r="J133" i="75" s="1"/>
  <c r="F132" i="75"/>
  <c r="J132" i="75" s="1"/>
  <c r="F131" i="75"/>
  <c r="J131" i="75" s="1"/>
  <c r="F130" i="75"/>
  <c r="J130" i="75" s="1"/>
  <c r="F129" i="75"/>
  <c r="J129" i="75" s="1"/>
  <c r="F128" i="75"/>
  <c r="J128" i="75" s="1"/>
  <c r="F127" i="75"/>
  <c r="J127" i="75" s="1"/>
  <c r="F126" i="75"/>
  <c r="J126" i="75" s="1"/>
  <c r="F125" i="75"/>
  <c r="J125" i="75" s="1"/>
  <c r="F124" i="75"/>
  <c r="J124" i="75" s="1"/>
  <c r="F123" i="75"/>
  <c r="J123" i="75" s="1"/>
  <c r="F122" i="75"/>
  <c r="J122" i="75" s="1"/>
  <c r="F121" i="75"/>
  <c r="J121" i="75" s="1"/>
  <c r="F120" i="75"/>
  <c r="J120" i="75" s="1"/>
  <c r="F119" i="75"/>
  <c r="J119" i="75" s="1"/>
  <c r="F118" i="75"/>
  <c r="J118" i="75" s="1"/>
  <c r="F117" i="75"/>
  <c r="J117" i="75" s="1"/>
  <c r="F116" i="75"/>
  <c r="J116" i="75" s="1"/>
  <c r="F115" i="75"/>
  <c r="J115" i="75" s="1"/>
  <c r="F114" i="75"/>
  <c r="J114" i="75" s="1"/>
  <c r="F113" i="75"/>
  <c r="J113" i="75" s="1"/>
  <c r="F112" i="75"/>
  <c r="J112" i="75" s="1"/>
  <c r="F111" i="75"/>
  <c r="J111" i="75" s="1"/>
  <c r="F110" i="75"/>
  <c r="J110" i="75" s="1"/>
  <c r="F109" i="75"/>
  <c r="J109" i="75" s="1"/>
  <c r="F108" i="75"/>
  <c r="J108" i="75" s="1"/>
  <c r="F107" i="75"/>
  <c r="J107" i="75" s="1"/>
  <c r="F106" i="75"/>
  <c r="J106" i="75" s="1"/>
  <c r="F105" i="75"/>
  <c r="J105" i="75" s="1"/>
  <c r="F104" i="75"/>
  <c r="J104" i="75" s="1"/>
  <c r="F103" i="75"/>
  <c r="J103" i="75" s="1"/>
  <c r="F102" i="75"/>
  <c r="J102" i="75" s="1"/>
  <c r="F101" i="75"/>
  <c r="J101" i="75" s="1"/>
  <c r="F100" i="75"/>
  <c r="J100" i="75" s="1"/>
  <c r="F99" i="75"/>
  <c r="J99" i="75" s="1"/>
  <c r="F98" i="75"/>
  <c r="J98" i="75" s="1"/>
  <c r="F97" i="75"/>
  <c r="J97" i="75" s="1"/>
  <c r="F96" i="75"/>
  <c r="J96" i="75" s="1"/>
  <c r="F95" i="75"/>
  <c r="J95" i="75" s="1"/>
  <c r="F94" i="75"/>
  <c r="J94" i="75" s="1"/>
  <c r="F93" i="75"/>
  <c r="J93" i="75" s="1"/>
  <c r="F92" i="75"/>
  <c r="J92" i="75" s="1"/>
  <c r="F91" i="75"/>
  <c r="J91" i="75" s="1"/>
  <c r="F90" i="75"/>
  <c r="J90" i="75" s="1"/>
  <c r="F89" i="75"/>
  <c r="J89" i="75" s="1"/>
  <c r="F88" i="75"/>
  <c r="J88" i="75" s="1"/>
  <c r="F87" i="75"/>
  <c r="J87" i="75" s="1"/>
  <c r="F86" i="75"/>
  <c r="J86" i="75" s="1"/>
  <c r="F85" i="75"/>
  <c r="J85" i="75" s="1"/>
  <c r="F84" i="75"/>
  <c r="J84" i="75" s="1"/>
  <c r="F83" i="75"/>
  <c r="J83" i="75" s="1"/>
  <c r="F82" i="75"/>
  <c r="F81" i="75"/>
  <c r="F80" i="75"/>
  <c r="F79" i="75"/>
  <c r="F78" i="75"/>
  <c r="F77" i="75"/>
  <c r="F76" i="75"/>
  <c r="F75" i="75"/>
  <c r="F74" i="75"/>
  <c r="F73" i="75"/>
  <c r="F72" i="75"/>
  <c r="F71" i="75"/>
  <c r="F70" i="75"/>
  <c r="F69" i="75"/>
  <c r="F68" i="75"/>
  <c r="F67" i="75"/>
  <c r="F66" i="75"/>
  <c r="F65" i="75"/>
  <c r="F64" i="75"/>
  <c r="F63" i="75"/>
  <c r="F62" i="75"/>
  <c r="F61" i="75"/>
  <c r="F60" i="75"/>
  <c r="F59" i="75"/>
  <c r="F58" i="75"/>
  <c r="F57" i="75"/>
  <c r="F56" i="75"/>
  <c r="F55" i="75"/>
  <c r="F54" i="75"/>
  <c r="F53" i="75"/>
  <c r="F52" i="75"/>
  <c r="F51" i="75"/>
  <c r="F50" i="75"/>
  <c r="F49" i="75"/>
  <c r="F48" i="75"/>
  <c r="F47" i="75"/>
  <c r="F46" i="75"/>
  <c r="F45" i="75"/>
  <c r="F44" i="75"/>
  <c r="F43" i="75"/>
  <c r="F42" i="75"/>
  <c r="F41" i="75"/>
  <c r="F40" i="75"/>
  <c r="F39" i="75"/>
  <c r="F38" i="75"/>
  <c r="F37" i="75"/>
  <c r="F36" i="75"/>
  <c r="F35" i="75"/>
  <c r="F34" i="75"/>
  <c r="F33" i="75"/>
  <c r="F32" i="75"/>
  <c r="F27" i="75"/>
  <c r="F26" i="75"/>
  <c r="F25" i="75"/>
  <c r="F24" i="75"/>
  <c r="F23" i="75"/>
  <c r="F22" i="75"/>
  <c r="F17" i="75"/>
  <c r="F16" i="75"/>
  <c r="F15" i="75"/>
  <c r="F14" i="75"/>
  <c r="J8" i="75"/>
  <c r="H8" i="75"/>
  <c r="G6" i="75"/>
  <c r="F6" i="75"/>
  <c r="G5" i="75"/>
  <c r="F5" i="75"/>
  <c r="H2" i="75"/>
  <c r="K153" i="77" l="1"/>
  <c r="K82" i="76"/>
  <c r="K153" i="76" s="1"/>
  <c r="J153" i="76"/>
  <c r="J152" i="76"/>
  <c r="H7" i="75"/>
  <c r="J82" i="75"/>
  <c r="J81" i="75"/>
  <c r="J80" i="75"/>
  <c r="J79" i="75"/>
  <c r="J78" i="75"/>
  <c r="J77" i="75"/>
  <c r="J76" i="75"/>
  <c r="J75" i="75"/>
  <c r="J74" i="75"/>
  <c r="G14" i="75"/>
  <c r="G22" i="75"/>
  <c r="G23" i="75"/>
  <c r="G24" i="75"/>
  <c r="G25" i="75"/>
  <c r="G26" i="75"/>
  <c r="G27" i="75"/>
  <c r="J32" i="75"/>
  <c r="J33" i="75"/>
  <c r="J34" i="75"/>
  <c r="J35" i="75"/>
  <c r="J36" i="75"/>
  <c r="J37" i="75"/>
  <c r="J38" i="75"/>
  <c r="J39" i="75"/>
  <c r="J40" i="75"/>
  <c r="J41" i="75"/>
  <c r="J42" i="75"/>
  <c r="J43" i="75"/>
  <c r="J44" i="75"/>
  <c r="J45" i="75"/>
  <c r="J46" i="75"/>
  <c r="J47" i="75"/>
  <c r="J48" i="75"/>
  <c r="J49" i="75"/>
  <c r="J50" i="75"/>
  <c r="J51" i="75"/>
  <c r="J52" i="75"/>
  <c r="J53" i="75"/>
  <c r="J54" i="75"/>
  <c r="J55" i="75"/>
  <c r="J56" i="75"/>
  <c r="J57" i="75"/>
  <c r="J58" i="75"/>
  <c r="J59" i="75"/>
  <c r="J60" i="75"/>
  <c r="J61" i="75"/>
  <c r="J62" i="75"/>
  <c r="J63" i="75"/>
  <c r="J64" i="75"/>
  <c r="J65" i="75"/>
  <c r="J66" i="75"/>
  <c r="J67" i="75"/>
  <c r="J68" i="75"/>
  <c r="J69" i="75"/>
  <c r="J70" i="75"/>
  <c r="J71" i="75"/>
  <c r="J72" i="75"/>
  <c r="J73" i="75"/>
  <c r="K152" i="75"/>
  <c r="F151" i="74"/>
  <c r="F150" i="74"/>
  <c r="F149" i="74"/>
  <c r="F148" i="74"/>
  <c r="F147" i="74"/>
  <c r="F146" i="74"/>
  <c r="F145" i="74"/>
  <c r="F144" i="74"/>
  <c r="F143" i="74"/>
  <c r="F142" i="74"/>
  <c r="F141" i="74"/>
  <c r="F140" i="74"/>
  <c r="F139" i="74"/>
  <c r="F138" i="74"/>
  <c r="F137" i="74"/>
  <c r="F136" i="74"/>
  <c r="F135" i="74"/>
  <c r="F134" i="74"/>
  <c r="F133" i="74"/>
  <c r="F132" i="74"/>
  <c r="F131" i="74"/>
  <c r="F130" i="74"/>
  <c r="F129" i="74"/>
  <c r="F128" i="74"/>
  <c r="F127" i="74"/>
  <c r="F126" i="74"/>
  <c r="F125" i="74"/>
  <c r="F124" i="74"/>
  <c r="F123" i="74"/>
  <c r="F122" i="74"/>
  <c r="F121" i="74"/>
  <c r="F120" i="74"/>
  <c r="F119" i="74"/>
  <c r="F118" i="74"/>
  <c r="F117" i="74"/>
  <c r="F116" i="74"/>
  <c r="F115" i="74"/>
  <c r="F114" i="74"/>
  <c r="F113" i="74"/>
  <c r="F112" i="74"/>
  <c r="F111" i="74"/>
  <c r="F110" i="74"/>
  <c r="F109" i="74"/>
  <c r="F108" i="74"/>
  <c r="F107" i="74"/>
  <c r="F106" i="74"/>
  <c r="F105" i="74"/>
  <c r="F104" i="74"/>
  <c r="F103" i="74"/>
  <c r="F102" i="74"/>
  <c r="F101" i="74"/>
  <c r="F100" i="74"/>
  <c r="F99" i="74"/>
  <c r="F98" i="74"/>
  <c r="F97" i="74"/>
  <c r="F96" i="74"/>
  <c r="F95" i="74"/>
  <c r="F94" i="74"/>
  <c r="F93" i="74"/>
  <c r="F92" i="74"/>
  <c r="F91" i="74"/>
  <c r="F90" i="74"/>
  <c r="F89" i="74"/>
  <c r="F88" i="74"/>
  <c r="F87" i="74"/>
  <c r="F86" i="74"/>
  <c r="F85" i="74"/>
  <c r="F84" i="74"/>
  <c r="F83" i="74"/>
  <c r="F82" i="74"/>
  <c r="F81" i="74"/>
  <c r="F80" i="74"/>
  <c r="F79" i="74"/>
  <c r="F78" i="74"/>
  <c r="F77" i="74"/>
  <c r="F76" i="74"/>
  <c r="F75" i="74"/>
  <c r="F74" i="74"/>
  <c r="F73" i="74"/>
  <c r="F72" i="74"/>
  <c r="F71" i="74"/>
  <c r="F70" i="74"/>
  <c r="F69" i="74"/>
  <c r="F68" i="74"/>
  <c r="F67" i="74"/>
  <c r="F66" i="74"/>
  <c r="F65" i="74"/>
  <c r="F64" i="74"/>
  <c r="F63" i="74"/>
  <c r="F62" i="74"/>
  <c r="F61" i="74"/>
  <c r="F60" i="74"/>
  <c r="F59" i="74"/>
  <c r="F58" i="74"/>
  <c r="F57" i="74"/>
  <c r="F56" i="74"/>
  <c r="F55" i="74"/>
  <c r="F54" i="74"/>
  <c r="F53" i="74"/>
  <c r="F52" i="74"/>
  <c r="F51" i="74"/>
  <c r="F50" i="74"/>
  <c r="F49" i="74"/>
  <c r="F48" i="74"/>
  <c r="F47" i="74"/>
  <c r="F46" i="74"/>
  <c r="F45" i="74"/>
  <c r="F44" i="74"/>
  <c r="F43" i="74"/>
  <c r="F42" i="74"/>
  <c r="F41" i="74"/>
  <c r="F40" i="74"/>
  <c r="F39" i="74"/>
  <c r="F38" i="74"/>
  <c r="F37" i="74"/>
  <c r="F36" i="74"/>
  <c r="F35" i="74"/>
  <c r="F34" i="74"/>
  <c r="F33" i="74"/>
  <c r="F32" i="74"/>
  <c r="F27" i="74"/>
  <c r="F26" i="74"/>
  <c r="F25" i="74"/>
  <c r="F24" i="74"/>
  <c r="F23" i="74"/>
  <c r="F22" i="74"/>
  <c r="F17" i="74"/>
  <c r="F16" i="74"/>
  <c r="F15" i="74"/>
  <c r="F14" i="74"/>
  <c r="J8" i="74"/>
  <c r="G6" i="74"/>
  <c r="F6" i="74"/>
  <c r="G5" i="74"/>
  <c r="F5" i="74"/>
  <c r="H2" i="74"/>
  <c r="H7" i="74" s="1"/>
  <c r="K82" i="75" l="1"/>
  <c r="K153" i="75" s="1"/>
  <c r="J153" i="75"/>
  <c r="J152" i="75"/>
  <c r="H8" i="74"/>
  <c r="G14" i="74"/>
  <c r="G22" i="74"/>
  <c r="G23" i="74"/>
  <c r="G24" i="74"/>
  <c r="G25" i="74"/>
  <c r="G26" i="74"/>
  <c r="G27" i="74"/>
  <c r="J32" i="74"/>
  <c r="J33" i="74"/>
  <c r="J34" i="74"/>
  <c r="J35" i="74"/>
  <c r="J36" i="74"/>
  <c r="J37" i="74"/>
  <c r="J38" i="74"/>
  <c r="J39" i="74"/>
  <c r="J40" i="74"/>
  <c r="J41" i="74"/>
  <c r="J42" i="74"/>
  <c r="J43" i="74"/>
  <c r="J44" i="74"/>
  <c r="J45" i="74"/>
  <c r="J46" i="74"/>
  <c r="J47" i="74"/>
  <c r="J48" i="74"/>
  <c r="J49" i="74"/>
  <c r="J50" i="74"/>
  <c r="J51" i="74"/>
  <c r="J52" i="74"/>
  <c r="J53" i="74"/>
  <c r="J54" i="74"/>
  <c r="J55" i="74"/>
  <c r="J56" i="74"/>
  <c r="J57" i="74"/>
  <c r="J58" i="74"/>
  <c r="J59" i="74"/>
  <c r="J60" i="74"/>
  <c r="J61" i="74"/>
  <c r="J62" i="74"/>
  <c r="J63" i="74"/>
  <c r="J64" i="74"/>
  <c r="J65" i="74"/>
  <c r="J66" i="74"/>
  <c r="J67" i="74"/>
  <c r="J69" i="74"/>
  <c r="J71" i="74"/>
  <c r="J73" i="74"/>
  <c r="J75" i="74"/>
  <c r="J77" i="74"/>
  <c r="J79" i="74"/>
  <c r="J81" i="74"/>
  <c r="J83" i="74"/>
  <c r="J85" i="74"/>
  <c r="J87" i="74"/>
  <c r="J89" i="74"/>
  <c r="J91" i="74"/>
  <c r="J93" i="74"/>
  <c r="J95" i="74"/>
  <c r="J97" i="74"/>
  <c r="J99" i="74"/>
  <c r="J101" i="74"/>
  <c r="J103" i="74"/>
  <c r="J105" i="74"/>
  <c r="J107" i="74"/>
  <c r="J109" i="74"/>
  <c r="J111" i="74"/>
  <c r="J113" i="74"/>
  <c r="J115" i="74"/>
  <c r="J117" i="74"/>
  <c r="J119" i="74"/>
  <c r="J121" i="74"/>
  <c r="J123" i="74"/>
  <c r="J125" i="74"/>
  <c r="J127" i="74"/>
  <c r="J129" i="74"/>
  <c r="J131" i="74"/>
  <c r="J133" i="74"/>
  <c r="J135" i="74"/>
  <c r="J137" i="74"/>
  <c r="J139" i="74"/>
  <c r="J141" i="74"/>
  <c r="J143" i="74"/>
  <c r="J145" i="74"/>
  <c r="J147" i="74"/>
  <c r="J149" i="74"/>
  <c r="J151" i="74"/>
  <c r="J68" i="74"/>
  <c r="J70" i="74"/>
  <c r="J72" i="74"/>
  <c r="J74" i="74"/>
  <c r="J76" i="74"/>
  <c r="J78" i="74"/>
  <c r="J80" i="74"/>
  <c r="J82" i="74"/>
  <c r="J84" i="74"/>
  <c r="J86" i="74"/>
  <c r="J88" i="74"/>
  <c r="J90" i="74"/>
  <c r="J92" i="74"/>
  <c r="J94" i="74"/>
  <c r="J96" i="74"/>
  <c r="J98" i="74"/>
  <c r="J100" i="74"/>
  <c r="J102" i="74"/>
  <c r="J104" i="74"/>
  <c r="J106" i="74"/>
  <c r="J108" i="74"/>
  <c r="J110" i="74"/>
  <c r="J112" i="74"/>
  <c r="J114" i="74"/>
  <c r="J116" i="74"/>
  <c r="J118" i="74"/>
  <c r="J120" i="74"/>
  <c r="J122" i="74"/>
  <c r="J124" i="74"/>
  <c r="J126" i="74"/>
  <c r="J128" i="74"/>
  <c r="J130" i="74"/>
  <c r="J132" i="74"/>
  <c r="J134" i="74"/>
  <c r="J136" i="74"/>
  <c r="J138" i="74"/>
  <c r="J140" i="74"/>
  <c r="J142" i="74"/>
  <c r="J144" i="74"/>
  <c r="J146" i="74"/>
  <c r="J148" i="74"/>
  <c r="J150" i="74"/>
  <c r="F135" i="73"/>
  <c r="F136" i="73"/>
  <c r="F151" i="73"/>
  <c r="F150" i="73"/>
  <c r="F149" i="73"/>
  <c r="F148" i="73"/>
  <c r="F147" i="73"/>
  <c r="F146" i="73"/>
  <c r="F145" i="73"/>
  <c r="F144" i="73"/>
  <c r="F143" i="73"/>
  <c r="F142" i="73"/>
  <c r="F141" i="73"/>
  <c r="F140" i="73"/>
  <c r="F139" i="73"/>
  <c r="F138" i="73"/>
  <c r="F137" i="73"/>
  <c r="F134" i="73"/>
  <c r="F133" i="73"/>
  <c r="F132" i="73"/>
  <c r="F131" i="73"/>
  <c r="F130" i="73"/>
  <c r="F129" i="73"/>
  <c r="F128" i="73"/>
  <c r="F127" i="73"/>
  <c r="F126" i="73"/>
  <c r="F125" i="73"/>
  <c r="F124" i="73"/>
  <c r="F123" i="73"/>
  <c r="F122" i="73"/>
  <c r="F121" i="73"/>
  <c r="F120" i="73"/>
  <c r="F119" i="73"/>
  <c r="F118" i="73"/>
  <c r="F117" i="73"/>
  <c r="F116" i="73"/>
  <c r="F115" i="73"/>
  <c r="F114" i="73"/>
  <c r="F113" i="73"/>
  <c r="F112" i="73"/>
  <c r="F111" i="73"/>
  <c r="F110" i="73"/>
  <c r="F109" i="73"/>
  <c r="F108" i="73"/>
  <c r="F107" i="73"/>
  <c r="F106" i="73"/>
  <c r="F105" i="73"/>
  <c r="F104" i="73"/>
  <c r="F103" i="73"/>
  <c r="F102" i="73"/>
  <c r="F101" i="73"/>
  <c r="F100" i="73"/>
  <c r="F99" i="73"/>
  <c r="F98" i="73"/>
  <c r="F97" i="73"/>
  <c r="F96" i="73"/>
  <c r="F95" i="73"/>
  <c r="F94" i="73"/>
  <c r="F93" i="73"/>
  <c r="F92" i="73"/>
  <c r="F91" i="73"/>
  <c r="F90" i="73"/>
  <c r="F89" i="73"/>
  <c r="F88" i="73"/>
  <c r="F87" i="73"/>
  <c r="F86" i="73"/>
  <c r="F85" i="73"/>
  <c r="F84" i="73"/>
  <c r="F83" i="73"/>
  <c r="F82" i="73"/>
  <c r="F81" i="73"/>
  <c r="F80" i="73"/>
  <c r="F79" i="73"/>
  <c r="F78" i="73"/>
  <c r="F77" i="73"/>
  <c r="F76" i="73"/>
  <c r="F75" i="73"/>
  <c r="F74" i="73"/>
  <c r="F73" i="73"/>
  <c r="F72" i="73"/>
  <c r="F71" i="73"/>
  <c r="F70" i="73"/>
  <c r="F69" i="73"/>
  <c r="F68" i="73"/>
  <c r="F67" i="73"/>
  <c r="F66" i="73"/>
  <c r="F65" i="73"/>
  <c r="F64" i="73"/>
  <c r="F63" i="73"/>
  <c r="F62" i="73"/>
  <c r="F61" i="73"/>
  <c r="F60" i="73"/>
  <c r="F59" i="73"/>
  <c r="F58" i="73"/>
  <c r="F57" i="73"/>
  <c r="F56" i="73"/>
  <c r="F55" i="73"/>
  <c r="F54" i="73"/>
  <c r="F53" i="73"/>
  <c r="F52" i="73"/>
  <c r="F51" i="73"/>
  <c r="F50" i="73"/>
  <c r="F49" i="73"/>
  <c r="F48" i="73"/>
  <c r="F47" i="73"/>
  <c r="F46" i="73"/>
  <c r="F45" i="73"/>
  <c r="F44" i="73"/>
  <c r="F43" i="73"/>
  <c r="F42" i="73"/>
  <c r="F41" i="73"/>
  <c r="F40" i="73"/>
  <c r="F39" i="73"/>
  <c r="F38" i="73"/>
  <c r="F37" i="73"/>
  <c r="F36" i="73"/>
  <c r="F35" i="73"/>
  <c r="F34" i="73"/>
  <c r="F33" i="73"/>
  <c r="F32" i="73"/>
  <c r="F27" i="73"/>
  <c r="F26" i="73"/>
  <c r="F25" i="73"/>
  <c r="F24" i="73"/>
  <c r="F23" i="73"/>
  <c r="F22" i="73"/>
  <c r="F17" i="73"/>
  <c r="F16" i="73"/>
  <c r="F15" i="73"/>
  <c r="F14" i="73"/>
  <c r="J8" i="73"/>
  <c r="G6" i="73"/>
  <c r="F6" i="73"/>
  <c r="G5" i="73"/>
  <c r="F5" i="73"/>
  <c r="H5" i="73" s="1"/>
  <c r="H2" i="73"/>
  <c r="H7" i="73" s="1"/>
  <c r="J135" i="73" l="1"/>
  <c r="J136" i="73"/>
  <c r="K82" i="74"/>
  <c r="K152" i="74"/>
  <c r="J153" i="74"/>
  <c r="J152" i="74"/>
  <c r="G14" i="73"/>
  <c r="G22" i="73"/>
  <c r="G23" i="73"/>
  <c r="G24" i="73"/>
  <c r="G25" i="73"/>
  <c r="G26" i="73"/>
  <c r="G27" i="73"/>
  <c r="J32" i="73"/>
  <c r="J33" i="73"/>
  <c r="J34" i="73"/>
  <c r="J35" i="73"/>
  <c r="J36" i="73"/>
  <c r="J37" i="73"/>
  <c r="J38" i="73"/>
  <c r="J39" i="73"/>
  <c r="J40" i="73"/>
  <c r="J41" i="73"/>
  <c r="J42" i="73"/>
  <c r="J43" i="73"/>
  <c r="J44" i="73"/>
  <c r="J45" i="73"/>
  <c r="J46" i="73"/>
  <c r="J47" i="73"/>
  <c r="J48" i="73"/>
  <c r="J49" i="73"/>
  <c r="J50" i="73"/>
  <c r="J51" i="73"/>
  <c r="J52" i="73"/>
  <c r="J53" i="73"/>
  <c r="J54" i="73"/>
  <c r="J55" i="73"/>
  <c r="J56" i="73"/>
  <c r="J57" i="73"/>
  <c r="J58" i="73"/>
  <c r="J59" i="73"/>
  <c r="J60" i="73"/>
  <c r="J61" i="73"/>
  <c r="J62" i="73"/>
  <c r="J63" i="73"/>
  <c r="J64" i="73"/>
  <c r="J65" i="73"/>
  <c r="J66" i="73"/>
  <c r="J67" i="73"/>
  <c r="J68" i="73"/>
  <c r="J69" i="73"/>
  <c r="J70" i="73"/>
  <c r="J71" i="73"/>
  <c r="J72" i="73"/>
  <c r="J73" i="73"/>
  <c r="J74" i="73"/>
  <c r="J75" i="73"/>
  <c r="J76" i="73"/>
  <c r="J77" i="73"/>
  <c r="J78" i="73"/>
  <c r="J79" i="73"/>
  <c r="J80" i="73"/>
  <c r="J81" i="73"/>
  <c r="J82" i="73"/>
  <c r="H8" i="73"/>
  <c r="J84" i="73"/>
  <c r="J86" i="73"/>
  <c r="J88" i="73"/>
  <c r="J90" i="73"/>
  <c r="J92" i="73"/>
  <c r="J94" i="73"/>
  <c r="J96" i="73"/>
  <c r="J98" i="73"/>
  <c r="J100" i="73"/>
  <c r="J102" i="73"/>
  <c r="J104" i="73"/>
  <c r="J106" i="73"/>
  <c r="J108" i="73"/>
  <c r="J110" i="73"/>
  <c r="J112" i="73"/>
  <c r="J114" i="73"/>
  <c r="J116" i="73"/>
  <c r="J118" i="73"/>
  <c r="J120" i="73"/>
  <c r="J122" i="73"/>
  <c r="J124" i="73"/>
  <c r="J126" i="73"/>
  <c r="J128" i="73"/>
  <c r="J130" i="73"/>
  <c r="J132" i="73"/>
  <c r="J134" i="73"/>
  <c r="J138" i="73"/>
  <c r="J140" i="73"/>
  <c r="J142" i="73"/>
  <c r="J144" i="73"/>
  <c r="J146" i="73"/>
  <c r="J148" i="73"/>
  <c r="J150" i="73"/>
  <c r="J83" i="73"/>
  <c r="J85" i="73"/>
  <c r="J87" i="73"/>
  <c r="J89" i="73"/>
  <c r="J91" i="73"/>
  <c r="J93" i="73"/>
  <c r="J95" i="73"/>
  <c r="J97" i="73"/>
  <c r="J99" i="73"/>
  <c r="J101" i="73"/>
  <c r="J103" i="73"/>
  <c r="J105" i="73"/>
  <c r="J107" i="73"/>
  <c r="J109" i="73"/>
  <c r="J111" i="73"/>
  <c r="J113" i="73"/>
  <c r="J115" i="73"/>
  <c r="J117" i="73"/>
  <c r="J119" i="73"/>
  <c r="J121" i="73"/>
  <c r="J123" i="73"/>
  <c r="J125" i="73"/>
  <c r="J127" i="73"/>
  <c r="J129" i="73"/>
  <c r="J131" i="73"/>
  <c r="J133" i="73"/>
  <c r="J137" i="73"/>
  <c r="J139" i="73"/>
  <c r="J141" i="73"/>
  <c r="J143" i="73"/>
  <c r="J145" i="73"/>
  <c r="J147" i="73"/>
  <c r="J149" i="73"/>
  <c r="J151" i="73"/>
  <c r="F100" i="72"/>
  <c r="F101" i="72"/>
  <c r="F151" i="72"/>
  <c r="F150" i="72"/>
  <c r="F149" i="72"/>
  <c r="F148" i="72"/>
  <c r="F147" i="72"/>
  <c r="F146" i="72"/>
  <c r="F145" i="72"/>
  <c r="F144" i="72"/>
  <c r="F143" i="72"/>
  <c r="F142" i="72"/>
  <c r="F141" i="72"/>
  <c r="F140" i="72"/>
  <c r="F139" i="72"/>
  <c r="F138" i="72"/>
  <c r="F137" i="72"/>
  <c r="F134" i="72"/>
  <c r="F133" i="72"/>
  <c r="F132" i="72"/>
  <c r="F131" i="72"/>
  <c r="F130" i="72"/>
  <c r="F129" i="72"/>
  <c r="F128" i="72"/>
  <c r="F127" i="72"/>
  <c r="F126" i="72"/>
  <c r="F125" i="72"/>
  <c r="F124" i="72"/>
  <c r="F123" i="72"/>
  <c r="F122" i="72"/>
  <c r="F121" i="72"/>
  <c r="F120" i="72"/>
  <c r="F119" i="72"/>
  <c r="F118" i="72"/>
  <c r="F117" i="72"/>
  <c r="F116" i="72"/>
  <c r="F115" i="72"/>
  <c r="F114" i="72"/>
  <c r="F113" i="72"/>
  <c r="F112" i="72"/>
  <c r="F111" i="72"/>
  <c r="F110" i="72"/>
  <c r="F109" i="72"/>
  <c r="F108" i="72"/>
  <c r="F107" i="72"/>
  <c r="F106" i="72"/>
  <c r="F105" i="72"/>
  <c r="F104" i="72"/>
  <c r="F103" i="72"/>
  <c r="F102" i="72"/>
  <c r="F99" i="72"/>
  <c r="F98" i="72"/>
  <c r="F97" i="72"/>
  <c r="F96" i="72"/>
  <c r="F95" i="72"/>
  <c r="F94" i="72"/>
  <c r="F93" i="72"/>
  <c r="F92" i="72"/>
  <c r="F91" i="72"/>
  <c r="F90" i="72"/>
  <c r="F89" i="72"/>
  <c r="F88" i="72"/>
  <c r="F87" i="72"/>
  <c r="F86" i="72"/>
  <c r="F85" i="72"/>
  <c r="F84" i="72"/>
  <c r="F83" i="72"/>
  <c r="F82" i="72"/>
  <c r="F81" i="72"/>
  <c r="F80" i="72"/>
  <c r="F79" i="72"/>
  <c r="F78" i="72"/>
  <c r="F77" i="72"/>
  <c r="F76" i="72"/>
  <c r="F75" i="72"/>
  <c r="F74" i="72"/>
  <c r="F73" i="72"/>
  <c r="F72" i="72"/>
  <c r="F71" i="72"/>
  <c r="F70" i="72"/>
  <c r="F69" i="72"/>
  <c r="F68" i="72"/>
  <c r="F67" i="72"/>
  <c r="F66" i="72"/>
  <c r="F65" i="72"/>
  <c r="F64" i="72"/>
  <c r="F63" i="72"/>
  <c r="F62" i="72"/>
  <c r="F61" i="72"/>
  <c r="F60" i="72"/>
  <c r="F59" i="72"/>
  <c r="F58" i="72"/>
  <c r="F57" i="72"/>
  <c r="F56" i="72"/>
  <c r="F55" i="72"/>
  <c r="F54" i="72"/>
  <c r="F53" i="72"/>
  <c r="F52" i="72"/>
  <c r="F51" i="72"/>
  <c r="F50" i="72"/>
  <c r="F49" i="72"/>
  <c r="F48" i="72"/>
  <c r="F47" i="72"/>
  <c r="F46" i="72"/>
  <c r="F45" i="72"/>
  <c r="F44" i="72"/>
  <c r="F43" i="72"/>
  <c r="F42" i="72"/>
  <c r="F41" i="72"/>
  <c r="F40" i="72"/>
  <c r="F39" i="72"/>
  <c r="F38" i="72"/>
  <c r="F37" i="72"/>
  <c r="F36" i="72"/>
  <c r="F35" i="72"/>
  <c r="F34" i="72"/>
  <c r="F33" i="72"/>
  <c r="F32" i="72"/>
  <c r="F27" i="72"/>
  <c r="F26" i="72"/>
  <c r="F25" i="72"/>
  <c r="F24" i="72"/>
  <c r="F23" i="72"/>
  <c r="F22" i="72"/>
  <c r="F17" i="72"/>
  <c r="F16" i="72"/>
  <c r="F15" i="72"/>
  <c r="F14" i="72"/>
  <c r="J8" i="72"/>
  <c r="G6" i="72"/>
  <c r="F6" i="72"/>
  <c r="G5" i="72"/>
  <c r="F5" i="72"/>
  <c r="H2" i="72"/>
  <c r="H7" i="72" s="1"/>
  <c r="J66" i="72" l="1"/>
  <c r="J67" i="72"/>
  <c r="J81" i="72"/>
  <c r="K153" i="74"/>
  <c r="J152" i="73"/>
  <c r="K82" i="73"/>
  <c r="K152" i="73"/>
  <c r="J153" i="73"/>
  <c r="H5" i="72"/>
  <c r="J138" i="72" s="1"/>
  <c r="G14" i="72"/>
  <c r="J68" i="72"/>
  <c r="J70" i="72"/>
  <c r="J72" i="72"/>
  <c r="J74" i="72"/>
  <c r="J76" i="72"/>
  <c r="J78" i="72"/>
  <c r="J80" i="72"/>
  <c r="G22" i="72"/>
  <c r="G23" i="72"/>
  <c r="G24" i="72"/>
  <c r="G25" i="72"/>
  <c r="J69" i="72"/>
  <c r="J71" i="72"/>
  <c r="J73" i="72"/>
  <c r="J75" i="72"/>
  <c r="J77" i="72"/>
  <c r="J79" i="72"/>
  <c r="J84" i="72"/>
  <c r="J92" i="72"/>
  <c r="J136" i="72"/>
  <c r="J132" i="72"/>
  <c r="J120" i="72"/>
  <c r="J116" i="72"/>
  <c r="J104" i="72"/>
  <c r="J83" i="72"/>
  <c r="J99" i="72"/>
  <c r="J145" i="72"/>
  <c r="G26" i="72"/>
  <c r="G27" i="72"/>
  <c r="J32" i="72"/>
  <c r="J33" i="72"/>
  <c r="J34" i="72"/>
  <c r="J35" i="72"/>
  <c r="J36" i="72"/>
  <c r="J37" i="72"/>
  <c r="J38" i="72"/>
  <c r="J39" i="72"/>
  <c r="J40" i="72"/>
  <c r="J41" i="72"/>
  <c r="J42" i="72"/>
  <c r="J43" i="72"/>
  <c r="J44" i="72"/>
  <c r="J45" i="72"/>
  <c r="J46" i="72"/>
  <c r="J47" i="72"/>
  <c r="J48" i="72"/>
  <c r="J49" i="72"/>
  <c r="J50" i="72"/>
  <c r="J51" i="72"/>
  <c r="J52" i="72"/>
  <c r="J53" i="72"/>
  <c r="J54" i="72"/>
  <c r="J55" i="72"/>
  <c r="J56" i="72"/>
  <c r="J57" i="72"/>
  <c r="J58" i="72"/>
  <c r="J59" i="72"/>
  <c r="J60" i="72"/>
  <c r="J61" i="72"/>
  <c r="J62" i="72"/>
  <c r="J63" i="72"/>
  <c r="J64" i="72"/>
  <c r="J65" i="72"/>
  <c r="J82" i="72"/>
  <c r="F151" i="71"/>
  <c r="F150" i="71"/>
  <c r="F149" i="71"/>
  <c r="F148" i="71"/>
  <c r="F147" i="71"/>
  <c r="F146" i="71"/>
  <c r="F145" i="71"/>
  <c r="F144" i="71"/>
  <c r="F143" i="71"/>
  <c r="F142" i="71"/>
  <c r="F141" i="71"/>
  <c r="F140" i="71"/>
  <c r="F139" i="71"/>
  <c r="F138" i="71"/>
  <c r="F137" i="71"/>
  <c r="F136" i="71"/>
  <c r="F135" i="71"/>
  <c r="F134" i="71"/>
  <c r="F133" i="71"/>
  <c r="F132" i="71"/>
  <c r="F131" i="71"/>
  <c r="F130" i="71"/>
  <c r="F129" i="71"/>
  <c r="F128" i="71"/>
  <c r="F127" i="71"/>
  <c r="F126" i="71"/>
  <c r="F125" i="71"/>
  <c r="F124" i="71"/>
  <c r="F123" i="71"/>
  <c r="F122" i="71"/>
  <c r="F121" i="71"/>
  <c r="F120" i="71"/>
  <c r="F119" i="71"/>
  <c r="F118" i="71"/>
  <c r="F117" i="71"/>
  <c r="F116" i="71"/>
  <c r="F115" i="71"/>
  <c r="F114" i="71"/>
  <c r="F113" i="71"/>
  <c r="F112" i="71"/>
  <c r="F111" i="71"/>
  <c r="F110" i="71"/>
  <c r="F109" i="71"/>
  <c r="F108" i="71"/>
  <c r="F107" i="71"/>
  <c r="F106" i="71"/>
  <c r="F105" i="71"/>
  <c r="F104" i="71"/>
  <c r="F103" i="71"/>
  <c r="F102" i="71"/>
  <c r="F101" i="71"/>
  <c r="F100" i="71"/>
  <c r="F99" i="71"/>
  <c r="F98" i="71"/>
  <c r="F97" i="71"/>
  <c r="F96" i="71"/>
  <c r="F95" i="71"/>
  <c r="F94" i="71"/>
  <c r="F93" i="71"/>
  <c r="F92" i="71"/>
  <c r="F91" i="71"/>
  <c r="F90" i="71"/>
  <c r="F89" i="71"/>
  <c r="F88" i="71"/>
  <c r="F87" i="71"/>
  <c r="F86" i="71"/>
  <c r="F85" i="71"/>
  <c r="F84" i="71"/>
  <c r="F83" i="71"/>
  <c r="F82" i="71"/>
  <c r="F81" i="71"/>
  <c r="F80" i="71"/>
  <c r="F79" i="71"/>
  <c r="F78" i="71"/>
  <c r="F77" i="71"/>
  <c r="F76" i="71"/>
  <c r="F75" i="71"/>
  <c r="F74" i="71"/>
  <c r="F73" i="71"/>
  <c r="F72" i="71"/>
  <c r="F71" i="71"/>
  <c r="F70" i="71"/>
  <c r="F69" i="71"/>
  <c r="F68" i="71"/>
  <c r="F67" i="71"/>
  <c r="F66" i="71"/>
  <c r="F65" i="71"/>
  <c r="F64" i="71"/>
  <c r="F63" i="71"/>
  <c r="F62" i="71"/>
  <c r="F61" i="71"/>
  <c r="F60" i="71"/>
  <c r="F59" i="71"/>
  <c r="F58" i="71"/>
  <c r="F57" i="71"/>
  <c r="F56" i="71"/>
  <c r="F55" i="71"/>
  <c r="F54" i="71"/>
  <c r="F53" i="71"/>
  <c r="F52" i="71"/>
  <c r="F51" i="71"/>
  <c r="F50" i="71"/>
  <c r="F49" i="71"/>
  <c r="F48" i="71"/>
  <c r="F47" i="71"/>
  <c r="F46" i="71"/>
  <c r="F45" i="71"/>
  <c r="F44" i="71"/>
  <c r="F43" i="71"/>
  <c r="F42" i="71"/>
  <c r="F41" i="71"/>
  <c r="F40" i="71"/>
  <c r="F39" i="71"/>
  <c r="F38" i="71"/>
  <c r="F37" i="71"/>
  <c r="F36" i="71"/>
  <c r="F35" i="71"/>
  <c r="F34" i="71"/>
  <c r="F33" i="71"/>
  <c r="F32" i="71"/>
  <c r="F27" i="71"/>
  <c r="F26" i="71"/>
  <c r="F25" i="71"/>
  <c r="F24" i="71"/>
  <c r="F23" i="71"/>
  <c r="F22" i="71"/>
  <c r="F17" i="71"/>
  <c r="F16" i="71"/>
  <c r="F15" i="71"/>
  <c r="F14" i="71"/>
  <c r="J8" i="71"/>
  <c r="G6" i="71"/>
  <c r="F6" i="71"/>
  <c r="G5" i="71"/>
  <c r="F5" i="71"/>
  <c r="H5" i="71" s="1"/>
  <c r="H2" i="71"/>
  <c r="H7" i="71" s="1"/>
  <c r="J108" i="72" l="1"/>
  <c r="J124" i="72"/>
  <c r="J146" i="72"/>
  <c r="J91" i="72"/>
  <c r="J112" i="72"/>
  <c r="J128" i="72"/>
  <c r="G14" i="71"/>
  <c r="G22" i="71"/>
  <c r="G23" i="71"/>
  <c r="G24" i="71"/>
  <c r="G25" i="71"/>
  <c r="G26" i="71"/>
  <c r="G27" i="71"/>
  <c r="J32" i="71"/>
  <c r="J33" i="71"/>
  <c r="J34" i="71"/>
  <c r="J35" i="71"/>
  <c r="J36" i="71"/>
  <c r="J37" i="71"/>
  <c r="J38" i="71"/>
  <c r="J39" i="71"/>
  <c r="J40" i="71"/>
  <c r="J41" i="71"/>
  <c r="J42" i="71"/>
  <c r="J43" i="71"/>
  <c r="J44" i="71"/>
  <c r="J45" i="71"/>
  <c r="J46" i="71"/>
  <c r="J47" i="71"/>
  <c r="J48" i="71"/>
  <c r="J49" i="71"/>
  <c r="J50" i="71"/>
  <c r="J51" i="71"/>
  <c r="J52" i="71"/>
  <c r="J53" i="71"/>
  <c r="J54" i="71"/>
  <c r="J64" i="71"/>
  <c r="J65" i="71"/>
  <c r="J67" i="71"/>
  <c r="J68" i="71"/>
  <c r="J69" i="71"/>
  <c r="J70" i="71"/>
  <c r="J72" i="71"/>
  <c r="J74" i="71"/>
  <c r="J76" i="71"/>
  <c r="J78" i="71"/>
  <c r="J80" i="71"/>
  <c r="J82" i="71"/>
  <c r="J101" i="71"/>
  <c r="J102" i="71"/>
  <c r="J86" i="72"/>
  <c r="J137" i="72"/>
  <c r="J100" i="72"/>
  <c r="K153" i="73"/>
  <c r="J149" i="72"/>
  <c r="J141" i="72"/>
  <c r="J95" i="72"/>
  <c r="J87" i="72"/>
  <c r="J102" i="72"/>
  <c r="J106" i="72"/>
  <c r="J110" i="72"/>
  <c r="J114" i="72"/>
  <c r="J118" i="72"/>
  <c r="J122" i="72"/>
  <c r="J126" i="72"/>
  <c r="J130" i="72"/>
  <c r="J134" i="72"/>
  <c r="J150" i="72"/>
  <c r="J142" i="72"/>
  <c r="J96" i="72"/>
  <c r="J88" i="72"/>
  <c r="J151" i="72"/>
  <c r="J147" i="72"/>
  <c r="J143" i="72"/>
  <c r="J139" i="72"/>
  <c r="J97" i="72"/>
  <c r="J93" i="72"/>
  <c r="J89" i="72"/>
  <c r="J85" i="72"/>
  <c r="J101" i="72"/>
  <c r="J103" i="72"/>
  <c r="J105" i="72"/>
  <c r="J107" i="72"/>
  <c r="J109" i="72"/>
  <c r="J111" i="72"/>
  <c r="J113" i="72"/>
  <c r="J115" i="72"/>
  <c r="J117" i="72"/>
  <c r="J119" i="72"/>
  <c r="J121" i="72"/>
  <c r="J123" i="72"/>
  <c r="J125" i="72"/>
  <c r="J127" i="72"/>
  <c r="J129" i="72"/>
  <c r="J131" i="72"/>
  <c r="J133" i="72"/>
  <c r="J135" i="72"/>
  <c r="H8" i="72"/>
  <c r="J148" i="72"/>
  <c r="J144" i="72"/>
  <c r="J140" i="72"/>
  <c r="J98" i="72"/>
  <c r="J94" i="72"/>
  <c r="J90" i="72"/>
  <c r="K82" i="72"/>
  <c r="J71" i="71"/>
  <c r="J73" i="71"/>
  <c r="J75" i="71"/>
  <c r="J77" i="71"/>
  <c r="J79" i="71"/>
  <c r="J104" i="71"/>
  <c r="J106" i="71"/>
  <c r="J108" i="71"/>
  <c r="J110" i="71"/>
  <c r="J112" i="71"/>
  <c r="J114" i="71"/>
  <c r="J116" i="71"/>
  <c r="J118" i="71"/>
  <c r="J120" i="71"/>
  <c r="J122" i="71"/>
  <c r="J124" i="71"/>
  <c r="J126" i="71"/>
  <c r="J128" i="71"/>
  <c r="J130" i="71"/>
  <c r="J132" i="71"/>
  <c r="J134" i="71"/>
  <c r="J136" i="71"/>
  <c r="J138" i="71"/>
  <c r="J140" i="71"/>
  <c r="J142" i="71"/>
  <c r="J144" i="71"/>
  <c r="J146" i="71"/>
  <c r="J148" i="71"/>
  <c r="J150" i="71"/>
  <c r="H8" i="71"/>
  <c r="J99" i="71"/>
  <c r="J98" i="71"/>
  <c r="J97" i="71"/>
  <c r="J96" i="71"/>
  <c r="J95" i="71"/>
  <c r="J94" i="71"/>
  <c r="J93" i="71"/>
  <c r="J92" i="71"/>
  <c r="J91" i="71"/>
  <c r="J90" i="71"/>
  <c r="J89" i="71"/>
  <c r="J88" i="71"/>
  <c r="J87" i="71"/>
  <c r="J86" i="71"/>
  <c r="J85" i="71"/>
  <c r="J84" i="71"/>
  <c r="J83" i="71"/>
  <c r="J103" i="71"/>
  <c r="J105" i="71"/>
  <c r="J107" i="71"/>
  <c r="J109" i="71"/>
  <c r="J111" i="71"/>
  <c r="J113" i="71"/>
  <c r="J115" i="71"/>
  <c r="J117" i="71"/>
  <c r="J119" i="71"/>
  <c r="J121" i="71"/>
  <c r="J123" i="71"/>
  <c r="J125" i="71"/>
  <c r="J127" i="71"/>
  <c r="J129" i="71"/>
  <c r="J131" i="71"/>
  <c r="J133" i="71"/>
  <c r="J135" i="71"/>
  <c r="J139" i="71"/>
  <c r="J141" i="71"/>
  <c r="J143" i="71"/>
  <c r="J145" i="71"/>
  <c r="J147" i="71"/>
  <c r="J149" i="71"/>
  <c r="J151" i="71"/>
  <c r="J55" i="71"/>
  <c r="J56" i="71"/>
  <c r="J57" i="71"/>
  <c r="J58" i="71"/>
  <c r="J59" i="71"/>
  <c r="J60" i="71"/>
  <c r="J61" i="71"/>
  <c r="J62" i="71"/>
  <c r="J63" i="71"/>
  <c r="F151" i="70"/>
  <c r="F150" i="70"/>
  <c r="F149" i="70"/>
  <c r="F148" i="70"/>
  <c r="F147" i="70"/>
  <c r="F146" i="70"/>
  <c r="F145" i="70"/>
  <c r="F144" i="70"/>
  <c r="F143" i="70"/>
  <c r="F142" i="70"/>
  <c r="F141" i="70"/>
  <c r="F140" i="70"/>
  <c r="F139" i="70"/>
  <c r="F138" i="70"/>
  <c r="F137" i="70"/>
  <c r="F136" i="70"/>
  <c r="F135" i="70"/>
  <c r="F134" i="70"/>
  <c r="F133" i="70"/>
  <c r="F132" i="70"/>
  <c r="F131" i="70"/>
  <c r="F130" i="70"/>
  <c r="F129" i="70"/>
  <c r="F128" i="70"/>
  <c r="F127" i="70"/>
  <c r="F126" i="70"/>
  <c r="F125" i="70"/>
  <c r="F124" i="70"/>
  <c r="F123" i="70"/>
  <c r="F122" i="70"/>
  <c r="F121" i="70"/>
  <c r="F120" i="70"/>
  <c r="F119" i="70"/>
  <c r="F118" i="70"/>
  <c r="F117" i="70"/>
  <c r="F116" i="70"/>
  <c r="F115" i="70"/>
  <c r="F114" i="70"/>
  <c r="F113" i="70"/>
  <c r="F112" i="70"/>
  <c r="F111" i="70"/>
  <c r="F110" i="70"/>
  <c r="F109" i="70"/>
  <c r="F108" i="70"/>
  <c r="F107" i="70"/>
  <c r="F106" i="70"/>
  <c r="F105" i="70"/>
  <c r="F104" i="70"/>
  <c r="F103" i="70"/>
  <c r="F102" i="70"/>
  <c r="F101" i="70"/>
  <c r="F100" i="70"/>
  <c r="F99" i="70"/>
  <c r="F98" i="70"/>
  <c r="F97" i="70"/>
  <c r="F96" i="70"/>
  <c r="F95" i="70"/>
  <c r="F94" i="70"/>
  <c r="F93" i="70"/>
  <c r="F92" i="70"/>
  <c r="F91" i="70"/>
  <c r="F90" i="70"/>
  <c r="F89" i="70"/>
  <c r="F88" i="70"/>
  <c r="F87" i="70"/>
  <c r="F86" i="70"/>
  <c r="F85" i="70"/>
  <c r="F84" i="70"/>
  <c r="F83" i="70"/>
  <c r="F82" i="70"/>
  <c r="F81" i="70"/>
  <c r="F80" i="70"/>
  <c r="F79" i="70"/>
  <c r="F78" i="70"/>
  <c r="F77" i="70"/>
  <c r="F76" i="70"/>
  <c r="F75" i="70"/>
  <c r="F74" i="70"/>
  <c r="F73" i="70"/>
  <c r="F72" i="70"/>
  <c r="F71" i="70"/>
  <c r="F70" i="70"/>
  <c r="F69" i="70"/>
  <c r="F68" i="70"/>
  <c r="F67" i="70"/>
  <c r="F66" i="70"/>
  <c r="F65" i="70"/>
  <c r="F64" i="70"/>
  <c r="F63" i="70"/>
  <c r="F62" i="70"/>
  <c r="F61" i="70"/>
  <c r="F60" i="70"/>
  <c r="F59" i="70"/>
  <c r="F58" i="70"/>
  <c r="F57" i="70"/>
  <c r="F56" i="70"/>
  <c r="F55" i="70"/>
  <c r="F54" i="70"/>
  <c r="F53" i="70"/>
  <c r="F52" i="70"/>
  <c r="F51" i="70"/>
  <c r="F50" i="70"/>
  <c r="F49" i="70"/>
  <c r="F48" i="70"/>
  <c r="F47" i="70"/>
  <c r="F46" i="70"/>
  <c r="F45" i="70"/>
  <c r="F44" i="70"/>
  <c r="F43" i="70"/>
  <c r="F42" i="70"/>
  <c r="F41" i="70"/>
  <c r="F40" i="70"/>
  <c r="F39" i="70"/>
  <c r="F38" i="70"/>
  <c r="F37" i="70"/>
  <c r="F36" i="70"/>
  <c r="F35" i="70"/>
  <c r="F34" i="70"/>
  <c r="F33" i="70"/>
  <c r="F32" i="70"/>
  <c r="F27" i="70"/>
  <c r="F26" i="70"/>
  <c r="F25" i="70"/>
  <c r="F24" i="70"/>
  <c r="F23" i="70"/>
  <c r="F22" i="70"/>
  <c r="F17" i="70"/>
  <c r="F16" i="70"/>
  <c r="F15" i="70"/>
  <c r="F14" i="70"/>
  <c r="J8" i="70"/>
  <c r="G6" i="70"/>
  <c r="F6" i="70"/>
  <c r="G5" i="70"/>
  <c r="F5" i="70"/>
  <c r="H2" i="70"/>
  <c r="H7" i="70" s="1"/>
  <c r="G14" i="70" l="1"/>
  <c r="G22" i="70"/>
  <c r="G23" i="70"/>
  <c r="G24" i="70"/>
  <c r="G25" i="70"/>
  <c r="G26" i="70"/>
  <c r="G27" i="70"/>
  <c r="J32" i="70"/>
  <c r="J33" i="70"/>
  <c r="J34" i="70"/>
  <c r="J35" i="70"/>
  <c r="J36" i="70"/>
  <c r="J37" i="70"/>
  <c r="J38" i="70"/>
  <c r="J39" i="70"/>
  <c r="J40" i="70"/>
  <c r="J41" i="70"/>
  <c r="J42" i="70"/>
  <c r="J43" i="70"/>
  <c r="J44" i="70"/>
  <c r="J45" i="70"/>
  <c r="J46" i="70"/>
  <c r="J47" i="70"/>
  <c r="J48" i="70"/>
  <c r="J49" i="70"/>
  <c r="J50" i="70"/>
  <c r="J52" i="70"/>
  <c r="J54" i="70"/>
  <c r="J56" i="70"/>
  <c r="J153" i="72"/>
  <c r="K152" i="72"/>
  <c r="K153" i="72" s="1"/>
  <c r="J152" i="72"/>
  <c r="J153" i="71"/>
  <c r="J152" i="71"/>
  <c r="K82" i="71"/>
  <c r="K152" i="71"/>
  <c r="H5" i="70"/>
  <c r="J101" i="70" s="1"/>
  <c r="J58" i="70"/>
  <c r="J60" i="70"/>
  <c r="J62" i="70"/>
  <c r="J64" i="70"/>
  <c r="J68" i="70"/>
  <c r="J70" i="70"/>
  <c r="J72" i="70"/>
  <c r="J74" i="70"/>
  <c r="J76" i="70"/>
  <c r="J78" i="70"/>
  <c r="J80" i="70"/>
  <c r="J82" i="70"/>
  <c r="J99" i="70"/>
  <c r="J98" i="70"/>
  <c r="J96" i="70"/>
  <c r="J95" i="70"/>
  <c r="J94" i="70"/>
  <c r="J92" i="70"/>
  <c r="J91" i="70"/>
  <c r="J90" i="70"/>
  <c r="J88" i="70"/>
  <c r="J87" i="70"/>
  <c r="J86" i="70"/>
  <c r="J84" i="70"/>
  <c r="J83" i="70"/>
  <c r="H8" i="70"/>
  <c r="J104" i="70"/>
  <c r="J106" i="70"/>
  <c r="J108" i="70"/>
  <c r="J112" i="70"/>
  <c r="J114" i="70"/>
  <c r="J116" i="70"/>
  <c r="J120" i="70"/>
  <c r="J122" i="70"/>
  <c r="J124" i="70"/>
  <c r="J128" i="70"/>
  <c r="J130" i="70"/>
  <c r="J132" i="70"/>
  <c r="J136" i="70"/>
  <c r="J138" i="70"/>
  <c r="J140" i="70"/>
  <c r="J144" i="70"/>
  <c r="J146" i="70"/>
  <c r="J148" i="70"/>
  <c r="J51" i="70"/>
  <c r="J53" i="70"/>
  <c r="J55" i="70"/>
  <c r="J57" i="70"/>
  <c r="J59" i="70"/>
  <c r="J61" i="70"/>
  <c r="J63" i="70"/>
  <c r="J65" i="70"/>
  <c r="J67" i="70"/>
  <c r="J69" i="70"/>
  <c r="J71" i="70"/>
  <c r="J73" i="70"/>
  <c r="J75" i="70"/>
  <c r="J77" i="70"/>
  <c r="J79" i="70"/>
  <c r="J81" i="70"/>
  <c r="J103" i="70"/>
  <c r="J105" i="70"/>
  <c r="J107" i="70"/>
  <c r="J111" i="70"/>
  <c r="J113" i="70"/>
  <c r="J115" i="70"/>
  <c r="J119" i="70"/>
  <c r="J121" i="70"/>
  <c r="J123" i="70"/>
  <c r="J127" i="70"/>
  <c r="J129" i="70"/>
  <c r="J131" i="70"/>
  <c r="J135" i="70"/>
  <c r="J137" i="70"/>
  <c r="J139" i="70"/>
  <c r="J141" i="70"/>
  <c r="J143" i="70"/>
  <c r="J145" i="70"/>
  <c r="J147" i="70"/>
  <c r="J149" i="70"/>
  <c r="J151" i="70"/>
  <c r="F151" i="69"/>
  <c r="F150" i="69"/>
  <c r="F149" i="69"/>
  <c r="F148" i="69"/>
  <c r="F147" i="69"/>
  <c r="F146" i="69"/>
  <c r="F145" i="69"/>
  <c r="F144" i="69"/>
  <c r="F143" i="69"/>
  <c r="F142" i="69"/>
  <c r="F141" i="69"/>
  <c r="F140" i="69"/>
  <c r="F139" i="69"/>
  <c r="F138" i="69"/>
  <c r="F137" i="69"/>
  <c r="F136" i="69"/>
  <c r="F135" i="69"/>
  <c r="F134" i="69"/>
  <c r="F133" i="69"/>
  <c r="F132" i="69"/>
  <c r="F131" i="69"/>
  <c r="F130" i="69"/>
  <c r="F129" i="69"/>
  <c r="F128" i="69"/>
  <c r="F127" i="69"/>
  <c r="F126" i="69"/>
  <c r="F125" i="69"/>
  <c r="F124" i="69"/>
  <c r="F123" i="69"/>
  <c r="F122" i="69"/>
  <c r="F121" i="69"/>
  <c r="F120" i="69"/>
  <c r="F119" i="69"/>
  <c r="F118" i="69"/>
  <c r="F117" i="69"/>
  <c r="F116" i="69"/>
  <c r="F115" i="69"/>
  <c r="F114" i="69"/>
  <c r="F113" i="69"/>
  <c r="F112" i="69"/>
  <c r="F111" i="69"/>
  <c r="F110" i="69"/>
  <c r="F109" i="69"/>
  <c r="F108" i="69"/>
  <c r="F107" i="69"/>
  <c r="F106" i="69"/>
  <c r="F105" i="69"/>
  <c r="F104" i="69"/>
  <c r="F103" i="69"/>
  <c r="F102" i="69"/>
  <c r="F101" i="69"/>
  <c r="F100" i="69"/>
  <c r="F99" i="69"/>
  <c r="F98" i="69"/>
  <c r="F97" i="69"/>
  <c r="F96" i="69"/>
  <c r="F95" i="69"/>
  <c r="F94" i="69"/>
  <c r="F93" i="69"/>
  <c r="F92" i="69"/>
  <c r="F91" i="69"/>
  <c r="F90" i="69"/>
  <c r="F89" i="69"/>
  <c r="F88" i="69"/>
  <c r="F87" i="69"/>
  <c r="F86" i="69"/>
  <c r="F85" i="69"/>
  <c r="F84" i="69"/>
  <c r="F83" i="69"/>
  <c r="F82" i="69"/>
  <c r="F81" i="69"/>
  <c r="F80" i="69"/>
  <c r="F79" i="69"/>
  <c r="F78" i="69"/>
  <c r="F77" i="69"/>
  <c r="F76" i="69"/>
  <c r="F75" i="69"/>
  <c r="F74" i="69"/>
  <c r="F73" i="69"/>
  <c r="F72" i="69"/>
  <c r="F71" i="69"/>
  <c r="F70" i="69"/>
  <c r="F69" i="69"/>
  <c r="F68" i="69"/>
  <c r="F67" i="69"/>
  <c r="F66" i="69"/>
  <c r="F65" i="69"/>
  <c r="F64" i="69"/>
  <c r="F63" i="69"/>
  <c r="F62" i="69"/>
  <c r="F61" i="69"/>
  <c r="F60" i="69"/>
  <c r="F59" i="69"/>
  <c r="F58" i="69"/>
  <c r="F57" i="69"/>
  <c r="F56" i="69"/>
  <c r="F55" i="69"/>
  <c r="F54" i="69"/>
  <c r="F53" i="69"/>
  <c r="F52" i="69"/>
  <c r="F51" i="69"/>
  <c r="F50" i="69"/>
  <c r="F49" i="69"/>
  <c r="F48" i="69"/>
  <c r="F47" i="69"/>
  <c r="F46" i="69"/>
  <c r="F45" i="69"/>
  <c r="F44" i="69"/>
  <c r="F43" i="69"/>
  <c r="F42" i="69"/>
  <c r="F41" i="69"/>
  <c r="F40" i="69"/>
  <c r="F39" i="69"/>
  <c r="F38" i="69"/>
  <c r="F37" i="69"/>
  <c r="F36" i="69"/>
  <c r="F35" i="69"/>
  <c r="F34" i="69"/>
  <c r="F33" i="69"/>
  <c r="F32" i="69"/>
  <c r="F27" i="69"/>
  <c r="F26" i="69"/>
  <c r="F25" i="69"/>
  <c r="F24" i="69"/>
  <c r="F23" i="69"/>
  <c r="F22" i="69"/>
  <c r="F17" i="69"/>
  <c r="F16" i="69"/>
  <c r="F15" i="69"/>
  <c r="F14" i="69"/>
  <c r="J8" i="69"/>
  <c r="G6" i="69"/>
  <c r="F6" i="69"/>
  <c r="G5" i="69"/>
  <c r="F5" i="69"/>
  <c r="H2" i="69"/>
  <c r="J133" i="70" l="1"/>
  <c r="J125" i="70"/>
  <c r="J117" i="70"/>
  <c r="J109" i="70"/>
  <c r="J150" i="70"/>
  <c r="J142" i="70"/>
  <c r="J134" i="70"/>
  <c r="J126" i="70"/>
  <c r="J118" i="70"/>
  <c r="J110" i="70"/>
  <c r="J102" i="70"/>
  <c r="J85" i="70"/>
  <c r="J153" i="70" s="1"/>
  <c r="J89" i="70"/>
  <c r="J93" i="70"/>
  <c r="J97" i="70"/>
  <c r="K153" i="71"/>
  <c r="K82" i="70"/>
  <c r="K152" i="70"/>
  <c r="H5" i="69"/>
  <c r="G14" i="69"/>
  <c r="J44" i="69"/>
  <c r="J46" i="69"/>
  <c r="J48" i="69"/>
  <c r="J50" i="69"/>
  <c r="G22" i="69"/>
  <c r="G24" i="69"/>
  <c r="G26" i="69"/>
  <c r="J32" i="69"/>
  <c r="J34" i="69"/>
  <c r="J36" i="69"/>
  <c r="J38" i="69"/>
  <c r="J40" i="69"/>
  <c r="J42" i="69"/>
  <c r="G23" i="69"/>
  <c r="G25" i="69"/>
  <c r="G27" i="69"/>
  <c r="J33" i="69"/>
  <c r="J35" i="69"/>
  <c r="J37" i="69"/>
  <c r="J39" i="69"/>
  <c r="J41" i="69"/>
  <c r="J43" i="69"/>
  <c r="J45" i="69"/>
  <c r="J47" i="69"/>
  <c r="J49" i="69"/>
  <c r="J99" i="69"/>
  <c r="J98" i="69"/>
  <c r="J97" i="69"/>
  <c r="J96" i="69"/>
  <c r="J95" i="69"/>
  <c r="J94" i="69"/>
  <c r="J93" i="69"/>
  <c r="J92" i="69"/>
  <c r="J91" i="69"/>
  <c r="J90" i="69"/>
  <c r="J89" i="69"/>
  <c r="J88" i="69"/>
  <c r="J87" i="69"/>
  <c r="J86" i="69"/>
  <c r="J85" i="69"/>
  <c r="J84" i="69"/>
  <c r="J83" i="69"/>
  <c r="H8" i="69"/>
  <c r="H7" i="69"/>
  <c r="J52" i="69"/>
  <c r="J54" i="69"/>
  <c r="J56" i="69"/>
  <c r="J58" i="69"/>
  <c r="J60" i="69"/>
  <c r="J62" i="69"/>
  <c r="J64" i="69"/>
  <c r="J66" i="69"/>
  <c r="J68" i="69"/>
  <c r="J70" i="69"/>
  <c r="J72" i="69"/>
  <c r="J74" i="69"/>
  <c r="J76" i="69"/>
  <c r="J78" i="69"/>
  <c r="J80" i="69"/>
  <c r="J82" i="69"/>
  <c r="J106" i="69"/>
  <c r="J108" i="69"/>
  <c r="J110" i="69"/>
  <c r="J112" i="69"/>
  <c r="J114" i="69"/>
  <c r="J116" i="69"/>
  <c r="J118" i="69"/>
  <c r="J120" i="69"/>
  <c r="J122" i="69"/>
  <c r="J124" i="69"/>
  <c r="J126" i="69"/>
  <c r="J128" i="69"/>
  <c r="J130" i="69"/>
  <c r="J132" i="69"/>
  <c r="J134" i="69"/>
  <c r="J136" i="69"/>
  <c r="J138" i="69"/>
  <c r="J140" i="69"/>
  <c r="J142" i="69"/>
  <c r="J144" i="69"/>
  <c r="J146" i="69"/>
  <c r="J148" i="69"/>
  <c r="J150" i="69"/>
  <c r="J51" i="69"/>
  <c r="J53" i="69"/>
  <c r="J55" i="69"/>
  <c r="J57" i="69"/>
  <c r="J59" i="69"/>
  <c r="J61" i="69"/>
  <c r="J63" i="69"/>
  <c r="J65" i="69"/>
  <c r="J67" i="69"/>
  <c r="J69" i="69"/>
  <c r="J71" i="69"/>
  <c r="J73" i="69"/>
  <c r="J75" i="69"/>
  <c r="J77" i="69"/>
  <c r="J79" i="69"/>
  <c r="J81" i="69"/>
  <c r="J105" i="69"/>
  <c r="J107" i="69"/>
  <c r="J109" i="69"/>
  <c r="J111" i="69"/>
  <c r="J113" i="69"/>
  <c r="J115" i="69"/>
  <c r="J117" i="69"/>
  <c r="J119" i="69"/>
  <c r="J121" i="69"/>
  <c r="J123" i="69"/>
  <c r="J125" i="69"/>
  <c r="J127" i="69"/>
  <c r="J129" i="69"/>
  <c r="J131" i="69"/>
  <c r="J133" i="69"/>
  <c r="J135" i="69"/>
  <c r="J137" i="69"/>
  <c r="J139" i="69"/>
  <c r="J141" i="69"/>
  <c r="J143" i="69"/>
  <c r="J145" i="69"/>
  <c r="J147" i="69"/>
  <c r="J149" i="69"/>
  <c r="J151" i="69"/>
  <c r="F151" i="68"/>
  <c r="F150" i="68"/>
  <c r="F149" i="68"/>
  <c r="F148" i="68"/>
  <c r="F147" i="68"/>
  <c r="F146" i="68"/>
  <c r="F145" i="68"/>
  <c r="F144" i="68"/>
  <c r="F143" i="68"/>
  <c r="F142" i="68"/>
  <c r="F141" i="68"/>
  <c r="F140" i="68"/>
  <c r="F139" i="68"/>
  <c r="F138" i="68"/>
  <c r="F137" i="68"/>
  <c r="F136" i="68"/>
  <c r="F135" i="68"/>
  <c r="F134" i="68"/>
  <c r="F133" i="68"/>
  <c r="F132" i="68"/>
  <c r="F131" i="68"/>
  <c r="F130" i="68"/>
  <c r="F129" i="68"/>
  <c r="F128" i="68"/>
  <c r="F127" i="68"/>
  <c r="F126" i="68"/>
  <c r="F125" i="68"/>
  <c r="F124" i="68"/>
  <c r="F123" i="68"/>
  <c r="F122" i="68"/>
  <c r="F121" i="68"/>
  <c r="F120" i="68"/>
  <c r="F119" i="68"/>
  <c r="F118" i="68"/>
  <c r="F117" i="68"/>
  <c r="F116" i="68"/>
  <c r="F115" i="68"/>
  <c r="F114" i="68"/>
  <c r="F113" i="68"/>
  <c r="F112" i="68"/>
  <c r="F111" i="68"/>
  <c r="F110" i="68"/>
  <c r="F109" i="68"/>
  <c r="F108" i="68"/>
  <c r="F107" i="68"/>
  <c r="F106" i="68"/>
  <c r="F105" i="68"/>
  <c r="F104" i="68"/>
  <c r="F103" i="68"/>
  <c r="F102" i="68"/>
  <c r="F101" i="68"/>
  <c r="F100" i="68"/>
  <c r="F99" i="68"/>
  <c r="F98" i="68"/>
  <c r="F97" i="68"/>
  <c r="F96" i="68"/>
  <c r="F95" i="68"/>
  <c r="F94" i="68"/>
  <c r="F93" i="68"/>
  <c r="F92" i="68"/>
  <c r="F91" i="68"/>
  <c r="F90" i="68"/>
  <c r="F89" i="68"/>
  <c r="F88" i="68"/>
  <c r="F87" i="68"/>
  <c r="F86" i="68"/>
  <c r="F85" i="68"/>
  <c r="F84" i="68"/>
  <c r="F83" i="68"/>
  <c r="F82" i="68"/>
  <c r="F81" i="68"/>
  <c r="F80" i="68"/>
  <c r="F79" i="68"/>
  <c r="F78" i="68"/>
  <c r="F77" i="68"/>
  <c r="F76" i="68"/>
  <c r="F75" i="68"/>
  <c r="F74" i="68"/>
  <c r="F73" i="68"/>
  <c r="F72" i="68"/>
  <c r="F71" i="68"/>
  <c r="F70" i="68"/>
  <c r="F69" i="68"/>
  <c r="F68" i="68"/>
  <c r="F67" i="68"/>
  <c r="F66" i="68"/>
  <c r="F65" i="68"/>
  <c r="F64" i="68"/>
  <c r="F63" i="68"/>
  <c r="F62" i="68"/>
  <c r="F61" i="68"/>
  <c r="F60" i="68"/>
  <c r="F59" i="68"/>
  <c r="F58" i="68"/>
  <c r="F57" i="68"/>
  <c r="F56" i="68"/>
  <c r="F55" i="68"/>
  <c r="F54" i="68"/>
  <c r="F53" i="68"/>
  <c r="F52" i="68"/>
  <c r="F51" i="68"/>
  <c r="F50" i="68"/>
  <c r="F49" i="68"/>
  <c r="F48" i="68"/>
  <c r="F47" i="68"/>
  <c r="F46" i="68"/>
  <c r="F45" i="68"/>
  <c r="F44" i="68"/>
  <c r="F43" i="68"/>
  <c r="F42" i="68"/>
  <c r="F41" i="68"/>
  <c r="F40" i="68"/>
  <c r="F39" i="68"/>
  <c r="F38" i="68"/>
  <c r="F37" i="68"/>
  <c r="F36" i="68"/>
  <c r="F35" i="68"/>
  <c r="F34" i="68"/>
  <c r="F33" i="68"/>
  <c r="F32" i="68"/>
  <c r="F27" i="68"/>
  <c r="F26" i="68"/>
  <c r="F25" i="68"/>
  <c r="F24" i="68"/>
  <c r="F23" i="68"/>
  <c r="F22" i="68"/>
  <c r="F17" i="68"/>
  <c r="F16" i="68"/>
  <c r="F15" i="68"/>
  <c r="F14" i="68"/>
  <c r="J8" i="68"/>
  <c r="G6" i="68"/>
  <c r="F6" i="68"/>
  <c r="G5" i="68"/>
  <c r="F5" i="68"/>
  <c r="H2" i="68"/>
  <c r="J74" i="68" s="1"/>
  <c r="J152" i="70" l="1"/>
  <c r="G23" i="68"/>
  <c r="G25" i="68"/>
  <c r="G27" i="68"/>
  <c r="J33" i="68"/>
  <c r="J34" i="68"/>
  <c r="J58" i="68"/>
  <c r="J59" i="68"/>
  <c r="J101" i="69"/>
  <c r="J102" i="69"/>
  <c r="J103" i="69"/>
  <c r="J104" i="69"/>
  <c r="K153" i="70"/>
  <c r="J153" i="69"/>
  <c r="J152" i="69"/>
  <c r="K82" i="69"/>
  <c r="K152" i="69"/>
  <c r="G22" i="68"/>
  <c r="G24" i="68"/>
  <c r="G26" i="68"/>
  <c r="J32" i="68"/>
  <c r="H5" i="68"/>
  <c r="H8" i="68" s="1"/>
  <c r="H7" i="68"/>
  <c r="G14" i="68"/>
  <c r="J35" i="68"/>
  <c r="J36" i="68"/>
  <c r="J37" i="68"/>
  <c r="J38" i="68"/>
  <c r="J39" i="68"/>
  <c r="J40" i="68"/>
  <c r="J41" i="68"/>
  <c r="J42" i="68"/>
  <c r="J43" i="68"/>
  <c r="J44" i="68"/>
  <c r="J46" i="68"/>
  <c r="J48" i="68"/>
  <c r="J50" i="68"/>
  <c r="J52" i="68"/>
  <c r="J54" i="68"/>
  <c r="J56" i="68"/>
  <c r="J60" i="68"/>
  <c r="J61" i="68"/>
  <c r="J62" i="68"/>
  <c r="J63" i="68"/>
  <c r="J64" i="68"/>
  <c r="J65" i="68"/>
  <c r="J66" i="68"/>
  <c r="J67" i="68"/>
  <c r="J68" i="68"/>
  <c r="J69" i="68"/>
  <c r="J70" i="68"/>
  <c r="J71" i="68"/>
  <c r="J72" i="68"/>
  <c r="J73" i="68"/>
  <c r="J90" i="68"/>
  <c r="J98" i="68"/>
  <c r="J106" i="68"/>
  <c r="J114" i="68"/>
  <c r="J122" i="68"/>
  <c r="J130" i="68"/>
  <c r="J138" i="68"/>
  <c r="J146" i="68"/>
  <c r="J82" i="68"/>
  <c r="J81" i="68"/>
  <c r="J80" i="68"/>
  <c r="J79" i="68"/>
  <c r="J78" i="68"/>
  <c r="J77" i="68"/>
  <c r="J76" i="68"/>
  <c r="J75" i="68"/>
  <c r="J45" i="68"/>
  <c r="J47" i="68"/>
  <c r="J49" i="68"/>
  <c r="J51" i="68"/>
  <c r="J53" i="68"/>
  <c r="J55" i="68"/>
  <c r="J57" i="68"/>
  <c r="J87" i="68"/>
  <c r="J95" i="68"/>
  <c r="J103" i="68"/>
  <c r="J111" i="68"/>
  <c r="J119" i="68"/>
  <c r="J127" i="68"/>
  <c r="J135" i="68"/>
  <c r="J143" i="68"/>
  <c r="J151" i="68"/>
  <c r="F151" i="67"/>
  <c r="F150" i="67"/>
  <c r="F149" i="67"/>
  <c r="F148" i="67"/>
  <c r="F147" i="67"/>
  <c r="F146" i="67"/>
  <c r="F145" i="67"/>
  <c r="F144" i="67"/>
  <c r="F143" i="67"/>
  <c r="F142" i="67"/>
  <c r="F141" i="67"/>
  <c r="F140" i="67"/>
  <c r="F139" i="67"/>
  <c r="F138" i="67"/>
  <c r="F137" i="67"/>
  <c r="F136" i="67"/>
  <c r="F135" i="67"/>
  <c r="F134" i="67"/>
  <c r="F133" i="67"/>
  <c r="F132" i="67"/>
  <c r="F131" i="67"/>
  <c r="F130" i="67"/>
  <c r="F129" i="67"/>
  <c r="F128" i="67"/>
  <c r="F127" i="67"/>
  <c r="F126" i="67"/>
  <c r="F125" i="67"/>
  <c r="F124" i="67"/>
  <c r="F123" i="67"/>
  <c r="F122" i="67"/>
  <c r="F121" i="67"/>
  <c r="F120" i="67"/>
  <c r="F119" i="67"/>
  <c r="F118" i="67"/>
  <c r="F117" i="67"/>
  <c r="F116" i="67"/>
  <c r="F115" i="67"/>
  <c r="F114" i="67"/>
  <c r="F113" i="67"/>
  <c r="F112" i="67"/>
  <c r="F111" i="67"/>
  <c r="F110" i="67"/>
  <c r="F109" i="67"/>
  <c r="F108" i="67"/>
  <c r="F107" i="67"/>
  <c r="F106" i="67"/>
  <c r="F105" i="67"/>
  <c r="F104" i="67"/>
  <c r="F103" i="67"/>
  <c r="F102" i="67"/>
  <c r="F101" i="67"/>
  <c r="F100" i="67"/>
  <c r="F99" i="67"/>
  <c r="F98" i="67"/>
  <c r="F97" i="67"/>
  <c r="F96" i="67"/>
  <c r="F95" i="67"/>
  <c r="F94" i="67"/>
  <c r="F93" i="67"/>
  <c r="F92" i="67"/>
  <c r="F91" i="67"/>
  <c r="F90" i="67"/>
  <c r="F89" i="67"/>
  <c r="F88" i="67"/>
  <c r="F87" i="67"/>
  <c r="F86" i="67"/>
  <c r="F85" i="67"/>
  <c r="F84" i="67"/>
  <c r="F83" i="67"/>
  <c r="F82" i="67"/>
  <c r="F81" i="67"/>
  <c r="F80" i="67"/>
  <c r="F79" i="67"/>
  <c r="F78" i="67"/>
  <c r="F77" i="67"/>
  <c r="F76" i="67"/>
  <c r="F75" i="67"/>
  <c r="F74" i="67"/>
  <c r="F73" i="67"/>
  <c r="F72" i="67"/>
  <c r="F71" i="67"/>
  <c r="F70" i="67"/>
  <c r="F69" i="67"/>
  <c r="F68" i="67"/>
  <c r="F67" i="67"/>
  <c r="F66" i="67"/>
  <c r="F65" i="67"/>
  <c r="F64" i="67"/>
  <c r="F63" i="67"/>
  <c r="F62" i="67"/>
  <c r="F61" i="67"/>
  <c r="F60" i="67"/>
  <c r="F59" i="67"/>
  <c r="F58" i="67"/>
  <c r="F57" i="67"/>
  <c r="F56" i="67"/>
  <c r="F55" i="67"/>
  <c r="F54" i="67"/>
  <c r="F53" i="67"/>
  <c r="F52" i="67"/>
  <c r="F51" i="67"/>
  <c r="F50" i="67"/>
  <c r="F49" i="67"/>
  <c r="F48" i="67"/>
  <c r="F47" i="67"/>
  <c r="F46" i="67"/>
  <c r="F45" i="67"/>
  <c r="F44" i="67"/>
  <c r="F43" i="67"/>
  <c r="F42" i="67"/>
  <c r="F41" i="67"/>
  <c r="F40" i="67"/>
  <c r="F39" i="67"/>
  <c r="F38" i="67"/>
  <c r="F37" i="67"/>
  <c r="F36" i="67"/>
  <c r="F35" i="67"/>
  <c r="F34" i="67"/>
  <c r="F33" i="67"/>
  <c r="F32" i="67"/>
  <c r="F27" i="67"/>
  <c r="F26" i="67"/>
  <c r="F25" i="67"/>
  <c r="F24" i="67"/>
  <c r="F23" i="67"/>
  <c r="F22" i="67"/>
  <c r="F17" i="67"/>
  <c r="F16" i="67"/>
  <c r="F15" i="67"/>
  <c r="F14" i="67"/>
  <c r="J8" i="67"/>
  <c r="G6" i="67"/>
  <c r="F6" i="67"/>
  <c r="G5" i="67"/>
  <c r="F5" i="67"/>
  <c r="H2" i="67"/>
  <c r="H7" i="67" s="1"/>
  <c r="H5" i="67" l="1"/>
  <c r="H8" i="67" s="1"/>
  <c r="J63" i="67"/>
  <c r="K153" i="69"/>
  <c r="K82" i="68"/>
  <c r="J147" i="68"/>
  <c r="J139" i="68"/>
  <c r="J131" i="68"/>
  <c r="J123" i="68"/>
  <c r="J115" i="68"/>
  <c r="J107" i="68"/>
  <c r="J99" i="68"/>
  <c r="J91" i="68"/>
  <c r="J83" i="68"/>
  <c r="J150" i="68"/>
  <c r="J142" i="68"/>
  <c r="J134" i="68"/>
  <c r="J126" i="68"/>
  <c r="J118" i="68"/>
  <c r="J110" i="68"/>
  <c r="J102" i="68"/>
  <c r="J94" i="68"/>
  <c r="J86" i="68"/>
  <c r="J149" i="68"/>
  <c r="J145" i="68"/>
  <c r="J141" i="68"/>
  <c r="J137" i="68"/>
  <c r="J133" i="68"/>
  <c r="J129" i="68"/>
  <c r="J125" i="68"/>
  <c r="J121" i="68"/>
  <c r="J117" i="68"/>
  <c r="J113" i="68"/>
  <c r="J109" i="68"/>
  <c r="J105" i="68"/>
  <c r="J101" i="68"/>
  <c r="J97" i="68"/>
  <c r="J93" i="68"/>
  <c r="J89" i="68"/>
  <c r="J85" i="68"/>
  <c r="J148" i="68"/>
  <c r="J144" i="68"/>
  <c r="J140" i="68"/>
  <c r="J136" i="68"/>
  <c r="J132" i="68"/>
  <c r="J128" i="68"/>
  <c r="J124" i="68"/>
  <c r="J120" i="68"/>
  <c r="J116" i="68"/>
  <c r="J112" i="68"/>
  <c r="J108" i="68"/>
  <c r="J104" i="68"/>
  <c r="J96" i="68"/>
  <c r="J92" i="68"/>
  <c r="J88" i="68"/>
  <c r="J84" i="68"/>
  <c r="J101" i="67"/>
  <c r="J121" i="67"/>
  <c r="J120" i="67"/>
  <c r="J100" i="67"/>
  <c r="J132" i="67"/>
  <c r="J84" i="67"/>
  <c r="J86" i="67"/>
  <c r="J88" i="67"/>
  <c r="J90" i="67"/>
  <c r="J92" i="67"/>
  <c r="J94" i="67"/>
  <c r="J96" i="67"/>
  <c r="J98" i="67"/>
  <c r="J102" i="67"/>
  <c r="J104" i="67"/>
  <c r="J106" i="67"/>
  <c r="J108" i="67"/>
  <c r="J110" i="67"/>
  <c r="J112" i="67"/>
  <c r="J114" i="67"/>
  <c r="J116" i="67"/>
  <c r="J118" i="67"/>
  <c r="J134" i="67"/>
  <c r="J136" i="67"/>
  <c r="J138" i="67"/>
  <c r="J140" i="67"/>
  <c r="J142" i="67"/>
  <c r="J144" i="67"/>
  <c r="J146" i="67"/>
  <c r="J148" i="67"/>
  <c r="J150" i="67"/>
  <c r="J83" i="67"/>
  <c r="J85" i="67"/>
  <c r="J87" i="67"/>
  <c r="J89" i="67"/>
  <c r="J91" i="67"/>
  <c r="J93" i="67"/>
  <c r="J95" i="67"/>
  <c r="J97" i="67"/>
  <c r="J99" i="67"/>
  <c r="J103" i="67"/>
  <c r="J105" i="67"/>
  <c r="J107" i="67"/>
  <c r="J109" i="67"/>
  <c r="J111" i="67"/>
  <c r="J113" i="67"/>
  <c r="J115" i="67"/>
  <c r="J117" i="67"/>
  <c r="J119" i="67"/>
  <c r="J133" i="67"/>
  <c r="J135" i="67"/>
  <c r="J137" i="67"/>
  <c r="J139" i="67"/>
  <c r="J141" i="67"/>
  <c r="J143" i="67"/>
  <c r="J145" i="67"/>
  <c r="J147" i="67"/>
  <c r="J149" i="67"/>
  <c r="J151" i="67"/>
  <c r="G14" i="67"/>
  <c r="G23" i="67"/>
  <c r="G24" i="67"/>
  <c r="G25" i="67"/>
  <c r="G26" i="67"/>
  <c r="G27" i="67"/>
  <c r="J32" i="67"/>
  <c r="J34" i="67"/>
  <c r="J35" i="67"/>
  <c r="J36" i="67"/>
  <c r="J37" i="67"/>
  <c r="J38" i="67"/>
  <c r="J39" i="67"/>
  <c r="J40" i="67"/>
  <c r="J41" i="67"/>
  <c r="J42" i="67"/>
  <c r="J43" i="67"/>
  <c r="J44" i="67"/>
  <c r="J45" i="67"/>
  <c r="J46" i="67"/>
  <c r="J47" i="67"/>
  <c r="J48" i="67"/>
  <c r="J60" i="67"/>
  <c r="J62" i="67"/>
  <c r="G22" i="67"/>
  <c r="J59" i="67"/>
  <c r="J61" i="67"/>
  <c r="J49" i="67"/>
  <c r="J50" i="67"/>
  <c r="J51" i="67"/>
  <c r="J52" i="67"/>
  <c r="J53" i="67"/>
  <c r="J54" i="67"/>
  <c r="J55" i="67"/>
  <c r="J56" i="67"/>
  <c r="J57" i="67"/>
  <c r="J64" i="67"/>
  <c r="J65" i="67"/>
  <c r="J66" i="67"/>
  <c r="J67" i="67"/>
  <c r="J68" i="67"/>
  <c r="J69" i="67"/>
  <c r="J70" i="67"/>
  <c r="J71" i="67"/>
  <c r="J72" i="67"/>
  <c r="J73" i="67"/>
  <c r="J74" i="67"/>
  <c r="J75" i="67"/>
  <c r="J76" i="67"/>
  <c r="J77" i="67"/>
  <c r="J78" i="67"/>
  <c r="J79" i="67"/>
  <c r="J80" i="67"/>
  <c r="J81" i="67"/>
  <c r="J82" i="67"/>
  <c r="J122" i="67"/>
  <c r="J123" i="67"/>
  <c r="J124" i="67"/>
  <c r="J125" i="67"/>
  <c r="J126" i="67"/>
  <c r="J127" i="67"/>
  <c r="J128" i="67"/>
  <c r="J129" i="67"/>
  <c r="J130" i="67"/>
  <c r="J131" i="67"/>
  <c r="F151" i="66"/>
  <c r="F150" i="66"/>
  <c r="F149" i="66"/>
  <c r="F148" i="66"/>
  <c r="F147" i="66"/>
  <c r="F146" i="66"/>
  <c r="F145" i="66"/>
  <c r="F144" i="66"/>
  <c r="F143" i="66"/>
  <c r="F142" i="66"/>
  <c r="F141" i="66"/>
  <c r="F140" i="66"/>
  <c r="F139" i="66"/>
  <c r="F138" i="66"/>
  <c r="F137" i="66"/>
  <c r="F136" i="66"/>
  <c r="F135" i="66"/>
  <c r="F134" i="66"/>
  <c r="F133" i="66"/>
  <c r="F132" i="66"/>
  <c r="F131" i="66"/>
  <c r="F130" i="66"/>
  <c r="F129" i="66"/>
  <c r="F128" i="66"/>
  <c r="F127" i="66"/>
  <c r="F126" i="66"/>
  <c r="F125" i="66"/>
  <c r="F124" i="66"/>
  <c r="F123" i="66"/>
  <c r="F122" i="66"/>
  <c r="F121" i="66"/>
  <c r="F120" i="66"/>
  <c r="F119" i="66"/>
  <c r="F118" i="66"/>
  <c r="F117" i="66"/>
  <c r="F116" i="66"/>
  <c r="F115" i="66"/>
  <c r="F114" i="66"/>
  <c r="F113" i="66"/>
  <c r="F112" i="66"/>
  <c r="F111" i="66"/>
  <c r="F110" i="66"/>
  <c r="F109" i="66"/>
  <c r="F108" i="66"/>
  <c r="F107" i="66"/>
  <c r="F106" i="66"/>
  <c r="F105" i="66"/>
  <c r="F104" i="66"/>
  <c r="F103" i="66"/>
  <c r="F102" i="66"/>
  <c r="F101" i="66"/>
  <c r="F100" i="66"/>
  <c r="F99" i="66"/>
  <c r="F98" i="66"/>
  <c r="F97" i="66"/>
  <c r="F96" i="66"/>
  <c r="F95" i="66"/>
  <c r="F94" i="66"/>
  <c r="F93" i="66"/>
  <c r="F92" i="66"/>
  <c r="F91" i="66"/>
  <c r="F90" i="66"/>
  <c r="F89" i="66"/>
  <c r="F88" i="66"/>
  <c r="F87" i="66"/>
  <c r="F86" i="66"/>
  <c r="F85" i="66"/>
  <c r="F84" i="66"/>
  <c r="F83" i="66"/>
  <c r="F82" i="66"/>
  <c r="F81" i="66"/>
  <c r="F80" i="66"/>
  <c r="F79" i="66"/>
  <c r="F78" i="66"/>
  <c r="F77" i="66"/>
  <c r="F76" i="66"/>
  <c r="F75" i="66"/>
  <c r="F74" i="66"/>
  <c r="F73" i="66"/>
  <c r="F72" i="66"/>
  <c r="F71" i="66"/>
  <c r="F70" i="66"/>
  <c r="F69" i="66"/>
  <c r="F68" i="66"/>
  <c r="F67" i="66"/>
  <c r="F66" i="66"/>
  <c r="F65" i="66"/>
  <c r="F64" i="66"/>
  <c r="F63" i="66"/>
  <c r="F62" i="66"/>
  <c r="F61" i="66"/>
  <c r="F60" i="66"/>
  <c r="F59" i="66"/>
  <c r="F58" i="66"/>
  <c r="F57" i="66"/>
  <c r="F56" i="66"/>
  <c r="F55" i="66"/>
  <c r="F54" i="66"/>
  <c r="F53" i="66"/>
  <c r="F52" i="66"/>
  <c r="F51" i="66"/>
  <c r="F50" i="66"/>
  <c r="F49" i="66"/>
  <c r="F48" i="66"/>
  <c r="F47" i="66"/>
  <c r="F46" i="66"/>
  <c r="F45" i="66"/>
  <c r="F44" i="66"/>
  <c r="F43" i="66"/>
  <c r="F42" i="66"/>
  <c r="F41" i="66"/>
  <c r="F40" i="66"/>
  <c r="F39" i="66"/>
  <c r="F38" i="66"/>
  <c r="F37" i="66"/>
  <c r="F36" i="66"/>
  <c r="F35" i="66"/>
  <c r="F34" i="66"/>
  <c r="F33" i="66"/>
  <c r="F32" i="66"/>
  <c r="F27" i="66"/>
  <c r="F26" i="66"/>
  <c r="F25" i="66"/>
  <c r="F24" i="66"/>
  <c r="F23" i="66"/>
  <c r="F22" i="66"/>
  <c r="F17" i="66"/>
  <c r="F16" i="66"/>
  <c r="F15" i="66"/>
  <c r="F14" i="66"/>
  <c r="J8" i="66"/>
  <c r="G6" i="66"/>
  <c r="F6" i="66"/>
  <c r="G5" i="66"/>
  <c r="F5" i="66"/>
  <c r="H2" i="66"/>
  <c r="H7" i="66" s="1"/>
  <c r="J153" i="68" l="1"/>
  <c r="K152" i="68"/>
  <c r="K153" i="68" s="1"/>
  <c r="J152" i="68"/>
  <c r="J152" i="67"/>
  <c r="K152" i="67"/>
  <c r="J153" i="67"/>
  <c r="K82" i="67"/>
  <c r="H5" i="66"/>
  <c r="H8" i="66" s="1"/>
  <c r="J41" i="66"/>
  <c r="J60" i="66"/>
  <c r="J61" i="66"/>
  <c r="J62" i="66"/>
  <c r="J64" i="66"/>
  <c r="J65" i="66"/>
  <c r="J66" i="66"/>
  <c r="J67" i="66"/>
  <c r="J68" i="66"/>
  <c r="J69" i="66"/>
  <c r="J70" i="66"/>
  <c r="J71" i="66"/>
  <c r="J72" i="66"/>
  <c r="J73" i="66"/>
  <c r="J74" i="66"/>
  <c r="J75" i="66"/>
  <c r="J76" i="66"/>
  <c r="J77" i="66"/>
  <c r="J78" i="66"/>
  <c r="J79" i="66"/>
  <c r="J80" i="66"/>
  <c r="J81" i="66"/>
  <c r="J82" i="66"/>
  <c r="G14" i="66"/>
  <c r="G22" i="66"/>
  <c r="G23" i="66"/>
  <c r="G24" i="66"/>
  <c r="G26" i="66"/>
  <c r="G27" i="66"/>
  <c r="J32" i="66"/>
  <c r="J33" i="66"/>
  <c r="J34" i="66"/>
  <c r="J35" i="66"/>
  <c r="J36" i="66"/>
  <c r="J37" i="66"/>
  <c r="J38" i="66"/>
  <c r="J46" i="66"/>
  <c r="J47" i="66"/>
  <c r="J49" i="66"/>
  <c r="J51" i="66"/>
  <c r="G25" i="66"/>
  <c r="J39" i="66"/>
  <c r="J40" i="66"/>
  <c r="J42" i="66"/>
  <c r="J43" i="66"/>
  <c r="J44" i="66"/>
  <c r="J45" i="66"/>
  <c r="J48" i="66"/>
  <c r="J50" i="66"/>
  <c r="J52" i="66"/>
  <c r="J53" i="66"/>
  <c r="J54" i="66"/>
  <c r="J55" i="66"/>
  <c r="J56" i="66"/>
  <c r="J57" i="66"/>
  <c r="J59" i="66"/>
  <c r="J84" i="66"/>
  <c r="J86" i="66"/>
  <c r="J88" i="66"/>
  <c r="J90" i="66"/>
  <c r="J92" i="66"/>
  <c r="J94" i="66"/>
  <c r="J96" i="66"/>
  <c r="J98" i="66"/>
  <c r="J102" i="66"/>
  <c r="J104" i="66"/>
  <c r="J106" i="66"/>
  <c r="J108" i="66"/>
  <c r="J110" i="66"/>
  <c r="J112" i="66"/>
  <c r="J114" i="66"/>
  <c r="J116" i="66"/>
  <c r="J118" i="66"/>
  <c r="J122" i="66"/>
  <c r="J124" i="66"/>
  <c r="J126" i="66"/>
  <c r="J128" i="66"/>
  <c r="J130" i="66"/>
  <c r="J134" i="66"/>
  <c r="J136" i="66"/>
  <c r="J138" i="66"/>
  <c r="J140" i="66"/>
  <c r="J142" i="66"/>
  <c r="J144" i="66"/>
  <c r="J146" i="66"/>
  <c r="J148" i="66"/>
  <c r="J150" i="66"/>
  <c r="J83" i="66"/>
  <c r="J85" i="66"/>
  <c r="J87" i="66"/>
  <c r="J89" i="66"/>
  <c r="J91" i="66"/>
  <c r="J93" i="66"/>
  <c r="J95" i="66"/>
  <c r="J97" i="66"/>
  <c r="J99" i="66"/>
  <c r="J103" i="66"/>
  <c r="J105" i="66"/>
  <c r="J107" i="66"/>
  <c r="J109" i="66"/>
  <c r="J111" i="66"/>
  <c r="J113" i="66"/>
  <c r="J115" i="66"/>
  <c r="J117" i="66"/>
  <c r="J119" i="66"/>
  <c r="J121" i="66"/>
  <c r="J123" i="66"/>
  <c r="J125" i="66"/>
  <c r="J127" i="66"/>
  <c r="J129" i="66"/>
  <c r="J131" i="66"/>
  <c r="J133" i="66"/>
  <c r="J135" i="66"/>
  <c r="J137" i="66"/>
  <c r="J139" i="66"/>
  <c r="J141" i="66"/>
  <c r="J143" i="66"/>
  <c r="J145" i="66"/>
  <c r="J147" i="66"/>
  <c r="J149" i="66"/>
  <c r="J151" i="66"/>
  <c r="F151" i="65"/>
  <c r="F150" i="65"/>
  <c r="F149" i="65"/>
  <c r="F148" i="65"/>
  <c r="F147" i="65"/>
  <c r="F146" i="65"/>
  <c r="F145" i="65"/>
  <c r="F144" i="65"/>
  <c r="F143" i="65"/>
  <c r="F142" i="65"/>
  <c r="F141" i="65"/>
  <c r="F140" i="65"/>
  <c r="F139" i="65"/>
  <c r="F138" i="65"/>
  <c r="F137" i="65"/>
  <c r="F136" i="65"/>
  <c r="F135" i="65"/>
  <c r="F134" i="65"/>
  <c r="F133" i="65"/>
  <c r="F132" i="65"/>
  <c r="F131" i="65"/>
  <c r="F130" i="65"/>
  <c r="F129" i="65"/>
  <c r="F128" i="65"/>
  <c r="F127" i="65"/>
  <c r="F126" i="65"/>
  <c r="F125" i="65"/>
  <c r="F124" i="65"/>
  <c r="F123" i="65"/>
  <c r="F122" i="65"/>
  <c r="F121" i="65"/>
  <c r="F120" i="65"/>
  <c r="F119" i="65"/>
  <c r="F118" i="65"/>
  <c r="F117" i="65"/>
  <c r="F116" i="65"/>
  <c r="F115" i="65"/>
  <c r="F114" i="65"/>
  <c r="F113" i="65"/>
  <c r="F112" i="65"/>
  <c r="F111" i="65"/>
  <c r="F110" i="65"/>
  <c r="F109" i="65"/>
  <c r="F108" i="65"/>
  <c r="F107" i="65"/>
  <c r="F106" i="65"/>
  <c r="F105" i="65"/>
  <c r="F104" i="65"/>
  <c r="F103" i="65"/>
  <c r="F102" i="65"/>
  <c r="F101" i="65"/>
  <c r="F100" i="65"/>
  <c r="F99" i="65"/>
  <c r="F98" i="65"/>
  <c r="F97" i="65"/>
  <c r="F96" i="65"/>
  <c r="F95" i="65"/>
  <c r="F94" i="65"/>
  <c r="F93" i="65"/>
  <c r="F92" i="65"/>
  <c r="F91" i="65"/>
  <c r="F90" i="65"/>
  <c r="F89" i="65"/>
  <c r="F88" i="65"/>
  <c r="F87" i="65"/>
  <c r="F86" i="65"/>
  <c r="F85" i="65"/>
  <c r="F84" i="65"/>
  <c r="F83" i="65"/>
  <c r="F82" i="65"/>
  <c r="F81" i="65"/>
  <c r="F80" i="65"/>
  <c r="F79" i="65"/>
  <c r="F78" i="65"/>
  <c r="F77" i="65"/>
  <c r="F76" i="65"/>
  <c r="F75" i="65"/>
  <c r="F74" i="65"/>
  <c r="F73" i="65"/>
  <c r="F72" i="65"/>
  <c r="F71" i="65"/>
  <c r="F70" i="65"/>
  <c r="F69" i="65"/>
  <c r="F68" i="65"/>
  <c r="F67" i="65"/>
  <c r="F66" i="65"/>
  <c r="F65" i="65"/>
  <c r="F64" i="65"/>
  <c r="F63" i="65"/>
  <c r="F62" i="65"/>
  <c r="F61" i="65"/>
  <c r="F60" i="65"/>
  <c r="F59" i="65"/>
  <c r="F58" i="65"/>
  <c r="F57" i="65"/>
  <c r="F56" i="65"/>
  <c r="F55" i="65"/>
  <c r="F54" i="65"/>
  <c r="F53" i="65"/>
  <c r="F52" i="65"/>
  <c r="F51" i="65"/>
  <c r="F50" i="65"/>
  <c r="F49" i="65"/>
  <c r="F48" i="65"/>
  <c r="F47" i="65"/>
  <c r="F46" i="65"/>
  <c r="F45" i="65"/>
  <c r="F44" i="65"/>
  <c r="F43" i="65"/>
  <c r="F42" i="65"/>
  <c r="F41" i="65"/>
  <c r="F40" i="65"/>
  <c r="F39" i="65"/>
  <c r="F38" i="65"/>
  <c r="F37" i="65"/>
  <c r="F36" i="65"/>
  <c r="F35" i="65"/>
  <c r="F34" i="65"/>
  <c r="F33" i="65"/>
  <c r="F32" i="65"/>
  <c r="F27" i="65"/>
  <c r="F26" i="65"/>
  <c r="F25" i="65"/>
  <c r="F24" i="65"/>
  <c r="F23" i="65"/>
  <c r="F22" i="65"/>
  <c r="F17" i="65"/>
  <c r="F16" i="65"/>
  <c r="F15" i="65"/>
  <c r="F14" i="65"/>
  <c r="J8" i="65"/>
  <c r="G6" i="65"/>
  <c r="F6" i="65"/>
  <c r="G5" i="65"/>
  <c r="F5" i="65"/>
  <c r="H2" i="65"/>
  <c r="J39" i="65" l="1"/>
  <c r="K82" i="66"/>
  <c r="K153" i="67"/>
  <c r="J153" i="66"/>
  <c r="K152" i="66"/>
  <c r="K153" i="66" s="1"/>
  <c r="J152" i="66"/>
  <c r="H5" i="65"/>
  <c r="H8" i="65" s="1"/>
  <c r="G14" i="65"/>
  <c r="G23" i="65"/>
  <c r="J82" i="65"/>
  <c r="J81" i="65"/>
  <c r="J80" i="65"/>
  <c r="J79" i="65"/>
  <c r="J78" i="65"/>
  <c r="J77" i="65"/>
  <c r="J76" i="65"/>
  <c r="J75" i="65"/>
  <c r="J74" i="65"/>
  <c r="J73" i="65"/>
  <c r="J72" i="65"/>
  <c r="J71" i="65"/>
  <c r="J70" i="65"/>
  <c r="J69" i="65"/>
  <c r="J68" i="65"/>
  <c r="J67" i="65"/>
  <c r="J66" i="65"/>
  <c r="J65" i="65"/>
  <c r="J64" i="65"/>
  <c r="J63" i="65"/>
  <c r="J62" i="65"/>
  <c r="J61" i="65"/>
  <c r="J60" i="65"/>
  <c r="J59" i="65"/>
  <c r="J58" i="65"/>
  <c r="J57" i="65"/>
  <c r="J56" i="65"/>
  <c r="J55" i="65"/>
  <c r="J54" i="65"/>
  <c r="J53" i="65"/>
  <c r="J52" i="65"/>
  <c r="H7" i="65"/>
  <c r="G22" i="65"/>
  <c r="G24" i="65"/>
  <c r="G26" i="65"/>
  <c r="J32" i="65"/>
  <c r="J34" i="65"/>
  <c r="J36" i="65"/>
  <c r="J38" i="65"/>
  <c r="J84" i="65"/>
  <c r="J86" i="65"/>
  <c r="J88" i="65"/>
  <c r="J90" i="65"/>
  <c r="J92" i="65"/>
  <c r="J94" i="65"/>
  <c r="J96" i="65"/>
  <c r="J98" i="65"/>
  <c r="J100" i="65"/>
  <c r="J102" i="65"/>
  <c r="J104" i="65"/>
  <c r="J106" i="65"/>
  <c r="J108" i="65"/>
  <c r="J110" i="65"/>
  <c r="J112" i="65"/>
  <c r="J114" i="65"/>
  <c r="J116" i="65"/>
  <c r="J118" i="65"/>
  <c r="J120" i="65"/>
  <c r="J122" i="65"/>
  <c r="J124" i="65"/>
  <c r="J126" i="65"/>
  <c r="J128" i="65"/>
  <c r="J130" i="65"/>
  <c r="J132" i="65"/>
  <c r="J134" i="65"/>
  <c r="J136" i="65"/>
  <c r="J138" i="65"/>
  <c r="J140" i="65"/>
  <c r="J142" i="65"/>
  <c r="J144" i="65"/>
  <c r="J146" i="65"/>
  <c r="J148" i="65"/>
  <c r="J150" i="65"/>
  <c r="G25" i="65"/>
  <c r="G27" i="65"/>
  <c r="J33" i="65"/>
  <c r="J35" i="65"/>
  <c r="J37" i="65"/>
  <c r="J40" i="65"/>
  <c r="J41" i="65"/>
  <c r="J42" i="65"/>
  <c r="J43" i="65"/>
  <c r="J44" i="65"/>
  <c r="J45" i="65"/>
  <c r="J46" i="65"/>
  <c r="J47" i="65"/>
  <c r="J48" i="65"/>
  <c r="J49" i="65"/>
  <c r="J50" i="65"/>
  <c r="J51" i="65"/>
  <c r="J83" i="65"/>
  <c r="J85" i="65"/>
  <c r="J87" i="65"/>
  <c r="J89" i="65"/>
  <c r="J91" i="65"/>
  <c r="J93" i="65"/>
  <c r="J95" i="65"/>
  <c r="J97" i="65"/>
  <c r="J99" i="65"/>
  <c r="J101" i="65"/>
  <c r="J103" i="65"/>
  <c r="J105" i="65"/>
  <c r="J107" i="65"/>
  <c r="J109" i="65"/>
  <c r="J111" i="65"/>
  <c r="J113" i="65"/>
  <c r="J115" i="65"/>
  <c r="J117" i="65"/>
  <c r="J119" i="65"/>
  <c r="J121" i="65"/>
  <c r="J123" i="65"/>
  <c r="J125" i="65"/>
  <c r="J127" i="65"/>
  <c r="J129" i="65"/>
  <c r="J131" i="65"/>
  <c r="J133" i="65"/>
  <c r="J135" i="65"/>
  <c r="J137" i="65"/>
  <c r="J139" i="65"/>
  <c r="J141" i="65"/>
  <c r="J143" i="65"/>
  <c r="J145" i="65"/>
  <c r="J147" i="65"/>
  <c r="J149" i="65"/>
  <c r="J151" i="65"/>
  <c r="F151" i="64"/>
  <c r="F150" i="64"/>
  <c r="F149" i="64"/>
  <c r="F148" i="64"/>
  <c r="F147" i="64"/>
  <c r="F146" i="64"/>
  <c r="F145" i="64"/>
  <c r="F144" i="64"/>
  <c r="F143" i="64"/>
  <c r="F142" i="64"/>
  <c r="F141" i="64"/>
  <c r="F140" i="64"/>
  <c r="F139" i="64"/>
  <c r="F138" i="64"/>
  <c r="F137" i="64"/>
  <c r="F136" i="64"/>
  <c r="F135" i="64"/>
  <c r="F134" i="64"/>
  <c r="F133" i="64"/>
  <c r="F132" i="64"/>
  <c r="F131" i="64"/>
  <c r="F130" i="64"/>
  <c r="F129" i="64"/>
  <c r="F128" i="64"/>
  <c r="F127" i="64"/>
  <c r="F126" i="64"/>
  <c r="F125" i="64"/>
  <c r="F124" i="64"/>
  <c r="F123" i="64"/>
  <c r="F122" i="64"/>
  <c r="F121" i="64"/>
  <c r="F120" i="64"/>
  <c r="F119" i="64"/>
  <c r="F118" i="64"/>
  <c r="F117" i="64"/>
  <c r="F116" i="64"/>
  <c r="F115" i="64"/>
  <c r="F114" i="64"/>
  <c r="F113" i="64"/>
  <c r="F112" i="64"/>
  <c r="F111" i="64"/>
  <c r="F110" i="64"/>
  <c r="F109" i="64"/>
  <c r="F108" i="64"/>
  <c r="F107" i="64"/>
  <c r="F106" i="64"/>
  <c r="F105" i="64"/>
  <c r="F104" i="64"/>
  <c r="F103" i="64"/>
  <c r="F102" i="64"/>
  <c r="F101" i="64"/>
  <c r="F100" i="64"/>
  <c r="F99" i="64"/>
  <c r="F98" i="64"/>
  <c r="F97" i="64"/>
  <c r="F96" i="64"/>
  <c r="F95" i="64"/>
  <c r="F94" i="64"/>
  <c r="F93" i="64"/>
  <c r="F92" i="64"/>
  <c r="F91" i="64"/>
  <c r="F90" i="64"/>
  <c r="F89" i="64"/>
  <c r="F88" i="64"/>
  <c r="F87" i="64"/>
  <c r="F86" i="64"/>
  <c r="F85" i="64"/>
  <c r="F84" i="64"/>
  <c r="F83" i="64"/>
  <c r="F82" i="64"/>
  <c r="F81" i="64"/>
  <c r="F80" i="64"/>
  <c r="F79" i="64"/>
  <c r="F78" i="64"/>
  <c r="F77" i="64"/>
  <c r="F76" i="64"/>
  <c r="F75" i="64"/>
  <c r="F74" i="64"/>
  <c r="F73" i="64"/>
  <c r="F72" i="64"/>
  <c r="F71" i="64"/>
  <c r="F70" i="64"/>
  <c r="F69" i="64"/>
  <c r="F68" i="64"/>
  <c r="F67" i="64"/>
  <c r="F66" i="64"/>
  <c r="F65" i="64"/>
  <c r="F64" i="64"/>
  <c r="F63" i="64"/>
  <c r="F62" i="64"/>
  <c r="F61" i="64"/>
  <c r="F60" i="64"/>
  <c r="F59" i="64"/>
  <c r="F58" i="64"/>
  <c r="F57" i="64"/>
  <c r="F56" i="64"/>
  <c r="F55" i="64"/>
  <c r="F54" i="64"/>
  <c r="F53" i="64"/>
  <c r="F52" i="64"/>
  <c r="F51" i="64"/>
  <c r="F50" i="64"/>
  <c r="F49" i="64"/>
  <c r="F48" i="64"/>
  <c r="F47" i="64"/>
  <c r="F46" i="64"/>
  <c r="F45" i="64"/>
  <c r="F44" i="64"/>
  <c r="F43" i="64"/>
  <c r="F42" i="64"/>
  <c r="F41" i="64"/>
  <c r="F40" i="64"/>
  <c r="F39" i="64"/>
  <c r="F38" i="64"/>
  <c r="F37" i="64"/>
  <c r="F36" i="64"/>
  <c r="F35" i="64"/>
  <c r="F34" i="64"/>
  <c r="F33" i="64"/>
  <c r="F32" i="64"/>
  <c r="F27" i="64"/>
  <c r="F26" i="64"/>
  <c r="F25" i="64"/>
  <c r="F24" i="64"/>
  <c r="F23" i="64"/>
  <c r="F22" i="64"/>
  <c r="F17" i="64"/>
  <c r="F16" i="64"/>
  <c r="F15" i="64"/>
  <c r="F14" i="64"/>
  <c r="J8" i="64"/>
  <c r="G6" i="64"/>
  <c r="F6" i="64"/>
  <c r="G5" i="64"/>
  <c r="F5" i="64"/>
  <c r="H5" i="64" s="1"/>
  <c r="H2" i="64"/>
  <c r="J46" i="64" l="1"/>
  <c r="J51" i="64"/>
  <c r="J63" i="64"/>
  <c r="J100" i="64"/>
  <c r="J115" i="64"/>
  <c r="J116" i="64"/>
  <c r="J127" i="64"/>
  <c r="J133" i="64"/>
  <c r="K82" i="65"/>
  <c r="J153" i="65"/>
  <c r="J152" i="65"/>
  <c r="K152" i="65"/>
  <c r="J132" i="64"/>
  <c r="J136" i="64"/>
  <c r="J140" i="64"/>
  <c r="J144" i="64"/>
  <c r="J148" i="64"/>
  <c r="J87" i="64"/>
  <c r="J33" i="64"/>
  <c r="H7" i="64"/>
  <c r="J62" i="64"/>
  <c r="J54" i="64"/>
  <c r="J43" i="64"/>
  <c r="J56" i="64"/>
  <c r="J45" i="64"/>
  <c r="J58" i="64"/>
  <c r="G23" i="64"/>
  <c r="G27" i="64"/>
  <c r="J37" i="64"/>
  <c r="J44" i="64"/>
  <c r="J48" i="64"/>
  <c r="J55" i="64"/>
  <c r="J66" i="64"/>
  <c r="J73" i="64"/>
  <c r="J77" i="64"/>
  <c r="H8" i="64"/>
  <c r="J94" i="64"/>
  <c r="J86" i="64"/>
  <c r="J128" i="64"/>
  <c r="J96" i="64"/>
  <c r="J88" i="64"/>
  <c r="J130" i="64"/>
  <c r="J98" i="64"/>
  <c r="J90" i="64"/>
  <c r="G14" i="64"/>
  <c r="G24" i="64"/>
  <c r="J38" i="64"/>
  <c r="J41" i="64"/>
  <c r="J52" i="64"/>
  <c r="J67" i="64"/>
  <c r="J74" i="64"/>
  <c r="J81" i="64"/>
  <c r="J84" i="64"/>
  <c r="J95" i="64"/>
  <c r="G25" i="64"/>
  <c r="J35" i="64"/>
  <c r="J42" i="64"/>
  <c r="J50" i="64"/>
  <c r="J60" i="64"/>
  <c r="J71" i="64"/>
  <c r="J75" i="64"/>
  <c r="J82" i="64"/>
  <c r="J92" i="64"/>
  <c r="J103" i="64"/>
  <c r="J107" i="64"/>
  <c r="J111" i="64"/>
  <c r="J119" i="64"/>
  <c r="J123" i="64"/>
  <c r="G26" i="64"/>
  <c r="J36" i="64"/>
  <c r="J47" i="64"/>
  <c r="J65" i="64"/>
  <c r="J69" i="64"/>
  <c r="J79" i="64"/>
  <c r="J101" i="64"/>
  <c r="J53" i="64"/>
  <c r="J61" i="64"/>
  <c r="J64" i="64"/>
  <c r="J72" i="64"/>
  <c r="J80" i="64"/>
  <c r="J85" i="64"/>
  <c r="J93" i="64"/>
  <c r="J104" i="64"/>
  <c r="J108" i="64"/>
  <c r="J112" i="64"/>
  <c r="J120" i="64"/>
  <c r="J124" i="64"/>
  <c r="J137" i="64"/>
  <c r="J141" i="64"/>
  <c r="J145" i="64"/>
  <c r="J149" i="64"/>
  <c r="G22" i="64"/>
  <c r="J34" i="64"/>
  <c r="J40" i="64"/>
  <c r="J59" i="64"/>
  <c r="J70" i="64"/>
  <c r="J78" i="64"/>
  <c r="J83" i="64"/>
  <c r="J91" i="64"/>
  <c r="J99" i="64"/>
  <c r="J102" i="64"/>
  <c r="J105" i="64"/>
  <c r="J109" i="64"/>
  <c r="J113" i="64"/>
  <c r="J117" i="64"/>
  <c r="J121" i="64"/>
  <c r="J125" i="64"/>
  <c r="J131" i="64"/>
  <c r="J134" i="64"/>
  <c r="J138" i="64"/>
  <c r="J142" i="64"/>
  <c r="J146" i="64"/>
  <c r="J150" i="64"/>
  <c r="J32" i="64"/>
  <c r="J49" i="64"/>
  <c r="J57" i="64"/>
  <c r="J68" i="64"/>
  <c r="J76" i="64"/>
  <c r="J89" i="64"/>
  <c r="J97" i="64"/>
  <c r="J106" i="64"/>
  <c r="J110" i="64"/>
  <c r="J114" i="64"/>
  <c r="J118" i="64"/>
  <c r="J122" i="64"/>
  <c r="J126" i="64"/>
  <c r="J129" i="64"/>
  <c r="J135" i="64"/>
  <c r="J139" i="64"/>
  <c r="J143" i="64"/>
  <c r="J147" i="64"/>
  <c r="J151" i="64"/>
  <c r="K153" i="65" l="1"/>
  <c r="J152" i="64"/>
  <c r="K82" i="64"/>
  <c r="J153" i="64"/>
  <c r="K152" i="64"/>
  <c r="F151" i="63"/>
  <c r="F150" i="63"/>
  <c r="F149" i="63"/>
  <c r="F148" i="63"/>
  <c r="F147" i="63"/>
  <c r="F146" i="63"/>
  <c r="F145" i="63"/>
  <c r="F144" i="63"/>
  <c r="F143" i="63"/>
  <c r="F142" i="63"/>
  <c r="F141" i="63"/>
  <c r="F140" i="63"/>
  <c r="F139" i="63"/>
  <c r="F138" i="63"/>
  <c r="F137" i="63"/>
  <c r="F136" i="63"/>
  <c r="F135" i="63"/>
  <c r="F134" i="63"/>
  <c r="F133" i="63"/>
  <c r="F132" i="63"/>
  <c r="F131" i="63"/>
  <c r="F130" i="63"/>
  <c r="F129" i="63"/>
  <c r="F128" i="63"/>
  <c r="F127" i="63"/>
  <c r="F126" i="63"/>
  <c r="F125" i="63"/>
  <c r="F124" i="63"/>
  <c r="F123" i="63"/>
  <c r="F122" i="63"/>
  <c r="F121" i="63"/>
  <c r="F120" i="63"/>
  <c r="F119" i="63"/>
  <c r="F118" i="63"/>
  <c r="F117" i="63"/>
  <c r="F116" i="63"/>
  <c r="F115" i="63"/>
  <c r="F114" i="63"/>
  <c r="F113" i="63"/>
  <c r="F112" i="63"/>
  <c r="F111" i="63"/>
  <c r="F110" i="63"/>
  <c r="F109" i="63"/>
  <c r="F108" i="63"/>
  <c r="F107" i="63"/>
  <c r="F106" i="63"/>
  <c r="F105" i="63"/>
  <c r="F104" i="63"/>
  <c r="F103" i="63"/>
  <c r="F102" i="63"/>
  <c r="F101" i="63"/>
  <c r="F100" i="63"/>
  <c r="F99" i="63"/>
  <c r="F98" i="63"/>
  <c r="F97" i="63"/>
  <c r="F96" i="63"/>
  <c r="F95" i="63"/>
  <c r="F94" i="63"/>
  <c r="F93" i="63"/>
  <c r="F92" i="63"/>
  <c r="F91" i="63"/>
  <c r="F90" i="63"/>
  <c r="F89" i="63"/>
  <c r="F88" i="63"/>
  <c r="F87" i="63"/>
  <c r="F86" i="63"/>
  <c r="F85" i="63"/>
  <c r="F84" i="63"/>
  <c r="F83" i="63"/>
  <c r="F82" i="63"/>
  <c r="F81" i="63"/>
  <c r="F80" i="63"/>
  <c r="F79" i="63"/>
  <c r="F78" i="63"/>
  <c r="F77" i="63"/>
  <c r="F76" i="63"/>
  <c r="F75" i="63"/>
  <c r="F74" i="63"/>
  <c r="F73" i="63"/>
  <c r="F72" i="63"/>
  <c r="F71" i="63"/>
  <c r="F70" i="63"/>
  <c r="F69" i="63"/>
  <c r="F68" i="63"/>
  <c r="F67" i="63"/>
  <c r="F66" i="63"/>
  <c r="F65" i="63"/>
  <c r="F64" i="63"/>
  <c r="F63" i="63"/>
  <c r="F62" i="63"/>
  <c r="F61" i="63"/>
  <c r="F60" i="63"/>
  <c r="F59" i="63"/>
  <c r="F58" i="63"/>
  <c r="F57" i="63"/>
  <c r="F56" i="63"/>
  <c r="F55" i="63"/>
  <c r="F54" i="63"/>
  <c r="F53" i="63"/>
  <c r="F52" i="63"/>
  <c r="F51" i="63"/>
  <c r="F50" i="63"/>
  <c r="F49" i="63"/>
  <c r="F48" i="63"/>
  <c r="F47" i="63"/>
  <c r="F46" i="63"/>
  <c r="F45" i="63"/>
  <c r="F44" i="63"/>
  <c r="F43" i="63"/>
  <c r="F42" i="63"/>
  <c r="F41" i="63"/>
  <c r="F40" i="63"/>
  <c r="F39" i="63"/>
  <c r="F38" i="63"/>
  <c r="F37" i="63"/>
  <c r="F36" i="63"/>
  <c r="F35" i="63"/>
  <c r="F34" i="63"/>
  <c r="F33" i="63"/>
  <c r="F32" i="63"/>
  <c r="F27" i="63"/>
  <c r="F26" i="63"/>
  <c r="F25" i="63"/>
  <c r="F24" i="63"/>
  <c r="F23" i="63"/>
  <c r="F22" i="63"/>
  <c r="F17" i="63"/>
  <c r="F16" i="63"/>
  <c r="F15" i="63"/>
  <c r="F14" i="63"/>
  <c r="J8" i="63"/>
  <c r="G6" i="63"/>
  <c r="F6" i="63"/>
  <c r="G5" i="63"/>
  <c r="F5" i="63"/>
  <c r="H2" i="63"/>
  <c r="H7" i="63" s="1"/>
  <c r="H5" i="63" l="1"/>
  <c r="G14" i="63"/>
  <c r="J76" i="63"/>
  <c r="J81" i="63"/>
  <c r="J120" i="63"/>
  <c r="K153" i="64"/>
  <c r="J117" i="63"/>
  <c r="H8" i="63"/>
  <c r="J89" i="63"/>
  <c r="J107" i="63"/>
  <c r="J85" i="63"/>
  <c r="J92" i="63"/>
  <c r="J118" i="63"/>
  <c r="J93" i="63"/>
  <c r="J83" i="63"/>
  <c r="J87" i="63"/>
  <c r="J102" i="63"/>
  <c r="J84" i="63"/>
  <c r="J91" i="63"/>
  <c r="J95" i="63"/>
  <c r="J99" i="63"/>
  <c r="J110" i="63"/>
  <c r="J121" i="63"/>
  <c r="J125" i="63"/>
  <c r="J129" i="63"/>
  <c r="J137" i="63"/>
  <c r="J141" i="63"/>
  <c r="J145" i="63"/>
  <c r="J149" i="63"/>
  <c r="J45" i="63"/>
  <c r="J49" i="63"/>
  <c r="J35" i="63"/>
  <c r="J38" i="63"/>
  <c r="J65" i="63"/>
  <c r="J32" i="63"/>
  <c r="J60" i="63"/>
  <c r="J66" i="63"/>
  <c r="J79" i="63"/>
  <c r="J82" i="63"/>
  <c r="G23" i="63"/>
  <c r="G26" i="63"/>
  <c r="J33" i="63"/>
  <c r="J43" i="63"/>
  <c r="J47" i="63"/>
  <c r="J57" i="63"/>
  <c r="J73" i="63"/>
  <c r="J41" i="63"/>
  <c r="J44" i="63"/>
  <c r="J52" i="63"/>
  <c r="J55" i="63"/>
  <c r="J58" i="63"/>
  <c r="J68" i="63"/>
  <c r="J71" i="63"/>
  <c r="J74" i="63"/>
  <c r="J90" i="63"/>
  <c r="J96" i="63"/>
  <c r="J105" i="63"/>
  <c r="J108" i="63"/>
  <c r="J113" i="63"/>
  <c r="J122" i="63"/>
  <c r="J126" i="63"/>
  <c r="J130" i="63"/>
  <c r="J134" i="63"/>
  <c r="J138" i="63"/>
  <c r="J142" i="63"/>
  <c r="J146" i="63"/>
  <c r="J150" i="63"/>
  <c r="G24" i="63"/>
  <c r="G27" i="63"/>
  <c r="J36" i="63"/>
  <c r="J42" i="63"/>
  <c r="J50" i="63"/>
  <c r="J53" i="63"/>
  <c r="J56" i="63"/>
  <c r="J61" i="63"/>
  <c r="J64" i="63"/>
  <c r="J69" i="63"/>
  <c r="J72" i="63"/>
  <c r="J77" i="63"/>
  <c r="J80" i="63"/>
  <c r="J88" i="63"/>
  <c r="J97" i="63"/>
  <c r="J103" i="63"/>
  <c r="J106" i="63"/>
  <c r="J111" i="63"/>
  <c r="J114" i="63"/>
  <c r="J119" i="63"/>
  <c r="J123" i="63"/>
  <c r="J131" i="63"/>
  <c r="J135" i="63"/>
  <c r="J139" i="63"/>
  <c r="J143" i="63"/>
  <c r="J147" i="63"/>
  <c r="J151" i="63"/>
  <c r="G22" i="63"/>
  <c r="G25" i="63"/>
  <c r="J34" i="63"/>
  <c r="J37" i="63"/>
  <c r="J40" i="63"/>
  <c r="J48" i="63"/>
  <c r="J54" i="63"/>
  <c r="J59" i="63"/>
  <c r="J62" i="63"/>
  <c r="J67" i="63"/>
  <c r="J70" i="63"/>
  <c r="J75" i="63"/>
  <c r="J78" i="63"/>
  <c r="J86" i="63"/>
  <c r="J94" i="63"/>
  <c r="J98" i="63"/>
  <c r="J101" i="63"/>
  <c r="J104" i="63"/>
  <c r="J109" i="63"/>
  <c r="J112" i="63"/>
  <c r="J124" i="63"/>
  <c r="J128" i="63"/>
  <c r="J132" i="63"/>
  <c r="J136" i="63"/>
  <c r="J140" i="63"/>
  <c r="J144" i="63"/>
  <c r="J148" i="63"/>
  <c r="F151" i="62"/>
  <c r="F150" i="62"/>
  <c r="F149" i="62"/>
  <c r="F148" i="62"/>
  <c r="F147" i="62"/>
  <c r="F146" i="62"/>
  <c r="F145" i="62"/>
  <c r="F144" i="62"/>
  <c r="F143" i="62"/>
  <c r="F142" i="62"/>
  <c r="F141" i="62"/>
  <c r="F140" i="62"/>
  <c r="F139" i="62"/>
  <c r="F138" i="62"/>
  <c r="F137" i="62"/>
  <c r="F136" i="62"/>
  <c r="F135" i="62"/>
  <c r="F134" i="62"/>
  <c r="F133" i="62"/>
  <c r="F132" i="62"/>
  <c r="F131" i="62"/>
  <c r="F130" i="62"/>
  <c r="F129" i="62"/>
  <c r="F128" i="62"/>
  <c r="F127" i="62"/>
  <c r="F126" i="62"/>
  <c r="F125" i="62"/>
  <c r="F124" i="62"/>
  <c r="F123" i="62"/>
  <c r="F122" i="62"/>
  <c r="F121" i="62"/>
  <c r="F120" i="62"/>
  <c r="F119" i="62"/>
  <c r="F118" i="62"/>
  <c r="F117" i="62"/>
  <c r="F116" i="62"/>
  <c r="F115" i="62"/>
  <c r="F114" i="62"/>
  <c r="F113" i="62"/>
  <c r="F112" i="62"/>
  <c r="F111" i="62"/>
  <c r="F110" i="62"/>
  <c r="F109" i="62"/>
  <c r="F108" i="62"/>
  <c r="F107" i="62"/>
  <c r="F106" i="62"/>
  <c r="F105" i="62"/>
  <c r="F104" i="62"/>
  <c r="F103" i="62"/>
  <c r="F102" i="62"/>
  <c r="F101" i="62"/>
  <c r="F100" i="62"/>
  <c r="F99" i="62"/>
  <c r="F98" i="62"/>
  <c r="F97" i="62"/>
  <c r="F96" i="62"/>
  <c r="F95" i="62"/>
  <c r="F94" i="62"/>
  <c r="F93" i="62"/>
  <c r="F92" i="62"/>
  <c r="F91" i="62"/>
  <c r="F90" i="62"/>
  <c r="F89" i="62"/>
  <c r="F88" i="62"/>
  <c r="F87" i="62"/>
  <c r="F86" i="62"/>
  <c r="F85" i="62"/>
  <c r="F84" i="62"/>
  <c r="F83" i="62"/>
  <c r="F82" i="62"/>
  <c r="F81" i="62"/>
  <c r="F80" i="62"/>
  <c r="F79" i="62"/>
  <c r="F78" i="62"/>
  <c r="F77" i="62"/>
  <c r="F76" i="62"/>
  <c r="F75" i="62"/>
  <c r="F74" i="62"/>
  <c r="F73" i="62"/>
  <c r="F72" i="62"/>
  <c r="F71" i="62"/>
  <c r="F70" i="62"/>
  <c r="F69" i="62"/>
  <c r="F68" i="62"/>
  <c r="F67" i="62"/>
  <c r="F66" i="62"/>
  <c r="F65" i="62"/>
  <c r="F64" i="62"/>
  <c r="F63" i="62"/>
  <c r="F62" i="62"/>
  <c r="F61" i="62"/>
  <c r="F60" i="62"/>
  <c r="F59" i="62"/>
  <c r="F58" i="62"/>
  <c r="F57" i="62"/>
  <c r="F56" i="62"/>
  <c r="F55" i="62"/>
  <c r="F54" i="62"/>
  <c r="F53" i="62"/>
  <c r="F52" i="62"/>
  <c r="F51" i="62"/>
  <c r="F50" i="62"/>
  <c r="F49" i="62"/>
  <c r="F48" i="62"/>
  <c r="F47" i="62"/>
  <c r="F46" i="62"/>
  <c r="F45" i="62"/>
  <c r="F44" i="62"/>
  <c r="F43" i="62"/>
  <c r="F42" i="62"/>
  <c r="F41" i="62"/>
  <c r="F40" i="62"/>
  <c r="F39" i="62"/>
  <c r="F38" i="62"/>
  <c r="F37" i="62"/>
  <c r="F36" i="62"/>
  <c r="F35" i="62"/>
  <c r="F34" i="62"/>
  <c r="F33" i="62"/>
  <c r="F32" i="62"/>
  <c r="F27" i="62"/>
  <c r="F26" i="62"/>
  <c r="F25" i="62"/>
  <c r="F24" i="62"/>
  <c r="F23" i="62"/>
  <c r="F22" i="62"/>
  <c r="F17" i="62"/>
  <c r="F16" i="62"/>
  <c r="F15" i="62"/>
  <c r="F14" i="62"/>
  <c r="J8" i="62"/>
  <c r="G6" i="62"/>
  <c r="F6" i="62"/>
  <c r="G5" i="62"/>
  <c r="F5" i="62"/>
  <c r="H2" i="62"/>
  <c r="J32" i="62" l="1"/>
  <c r="J49" i="62"/>
  <c r="J50" i="62"/>
  <c r="J53" i="62"/>
  <c r="J63" i="62"/>
  <c r="J74" i="62"/>
  <c r="J82" i="62"/>
  <c r="K152" i="63"/>
  <c r="J152" i="63"/>
  <c r="J153" i="63"/>
  <c r="K82" i="63"/>
  <c r="J41" i="62"/>
  <c r="H5" i="62"/>
  <c r="H8" i="62" s="1"/>
  <c r="J87" i="62"/>
  <c r="J124" i="62"/>
  <c r="J136" i="62"/>
  <c r="J140" i="62"/>
  <c r="J105" i="62"/>
  <c r="J109" i="62"/>
  <c r="J91" i="62"/>
  <c r="J98" i="62"/>
  <c r="J99" i="62"/>
  <c r="J35" i="62"/>
  <c r="J47" i="62"/>
  <c r="J58" i="62"/>
  <c r="J64" i="62"/>
  <c r="J71" i="62"/>
  <c r="G26" i="62"/>
  <c r="J33" i="62"/>
  <c r="J37" i="62"/>
  <c r="J44" i="62"/>
  <c r="J43" i="62"/>
  <c r="J61" i="62"/>
  <c r="G14" i="62"/>
  <c r="G24" i="62"/>
  <c r="G27" i="62"/>
  <c r="J34" i="62"/>
  <c r="J45" i="62"/>
  <c r="J56" i="62"/>
  <c r="J66" i="62"/>
  <c r="J89" i="62"/>
  <c r="J93" i="62"/>
  <c r="J103" i="62"/>
  <c r="J107" i="62"/>
  <c r="J114" i="62"/>
  <c r="H7" i="62"/>
  <c r="J81" i="62"/>
  <c r="J73" i="62"/>
  <c r="J65" i="62"/>
  <c r="J57" i="62"/>
  <c r="J75" i="62"/>
  <c r="J67" i="62"/>
  <c r="J59" i="62"/>
  <c r="G22" i="62"/>
  <c r="J77" i="62"/>
  <c r="J69" i="62"/>
  <c r="J36" i="62"/>
  <c r="J42" i="62"/>
  <c r="J55" i="62"/>
  <c r="J79" i="62"/>
  <c r="J83" i="62"/>
  <c r="J90" i="62"/>
  <c r="J97" i="62"/>
  <c r="J101" i="62"/>
  <c r="J111" i="62"/>
  <c r="J115" i="62"/>
  <c r="J72" i="62"/>
  <c r="J80" i="62"/>
  <c r="J88" i="62"/>
  <c r="J96" i="62"/>
  <c r="J104" i="62"/>
  <c r="J112" i="62"/>
  <c r="J121" i="62"/>
  <c r="J125" i="62"/>
  <c r="J129" i="62"/>
  <c r="J133" i="62"/>
  <c r="J137" i="62"/>
  <c r="J141" i="62"/>
  <c r="J145" i="62"/>
  <c r="J149" i="62"/>
  <c r="G25" i="62"/>
  <c r="J40" i="62"/>
  <c r="J48" i="62"/>
  <c r="J54" i="62"/>
  <c r="J62" i="62"/>
  <c r="J70" i="62"/>
  <c r="J78" i="62"/>
  <c r="J86" i="62"/>
  <c r="J94" i="62"/>
  <c r="J102" i="62"/>
  <c r="J110" i="62"/>
  <c r="J118" i="62"/>
  <c r="J122" i="62"/>
  <c r="J126" i="62"/>
  <c r="J130" i="62"/>
  <c r="J134" i="62"/>
  <c r="J138" i="62"/>
  <c r="J142" i="62"/>
  <c r="J146" i="62"/>
  <c r="J150" i="62"/>
  <c r="G23" i="62"/>
  <c r="J38" i="62"/>
  <c r="J46" i="62"/>
  <c r="J52" i="62"/>
  <c r="J60" i="62"/>
  <c r="J68" i="62"/>
  <c r="J76" i="62"/>
  <c r="J84" i="62"/>
  <c r="J92" i="62"/>
  <c r="J108" i="62"/>
  <c r="J116" i="62"/>
  <c r="J119" i="62"/>
  <c r="J123" i="62"/>
  <c r="J127" i="62"/>
  <c r="J131" i="62"/>
  <c r="J135" i="62"/>
  <c r="J139" i="62"/>
  <c r="J143" i="62"/>
  <c r="J147" i="62"/>
  <c r="J151" i="62"/>
  <c r="F151" i="61"/>
  <c r="F150" i="61"/>
  <c r="F149" i="61"/>
  <c r="F148" i="61"/>
  <c r="F147" i="61"/>
  <c r="F146" i="61"/>
  <c r="F145" i="61"/>
  <c r="F144" i="61"/>
  <c r="F143" i="61"/>
  <c r="F142" i="61"/>
  <c r="F141" i="61"/>
  <c r="F140" i="61"/>
  <c r="F139" i="61"/>
  <c r="F138" i="61"/>
  <c r="F137" i="61"/>
  <c r="F136" i="61"/>
  <c r="F135" i="61"/>
  <c r="F134" i="61"/>
  <c r="F133" i="61"/>
  <c r="F132" i="61"/>
  <c r="F131" i="61"/>
  <c r="F130" i="61"/>
  <c r="F129" i="61"/>
  <c r="F128" i="61"/>
  <c r="F127" i="61"/>
  <c r="F126" i="61"/>
  <c r="F125" i="61"/>
  <c r="F124" i="61"/>
  <c r="F123" i="61"/>
  <c r="F122" i="61"/>
  <c r="F121" i="61"/>
  <c r="F120" i="61"/>
  <c r="F119" i="61"/>
  <c r="F118" i="61"/>
  <c r="F117" i="61"/>
  <c r="F116" i="61"/>
  <c r="F115" i="61"/>
  <c r="F114" i="61"/>
  <c r="F113" i="61"/>
  <c r="F112" i="61"/>
  <c r="F111" i="61"/>
  <c r="F110" i="61"/>
  <c r="F109" i="61"/>
  <c r="F108" i="61"/>
  <c r="F107" i="61"/>
  <c r="F106" i="61"/>
  <c r="F105" i="61"/>
  <c r="F104" i="61"/>
  <c r="F103" i="61"/>
  <c r="F102" i="61"/>
  <c r="F101" i="61"/>
  <c r="F100" i="61"/>
  <c r="F99" i="61"/>
  <c r="F98" i="61"/>
  <c r="F97" i="61"/>
  <c r="F96" i="61"/>
  <c r="F95" i="61"/>
  <c r="F94" i="61"/>
  <c r="F93" i="61"/>
  <c r="F92" i="61"/>
  <c r="F91" i="61"/>
  <c r="F90" i="61"/>
  <c r="F89" i="61"/>
  <c r="F88" i="61"/>
  <c r="F87" i="61"/>
  <c r="F86" i="61"/>
  <c r="F85" i="61"/>
  <c r="F84" i="61"/>
  <c r="F83" i="61"/>
  <c r="F82" i="61"/>
  <c r="F81" i="61"/>
  <c r="F80" i="61"/>
  <c r="F79" i="61"/>
  <c r="F78" i="61"/>
  <c r="F77" i="61"/>
  <c r="F76" i="61"/>
  <c r="F75" i="61"/>
  <c r="F74" i="61"/>
  <c r="F73" i="61"/>
  <c r="F72" i="61"/>
  <c r="F71" i="61"/>
  <c r="F70" i="61"/>
  <c r="F69" i="61"/>
  <c r="F68" i="61"/>
  <c r="F67" i="61"/>
  <c r="F66" i="61"/>
  <c r="F65" i="61"/>
  <c r="F64" i="61"/>
  <c r="F63" i="61"/>
  <c r="F62" i="61"/>
  <c r="F61" i="61"/>
  <c r="F60" i="61"/>
  <c r="F59" i="61"/>
  <c r="F58" i="61"/>
  <c r="F57" i="61"/>
  <c r="F56" i="61"/>
  <c r="F55" i="61"/>
  <c r="F54" i="61"/>
  <c r="F53" i="61"/>
  <c r="F52" i="61"/>
  <c r="F51" i="61"/>
  <c r="F50" i="61"/>
  <c r="F49" i="61"/>
  <c r="F48" i="61"/>
  <c r="F47" i="61"/>
  <c r="F46" i="61"/>
  <c r="F45" i="61"/>
  <c r="F44" i="61"/>
  <c r="F43" i="61"/>
  <c r="F42" i="61"/>
  <c r="F41" i="61"/>
  <c r="F40" i="61"/>
  <c r="F39" i="61"/>
  <c r="F38" i="61"/>
  <c r="F37" i="61"/>
  <c r="F36" i="61"/>
  <c r="F35" i="61"/>
  <c r="F34" i="61"/>
  <c r="F33" i="61"/>
  <c r="F32" i="61"/>
  <c r="F27" i="61"/>
  <c r="F26" i="61"/>
  <c r="F25" i="61"/>
  <c r="F24" i="61"/>
  <c r="F23" i="61"/>
  <c r="F22" i="61"/>
  <c r="F17" i="61"/>
  <c r="F16" i="61"/>
  <c r="F15" i="61"/>
  <c r="F14" i="61"/>
  <c r="J8" i="61"/>
  <c r="G6" i="61"/>
  <c r="F6" i="61"/>
  <c r="G5" i="61"/>
  <c r="F5" i="61"/>
  <c r="H2" i="61"/>
  <c r="J85" i="62" l="1"/>
  <c r="J117" i="62"/>
  <c r="J148" i="62"/>
  <c r="J132" i="62"/>
  <c r="J152" i="62" s="1"/>
  <c r="J95" i="62"/>
  <c r="J106" i="62"/>
  <c r="J113" i="62"/>
  <c r="J153" i="62" s="1"/>
  <c r="J144" i="62"/>
  <c r="J128" i="62"/>
  <c r="K153" i="63"/>
  <c r="K152" i="62"/>
  <c r="K82" i="62"/>
  <c r="G27" i="61"/>
  <c r="H5" i="61"/>
  <c r="H8" i="61" s="1"/>
  <c r="G25" i="61"/>
  <c r="J36" i="61"/>
  <c r="J43" i="61"/>
  <c r="J47" i="61"/>
  <c r="J50" i="61"/>
  <c r="J54" i="61"/>
  <c r="J58" i="61"/>
  <c r="J62" i="61"/>
  <c r="J66" i="61"/>
  <c r="J70" i="61"/>
  <c r="J74" i="61"/>
  <c r="J78" i="61"/>
  <c r="J82" i="61"/>
  <c r="H7" i="61"/>
  <c r="G23" i="61"/>
  <c r="G26" i="61"/>
  <c r="J33" i="61"/>
  <c r="J37" i="61"/>
  <c r="J40" i="61"/>
  <c r="J44" i="61"/>
  <c r="J51" i="61"/>
  <c r="J55" i="61"/>
  <c r="J59" i="61"/>
  <c r="J63" i="61"/>
  <c r="J67" i="61"/>
  <c r="J71" i="61"/>
  <c r="J75" i="61"/>
  <c r="J79" i="61"/>
  <c r="G14" i="61"/>
  <c r="G24" i="61"/>
  <c r="J34" i="61"/>
  <c r="J38" i="61"/>
  <c r="J41" i="61"/>
  <c r="J45" i="61"/>
  <c r="J48" i="61"/>
  <c r="J52" i="61"/>
  <c r="J56" i="61"/>
  <c r="J60" i="61"/>
  <c r="J64" i="61"/>
  <c r="J68" i="61"/>
  <c r="J72" i="61"/>
  <c r="J76" i="61"/>
  <c r="J80" i="61"/>
  <c r="G22" i="61"/>
  <c r="J35" i="61"/>
  <c r="J39" i="61"/>
  <c r="J42" i="61"/>
  <c r="J46" i="61"/>
  <c r="J53" i="61"/>
  <c r="J57" i="61"/>
  <c r="J61" i="61"/>
  <c r="J65" i="61"/>
  <c r="J69" i="61"/>
  <c r="J73" i="61"/>
  <c r="J77" i="61"/>
  <c r="J81" i="61"/>
  <c r="J139" i="61"/>
  <c r="J132" i="61"/>
  <c r="J130" i="61"/>
  <c r="J125" i="61"/>
  <c r="F151" i="60"/>
  <c r="F150" i="60"/>
  <c r="F149" i="60"/>
  <c r="F148" i="60"/>
  <c r="F147" i="60"/>
  <c r="F146" i="60"/>
  <c r="F145" i="60"/>
  <c r="F144" i="60"/>
  <c r="F143" i="60"/>
  <c r="F142" i="60"/>
  <c r="F141" i="60"/>
  <c r="F140" i="60"/>
  <c r="F139" i="60"/>
  <c r="F138" i="60"/>
  <c r="F137" i="60"/>
  <c r="F136" i="60"/>
  <c r="F135" i="60"/>
  <c r="F134" i="60"/>
  <c r="F133" i="60"/>
  <c r="F132" i="60"/>
  <c r="F131" i="60"/>
  <c r="F130" i="60"/>
  <c r="F129" i="60"/>
  <c r="F128" i="60"/>
  <c r="F127" i="60"/>
  <c r="F126" i="60"/>
  <c r="F125" i="60"/>
  <c r="F124" i="60"/>
  <c r="F123" i="60"/>
  <c r="F122" i="60"/>
  <c r="F121" i="60"/>
  <c r="F120" i="60"/>
  <c r="F119" i="60"/>
  <c r="F118" i="60"/>
  <c r="F117" i="60"/>
  <c r="F116" i="60"/>
  <c r="F115" i="60"/>
  <c r="F114" i="60"/>
  <c r="F113" i="60"/>
  <c r="F112" i="60"/>
  <c r="F111" i="60"/>
  <c r="F110" i="60"/>
  <c r="F109" i="60"/>
  <c r="F108" i="60"/>
  <c r="F107" i="60"/>
  <c r="F106" i="60"/>
  <c r="F105" i="60"/>
  <c r="F104" i="60"/>
  <c r="F103" i="60"/>
  <c r="F102" i="60"/>
  <c r="F101" i="60"/>
  <c r="F100" i="60"/>
  <c r="F99" i="60"/>
  <c r="F98" i="60"/>
  <c r="F97" i="60"/>
  <c r="F96" i="60"/>
  <c r="F95" i="60"/>
  <c r="F94" i="60"/>
  <c r="F93" i="60"/>
  <c r="F92" i="60"/>
  <c r="F91" i="60"/>
  <c r="F90" i="60"/>
  <c r="F89" i="60"/>
  <c r="F88" i="60"/>
  <c r="F87" i="60"/>
  <c r="F86" i="60"/>
  <c r="F85" i="60"/>
  <c r="F84" i="60"/>
  <c r="F83" i="60"/>
  <c r="F82" i="60"/>
  <c r="F81" i="60"/>
  <c r="F80" i="60"/>
  <c r="F79" i="60"/>
  <c r="F78" i="60"/>
  <c r="F77" i="60"/>
  <c r="F76" i="60"/>
  <c r="F75" i="60"/>
  <c r="F74" i="60"/>
  <c r="F73" i="60"/>
  <c r="F72" i="60"/>
  <c r="F71" i="60"/>
  <c r="F70" i="60"/>
  <c r="F69" i="60"/>
  <c r="F68" i="60"/>
  <c r="F67" i="60"/>
  <c r="F66" i="60"/>
  <c r="F65" i="60"/>
  <c r="F64" i="60"/>
  <c r="F63" i="60"/>
  <c r="F62" i="60"/>
  <c r="F61" i="60"/>
  <c r="F60" i="60"/>
  <c r="F59" i="60"/>
  <c r="F58" i="60"/>
  <c r="F57" i="60"/>
  <c r="F56" i="60"/>
  <c r="F55" i="60"/>
  <c r="F54" i="60"/>
  <c r="F53" i="60"/>
  <c r="F52" i="60"/>
  <c r="F51" i="60"/>
  <c r="F50" i="60"/>
  <c r="F49" i="60"/>
  <c r="F48" i="60"/>
  <c r="F47" i="60"/>
  <c r="F46" i="60"/>
  <c r="F45" i="60"/>
  <c r="F44" i="60"/>
  <c r="F43" i="60"/>
  <c r="F42" i="60"/>
  <c r="F41" i="60"/>
  <c r="F40" i="60"/>
  <c r="F39" i="60"/>
  <c r="F38" i="60"/>
  <c r="F37" i="60"/>
  <c r="F36" i="60"/>
  <c r="F35" i="60"/>
  <c r="F34" i="60"/>
  <c r="F33" i="60"/>
  <c r="F32" i="60"/>
  <c r="F27" i="60"/>
  <c r="F26" i="60"/>
  <c r="F25" i="60"/>
  <c r="F24" i="60"/>
  <c r="F23" i="60"/>
  <c r="F22" i="60"/>
  <c r="F17" i="60"/>
  <c r="F16" i="60"/>
  <c r="F15" i="60"/>
  <c r="F14" i="60"/>
  <c r="J8" i="60"/>
  <c r="G6" i="60"/>
  <c r="F6" i="60"/>
  <c r="G5" i="60"/>
  <c r="F5" i="60"/>
  <c r="H2" i="60"/>
  <c r="J109" i="61" l="1"/>
  <c r="J114" i="61"/>
  <c r="J116" i="61"/>
  <c r="J123" i="61"/>
  <c r="J93" i="61"/>
  <c r="J98" i="61"/>
  <c r="J100" i="61"/>
  <c r="J107" i="61"/>
  <c r="J141" i="61"/>
  <c r="J146" i="61"/>
  <c r="J148" i="61"/>
  <c r="J84" i="61"/>
  <c r="J91" i="61"/>
  <c r="J81" i="60"/>
  <c r="G14" i="60"/>
  <c r="H7" i="60"/>
  <c r="H5" i="60"/>
  <c r="G22" i="60"/>
  <c r="G23" i="60"/>
  <c r="G24" i="60"/>
  <c r="G25" i="60"/>
  <c r="G26" i="60"/>
  <c r="G27" i="60"/>
  <c r="J32" i="60"/>
  <c r="J33" i="60"/>
  <c r="J34" i="60"/>
  <c r="J35" i="60"/>
  <c r="J36" i="60"/>
  <c r="J37" i="60"/>
  <c r="J38" i="60"/>
  <c r="J39" i="60"/>
  <c r="J40" i="60"/>
  <c r="J41" i="60"/>
  <c r="J42" i="60"/>
  <c r="J43" i="60"/>
  <c r="J44" i="60"/>
  <c r="J45" i="60"/>
  <c r="J46" i="60"/>
  <c r="J47" i="60"/>
  <c r="J48" i="60"/>
  <c r="J49" i="60"/>
  <c r="J50" i="60"/>
  <c r="J51" i="60"/>
  <c r="J52" i="60"/>
  <c r="J54" i="60"/>
  <c r="J56" i="60"/>
  <c r="J58" i="60"/>
  <c r="J60" i="60"/>
  <c r="J62" i="60"/>
  <c r="J64" i="60"/>
  <c r="J66" i="60"/>
  <c r="J68" i="60"/>
  <c r="J70" i="60"/>
  <c r="J72" i="60"/>
  <c r="J74" i="60"/>
  <c r="J76" i="60"/>
  <c r="J78" i="60"/>
  <c r="J80" i="60"/>
  <c r="J82" i="60"/>
  <c r="K153" i="62"/>
  <c r="J136" i="61"/>
  <c r="J120" i="61"/>
  <c r="J104" i="61"/>
  <c r="J88" i="61"/>
  <c r="J143" i="61"/>
  <c r="J127" i="61"/>
  <c r="J111" i="61"/>
  <c r="J95" i="61"/>
  <c r="J145" i="61"/>
  <c r="J129" i="61"/>
  <c r="J113" i="61"/>
  <c r="J97" i="61"/>
  <c r="J150" i="61"/>
  <c r="J134" i="61"/>
  <c r="J118" i="61"/>
  <c r="J102" i="61"/>
  <c r="J86" i="61"/>
  <c r="J149" i="61"/>
  <c r="J133" i="61"/>
  <c r="J117" i="61"/>
  <c r="J101" i="61"/>
  <c r="J85" i="61"/>
  <c r="J138" i="61"/>
  <c r="J122" i="61"/>
  <c r="J106" i="61"/>
  <c r="J90" i="61"/>
  <c r="J140" i="61"/>
  <c r="J124" i="61"/>
  <c r="J108" i="61"/>
  <c r="J92" i="61"/>
  <c r="J147" i="61"/>
  <c r="J131" i="61"/>
  <c r="J115" i="61"/>
  <c r="J99" i="61"/>
  <c r="J83" i="61"/>
  <c r="J144" i="61"/>
  <c r="J128" i="61"/>
  <c r="J112" i="61"/>
  <c r="J96" i="61"/>
  <c r="J151" i="61"/>
  <c r="J135" i="61"/>
  <c r="J119" i="61"/>
  <c r="J103" i="61"/>
  <c r="J87" i="61"/>
  <c r="J137" i="61"/>
  <c r="J121" i="61"/>
  <c r="J105" i="61"/>
  <c r="J89" i="61"/>
  <c r="J142" i="61"/>
  <c r="J126" i="61"/>
  <c r="J110" i="61"/>
  <c r="J94" i="61"/>
  <c r="K82" i="61"/>
  <c r="J147" i="60"/>
  <c r="J143" i="60"/>
  <c r="J139" i="60"/>
  <c r="J137" i="60"/>
  <c r="J133" i="60"/>
  <c r="J129" i="60"/>
  <c r="J127" i="60"/>
  <c r="J123" i="60"/>
  <c r="J121" i="60"/>
  <c r="J117" i="60"/>
  <c r="J115" i="60"/>
  <c r="J111" i="60"/>
  <c r="J109" i="60"/>
  <c r="J105" i="60"/>
  <c r="J101" i="60"/>
  <c r="J99" i="60"/>
  <c r="J95" i="60"/>
  <c r="J91" i="60"/>
  <c r="J89" i="60"/>
  <c r="J85" i="60"/>
  <c r="J83" i="60"/>
  <c r="H8" i="60"/>
  <c r="J151" i="60"/>
  <c r="J149" i="60"/>
  <c r="J145" i="60"/>
  <c r="J141" i="60"/>
  <c r="J135" i="60"/>
  <c r="J131" i="60"/>
  <c r="J125" i="60"/>
  <c r="J119" i="60"/>
  <c r="J113" i="60"/>
  <c r="J107" i="60"/>
  <c r="J103" i="60"/>
  <c r="J97" i="60"/>
  <c r="J93" i="60"/>
  <c r="J87" i="60"/>
  <c r="J88" i="60"/>
  <c r="J96" i="60"/>
  <c r="J100" i="60"/>
  <c r="J108" i="60"/>
  <c r="J112" i="60"/>
  <c r="J120" i="60"/>
  <c r="J124" i="60"/>
  <c r="J128" i="60"/>
  <c r="J132" i="60"/>
  <c r="J136" i="60"/>
  <c r="J144" i="60"/>
  <c r="J148" i="60"/>
  <c r="J86" i="60"/>
  <c r="J90" i="60"/>
  <c r="J94" i="60"/>
  <c r="J98" i="60"/>
  <c r="J102" i="60"/>
  <c r="J106" i="60"/>
  <c r="J110" i="60"/>
  <c r="J114" i="60"/>
  <c r="J118" i="60"/>
  <c r="J122" i="60"/>
  <c r="J126" i="60"/>
  <c r="J130" i="60"/>
  <c r="J134" i="60"/>
  <c r="J138" i="60"/>
  <c r="J142" i="60"/>
  <c r="J146" i="60"/>
  <c r="J150" i="60"/>
  <c r="J84" i="60"/>
  <c r="J92" i="60"/>
  <c r="J104" i="60"/>
  <c r="J116" i="60"/>
  <c r="J140" i="60"/>
  <c r="J53" i="60"/>
  <c r="J55" i="60"/>
  <c r="J57" i="60"/>
  <c r="J59" i="60"/>
  <c r="J61" i="60"/>
  <c r="J63" i="60"/>
  <c r="J65" i="60"/>
  <c r="J67" i="60"/>
  <c r="J69" i="60"/>
  <c r="J71" i="60"/>
  <c r="J73" i="60"/>
  <c r="J75" i="60"/>
  <c r="J77" i="60"/>
  <c r="J79" i="60"/>
  <c r="F24" i="59"/>
  <c r="F151" i="59"/>
  <c r="F150" i="59"/>
  <c r="F149" i="59"/>
  <c r="F148" i="59"/>
  <c r="F147" i="59"/>
  <c r="F146" i="59"/>
  <c r="F145" i="59"/>
  <c r="F144" i="59"/>
  <c r="F143" i="59"/>
  <c r="F142" i="59"/>
  <c r="F141" i="59"/>
  <c r="F140" i="59"/>
  <c r="F139" i="59"/>
  <c r="F138" i="59"/>
  <c r="F137" i="59"/>
  <c r="F136" i="59"/>
  <c r="F135" i="59"/>
  <c r="F134" i="59"/>
  <c r="F133" i="59"/>
  <c r="F132" i="59"/>
  <c r="F131" i="59"/>
  <c r="F130" i="59"/>
  <c r="F129" i="59"/>
  <c r="F128" i="59"/>
  <c r="F127" i="59"/>
  <c r="F126" i="59"/>
  <c r="F125" i="59"/>
  <c r="F124" i="59"/>
  <c r="F123" i="59"/>
  <c r="F122" i="59"/>
  <c r="F121" i="59"/>
  <c r="F120" i="59"/>
  <c r="F119" i="59"/>
  <c r="F118" i="59"/>
  <c r="F117" i="59"/>
  <c r="F116" i="59"/>
  <c r="F115" i="59"/>
  <c r="F114" i="59"/>
  <c r="F113" i="59"/>
  <c r="F112" i="59"/>
  <c r="F111" i="59"/>
  <c r="F110" i="59"/>
  <c r="F109" i="59"/>
  <c r="F108" i="59"/>
  <c r="F107" i="59"/>
  <c r="F106" i="59"/>
  <c r="F105" i="59"/>
  <c r="F104" i="59"/>
  <c r="F103" i="59"/>
  <c r="F102" i="59"/>
  <c r="F101" i="59"/>
  <c r="F100" i="59"/>
  <c r="F99" i="59"/>
  <c r="F98" i="59"/>
  <c r="F97" i="59"/>
  <c r="F96" i="59"/>
  <c r="F95" i="59"/>
  <c r="F94" i="59"/>
  <c r="F93" i="59"/>
  <c r="F92" i="59"/>
  <c r="F91" i="59"/>
  <c r="F90" i="59"/>
  <c r="F89" i="59"/>
  <c r="F88" i="59"/>
  <c r="F87" i="59"/>
  <c r="F86" i="59"/>
  <c r="F85" i="59"/>
  <c r="F84" i="59"/>
  <c r="F83" i="59"/>
  <c r="F82" i="59"/>
  <c r="F81" i="59"/>
  <c r="F80" i="59"/>
  <c r="F79" i="59"/>
  <c r="F78" i="59"/>
  <c r="F77" i="59"/>
  <c r="F76" i="59"/>
  <c r="F75" i="59"/>
  <c r="F74" i="59"/>
  <c r="F73" i="59"/>
  <c r="F72" i="59"/>
  <c r="F71" i="59"/>
  <c r="F70" i="59"/>
  <c r="F69" i="59"/>
  <c r="F68" i="59"/>
  <c r="F67" i="59"/>
  <c r="F66" i="59"/>
  <c r="F65" i="59"/>
  <c r="F64" i="59"/>
  <c r="F63" i="59"/>
  <c r="F62" i="59"/>
  <c r="F61" i="59"/>
  <c r="F60" i="59"/>
  <c r="F59" i="59"/>
  <c r="F58" i="59"/>
  <c r="F57" i="59"/>
  <c r="F56" i="59"/>
  <c r="F55" i="59"/>
  <c r="F54" i="59"/>
  <c r="F53" i="59"/>
  <c r="F52" i="59"/>
  <c r="F51" i="59"/>
  <c r="F50" i="59"/>
  <c r="F49" i="59"/>
  <c r="F48" i="59"/>
  <c r="F47" i="59"/>
  <c r="F46" i="59"/>
  <c r="F45" i="59"/>
  <c r="F44" i="59"/>
  <c r="F43" i="59"/>
  <c r="F42" i="59"/>
  <c r="F41" i="59"/>
  <c r="F40" i="59"/>
  <c r="F39" i="59"/>
  <c r="F38" i="59"/>
  <c r="F37" i="59"/>
  <c r="F36" i="59"/>
  <c r="F35" i="59"/>
  <c r="F34" i="59"/>
  <c r="F33" i="59"/>
  <c r="F32" i="59"/>
  <c r="F27" i="59"/>
  <c r="F26" i="59"/>
  <c r="F25" i="59"/>
  <c r="F23" i="59"/>
  <c r="F22" i="59"/>
  <c r="F17" i="59"/>
  <c r="F16" i="59"/>
  <c r="F15" i="59"/>
  <c r="F14" i="59"/>
  <c r="J8" i="59"/>
  <c r="G6" i="59"/>
  <c r="F6" i="59"/>
  <c r="G5" i="59"/>
  <c r="F5" i="59"/>
  <c r="H2" i="59"/>
  <c r="H7" i="59" s="1"/>
  <c r="J152" i="60" l="1"/>
  <c r="K82" i="60"/>
  <c r="J153" i="60"/>
  <c r="K152" i="61"/>
  <c r="K153" i="61" s="1"/>
  <c r="J153" i="61"/>
  <c r="J152" i="61"/>
  <c r="H5" i="59"/>
  <c r="K152" i="60"/>
  <c r="K153" i="60" s="1"/>
  <c r="J44" i="59"/>
  <c r="J56" i="59"/>
  <c r="J68" i="59"/>
  <c r="J76" i="59"/>
  <c r="J37" i="59"/>
  <c r="J49" i="59"/>
  <c r="J57" i="59"/>
  <c r="J69" i="59"/>
  <c r="J77" i="59"/>
  <c r="G22" i="59"/>
  <c r="G26" i="59"/>
  <c r="J34" i="59"/>
  <c r="J38" i="59"/>
  <c r="J42" i="59"/>
  <c r="J46" i="59"/>
  <c r="J50" i="59"/>
  <c r="J54" i="59"/>
  <c r="J58" i="59"/>
  <c r="J62" i="59"/>
  <c r="J66" i="59"/>
  <c r="J70" i="59"/>
  <c r="J74" i="59"/>
  <c r="J78" i="59"/>
  <c r="J82" i="59"/>
  <c r="G24" i="59"/>
  <c r="J36" i="59"/>
  <c r="J40" i="59"/>
  <c r="J48" i="59"/>
  <c r="J52" i="59"/>
  <c r="J60" i="59"/>
  <c r="J64" i="59"/>
  <c r="J72" i="59"/>
  <c r="J80" i="59"/>
  <c r="G25" i="59"/>
  <c r="J33" i="59"/>
  <c r="J41" i="59"/>
  <c r="J45" i="59"/>
  <c r="J53" i="59"/>
  <c r="J61" i="59"/>
  <c r="J65" i="59"/>
  <c r="J73" i="59"/>
  <c r="J81" i="59"/>
  <c r="G23" i="59"/>
  <c r="G27" i="59"/>
  <c r="J35" i="59"/>
  <c r="J39" i="59"/>
  <c r="J43" i="59"/>
  <c r="J47" i="59"/>
  <c r="J51" i="59"/>
  <c r="J55" i="59"/>
  <c r="J59" i="59"/>
  <c r="J63" i="59"/>
  <c r="J67" i="59"/>
  <c r="J71" i="59"/>
  <c r="J75" i="59"/>
  <c r="J79" i="59"/>
  <c r="J151" i="59"/>
  <c r="J149" i="59"/>
  <c r="J147" i="59"/>
  <c r="J145" i="59"/>
  <c r="J143" i="59"/>
  <c r="J141" i="59"/>
  <c r="J139" i="59"/>
  <c r="J137" i="59"/>
  <c r="J135" i="59"/>
  <c r="J133" i="59"/>
  <c r="J131" i="59"/>
  <c r="J129" i="59"/>
  <c r="J127" i="59"/>
  <c r="J125" i="59"/>
  <c r="J123" i="59"/>
  <c r="J121" i="59"/>
  <c r="J119" i="59"/>
  <c r="J117" i="59"/>
  <c r="J115" i="59"/>
  <c r="J113" i="59"/>
  <c r="J111" i="59"/>
  <c r="J109" i="59"/>
  <c r="J107" i="59"/>
  <c r="J103" i="59"/>
  <c r="J101" i="59"/>
  <c r="J99" i="59"/>
  <c r="J97" i="59"/>
  <c r="J95" i="59"/>
  <c r="J93" i="59"/>
  <c r="J91" i="59"/>
  <c r="J89" i="59"/>
  <c r="J85" i="59"/>
  <c r="J83" i="59"/>
  <c r="J110" i="59"/>
  <c r="J96" i="59"/>
  <c r="J90" i="59"/>
  <c r="J88" i="59"/>
  <c r="J150" i="59"/>
  <c r="J148" i="59"/>
  <c r="J146" i="59"/>
  <c r="J144" i="59"/>
  <c r="J142" i="59"/>
  <c r="J140" i="59"/>
  <c r="J138" i="59"/>
  <c r="J136" i="59"/>
  <c r="J134" i="59"/>
  <c r="J132" i="59"/>
  <c r="J130" i="59"/>
  <c r="J128" i="59"/>
  <c r="J126" i="59"/>
  <c r="J124" i="59"/>
  <c r="J122" i="59"/>
  <c r="J120" i="59"/>
  <c r="J118" i="59"/>
  <c r="J116" i="59"/>
  <c r="J114" i="59"/>
  <c r="J112" i="59"/>
  <c r="J108" i="59"/>
  <c r="J104" i="59"/>
  <c r="J102" i="59"/>
  <c r="J100" i="59"/>
  <c r="J98" i="59"/>
  <c r="J92" i="59"/>
  <c r="J84" i="59"/>
  <c r="H8" i="59"/>
  <c r="J105" i="59"/>
  <c r="J87" i="59"/>
  <c r="J106" i="59"/>
  <c r="J94" i="59"/>
  <c r="J86" i="59"/>
  <c r="G14" i="59"/>
  <c r="F151" i="58"/>
  <c r="F150" i="58"/>
  <c r="F149" i="58"/>
  <c r="F148" i="58"/>
  <c r="F147" i="58"/>
  <c r="F146" i="58"/>
  <c r="F145" i="58"/>
  <c r="F144" i="58"/>
  <c r="F143" i="58"/>
  <c r="F142" i="58"/>
  <c r="F141" i="58"/>
  <c r="F140" i="58"/>
  <c r="F139" i="58"/>
  <c r="F138" i="58"/>
  <c r="F137" i="58"/>
  <c r="F136" i="58"/>
  <c r="F135" i="58"/>
  <c r="F134" i="58"/>
  <c r="F133" i="58"/>
  <c r="F132" i="58"/>
  <c r="F131" i="58"/>
  <c r="F130" i="58"/>
  <c r="F129" i="58"/>
  <c r="F128" i="58"/>
  <c r="F127" i="58"/>
  <c r="F126" i="58"/>
  <c r="F125" i="58"/>
  <c r="F124" i="58"/>
  <c r="F123" i="58"/>
  <c r="F122" i="58"/>
  <c r="F121" i="58"/>
  <c r="F120" i="58"/>
  <c r="F119" i="58"/>
  <c r="F118" i="58"/>
  <c r="F117" i="58"/>
  <c r="F116" i="58"/>
  <c r="F115" i="58"/>
  <c r="F114" i="58"/>
  <c r="F113" i="58"/>
  <c r="F112" i="58"/>
  <c r="F111" i="58"/>
  <c r="F110" i="58"/>
  <c r="F109" i="58"/>
  <c r="F108" i="58"/>
  <c r="F107" i="58"/>
  <c r="F106" i="58"/>
  <c r="F105" i="58"/>
  <c r="F104" i="58"/>
  <c r="F103" i="58"/>
  <c r="F102" i="58"/>
  <c r="F101" i="58"/>
  <c r="F100" i="58"/>
  <c r="F99" i="58"/>
  <c r="F98" i="58"/>
  <c r="F97" i="58"/>
  <c r="F96" i="58"/>
  <c r="F95" i="58"/>
  <c r="F94" i="58"/>
  <c r="F93" i="58"/>
  <c r="F92" i="58"/>
  <c r="F91" i="58"/>
  <c r="F90" i="58"/>
  <c r="F89" i="58"/>
  <c r="F88" i="58"/>
  <c r="F87" i="58"/>
  <c r="F86" i="58"/>
  <c r="F85" i="58"/>
  <c r="F84" i="58"/>
  <c r="F83" i="58"/>
  <c r="F82" i="58"/>
  <c r="F81" i="58"/>
  <c r="F80" i="58"/>
  <c r="F79" i="58"/>
  <c r="F78" i="58"/>
  <c r="F77" i="58"/>
  <c r="F76" i="58"/>
  <c r="F75" i="58"/>
  <c r="F74" i="58"/>
  <c r="F73" i="58"/>
  <c r="F72" i="58"/>
  <c r="F71" i="58"/>
  <c r="F70" i="58"/>
  <c r="F69" i="58"/>
  <c r="F68" i="58"/>
  <c r="F67" i="58"/>
  <c r="F66" i="58"/>
  <c r="F65" i="58"/>
  <c r="F64" i="58"/>
  <c r="F63" i="58"/>
  <c r="F62" i="58"/>
  <c r="F61" i="58"/>
  <c r="F60" i="58"/>
  <c r="F59" i="58"/>
  <c r="F58" i="58"/>
  <c r="F57" i="58"/>
  <c r="F56" i="58"/>
  <c r="F55" i="58"/>
  <c r="F54" i="58"/>
  <c r="F53" i="58"/>
  <c r="F52" i="58"/>
  <c r="F51" i="58"/>
  <c r="F50" i="58"/>
  <c r="F49" i="58"/>
  <c r="F48" i="58"/>
  <c r="F47" i="58"/>
  <c r="F46" i="58"/>
  <c r="F45" i="58"/>
  <c r="F44" i="58"/>
  <c r="F43" i="58"/>
  <c r="F42" i="58"/>
  <c r="F41" i="58"/>
  <c r="F40" i="58"/>
  <c r="F39" i="58"/>
  <c r="F38" i="58"/>
  <c r="F37" i="58"/>
  <c r="F36" i="58"/>
  <c r="F35" i="58"/>
  <c r="F34" i="58"/>
  <c r="F33" i="58"/>
  <c r="F32" i="58"/>
  <c r="F27" i="58"/>
  <c r="F26" i="58"/>
  <c r="F25" i="58"/>
  <c r="F24" i="58"/>
  <c r="F23" i="58"/>
  <c r="F22" i="58"/>
  <c r="F17" i="58"/>
  <c r="F16" i="58"/>
  <c r="F15" i="58"/>
  <c r="F14" i="58"/>
  <c r="J8" i="58"/>
  <c r="G6" i="58"/>
  <c r="F6" i="58"/>
  <c r="G5" i="58"/>
  <c r="F5" i="58"/>
  <c r="H2" i="58"/>
  <c r="H7" i="58" s="1"/>
  <c r="G23" i="58" l="1"/>
  <c r="G27" i="58"/>
  <c r="J35" i="58"/>
  <c r="J39" i="58"/>
  <c r="J43" i="58"/>
  <c r="J47" i="58"/>
  <c r="K82" i="59"/>
  <c r="J153" i="59"/>
  <c r="J152" i="59"/>
  <c r="K152" i="59"/>
  <c r="H5" i="58"/>
  <c r="H8" i="58" s="1"/>
  <c r="J132" i="58"/>
  <c r="J119" i="58"/>
  <c r="J51" i="58"/>
  <c r="G25" i="58"/>
  <c r="J37" i="58"/>
  <c r="J45" i="58"/>
  <c r="J58" i="58"/>
  <c r="J66" i="58"/>
  <c r="J70" i="58"/>
  <c r="J78" i="58"/>
  <c r="G14" i="58"/>
  <c r="G24" i="58"/>
  <c r="J33" i="58"/>
  <c r="J36" i="58"/>
  <c r="J41" i="58"/>
  <c r="J44" i="58"/>
  <c r="J49" i="58"/>
  <c r="J52" i="58"/>
  <c r="J56" i="58"/>
  <c r="J60" i="58"/>
  <c r="J64" i="58"/>
  <c r="J68" i="58"/>
  <c r="J72" i="58"/>
  <c r="J76" i="58"/>
  <c r="J80" i="58"/>
  <c r="J112" i="58"/>
  <c r="J144" i="58"/>
  <c r="G22" i="58"/>
  <c r="J34" i="58"/>
  <c r="J42" i="58"/>
  <c r="J50" i="58"/>
  <c r="J53" i="58"/>
  <c r="J57" i="58"/>
  <c r="J61" i="58"/>
  <c r="J65" i="58"/>
  <c r="J69" i="58"/>
  <c r="J73" i="58"/>
  <c r="J77" i="58"/>
  <c r="J81" i="58"/>
  <c r="J110" i="58"/>
  <c r="J142" i="58"/>
  <c r="J32" i="58"/>
  <c r="J40" i="58"/>
  <c r="J48" i="58"/>
  <c r="J54" i="58"/>
  <c r="J62" i="58"/>
  <c r="J74" i="58"/>
  <c r="J82" i="58"/>
  <c r="G26" i="58"/>
  <c r="J38" i="58"/>
  <c r="J46" i="58"/>
  <c r="J55" i="58"/>
  <c r="J59" i="58"/>
  <c r="J63" i="58"/>
  <c r="J67" i="58"/>
  <c r="J71" i="58"/>
  <c r="J75" i="58"/>
  <c r="J79" i="58"/>
  <c r="J101" i="58"/>
  <c r="J133" i="58"/>
  <c r="F151" i="57"/>
  <c r="F150" i="57"/>
  <c r="F149" i="57"/>
  <c r="F148" i="57"/>
  <c r="F147" i="57"/>
  <c r="F146" i="57"/>
  <c r="F145" i="57"/>
  <c r="F144" i="57"/>
  <c r="F143" i="57"/>
  <c r="F142" i="57"/>
  <c r="F141" i="57"/>
  <c r="F140" i="57"/>
  <c r="F139" i="57"/>
  <c r="F138" i="57"/>
  <c r="F137" i="57"/>
  <c r="F136" i="57"/>
  <c r="F135" i="57"/>
  <c r="F134" i="57"/>
  <c r="F133" i="57"/>
  <c r="F132" i="57"/>
  <c r="F131" i="57"/>
  <c r="F130" i="57"/>
  <c r="F129" i="57"/>
  <c r="F128" i="57"/>
  <c r="F127" i="57"/>
  <c r="F126" i="57"/>
  <c r="F125" i="57"/>
  <c r="F124" i="57"/>
  <c r="F123" i="57"/>
  <c r="F122" i="57"/>
  <c r="F121" i="57"/>
  <c r="F120" i="57"/>
  <c r="F119" i="57"/>
  <c r="F118" i="57"/>
  <c r="F117" i="57"/>
  <c r="F116" i="57"/>
  <c r="F115" i="57"/>
  <c r="F114" i="57"/>
  <c r="F113" i="57"/>
  <c r="F112" i="57"/>
  <c r="F111" i="57"/>
  <c r="F110" i="57"/>
  <c r="F109" i="57"/>
  <c r="F108" i="57"/>
  <c r="F107" i="57"/>
  <c r="F106" i="57"/>
  <c r="F105" i="57"/>
  <c r="F104" i="57"/>
  <c r="F103" i="57"/>
  <c r="F102" i="57"/>
  <c r="F101" i="57"/>
  <c r="F100" i="57"/>
  <c r="F99" i="57"/>
  <c r="F98" i="57"/>
  <c r="F97" i="57"/>
  <c r="F96" i="57"/>
  <c r="F95" i="57"/>
  <c r="F94" i="57"/>
  <c r="F93" i="57"/>
  <c r="F92" i="57"/>
  <c r="F91" i="57"/>
  <c r="F90" i="57"/>
  <c r="F89" i="57"/>
  <c r="F88" i="57"/>
  <c r="F87" i="57"/>
  <c r="F86" i="57"/>
  <c r="F85" i="57"/>
  <c r="F84" i="57"/>
  <c r="F83" i="57"/>
  <c r="F82" i="57"/>
  <c r="F81" i="57"/>
  <c r="F80" i="57"/>
  <c r="F79" i="57"/>
  <c r="F78" i="57"/>
  <c r="F77" i="57"/>
  <c r="F76" i="57"/>
  <c r="F75" i="57"/>
  <c r="F74" i="57"/>
  <c r="F73" i="57"/>
  <c r="F72" i="57"/>
  <c r="F71" i="57"/>
  <c r="F70" i="57"/>
  <c r="F69" i="57"/>
  <c r="F68" i="57"/>
  <c r="F67" i="57"/>
  <c r="F66" i="57"/>
  <c r="F65" i="57"/>
  <c r="F64" i="57"/>
  <c r="F63" i="57"/>
  <c r="F62" i="57"/>
  <c r="F61" i="57"/>
  <c r="F60" i="57"/>
  <c r="F59" i="57"/>
  <c r="F58" i="57"/>
  <c r="F57" i="57"/>
  <c r="F56" i="57"/>
  <c r="F55" i="57"/>
  <c r="F54" i="57"/>
  <c r="F53" i="57"/>
  <c r="F52" i="57"/>
  <c r="F51" i="57"/>
  <c r="F50" i="57"/>
  <c r="F49" i="57"/>
  <c r="F48" i="57"/>
  <c r="F47" i="57"/>
  <c r="F46" i="57"/>
  <c r="F45" i="57"/>
  <c r="F44" i="57"/>
  <c r="F43" i="57"/>
  <c r="F42" i="57"/>
  <c r="F41" i="57"/>
  <c r="F40" i="57"/>
  <c r="F39" i="57"/>
  <c r="F38" i="57"/>
  <c r="F37" i="57"/>
  <c r="F36" i="57"/>
  <c r="F35" i="57"/>
  <c r="F34" i="57"/>
  <c r="F33" i="57"/>
  <c r="F32" i="57"/>
  <c r="F27" i="57"/>
  <c r="F26" i="57"/>
  <c r="F25" i="57"/>
  <c r="F24" i="57"/>
  <c r="F23" i="57"/>
  <c r="F22" i="57"/>
  <c r="F17" i="57"/>
  <c r="F16" i="57"/>
  <c r="F15" i="57"/>
  <c r="F14" i="57"/>
  <c r="J8" i="57"/>
  <c r="G6" i="57"/>
  <c r="F6" i="57"/>
  <c r="G5" i="57"/>
  <c r="F5" i="57"/>
  <c r="H2" i="57"/>
  <c r="H7" i="57" s="1"/>
  <c r="H5" i="57" l="1"/>
  <c r="J114" i="57" s="1"/>
  <c r="K153" i="59"/>
  <c r="J130" i="58"/>
  <c r="J98" i="58"/>
  <c r="J137" i="58"/>
  <c r="J105" i="58"/>
  <c r="J139" i="58"/>
  <c r="J107" i="58"/>
  <c r="J135" i="58"/>
  <c r="J148" i="58"/>
  <c r="J149" i="58"/>
  <c r="J117" i="58"/>
  <c r="J85" i="58"/>
  <c r="J126" i="58"/>
  <c r="J94" i="58"/>
  <c r="J128" i="58"/>
  <c r="J96" i="58"/>
  <c r="J124" i="58"/>
  <c r="J127" i="58"/>
  <c r="J146" i="58"/>
  <c r="J114" i="58"/>
  <c r="J121" i="58"/>
  <c r="J89" i="58"/>
  <c r="J123" i="58"/>
  <c r="J91" i="58"/>
  <c r="J140" i="58"/>
  <c r="J143" i="58"/>
  <c r="J84" i="58"/>
  <c r="J141" i="58"/>
  <c r="J125" i="58"/>
  <c r="J109" i="58"/>
  <c r="J93" i="58"/>
  <c r="J150" i="58"/>
  <c r="J134" i="58"/>
  <c r="J118" i="58"/>
  <c r="J102" i="58"/>
  <c r="J86" i="58"/>
  <c r="J136" i="58"/>
  <c r="J120" i="58"/>
  <c r="J104" i="58"/>
  <c r="J88" i="58"/>
  <c r="J108" i="58"/>
  <c r="J103" i="58"/>
  <c r="J111" i="58"/>
  <c r="J116" i="58"/>
  <c r="J138" i="58"/>
  <c r="J122" i="58"/>
  <c r="J106" i="58"/>
  <c r="J90" i="58"/>
  <c r="J145" i="58"/>
  <c r="J129" i="58"/>
  <c r="J113" i="58"/>
  <c r="J97" i="58"/>
  <c r="J147" i="58"/>
  <c r="J131" i="58"/>
  <c r="J115" i="58"/>
  <c r="J99" i="58"/>
  <c r="J83" i="58"/>
  <c r="J151" i="58"/>
  <c r="J87" i="58"/>
  <c r="J92" i="58"/>
  <c r="J100" i="58"/>
  <c r="J95" i="58"/>
  <c r="K82" i="58"/>
  <c r="J85" i="57"/>
  <c r="J96" i="57"/>
  <c r="J110" i="57"/>
  <c r="J117" i="57"/>
  <c r="J125" i="57"/>
  <c r="J137" i="57"/>
  <c r="J90" i="57"/>
  <c r="J94" i="57"/>
  <c r="J101" i="57"/>
  <c r="J108" i="57"/>
  <c r="J112" i="57"/>
  <c r="H8" i="57"/>
  <c r="J84" i="57"/>
  <c r="J88" i="57"/>
  <c r="J98" i="57"/>
  <c r="J102" i="57"/>
  <c r="J109" i="57"/>
  <c r="J116" i="57"/>
  <c r="J92" i="57"/>
  <c r="J106" i="57"/>
  <c r="J121" i="57"/>
  <c r="J129" i="57"/>
  <c r="J133" i="57"/>
  <c r="J141" i="57"/>
  <c r="J145" i="57"/>
  <c r="J149" i="57"/>
  <c r="J86" i="57"/>
  <c r="J93" i="57"/>
  <c r="J100" i="57"/>
  <c r="J104" i="57"/>
  <c r="J32" i="57"/>
  <c r="J48" i="57"/>
  <c r="J64" i="57"/>
  <c r="J80" i="57"/>
  <c r="G23" i="57"/>
  <c r="G26" i="57"/>
  <c r="J33" i="57"/>
  <c r="J43" i="57"/>
  <c r="J46" i="57"/>
  <c r="J49" i="57"/>
  <c r="J59" i="57"/>
  <c r="J62" i="57"/>
  <c r="J65" i="57"/>
  <c r="J75" i="57"/>
  <c r="J78" i="57"/>
  <c r="J81" i="57"/>
  <c r="J40" i="57"/>
  <c r="J56" i="57"/>
  <c r="J72" i="57"/>
  <c r="G19" i="57"/>
  <c r="J35" i="57"/>
  <c r="J38" i="57"/>
  <c r="J41" i="57"/>
  <c r="J51" i="57"/>
  <c r="J54" i="57"/>
  <c r="J57" i="57"/>
  <c r="J67" i="57"/>
  <c r="J70" i="57"/>
  <c r="J73" i="57"/>
  <c r="J83" i="57"/>
  <c r="J91" i="57"/>
  <c r="J99" i="57"/>
  <c r="J107" i="57"/>
  <c r="J115" i="57"/>
  <c r="J118" i="57"/>
  <c r="J122" i="57"/>
  <c r="J126" i="57"/>
  <c r="J130" i="57"/>
  <c r="J134" i="57"/>
  <c r="J138" i="57"/>
  <c r="J142" i="57"/>
  <c r="J146" i="57"/>
  <c r="J150" i="57"/>
  <c r="G24" i="57"/>
  <c r="G27" i="57"/>
  <c r="J36" i="57"/>
  <c r="J39" i="57"/>
  <c r="J44" i="57"/>
  <c r="J47" i="57"/>
  <c r="J52" i="57"/>
  <c r="J55" i="57"/>
  <c r="J60" i="57"/>
  <c r="J63" i="57"/>
  <c r="J68" i="57"/>
  <c r="J71" i="57"/>
  <c r="J76" i="57"/>
  <c r="J79" i="57"/>
  <c r="J89" i="57"/>
  <c r="J97" i="57"/>
  <c r="J105" i="57"/>
  <c r="J113" i="57"/>
  <c r="J119" i="57"/>
  <c r="J123" i="57"/>
  <c r="J127" i="57"/>
  <c r="J131" i="57"/>
  <c r="J135" i="57"/>
  <c r="J139" i="57"/>
  <c r="J143" i="57"/>
  <c r="J147" i="57"/>
  <c r="J151" i="57"/>
  <c r="G22" i="57"/>
  <c r="G25" i="57"/>
  <c r="J34" i="57"/>
  <c r="J37" i="57"/>
  <c r="J42" i="57"/>
  <c r="J45" i="57"/>
  <c r="J50" i="57"/>
  <c r="J53" i="57"/>
  <c r="J58" i="57"/>
  <c r="J61" i="57"/>
  <c r="J66" i="57"/>
  <c r="J69" i="57"/>
  <c r="J74" i="57"/>
  <c r="J77" i="57"/>
  <c r="J82" i="57"/>
  <c r="J87" i="57"/>
  <c r="J95" i="57"/>
  <c r="J103" i="57"/>
  <c r="J111" i="57"/>
  <c r="J120" i="57"/>
  <c r="J124" i="57"/>
  <c r="J128" i="57"/>
  <c r="J132" i="57"/>
  <c r="J136" i="57"/>
  <c r="J140" i="57"/>
  <c r="J144" i="57"/>
  <c r="J148" i="57"/>
  <c r="F88" i="56"/>
  <c r="K152" i="58" l="1"/>
  <c r="K153" i="58" s="1"/>
  <c r="J153" i="58"/>
  <c r="J152" i="58"/>
  <c r="J152" i="57"/>
  <c r="J153" i="57"/>
  <c r="K152" i="57"/>
  <c r="K82" i="57"/>
  <c r="F151" i="56"/>
  <c r="F150" i="56"/>
  <c r="F149" i="56"/>
  <c r="F148" i="56"/>
  <c r="F147" i="56"/>
  <c r="F146" i="56"/>
  <c r="F145" i="56"/>
  <c r="F144" i="56"/>
  <c r="F143" i="56"/>
  <c r="F142" i="56"/>
  <c r="F141" i="56"/>
  <c r="F140" i="56"/>
  <c r="F139" i="56"/>
  <c r="F138" i="56"/>
  <c r="F137" i="56"/>
  <c r="F136" i="56"/>
  <c r="F135" i="56"/>
  <c r="F134" i="56"/>
  <c r="F133" i="56"/>
  <c r="F132" i="56"/>
  <c r="F131" i="56"/>
  <c r="F130" i="56"/>
  <c r="F129" i="56"/>
  <c r="F128" i="56"/>
  <c r="F127" i="56"/>
  <c r="F126" i="56"/>
  <c r="F125" i="56"/>
  <c r="F124" i="56"/>
  <c r="F123" i="56"/>
  <c r="F122" i="56"/>
  <c r="F121" i="56"/>
  <c r="F120" i="56"/>
  <c r="F119" i="56"/>
  <c r="F118" i="56"/>
  <c r="F117" i="56"/>
  <c r="F116" i="56"/>
  <c r="F115" i="56"/>
  <c r="F114" i="56"/>
  <c r="F113" i="56"/>
  <c r="F112" i="56"/>
  <c r="F111" i="56"/>
  <c r="F110" i="56"/>
  <c r="F109" i="56"/>
  <c r="F108" i="56"/>
  <c r="F107" i="56"/>
  <c r="F106" i="56"/>
  <c r="F105" i="56"/>
  <c r="F104" i="56"/>
  <c r="F103" i="56"/>
  <c r="F102" i="56"/>
  <c r="F101" i="56"/>
  <c r="F100" i="56"/>
  <c r="F99" i="56"/>
  <c r="F98" i="56"/>
  <c r="F97" i="56"/>
  <c r="F96" i="56"/>
  <c r="F95" i="56"/>
  <c r="F94" i="56"/>
  <c r="F93" i="56"/>
  <c r="F92" i="56"/>
  <c r="F91" i="56"/>
  <c r="F90" i="56"/>
  <c r="F89" i="56"/>
  <c r="F87" i="56"/>
  <c r="F86" i="56"/>
  <c r="F85" i="56"/>
  <c r="F84" i="56"/>
  <c r="F83" i="56"/>
  <c r="F82" i="56"/>
  <c r="F81" i="56"/>
  <c r="F80" i="56"/>
  <c r="F79" i="56"/>
  <c r="F78" i="56"/>
  <c r="F77" i="56"/>
  <c r="F76" i="56"/>
  <c r="F75" i="56"/>
  <c r="F74" i="56"/>
  <c r="F73" i="56"/>
  <c r="F72" i="56"/>
  <c r="F71" i="56"/>
  <c r="F70" i="56"/>
  <c r="F69" i="56"/>
  <c r="F68" i="56"/>
  <c r="F67" i="56"/>
  <c r="F66" i="56"/>
  <c r="F65" i="56"/>
  <c r="F64" i="56"/>
  <c r="F63" i="56"/>
  <c r="F62" i="56"/>
  <c r="F61" i="56"/>
  <c r="F60" i="56"/>
  <c r="F59" i="56"/>
  <c r="F58" i="56"/>
  <c r="F57" i="56"/>
  <c r="F56" i="56"/>
  <c r="F55" i="56"/>
  <c r="F54" i="56"/>
  <c r="F53" i="56"/>
  <c r="F52" i="56"/>
  <c r="F51" i="56"/>
  <c r="F50" i="56"/>
  <c r="F49" i="56"/>
  <c r="F48" i="56"/>
  <c r="F47" i="56"/>
  <c r="F46" i="56"/>
  <c r="F45" i="56"/>
  <c r="F44" i="56"/>
  <c r="F43" i="56"/>
  <c r="F42" i="56"/>
  <c r="F41" i="56"/>
  <c r="F40" i="56"/>
  <c r="F39" i="56"/>
  <c r="F38" i="56"/>
  <c r="F37" i="56"/>
  <c r="F36" i="56"/>
  <c r="F35" i="56"/>
  <c r="F34" i="56"/>
  <c r="F33" i="56"/>
  <c r="F32" i="56"/>
  <c r="F27" i="56"/>
  <c r="F26" i="56"/>
  <c r="F25" i="56"/>
  <c r="F24" i="56"/>
  <c r="F23" i="56"/>
  <c r="F22" i="56"/>
  <c r="F17" i="56"/>
  <c r="F16" i="56"/>
  <c r="F15" i="56"/>
  <c r="F14" i="56"/>
  <c r="J8" i="56"/>
  <c r="G6" i="56"/>
  <c r="F6" i="56"/>
  <c r="G5" i="56"/>
  <c r="F5" i="56"/>
  <c r="H2" i="56"/>
  <c r="H7" i="56" s="1"/>
  <c r="K153" i="57" l="1"/>
  <c r="H5" i="56"/>
  <c r="J99" i="56" s="1"/>
  <c r="G22" i="56"/>
  <c r="G26" i="56"/>
  <c r="J34" i="56"/>
  <c r="J38" i="56"/>
  <c r="J42" i="56"/>
  <c r="J46" i="56"/>
  <c r="J50" i="56"/>
  <c r="J54" i="56"/>
  <c r="J58" i="56"/>
  <c r="J62" i="56"/>
  <c r="J66" i="56"/>
  <c r="J70" i="56"/>
  <c r="J74" i="56"/>
  <c r="J78" i="56"/>
  <c r="J82" i="56"/>
  <c r="G24" i="56"/>
  <c r="J32" i="56"/>
  <c r="J36" i="56"/>
  <c r="J40" i="56"/>
  <c r="J44" i="56"/>
  <c r="J48" i="56"/>
  <c r="J52" i="56"/>
  <c r="J56" i="56"/>
  <c r="J60" i="56"/>
  <c r="J64" i="56"/>
  <c r="J68" i="56"/>
  <c r="J72" i="56"/>
  <c r="J76" i="56"/>
  <c r="J80" i="56"/>
  <c r="G19" i="56"/>
  <c r="G25" i="56"/>
  <c r="J33" i="56"/>
  <c r="J37" i="56"/>
  <c r="J41" i="56"/>
  <c r="J45" i="56"/>
  <c r="J49" i="56"/>
  <c r="J53" i="56"/>
  <c r="J57" i="56"/>
  <c r="J61" i="56"/>
  <c r="J65" i="56"/>
  <c r="J69" i="56"/>
  <c r="J73" i="56"/>
  <c r="J77" i="56"/>
  <c r="J81" i="56"/>
  <c r="G23" i="56"/>
  <c r="G27" i="56"/>
  <c r="J35" i="56"/>
  <c r="J39" i="56"/>
  <c r="J43" i="56"/>
  <c r="J47" i="56"/>
  <c r="J51" i="56"/>
  <c r="J55" i="56"/>
  <c r="J59" i="56"/>
  <c r="J63" i="56"/>
  <c r="J67" i="56"/>
  <c r="J71" i="56"/>
  <c r="J75" i="56"/>
  <c r="J79" i="56"/>
  <c r="J148" i="56"/>
  <c r="J116" i="56"/>
  <c r="J84" i="56"/>
  <c r="J123" i="56"/>
  <c r="F151" i="55"/>
  <c r="F150" i="55"/>
  <c r="F149" i="55"/>
  <c r="F148" i="55"/>
  <c r="F147" i="55"/>
  <c r="F146" i="55"/>
  <c r="F145" i="55"/>
  <c r="F144" i="55"/>
  <c r="F143" i="55"/>
  <c r="F142" i="55"/>
  <c r="F141" i="55"/>
  <c r="F140" i="55"/>
  <c r="F139" i="55"/>
  <c r="F138" i="55"/>
  <c r="F137" i="55"/>
  <c r="F136" i="55"/>
  <c r="F135" i="55"/>
  <c r="F134" i="55"/>
  <c r="F133" i="55"/>
  <c r="F132" i="55"/>
  <c r="F131" i="55"/>
  <c r="F130" i="55"/>
  <c r="F129" i="55"/>
  <c r="F128" i="55"/>
  <c r="F127" i="55"/>
  <c r="F126" i="55"/>
  <c r="F125" i="55"/>
  <c r="F124" i="55"/>
  <c r="F123" i="55"/>
  <c r="F122" i="55"/>
  <c r="F121" i="55"/>
  <c r="F120" i="55"/>
  <c r="F119" i="55"/>
  <c r="F118" i="55"/>
  <c r="F117" i="55"/>
  <c r="F116" i="55"/>
  <c r="F115" i="55"/>
  <c r="F114" i="55"/>
  <c r="F113" i="55"/>
  <c r="F112" i="55"/>
  <c r="F111" i="55"/>
  <c r="F110" i="55"/>
  <c r="F109" i="55"/>
  <c r="F108" i="55"/>
  <c r="F107" i="55"/>
  <c r="F106" i="55"/>
  <c r="F105" i="55"/>
  <c r="F104" i="55"/>
  <c r="F103" i="55"/>
  <c r="F102" i="55"/>
  <c r="F101" i="55"/>
  <c r="F100" i="55"/>
  <c r="F99" i="55"/>
  <c r="F98" i="55"/>
  <c r="F97" i="55"/>
  <c r="F96" i="55"/>
  <c r="F95" i="55"/>
  <c r="F94" i="55"/>
  <c r="F93" i="55"/>
  <c r="F92" i="55"/>
  <c r="F91" i="55"/>
  <c r="F90" i="55"/>
  <c r="F89" i="55"/>
  <c r="F88" i="55"/>
  <c r="F87" i="55"/>
  <c r="F86" i="55"/>
  <c r="F85" i="55"/>
  <c r="F84" i="55"/>
  <c r="F83" i="55"/>
  <c r="F82" i="55"/>
  <c r="F81" i="55"/>
  <c r="F80" i="55"/>
  <c r="F79" i="55"/>
  <c r="F78" i="55"/>
  <c r="F77" i="55"/>
  <c r="F76" i="55"/>
  <c r="F75" i="55"/>
  <c r="F74" i="55"/>
  <c r="F73" i="55"/>
  <c r="F72" i="55"/>
  <c r="F71" i="55"/>
  <c r="F70" i="55"/>
  <c r="F69" i="55"/>
  <c r="F68" i="55"/>
  <c r="F67" i="55"/>
  <c r="F66" i="55"/>
  <c r="F65" i="55"/>
  <c r="F64" i="55"/>
  <c r="F63" i="55"/>
  <c r="F62" i="55"/>
  <c r="F61" i="55"/>
  <c r="F60" i="55"/>
  <c r="F59" i="55"/>
  <c r="F58" i="55"/>
  <c r="F57" i="55"/>
  <c r="F56" i="55"/>
  <c r="F55" i="55"/>
  <c r="F54" i="55"/>
  <c r="F53" i="55"/>
  <c r="F52" i="55"/>
  <c r="F51" i="55"/>
  <c r="F50" i="55"/>
  <c r="F49" i="55"/>
  <c r="F48" i="55"/>
  <c r="F47" i="55"/>
  <c r="F46" i="55"/>
  <c r="F45" i="55"/>
  <c r="F44" i="55"/>
  <c r="F43" i="55"/>
  <c r="F42" i="55"/>
  <c r="F41" i="55"/>
  <c r="F40" i="55"/>
  <c r="F39" i="55"/>
  <c r="F38" i="55"/>
  <c r="F37" i="55"/>
  <c r="F36" i="55"/>
  <c r="F35" i="55"/>
  <c r="F34" i="55"/>
  <c r="F33" i="55"/>
  <c r="F32" i="55"/>
  <c r="F27" i="55"/>
  <c r="F26" i="55"/>
  <c r="F25" i="55"/>
  <c r="F24" i="55"/>
  <c r="F23" i="55"/>
  <c r="F22" i="55"/>
  <c r="F17" i="55"/>
  <c r="F16" i="55"/>
  <c r="F15" i="55"/>
  <c r="F14" i="55"/>
  <c r="J8" i="55"/>
  <c r="G6" i="55"/>
  <c r="F6" i="55"/>
  <c r="G5" i="55"/>
  <c r="F5" i="55"/>
  <c r="H2" i="55"/>
  <c r="H7" i="55" s="1"/>
  <c r="J93" i="56" l="1"/>
  <c r="J131" i="56"/>
  <c r="J92" i="56"/>
  <c r="J124" i="56"/>
  <c r="J103" i="56"/>
  <c r="J139" i="56"/>
  <c r="J100" i="56"/>
  <c r="J132" i="56"/>
  <c r="J113" i="56"/>
  <c r="J147" i="56"/>
  <c r="J108" i="56"/>
  <c r="J140" i="56"/>
  <c r="J115" i="56"/>
  <c r="J117" i="56"/>
  <c r="J85" i="56"/>
  <c r="J95" i="56"/>
  <c r="J105" i="56"/>
  <c r="J125" i="56"/>
  <c r="J133" i="56"/>
  <c r="J141" i="56"/>
  <c r="J149" i="56"/>
  <c r="J86" i="56"/>
  <c r="J94" i="56"/>
  <c r="J102" i="56"/>
  <c r="J110" i="56"/>
  <c r="J118" i="56"/>
  <c r="J126" i="56"/>
  <c r="J134" i="56"/>
  <c r="J142" i="56"/>
  <c r="J150" i="56"/>
  <c r="J107" i="56"/>
  <c r="J109" i="56"/>
  <c r="J119" i="56"/>
  <c r="J87" i="56"/>
  <c r="J97" i="56"/>
  <c r="J127" i="56"/>
  <c r="J135" i="56"/>
  <c r="J143" i="56"/>
  <c r="J151" i="56"/>
  <c r="J88" i="56"/>
  <c r="J96" i="56"/>
  <c r="J104" i="56"/>
  <c r="J112" i="56"/>
  <c r="J120" i="56"/>
  <c r="J128" i="56"/>
  <c r="J136" i="56"/>
  <c r="J144" i="56"/>
  <c r="J91" i="56"/>
  <c r="J101" i="56"/>
  <c r="J111" i="56"/>
  <c r="J121" i="56"/>
  <c r="J89" i="56"/>
  <c r="J129" i="56"/>
  <c r="J137" i="56"/>
  <c r="J145" i="56"/>
  <c r="H8" i="56"/>
  <c r="J90" i="56"/>
  <c r="J98" i="56"/>
  <c r="J106" i="56"/>
  <c r="J114" i="56"/>
  <c r="J122" i="56"/>
  <c r="J130" i="56"/>
  <c r="J138" i="56"/>
  <c r="J146" i="56"/>
  <c r="J83" i="56"/>
  <c r="K82" i="56"/>
  <c r="H5" i="55"/>
  <c r="J86" i="55"/>
  <c r="J98" i="55"/>
  <c r="J102" i="55"/>
  <c r="J114" i="55"/>
  <c r="J118" i="55"/>
  <c r="J130" i="55"/>
  <c r="J134" i="55"/>
  <c r="J146" i="55"/>
  <c r="J150" i="55"/>
  <c r="G22" i="55"/>
  <c r="G24" i="55"/>
  <c r="G26" i="55"/>
  <c r="J32" i="55"/>
  <c r="J34" i="55"/>
  <c r="J36" i="55"/>
  <c r="J38" i="55"/>
  <c r="J40" i="55"/>
  <c r="J42" i="55"/>
  <c r="J44" i="55"/>
  <c r="J46" i="55"/>
  <c r="J48" i="55"/>
  <c r="J50" i="55"/>
  <c r="J52" i="55"/>
  <c r="J54" i="55"/>
  <c r="J56" i="55"/>
  <c r="J58" i="55"/>
  <c r="J60" i="55"/>
  <c r="J62" i="55"/>
  <c r="J64" i="55"/>
  <c r="J66" i="55"/>
  <c r="J68" i="55"/>
  <c r="J70" i="55"/>
  <c r="J72" i="55"/>
  <c r="J74" i="55"/>
  <c r="J76" i="55"/>
  <c r="J78" i="55"/>
  <c r="J80" i="55"/>
  <c r="J82" i="55"/>
  <c r="G19" i="55"/>
  <c r="G23" i="55"/>
  <c r="G25" i="55"/>
  <c r="G27" i="55"/>
  <c r="J33" i="55"/>
  <c r="J35" i="55"/>
  <c r="J37" i="55"/>
  <c r="J39" i="55"/>
  <c r="J41" i="55"/>
  <c r="J43" i="55"/>
  <c r="J45" i="55"/>
  <c r="J47" i="55"/>
  <c r="J49" i="55"/>
  <c r="J51" i="55"/>
  <c r="J53" i="55"/>
  <c r="J55" i="55"/>
  <c r="J57" i="55"/>
  <c r="J59" i="55"/>
  <c r="J61" i="55"/>
  <c r="J63" i="55"/>
  <c r="J65" i="55"/>
  <c r="J67" i="55"/>
  <c r="J69" i="55"/>
  <c r="J71" i="55"/>
  <c r="J73" i="55"/>
  <c r="J75" i="55"/>
  <c r="J77" i="55"/>
  <c r="J79" i="55"/>
  <c r="J81" i="55"/>
  <c r="J112" i="55"/>
  <c r="J116" i="55"/>
  <c r="J128" i="55"/>
  <c r="J132" i="55"/>
  <c r="J144" i="55"/>
  <c r="J148" i="55"/>
  <c r="J93" i="55"/>
  <c r="J97" i="55"/>
  <c r="J109" i="55"/>
  <c r="J113" i="55"/>
  <c r="J125" i="55"/>
  <c r="J129" i="55"/>
  <c r="J141" i="55"/>
  <c r="J145" i="55"/>
  <c r="J87" i="55"/>
  <c r="J91" i="55"/>
  <c r="J103" i="55"/>
  <c r="J107" i="55"/>
  <c r="J119" i="55"/>
  <c r="J123" i="55"/>
  <c r="J135" i="55"/>
  <c r="J139" i="55"/>
  <c r="J151" i="55"/>
  <c r="F58" i="54"/>
  <c r="F151" i="54"/>
  <c r="F150" i="54"/>
  <c r="F149" i="54"/>
  <c r="F148" i="54"/>
  <c r="F147" i="54"/>
  <c r="F146" i="54"/>
  <c r="F145" i="54"/>
  <c r="F144" i="54"/>
  <c r="F143" i="54"/>
  <c r="F142" i="54"/>
  <c r="F141" i="54"/>
  <c r="F140" i="54"/>
  <c r="F139" i="54"/>
  <c r="F138" i="54"/>
  <c r="F137" i="54"/>
  <c r="F136" i="54"/>
  <c r="F135" i="54"/>
  <c r="F134" i="54"/>
  <c r="F133" i="54"/>
  <c r="F132" i="54"/>
  <c r="F131" i="54"/>
  <c r="F130" i="54"/>
  <c r="F129" i="54"/>
  <c r="F128" i="54"/>
  <c r="F127" i="54"/>
  <c r="F126" i="54"/>
  <c r="F125" i="54"/>
  <c r="F124" i="54"/>
  <c r="F123" i="54"/>
  <c r="F122" i="54"/>
  <c r="F121" i="54"/>
  <c r="F120" i="54"/>
  <c r="F119" i="54"/>
  <c r="F118" i="54"/>
  <c r="F117" i="54"/>
  <c r="F116" i="54"/>
  <c r="F115" i="54"/>
  <c r="F114" i="54"/>
  <c r="F113" i="54"/>
  <c r="F112" i="54"/>
  <c r="F111" i="54"/>
  <c r="F110" i="54"/>
  <c r="F109" i="54"/>
  <c r="F108" i="54"/>
  <c r="F107" i="54"/>
  <c r="F106" i="54"/>
  <c r="F105" i="54"/>
  <c r="F104" i="54"/>
  <c r="F103" i="54"/>
  <c r="F102" i="54"/>
  <c r="F101" i="54"/>
  <c r="F100" i="54"/>
  <c r="F99" i="54"/>
  <c r="F98" i="54"/>
  <c r="F97" i="54"/>
  <c r="F96" i="54"/>
  <c r="F95" i="54"/>
  <c r="F94" i="54"/>
  <c r="F93" i="54"/>
  <c r="F92" i="54"/>
  <c r="F91" i="54"/>
  <c r="F90" i="54"/>
  <c r="F89" i="54"/>
  <c r="F88" i="54"/>
  <c r="F87" i="54"/>
  <c r="F86" i="54"/>
  <c r="F85" i="54"/>
  <c r="F84" i="54"/>
  <c r="F83" i="54"/>
  <c r="F82" i="54"/>
  <c r="F81" i="54"/>
  <c r="F80" i="54"/>
  <c r="F79" i="54"/>
  <c r="F78" i="54"/>
  <c r="F77" i="54"/>
  <c r="F76" i="54"/>
  <c r="F75" i="54"/>
  <c r="F74" i="54"/>
  <c r="F73" i="54"/>
  <c r="F72" i="54"/>
  <c r="F71" i="54"/>
  <c r="F70" i="54"/>
  <c r="F69" i="54"/>
  <c r="F68" i="54"/>
  <c r="F67" i="54"/>
  <c r="F66" i="54"/>
  <c r="F65" i="54"/>
  <c r="F64" i="54"/>
  <c r="F63" i="54"/>
  <c r="F62" i="54"/>
  <c r="F61" i="54"/>
  <c r="F60" i="54"/>
  <c r="F59" i="54"/>
  <c r="F57" i="54"/>
  <c r="F56" i="54"/>
  <c r="F55" i="54"/>
  <c r="F54" i="54"/>
  <c r="F53" i="54"/>
  <c r="F52" i="54"/>
  <c r="F51" i="54"/>
  <c r="F50" i="54"/>
  <c r="F49" i="54"/>
  <c r="F48" i="54"/>
  <c r="F47" i="54"/>
  <c r="F46" i="54"/>
  <c r="F45" i="54"/>
  <c r="F44" i="54"/>
  <c r="F43" i="54"/>
  <c r="F42" i="54"/>
  <c r="F41" i="54"/>
  <c r="F40" i="54"/>
  <c r="F39" i="54"/>
  <c r="F38" i="54"/>
  <c r="F37" i="54"/>
  <c r="F36" i="54"/>
  <c r="F35" i="54"/>
  <c r="F34" i="54"/>
  <c r="F33" i="54"/>
  <c r="F32" i="54"/>
  <c r="F27" i="54"/>
  <c r="F26" i="54"/>
  <c r="F25" i="54"/>
  <c r="F24" i="54"/>
  <c r="F23" i="54"/>
  <c r="F22" i="54"/>
  <c r="F17" i="54"/>
  <c r="F16" i="54"/>
  <c r="F15" i="54"/>
  <c r="F14" i="54"/>
  <c r="J8" i="54"/>
  <c r="G6" i="54"/>
  <c r="F6" i="54"/>
  <c r="G5" i="54"/>
  <c r="F5" i="54"/>
  <c r="H2" i="54"/>
  <c r="H7" i="54" s="1"/>
  <c r="H8" i="55" l="1"/>
  <c r="J84" i="55"/>
  <c r="J100" i="55"/>
  <c r="J153" i="56"/>
  <c r="K152" i="56"/>
  <c r="K153" i="56" s="1"/>
  <c r="J152" i="56"/>
  <c r="J96" i="55"/>
  <c r="J147" i="55"/>
  <c r="J131" i="55"/>
  <c r="J115" i="55"/>
  <c r="J99" i="55"/>
  <c r="J83" i="55"/>
  <c r="J137" i="55"/>
  <c r="J121" i="55"/>
  <c r="J105" i="55"/>
  <c r="J89" i="55"/>
  <c r="J140" i="55"/>
  <c r="J124" i="55"/>
  <c r="J142" i="55"/>
  <c r="J126" i="55"/>
  <c r="J110" i="55"/>
  <c r="J94" i="55"/>
  <c r="J108" i="55"/>
  <c r="J92" i="55"/>
  <c r="J143" i="55"/>
  <c r="J127" i="55"/>
  <c r="J111" i="55"/>
  <c r="J95" i="55"/>
  <c r="J149" i="55"/>
  <c r="J133" i="55"/>
  <c r="J117" i="55"/>
  <c r="J101" i="55"/>
  <c r="J85" i="55"/>
  <c r="J136" i="55"/>
  <c r="J120" i="55"/>
  <c r="J138" i="55"/>
  <c r="J122" i="55"/>
  <c r="J106" i="55"/>
  <c r="J90" i="55"/>
  <c r="J104" i="55"/>
  <c r="J88" i="55"/>
  <c r="K82" i="55"/>
  <c r="H5" i="54"/>
  <c r="J116" i="54" s="1"/>
  <c r="J148" i="54"/>
  <c r="G26" i="54"/>
  <c r="J40" i="54"/>
  <c r="J43" i="54"/>
  <c r="J46" i="54"/>
  <c r="J86" i="54"/>
  <c r="J120" i="54"/>
  <c r="J90" i="54"/>
  <c r="G19" i="54"/>
  <c r="G27" i="54"/>
  <c r="J37" i="54"/>
  <c r="J41" i="54"/>
  <c r="J47" i="54"/>
  <c r="J54" i="54"/>
  <c r="J58" i="54"/>
  <c r="J62" i="54"/>
  <c r="J66" i="54"/>
  <c r="J70" i="54"/>
  <c r="J74" i="54"/>
  <c r="J78" i="54"/>
  <c r="J82" i="54"/>
  <c r="G23" i="54"/>
  <c r="J32" i="54"/>
  <c r="J35" i="54"/>
  <c r="J38" i="54"/>
  <c r="J48" i="54"/>
  <c r="J51" i="54"/>
  <c r="J55" i="54"/>
  <c r="J59" i="54"/>
  <c r="J63" i="54"/>
  <c r="J67" i="54"/>
  <c r="J71" i="54"/>
  <c r="G25" i="54"/>
  <c r="J33" i="54"/>
  <c r="J39" i="54"/>
  <c r="J45" i="54"/>
  <c r="J49" i="54"/>
  <c r="J151" i="54"/>
  <c r="J75" i="54"/>
  <c r="J79" i="54"/>
  <c r="J125" i="54"/>
  <c r="G24" i="54"/>
  <c r="J36" i="54"/>
  <c r="J44" i="54"/>
  <c r="J52" i="54"/>
  <c r="J56" i="54"/>
  <c r="J60" i="54"/>
  <c r="J64" i="54"/>
  <c r="J68" i="54"/>
  <c r="J72" i="54"/>
  <c r="J76" i="54"/>
  <c r="J80" i="54"/>
  <c r="J91" i="54"/>
  <c r="J123" i="54"/>
  <c r="G22" i="54"/>
  <c r="J34" i="54"/>
  <c r="J42" i="54"/>
  <c r="J50" i="54"/>
  <c r="J53" i="54"/>
  <c r="J57" i="54"/>
  <c r="J61" i="54"/>
  <c r="J65" i="54"/>
  <c r="J69" i="54"/>
  <c r="J73" i="54"/>
  <c r="J77" i="54"/>
  <c r="J81" i="54"/>
  <c r="F151" i="53"/>
  <c r="F150" i="53"/>
  <c r="F149" i="53"/>
  <c r="F148" i="53"/>
  <c r="F147" i="53"/>
  <c r="F146" i="53"/>
  <c r="F145" i="53"/>
  <c r="F144" i="53"/>
  <c r="F143" i="53"/>
  <c r="F142" i="53"/>
  <c r="F141" i="53"/>
  <c r="F140" i="53"/>
  <c r="F139" i="53"/>
  <c r="F138" i="53"/>
  <c r="F137" i="53"/>
  <c r="F136" i="53"/>
  <c r="F135" i="53"/>
  <c r="F134" i="53"/>
  <c r="F133" i="53"/>
  <c r="F132" i="53"/>
  <c r="F131" i="53"/>
  <c r="F130" i="53"/>
  <c r="F129" i="53"/>
  <c r="F128" i="53"/>
  <c r="F127" i="53"/>
  <c r="F126" i="53"/>
  <c r="F125" i="53"/>
  <c r="F124" i="53"/>
  <c r="F123" i="53"/>
  <c r="F122" i="53"/>
  <c r="F121" i="53"/>
  <c r="F120" i="53"/>
  <c r="F119" i="53"/>
  <c r="F118" i="53"/>
  <c r="F117" i="53"/>
  <c r="F116" i="53"/>
  <c r="F115" i="53"/>
  <c r="F114" i="53"/>
  <c r="F113" i="53"/>
  <c r="F112" i="53"/>
  <c r="F111" i="53"/>
  <c r="F110" i="53"/>
  <c r="F109" i="53"/>
  <c r="F108" i="53"/>
  <c r="F107" i="53"/>
  <c r="F106" i="53"/>
  <c r="F105" i="53"/>
  <c r="F104" i="53"/>
  <c r="F103" i="53"/>
  <c r="F102" i="53"/>
  <c r="F101" i="53"/>
  <c r="F100" i="53"/>
  <c r="F99" i="53"/>
  <c r="F98" i="53"/>
  <c r="F97" i="53"/>
  <c r="F96" i="53"/>
  <c r="F95" i="53"/>
  <c r="F94" i="53"/>
  <c r="F93" i="53"/>
  <c r="F92" i="53"/>
  <c r="F91" i="53"/>
  <c r="F90" i="53"/>
  <c r="F89" i="53"/>
  <c r="F88" i="53"/>
  <c r="F87" i="53"/>
  <c r="F86" i="53"/>
  <c r="F85" i="53"/>
  <c r="F84" i="53"/>
  <c r="F83" i="53"/>
  <c r="F82" i="53"/>
  <c r="F81" i="53"/>
  <c r="F80" i="53"/>
  <c r="F79" i="53"/>
  <c r="F78" i="53"/>
  <c r="F77" i="53"/>
  <c r="F76" i="53"/>
  <c r="F75" i="53"/>
  <c r="F74" i="53"/>
  <c r="F73" i="53"/>
  <c r="F72" i="53"/>
  <c r="F71" i="53"/>
  <c r="F70" i="53"/>
  <c r="F69" i="53"/>
  <c r="F68" i="53"/>
  <c r="F67" i="53"/>
  <c r="F66" i="53"/>
  <c r="F65" i="53"/>
  <c r="F64" i="53"/>
  <c r="F63" i="53"/>
  <c r="F62" i="53"/>
  <c r="F61" i="53"/>
  <c r="F60" i="53"/>
  <c r="F59" i="53"/>
  <c r="F58" i="53"/>
  <c r="F57" i="53"/>
  <c r="F56" i="53"/>
  <c r="F55" i="53"/>
  <c r="F54" i="53"/>
  <c r="F53" i="53"/>
  <c r="F52" i="53"/>
  <c r="F51" i="53"/>
  <c r="F50" i="53"/>
  <c r="F49" i="53"/>
  <c r="F48" i="53"/>
  <c r="F47" i="53"/>
  <c r="F46" i="53"/>
  <c r="F45" i="53"/>
  <c r="F44" i="53"/>
  <c r="F43" i="53"/>
  <c r="F42" i="53"/>
  <c r="F41" i="53"/>
  <c r="F40" i="53"/>
  <c r="F39" i="53"/>
  <c r="F38" i="53"/>
  <c r="F37" i="53"/>
  <c r="F36" i="53"/>
  <c r="F35" i="53"/>
  <c r="F34" i="53"/>
  <c r="F33" i="53"/>
  <c r="F32" i="53"/>
  <c r="F27" i="53"/>
  <c r="F26" i="53"/>
  <c r="F25" i="53"/>
  <c r="F24" i="53"/>
  <c r="F23" i="53"/>
  <c r="F22" i="53"/>
  <c r="F17" i="53"/>
  <c r="F16" i="53"/>
  <c r="F15" i="53"/>
  <c r="F14" i="53"/>
  <c r="J8" i="53"/>
  <c r="G6" i="53"/>
  <c r="F6" i="53"/>
  <c r="G5" i="53"/>
  <c r="F5" i="53"/>
  <c r="H5" i="53" s="1"/>
  <c r="H8" i="53" s="1"/>
  <c r="H2" i="53"/>
  <c r="H7" i="53" s="1"/>
  <c r="J84" i="53" l="1"/>
  <c r="J88" i="53"/>
  <c r="J92" i="53"/>
  <c r="J96" i="53"/>
  <c r="J100" i="53"/>
  <c r="J104" i="53"/>
  <c r="J108" i="53"/>
  <c r="J112" i="53"/>
  <c r="J116" i="53"/>
  <c r="J120" i="53"/>
  <c r="J124" i="53"/>
  <c r="J128" i="53"/>
  <c r="J132" i="53"/>
  <c r="J136" i="53"/>
  <c r="J140" i="53"/>
  <c r="J144" i="53"/>
  <c r="J148" i="53"/>
  <c r="K152" i="55"/>
  <c r="K153" i="55" s="1"/>
  <c r="J152" i="55"/>
  <c r="J153" i="55"/>
  <c r="J121" i="54"/>
  <c r="J93" i="54"/>
  <c r="J87" i="54"/>
  <c r="J122" i="54"/>
  <c r="J118" i="54"/>
  <c r="J89" i="54"/>
  <c r="J124" i="54"/>
  <c r="J88" i="54"/>
  <c r="J150" i="54"/>
  <c r="J145" i="54"/>
  <c r="J113" i="54"/>
  <c r="J147" i="54"/>
  <c r="J115" i="54"/>
  <c r="J83" i="54"/>
  <c r="J149" i="54"/>
  <c r="J117" i="54"/>
  <c r="J85" i="54"/>
  <c r="J140" i="54"/>
  <c r="J103" i="54"/>
  <c r="J98" i="54"/>
  <c r="J130" i="54"/>
  <c r="J96" i="54"/>
  <c r="J128" i="54"/>
  <c r="J94" i="54"/>
  <c r="J126" i="54"/>
  <c r="H8" i="54"/>
  <c r="J95" i="54"/>
  <c r="J137" i="54"/>
  <c r="J105" i="54"/>
  <c r="J139" i="54"/>
  <c r="J107" i="54"/>
  <c r="J141" i="54"/>
  <c r="J109" i="54"/>
  <c r="J119" i="54"/>
  <c r="J143" i="54"/>
  <c r="J92" i="54"/>
  <c r="J106" i="54"/>
  <c r="J138" i="54"/>
  <c r="J104" i="54"/>
  <c r="J136" i="54"/>
  <c r="J102" i="54"/>
  <c r="J134" i="54"/>
  <c r="J111" i="54"/>
  <c r="J127" i="54"/>
  <c r="J129" i="54"/>
  <c r="J97" i="54"/>
  <c r="J131" i="54"/>
  <c r="J99" i="54"/>
  <c r="J133" i="54"/>
  <c r="J101" i="54"/>
  <c r="J108" i="54"/>
  <c r="J132" i="54"/>
  <c r="J135" i="54"/>
  <c r="J114" i="54"/>
  <c r="J146" i="54"/>
  <c r="J112" i="54"/>
  <c r="J144" i="54"/>
  <c r="J110" i="54"/>
  <c r="J142" i="54"/>
  <c r="J84" i="54"/>
  <c r="J100" i="54"/>
  <c r="K82" i="54"/>
  <c r="J32" i="53"/>
  <c r="J36" i="53"/>
  <c r="J40" i="53"/>
  <c r="J44" i="53"/>
  <c r="J48" i="53"/>
  <c r="J52" i="53"/>
  <c r="J56" i="53"/>
  <c r="J60" i="53"/>
  <c r="J64" i="53"/>
  <c r="J68" i="53"/>
  <c r="J72" i="53"/>
  <c r="J76" i="53"/>
  <c r="J80" i="53"/>
  <c r="J33" i="53"/>
  <c r="J37" i="53"/>
  <c r="J41" i="53"/>
  <c r="J45" i="53"/>
  <c r="J49" i="53"/>
  <c r="J53" i="53"/>
  <c r="J57" i="53"/>
  <c r="J61" i="53"/>
  <c r="J65" i="53"/>
  <c r="J69" i="53"/>
  <c r="J73" i="53"/>
  <c r="J77" i="53"/>
  <c r="J81" i="53"/>
  <c r="J85" i="53"/>
  <c r="J89" i="53"/>
  <c r="J93" i="53"/>
  <c r="J97" i="53"/>
  <c r="J101" i="53"/>
  <c r="J105" i="53"/>
  <c r="J109" i="53"/>
  <c r="J113" i="53"/>
  <c r="J117" i="53"/>
  <c r="J121" i="53"/>
  <c r="J125" i="53"/>
  <c r="J129" i="53"/>
  <c r="J133" i="53"/>
  <c r="J137" i="53"/>
  <c r="J141" i="53"/>
  <c r="J145" i="53"/>
  <c r="J149" i="53"/>
  <c r="J34" i="53"/>
  <c r="J38" i="53"/>
  <c r="J42" i="53"/>
  <c r="J46" i="53"/>
  <c r="J50" i="53"/>
  <c r="J54" i="53"/>
  <c r="J58" i="53"/>
  <c r="J62" i="53"/>
  <c r="J66" i="53"/>
  <c r="J70" i="53"/>
  <c r="J74" i="53"/>
  <c r="J78" i="53"/>
  <c r="J82" i="53"/>
  <c r="J86" i="53"/>
  <c r="J90" i="53"/>
  <c r="J94" i="53"/>
  <c r="J98" i="53"/>
  <c r="J102" i="53"/>
  <c r="J106" i="53"/>
  <c r="J110" i="53"/>
  <c r="J114" i="53"/>
  <c r="J118" i="53"/>
  <c r="J122" i="53"/>
  <c r="J126" i="53"/>
  <c r="J130" i="53"/>
  <c r="J134" i="53"/>
  <c r="J138" i="53"/>
  <c r="J142" i="53"/>
  <c r="J146" i="53"/>
  <c r="J150" i="53"/>
  <c r="J35" i="53"/>
  <c r="J39" i="53"/>
  <c r="J43" i="53"/>
  <c r="J47" i="53"/>
  <c r="J51" i="53"/>
  <c r="J55" i="53"/>
  <c r="J59" i="53"/>
  <c r="J63" i="53"/>
  <c r="J67" i="53"/>
  <c r="J71" i="53"/>
  <c r="J75" i="53"/>
  <c r="J79" i="53"/>
  <c r="J83" i="53"/>
  <c r="J87" i="53"/>
  <c r="J91" i="53"/>
  <c r="J95" i="53"/>
  <c r="J99" i="53"/>
  <c r="J103" i="53"/>
  <c r="J107" i="53"/>
  <c r="J111" i="53"/>
  <c r="J115" i="53"/>
  <c r="J119" i="53"/>
  <c r="J123" i="53"/>
  <c r="J127" i="53"/>
  <c r="J131" i="53"/>
  <c r="J135" i="53"/>
  <c r="J139" i="53"/>
  <c r="J143" i="53"/>
  <c r="J147" i="53"/>
  <c r="J151" i="53"/>
  <c r="G19" i="53"/>
  <c r="G25" i="53"/>
  <c r="G22" i="53"/>
  <c r="G26" i="53"/>
  <c r="G23" i="53"/>
  <c r="G27" i="53"/>
  <c r="G24" i="53"/>
  <c r="F151" i="52"/>
  <c r="F150" i="52"/>
  <c r="F149" i="52"/>
  <c r="F148" i="52"/>
  <c r="F147" i="52"/>
  <c r="F146" i="52"/>
  <c r="F145" i="52"/>
  <c r="F144" i="52"/>
  <c r="F143" i="52"/>
  <c r="F142" i="52"/>
  <c r="F141" i="52"/>
  <c r="F140" i="52"/>
  <c r="F139" i="52"/>
  <c r="F138" i="52"/>
  <c r="F137" i="52"/>
  <c r="F136" i="52"/>
  <c r="F135" i="52"/>
  <c r="F134" i="52"/>
  <c r="F133" i="52"/>
  <c r="F132" i="52"/>
  <c r="F131" i="52"/>
  <c r="F130" i="52"/>
  <c r="F129" i="52"/>
  <c r="F128" i="52"/>
  <c r="F127" i="52"/>
  <c r="F126" i="52"/>
  <c r="F125" i="52"/>
  <c r="F124" i="52"/>
  <c r="F123" i="52"/>
  <c r="F122" i="52"/>
  <c r="F121" i="52"/>
  <c r="F120" i="52"/>
  <c r="F119" i="52"/>
  <c r="F118" i="52"/>
  <c r="F117" i="52"/>
  <c r="F116" i="52"/>
  <c r="F115" i="52"/>
  <c r="F114" i="52"/>
  <c r="F113" i="52"/>
  <c r="F112" i="52"/>
  <c r="F111" i="52"/>
  <c r="F110" i="52"/>
  <c r="F109" i="52"/>
  <c r="F108" i="52"/>
  <c r="F107" i="52"/>
  <c r="F106" i="52"/>
  <c r="F105" i="52"/>
  <c r="F104" i="52"/>
  <c r="F103" i="52"/>
  <c r="F102" i="52"/>
  <c r="F101" i="52"/>
  <c r="F100" i="52"/>
  <c r="F99" i="52"/>
  <c r="F98" i="52"/>
  <c r="F97" i="52"/>
  <c r="F96" i="52"/>
  <c r="F95" i="52"/>
  <c r="F94" i="52"/>
  <c r="F93" i="52"/>
  <c r="F92" i="52"/>
  <c r="F91" i="52"/>
  <c r="F90" i="52"/>
  <c r="F89" i="52"/>
  <c r="F88" i="52"/>
  <c r="F87" i="52"/>
  <c r="F86" i="52"/>
  <c r="F85" i="52"/>
  <c r="F84" i="52"/>
  <c r="F83" i="52"/>
  <c r="F82" i="52"/>
  <c r="F81" i="52"/>
  <c r="F80" i="52"/>
  <c r="F79" i="52"/>
  <c r="F78" i="52"/>
  <c r="F77" i="52"/>
  <c r="F76" i="52"/>
  <c r="F75" i="52"/>
  <c r="F74" i="52"/>
  <c r="F73" i="52"/>
  <c r="F72" i="52"/>
  <c r="F71" i="52"/>
  <c r="F70" i="52"/>
  <c r="F69" i="52"/>
  <c r="F68" i="52"/>
  <c r="F67" i="52"/>
  <c r="F66" i="52"/>
  <c r="F65" i="52"/>
  <c r="F64" i="52"/>
  <c r="F63" i="52"/>
  <c r="F62" i="52"/>
  <c r="F61" i="52"/>
  <c r="F60" i="52"/>
  <c r="F59" i="52"/>
  <c r="F58" i="52"/>
  <c r="F57" i="52"/>
  <c r="F56" i="52"/>
  <c r="F55" i="52"/>
  <c r="F54" i="52"/>
  <c r="F53" i="52"/>
  <c r="F52" i="52"/>
  <c r="F51" i="52"/>
  <c r="F50" i="52"/>
  <c r="F49" i="52"/>
  <c r="F48" i="52"/>
  <c r="F47" i="52"/>
  <c r="F46" i="52"/>
  <c r="F45" i="52"/>
  <c r="F44" i="52"/>
  <c r="F43" i="52"/>
  <c r="F42" i="52"/>
  <c r="F41" i="52"/>
  <c r="F40" i="52"/>
  <c r="F39" i="52"/>
  <c r="F38" i="52"/>
  <c r="F37" i="52"/>
  <c r="F36" i="52"/>
  <c r="F35" i="52"/>
  <c r="F34" i="52"/>
  <c r="F33" i="52"/>
  <c r="F32" i="52"/>
  <c r="F27" i="52"/>
  <c r="F26" i="52"/>
  <c r="F25" i="52"/>
  <c r="F24" i="52"/>
  <c r="F23" i="52"/>
  <c r="F22" i="52"/>
  <c r="F17" i="52"/>
  <c r="F16" i="52"/>
  <c r="F15" i="52"/>
  <c r="F14" i="52"/>
  <c r="J8" i="52"/>
  <c r="G6" i="52"/>
  <c r="F6" i="52"/>
  <c r="G5" i="52"/>
  <c r="F5" i="52"/>
  <c r="H2" i="52"/>
  <c r="G19" i="52" l="1"/>
  <c r="G25" i="52"/>
  <c r="J33" i="52"/>
  <c r="J36" i="52"/>
  <c r="J40" i="52"/>
  <c r="J43" i="52"/>
  <c r="J47" i="52"/>
  <c r="J51" i="52"/>
  <c r="J55" i="52"/>
  <c r="J59" i="52"/>
  <c r="J63" i="52"/>
  <c r="J67" i="52"/>
  <c r="J71" i="52"/>
  <c r="J75" i="52"/>
  <c r="J79" i="52"/>
  <c r="J153" i="54"/>
  <c r="K152" i="54"/>
  <c r="K153" i="54" s="1"/>
  <c r="J152" i="54"/>
  <c r="K152" i="53"/>
  <c r="K82" i="53"/>
  <c r="J153" i="53"/>
  <c r="J152" i="53"/>
  <c r="G22" i="52"/>
  <c r="H5" i="52"/>
  <c r="J133" i="52" s="1"/>
  <c r="G23" i="52"/>
  <c r="G27" i="52"/>
  <c r="J34" i="52"/>
  <c r="J38" i="52"/>
  <c r="J45" i="52"/>
  <c r="J49" i="52"/>
  <c r="J53" i="52"/>
  <c r="J57" i="52"/>
  <c r="J61" i="52"/>
  <c r="J65" i="52"/>
  <c r="J69" i="52"/>
  <c r="J73" i="52"/>
  <c r="J77" i="52"/>
  <c r="H7" i="52"/>
  <c r="G24" i="52"/>
  <c r="J32" i="52"/>
  <c r="J35" i="52"/>
  <c r="J39" i="52"/>
  <c r="J42" i="52"/>
  <c r="J46" i="52"/>
  <c r="J50" i="52"/>
  <c r="J54" i="52"/>
  <c r="J58" i="52"/>
  <c r="J62" i="52"/>
  <c r="J66" i="52"/>
  <c r="J70" i="52"/>
  <c r="J74" i="52"/>
  <c r="J78" i="52"/>
  <c r="J82" i="52"/>
  <c r="G26" i="52"/>
  <c r="J37" i="52"/>
  <c r="J41" i="52"/>
  <c r="J44" i="52"/>
  <c r="J48" i="52"/>
  <c r="J52" i="52"/>
  <c r="J56" i="52"/>
  <c r="J60" i="52"/>
  <c r="J64" i="52"/>
  <c r="J68" i="52"/>
  <c r="J72" i="52"/>
  <c r="J76" i="52"/>
  <c r="J80" i="52"/>
  <c r="J81" i="52"/>
  <c r="J149" i="52"/>
  <c r="J141" i="52"/>
  <c r="J85" i="52"/>
  <c r="J151" i="52"/>
  <c r="J95" i="52"/>
  <c r="J87" i="52"/>
  <c r="J97" i="52"/>
  <c r="J89" i="52"/>
  <c r="J107" i="52"/>
  <c r="J99" i="52"/>
  <c r="J118" i="52"/>
  <c r="J126" i="52"/>
  <c r="J108" i="52"/>
  <c r="J116" i="52"/>
  <c r="J106" i="52"/>
  <c r="J114" i="52"/>
  <c r="J104" i="52"/>
  <c r="J112" i="52"/>
  <c r="F151" i="51"/>
  <c r="F150" i="51"/>
  <c r="F149" i="51"/>
  <c r="F148" i="51"/>
  <c r="F147" i="51"/>
  <c r="F146" i="51"/>
  <c r="F145" i="51"/>
  <c r="F144" i="51"/>
  <c r="F143" i="51"/>
  <c r="F142" i="51"/>
  <c r="F141" i="51"/>
  <c r="F140" i="51"/>
  <c r="F139" i="51"/>
  <c r="F138" i="51"/>
  <c r="F137" i="51"/>
  <c r="F136" i="51"/>
  <c r="F135" i="51"/>
  <c r="F134" i="51"/>
  <c r="F133" i="51"/>
  <c r="F132" i="51"/>
  <c r="F131" i="51"/>
  <c r="F130" i="51"/>
  <c r="F129" i="51"/>
  <c r="F128" i="51"/>
  <c r="F127" i="51"/>
  <c r="F126" i="51"/>
  <c r="F125" i="51"/>
  <c r="F124" i="51"/>
  <c r="F123" i="51"/>
  <c r="F122" i="51"/>
  <c r="F121" i="51"/>
  <c r="F120" i="51"/>
  <c r="F119" i="51"/>
  <c r="F118" i="51"/>
  <c r="F117" i="51"/>
  <c r="F116" i="51"/>
  <c r="F115" i="51"/>
  <c r="F114" i="51"/>
  <c r="F113" i="51"/>
  <c r="F112" i="51"/>
  <c r="F111" i="51"/>
  <c r="F110" i="51"/>
  <c r="F109" i="51"/>
  <c r="F108" i="51"/>
  <c r="F107" i="51"/>
  <c r="F106" i="51"/>
  <c r="F105" i="51"/>
  <c r="F104" i="51"/>
  <c r="F103" i="51"/>
  <c r="F102" i="51"/>
  <c r="F101" i="51"/>
  <c r="F100" i="51"/>
  <c r="F99" i="51"/>
  <c r="F98" i="51"/>
  <c r="F97" i="51"/>
  <c r="F96" i="51"/>
  <c r="F95" i="51"/>
  <c r="F94" i="51"/>
  <c r="F93" i="51"/>
  <c r="F92" i="51"/>
  <c r="F91" i="51"/>
  <c r="F90" i="51"/>
  <c r="F89" i="51"/>
  <c r="F88" i="51"/>
  <c r="F87" i="51"/>
  <c r="F86" i="51"/>
  <c r="F85" i="51"/>
  <c r="F84" i="51"/>
  <c r="F83" i="51"/>
  <c r="F82" i="51"/>
  <c r="F81" i="51"/>
  <c r="F80" i="51"/>
  <c r="F79" i="51"/>
  <c r="F78" i="51"/>
  <c r="F77" i="51"/>
  <c r="F76" i="51"/>
  <c r="F75" i="51"/>
  <c r="F74" i="51"/>
  <c r="F73" i="51"/>
  <c r="F72" i="51"/>
  <c r="F71" i="51"/>
  <c r="F70" i="51"/>
  <c r="F69" i="51"/>
  <c r="F68" i="51"/>
  <c r="F67" i="51"/>
  <c r="F66" i="51"/>
  <c r="F65" i="51"/>
  <c r="F64" i="51"/>
  <c r="F63" i="51"/>
  <c r="F62" i="51"/>
  <c r="F61" i="51"/>
  <c r="F60" i="51"/>
  <c r="F59" i="51"/>
  <c r="F58" i="51"/>
  <c r="F57" i="51"/>
  <c r="F56" i="51"/>
  <c r="F55" i="51"/>
  <c r="F54" i="51"/>
  <c r="F53" i="51"/>
  <c r="F52" i="51"/>
  <c r="F51" i="51"/>
  <c r="F50" i="51"/>
  <c r="F49" i="51"/>
  <c r="F48" i="51"/>
  <c r="F47" i="51"/>
  <c r="F46" i="51"/>
  <c r="F45" i="51"/>
  <c r="F44" i="51"/>
  <c r="F43" i="51"/>
  <c r="F42" i="51"/>
  <c r="F41" i="51"/>
  <c r="F40" i="51"/>
  <c r="F39" i="51"/>
  <c r="F38" i="51"/>
  <c r="F37" i="51"/>
  <c r="F36" i="51"/>
  <c r="F35" i="51"/>
  <c r="F34" i="51"/>
  <c r="F33" i="51"/>
  <c r="F32" i="51"/>
  <c r="F27" i="51"/>
  <c r="F26" i="51"/>
  <c r="F25" i="51"/>
  <c r="F24" i="51"/>
  <c r="F23" i="51"/>
  <c r="F22" i="51"/>
  <c r="F17" i="51"/>
  <c r="F16" i="51"/>
  <c r="F15" i="51"/>
  <c r="F14" i="51"/>
  <c r="J8" i="51"/>
  <c r="G6" i="51"/>
  <c r="F6" i="51"/>
  <c r="G5" i="51"/>
  <c r="F5" i="51"/>
  <c r="H2" i="51"/>
  <c r="J35" i="51" l="1"/>
  <c r="J39" i="51"/>
  <c r="J42" i="51"/>
  <c r="J46" i="51"/>
  <c r="J50" i="51"/>
  <c r="J54" i="51"/>
  <c r="J58" i="51"/>
  <c r="J62" i="51"/>
  <c r="J66" i="51"/>
  <c r="J70" i="51"/>
  <c r="J74" i="51"/>
  <c r="J78" i="51"/>
  <c r="J82" i="51"/>
  <c r="K153" i="53"/>
  <c r="K82" i="52"/>
  <c r="J144" i="52"/>
  <c r="J146" i="52"/>
  <c r="J148" i="52"/>
  <c r="J84" i="52"/>
  <c r="J94" i="52"/>
  <c r="J131" i="52"/>
  <c r="J121" i="52"/>
  <c r="J119" i="52"/>
  <c r="J109" i="52"/>
  <c r="J136" i="52"/>
  <c r="J138" i="52"/>
  <c r="J140" i="52"/>
  <c r="J150" i="52"/>
  <c r="J86" i="52"/>
  <c r="J139" i="52"/>
  <c r="J129" i="52"/>
  <c r="J127" i="52"/>
  <c r="J117" i="52"/>
  <c r="J128" i="52"/>
  <c r="J96" i="52"/>
  <c r="J130" i="52"/>
  <c r="J98" i="52"/>
  <c r="J132" i="52"/>
  <c r="J100" i="52"/>
  <c r="J142" i="52"/>
  <c r="J110" i="52"/>
  <c r="J83" i="52"/>
  <c r="J115" i="52"/>
  <c r="J147" i="52"/>
  <c r="J105" i="52"/>
  <c r="J137" i="52"/>
  <c r="J103" i="52"/>
  <c r="J135" i="52"/>
  <c r="J93" i="52"/>
  <c r="J125" i="52"/>
  <c r="J120" i="52"/>
  <c r="J88" i="52"/>
  <c r="J122" i="52"/>
  <c r="J90" i="52"/>
  <c r="J124" i="52"/>
  <c r="J92" i="52"/>
  <c r="J134" i="52"/>
  <c r="J102" i="52"/>
  <c r="J91" i="52"/>
  <c r="J123" i="52"/>
  <c r="H8" i="52"/>
  <c r="J113" i="52"/>
  <c r="J145" i="52"/>
  <c r="J111" i="52"/>
  <c r="J143" i="52"/>
  <c r="J101" i="52"/>
  <c r="H5" i="51"/>
  <c r="J125" i="51" s="1"/>
  <c r="J34" i="51"/>
  <c r="G24" i="51"/>
  <c r="J32" i="51"/>
  <c r="J36" i="51"/>
  <c r="J40" i="51"/>
  <c r="J43" i="51"/>
  <c r="J47" i="51"/>
  <c r="J51" i="51"/>
  <c r="J55" i="51"/>
  <c r="J59" i="51"/>
  <c r="J63" i="51"/>
  <c r="J67" i="51"/>
  <c r="J71" i="51"/>
  <c r="J75" i="51"/>
  <c r="J79" i="51"/>
  <c r="G19" i="51"/>
  <c r="G25" i="51"/>
  <c r="J33" i="51"/>
  <c r="G22" i="51"/>
  <c r="G26" i="51"/>
  <c r="J37" i="51"/>
  <c r="J41" i="51"/>
  <c r="J44" i="51"/>
  <c r="J48" i="51"/>
  <c r="J52" i="51"/>
  <c r="J56" i="51"/>
  <c r="J60" i="51"/>
  <c r="J64" i="51"/>
  <c r="J68" i="51"/>
  <c r="J72" i="51"/>
  <c r="J76" i="51"/>
  <c r="J80" i="51"/>
  <c r="H7" i="51"/>
  <c r="G23" i="51"/>
  <c r="G27" i="51"/>
  <c r="J38" i="51"/>
  <c r="J45" i="51"/>
  <c r="J49" i="51"/>
  <c r="J53" i="51"/>
  <c r="J57" i="51"/>
  <c r="J61" i="51"/>
  <c r="J65" i="51"/>
  <c r="J69" i="51"/>
  <c r="J73" i="51"/>
  <c r="J77" i="51"/>
  <c r="J81" i="51"/>
  <c r="J133" i="51"/>
  <c r="J117" i="51"/>
  <c r="J151" i="51"/>
  <c r="J135" i="51"/>
  <c r="J103" i="51"/>
  <c r="J95" i="51"/>
  <c r="J129" i="51"/>
  <c r="J121" i="51"/>
  <c r="J89" i="51"/>
  <c r="J147" i="51"/>
  <c r="J115" i="51"/>
  <c r="J107" i="51"/>
  <c r="J86" i="51"/>
  <c r="J94" i="51"/>
  <c r="J126" i="51"/>
  <c r="J142" i="51"/>
  <c r="J100" i="51"/>
  <c r="J108" i="51"/>
  <c r="J140" i="51"/>
  <c r="J148" i="51"/>
  <c r="J114" i="51"/>
  <c r="J130" i="51"/>
  <c r="J96" i="51"/>
  <c r="J104" i="51"/>
  <c r="J136" i="51"/>
  <c r="J144" i="51"/>
  <c r="K152" i="52" l="1"/>
  <c r="K153" i="52" s="1"/>
  <c r="J152" i="52"/>
  <c r="J153" i="52"/>
  <c r="J128" i="51"/>
  <c r="J146" i="51"/>
  <c r="J106" i="51"/>
  <c r="J132" i="51"/>
  <c r="J84" i="51"/>
  <c r="J118" i="51"/>
  <c r="J83" i="51"/>
  <c r="J131" i="51"/>
  <c r="J97" i="51"/>
  <c r="J137" i="51"/>
  <c r="J119" i="51"/>
  <c r="J85" i="51"/>
  <c r="J141" i="51"/>
  <c r="J112" i="51"/>
  <c r="J138" i="51"/>
  <c r="J98" i="51"/>
  <c r="J116" i="51"/>
  <c r="J150" i="51"/>
  <c r="J110" i="51"/>
  <c r="J99" i="51"/>
  <c r="J139" i="51"/>
  <c r="J105" i="51"/>
  <c r="J87" i="51"/>
  <c r="J127" i="51"/>
  <c r="J101" i="51"/>
  <c r="J120" i="51"/>
  <c r="J88" i="51"/>
  <c r="J122" i="51"/>
  <c r="J90" i="51"/>
  <c r="J124" i="51"/>
  <c r="J92" i="51"/>
  <c r="J134" i="51"/>
  <c r="J102" i="51"/>
  <c r="J91" i="51"/>
  <c r="J123" i="51"/>
  <c r="H8" i="51"/>
  <c r="J113" i="51"/>
  <c r="J145" i="51"/>
  <c r="J111" i="51"/>
  <c r="J143" i="51"/>
  <c r="J109" i="51"/>
  <c r="J149" i="51"/>
  <c r="J93" i="51"/>
  <c r="K82" i="51"/>
  <c r="F151" i="50"/>
  <c r="F150" i="50"/>
  <c r="F149" i="50"/>
  <c r="F148" i="50"/>
  <c r="F147" i="50"/>
  <c r="F146" i="50"/>
  <c r="F145" i="50"/>
  <c r="F144" i="50"/>
  <c r="F143" i="50"/>
  <c r="F142" i="50"/>
  <c r="F141" i="50"/>
  <c r="F140" i="50"/>
  <c r="F139" i="50"/>
  <c r="F138" i="50"/>
  <c r="F137" i="50"/>
  <c r="F136" i="50"/>
  <c r="F135" i="50"/>
  <c r="F134" i="50"/>
  <c r="F133" i="50"/>
  <c r="F132" i="50"/>
  <c r="F131" i="50"/>
  <c r="F130" i="50"/>
  <c r="F129" i="50"/>
  <c r="F128" i="50"/>
  <c r="F127" i="50"/>
  <c r="F126" i="50"/>
  <c r="F125" i="50"/>
  <c r="F124" i="50"/>
  <c r="F123" i="50"/>
  <c r="F122" i="50"/>
  <c r="F121" i="50"/>
  <c r="F120" i="50"/>
  <c r="F119" i="50"/>
  <c r="F118" i="50"/>
  <c r="F117" i="50"/>
  <c r="F116" i="50"/>
  <c r="F115" i="50"/>
  <c r="F114" i="50"/>
  <c r="F113" i="50"/>
  <c r="F112" i="50"/>
  <c r="F111" i="50"/>
  <c r="F110" i="50"/>
  <c r="F109" i="50"/>
  <c r="F108" i="50"/>
  <c r="F107" i="50"/>
  <c r="F106" i="50"/>
  <c r="F105" i="50"/>
  <c r="F104" i="50"/>
  <c r="F103" i="50"/>
  <c r="F102" i="50"/>
  <c r="F101" i="50"/>
  <c r="F100" i="50"/>
  <c r="F99" i="50"/>
  <c r="F98" i="50"/>
  <c r="F97" i="50"/>
  <c r="F96" i="50"/>
  <c r="F95" i="50"/>
  <c r="F94" i="50"/>
  <c r="F93" i="50"/>
  <c r="F92" i="50"/>
  <c r="F91" i="50"/>
  <c r="F90" i="50"/>
  <c r="F89" i="50"/>
  <c r="F88" i="50"/>
  <c r="F87" i="50"/>
  <c r="F86" i="50"/>
  <c r="F85" i="50"/>
  <c r="F84" i="50"/>
  <c r="F83" i="50"/>
  <c r="F82" i="50"/>
  <c r="F81" i="50"/>
  <c r="F80" i="50"/>
  <c r="F79" i="50"/>
  <c r="F78" i="50"/>
  <c r="F77" i="50"/>
  <c r="F76" i="50"/>
  <c r="F75" i="50"/>
  <c r="F74" i="50"/>
  <c r="F73" i="50"/>
  <c r="F72" i="50"/>
  <c r="F71" i="50"/>
  <c r="F70" i="50"/>
  <c r="F69" i="50"/>
  <c r="F68" i="50"/>
  <c r="F67" i="50"/>
  <c r="F66" i="50"/>
  <c r="F65" i="50"/>
  <c r="F64" i="50"/>
  <c r="F63" i="50"/>
  <c r="F62" i="50"/>
  <c r="F61" i="50"/>
  <c r="F60" i="50"/>
  <c r="F59" i="50"/>
  <c r="F58" i="50"/>
  <c r="F57" i="50"/>
  <c r="F56" i="50"/>
  <c r="F55" i="50"/>
  <c r="F54" i="50"/>
  <c r="F53" i="50"/>
  <c r="F52" i="50"/>
  <c r="F51" i="50"/>
  <c r="F50" i="50"/>
  <c r="F49" i="50"/>
  <c r="F48" i="50"/>
  <c r="F47" i="50"/>
  <c r="F46" i="50"/>
  <c r="F45" i="50"/>
  <c r="F44" i="50"/>
  <c r="F43" i="50"/>
  <c r="F42" i="50"/>
  <c r="F41" i="50"/>
  <c r="F40" i="50"/>
  <c r="F39" i="50"/>
  <c r="F38" i="50"/>
  <c r="F37" i="50"/>
  <c r="F36" i="50"/>
  <c r="F35" i="50"/>
  <c r="F34" i="50"/>
  <c r="F33" i="50"/>
  <c r="F32" i="50"/>
  <c r="F27" i="50"/>
  <c r="F26" i="50"/>
  <c r="F25" i="50"/>
  <c r="F24" i="50"/>
  <c r="F23" i="50"/>
  <c r="F22" i="50"/>
  <c r="F17" i="50"/>
  <c r="F16" i="50"/>
  <c r="F15" i="50"/>
  <c r="F14" i="50"/>
  <c r="J8" i="50"/>
  <c r="G6" i="50"/>
  <c r="F6" i="50"/>
  <c r="G5" i="50"/>
  <c r="F5" i="50"/>
  <c r="H2" i="50"/>
  <c r="H5" i="50" l="1"/>
  <c r="J33" i="50"/>
  <c r="J34" i="50"/>
  <c r="J35" i="50"/>
  <c r="J36" i="50"/>
  <c r="J37" i="50"/>
  <c r="J38" i="50"/>
  <c r="J39" i="50"/>
  <c r="J40" i="50"/>
  <c r="J41" i="50"/>
  <c r="J42" i="50"/>
  <c r="J43" i="50"/>
  <c r="J44" i="50"/>
  <c r="J45" i="50"/>
  <c r="J46" i="50"/>
  <c r="J47" i="50"/>
  <c r="J48" i="50"/>
  <c r="J49" i="50"/>
  <c r="J50" i="50"/>
  <c r="J51" i="50"/>
  <c r="J52" i="50"/>
  <c r="J53" i="50"/>
  <c r="J54" i="50"/>
  <c r="J55" i="50"/>
  <c r="J56" i="50"/>
  <c r="J57" i="50"/>
  <c r="J58" i="50"/>
  <c r="J59" i="50"/>
  <c r="J60" i="50"/>
  <c r="J61" i="50"/>
  <c r="J62" i="50"/>
  <c r="J63" i="50"/>
  <c r="J64" i="50"/>
  <c r="J65" i="50"/>
  <c r="J66" i="50"/>
  <c r="J67" i="50"/>
  <c r="J68" i="50"/>
  <c r="J69" i="50"/>
  <c r="J70" i="50"/>
  <c r="J71" i="50"/>
  <c r="J72" i="50"/>
  <c r="J73" i="50"/>
  <c r="J74" i="50"/>
  <c r="J75" i="50"/>
  <c r="J76" i="50"/>
  <c r="J77" i="50"/>
  <c r="J78" i="50"/>
  <c r="J79" i="50"/>
  <c r="J80" i="50"/>
  <c r="J81" i="50"/>
  <c r="J82" i="50"/>
  <c r="J84" i="50"/>
  <c r="J85" i="50"/>
  <c r="J86" i="50"/>
  <c r="J87" i="50"/>
  <c r="J88" i="50"/>
  <c r="J89" i="50"/>
  <c r="J90" i="50"/>
  <c r="J91" i="50"/>
  <c r="J92" i="50"/>
  <c r="J93" i="50"/>
  <c r="J94" i="50"/>
  <c r="J95" i="50"/>
  <c r="J96" i="50"/>
  <c r="J97" i="50"/>
  <c r="J98" i="50"/>
  <c r="J99" i="50"/>
  <c r="J100" i="50"/>
  <c r="J101" i="50"/>
  <c r="J102" i="50"/>
  <c r="J103" i="50"/>
  <c r="J104" i="50"/>
  <c r="J105" i="50"/>
  <c r="J106" i="50"/>
  <c r="J107" i="50"/>
  <c r="J108" i="50"/>
  <c r="J109" i="50"/>
  <c r="J110" i="50"/>
  <c r="J111" i="50"/>
  <c r="J112" i="50"/>
  <c r="J113" i="50"/>
  <c r="J114" i="50"/>
  <c r="J115" i="50"/>
  <c r="J116" i="50"/>
  <c r="J117" i="50"/>
  <c r="J118" i="50"/>
  <c r="J119" i="50"/>
  <c r="J120" i="50"/>
  <c r="J121" i="50"/>
  <c r="J122" i="50"/>
  <c r="J123" i="50"/>
  <c r="J124" i="50"/>
  <c r="J125" i="50"/>
  <c r="J126" i="50"/>
  <c r="J127" i="50"/>
  <c r="J128" i="50"/>
  <c r="J129" i="50"/>
  <c r="J130" i="50"/>
  <c r="J131" i="50"/>
  <c r="J132" i="50"/>
  <c r="J133" i="50"/>
  <c r="J134" i="50"/>
  <c r="J135" i="50"/>
  <c r="J136" i="50"/>
  <c r="J137" i="50"/>
  <c r="J138" i="50"/>
  <c r="J139" i="50"/>
  <c r="J140" i="50"/>
  <c r="J141" i="50"/>
  <c r="J142" i="50"/>
  <c r="J143" i="50"/>
  <c r="J144" i="50"/>
  <c r="J145" i="50"/>
  <c r="J146" i="50"/>
  <c r="J147" i="50"/>
  <c r="J148" i="50"/>
  <c r="J149" i="50"/>
  <c r="J150" i="50"/>
  <c r="J151" i="50"/>
  <c r="J153" i="51"/>
  <c r="K152" i="51"/>
  <c r="K153" i="51" s="1"/>
  <c r="J152" i="51"/>
  <c r="G24" i="50"/>
  <c r="G19" i="50"/>
  <c r="G22" i="50"/>
  <c r="G27" i="50"/>
  <c r="H7" i="50"/>
  <c r="G25" i="50"/>
  <c r="J32" i="50"/>
  <c r="G23" i="50"/>
  <c r="G26" i="50"/>
  <c r="H8" i="50"/>
  <c r="J83" i="50"/>
  <c r="J152" i="50" l="1"/>
  <c r="K82" i="50"/>
  <c r="K152" i="50"/>
  <c r="J153" i="50"/>
  <c r="F151" i="49"/>
  <c r="F150" i="49"/>
  <c r="F149" i="49"/>
  <c r="F148" i="49"/>
  <c r="F147" i="49"/>
  <c r="F146" i="49"/>
  <c r="F145" i="49"/>
  <c r="F144" i="49"/>
  <c r="F143" i="49"/>
  <c r="F142" i="49"/>
  <c r="F141" i="49"/>
  <c r="F140" i="49"/>
  <c r="F139" i="49"/>
  <c r="F138" i="49"/>
  <c r="F137" i="49"/>
  <c r="F136" i="49"/>
  <c r="F135" i="49"/>
  <c r="F134" i="49"/>
  <c r="F133" i="49"/>
  <c r="F132" i="49"/>
  <c r="F131" i="49"/>
  <c r="F130" i="49"/>
  <c r="F129" i="49"/>
  <c r="F128" i="49"/>
  <c r="F127" i="49"/>
  <c r="F126" i="49"/>
  <c r="F125" i="49"/>
  <c r="F124" i="49"/>
  <c r="F123" i="49"/>
  <c r="F122" i="49"/>
  <c r="F121" i="49"/>
  <c r="F120" i="49"/>
  <c r="F119" i="49"/>
  <c r="F118" i="49"/>
  <c r="F117" i="49"/>
  <c r="F116" i="49"/>
  <c r="F115" i="49"/>
  <c r="F114" i="49"/>
  <c r="F113" i="49"/>
  <c r="F112" i="49"/>
  <c r="F111" i="49"/>
  <c r="F110" i="49"/>
  <c r="F109" i="49"/>
  <c r="F108" i="49"/>
  <c r="F107" i="49"/>
  <c r="F106" i="49"/>
  <c r="F105" i="49"/>
  <c r="F104" i="49"/>
  <c r="F103" i="49"/>
  <c r="F102" i="49"/>
  <c r="F101" i="49"/>
  <c r="F100" i="49"/>
  <c r="F99" i="49"/>
  <c r="F98" i="49"/>
  <c r="F97" i="49"/>
  <c r="F96" i="49"/>
  <c r="F95" i="49"/>
  <c r="F94" i="49"/>
  <c r="F93" i="49"/>
  <c r="F92" i="49"/>
  <c r="F91" i="49"/>
  <c r="F90" i="49"/>
  <c r="F89" i="49"/>
  <c r="F88" i="49"/>
  <c r="F87" i="49"/>
  <c r="F86" i="49"/>
  <c r="F85" i="49"/>
  <c r="F84" i="49"/>
  <c r="F83" i="49"/>
  <c r="F82" i="49"/>
  <c r="F81" i="49"/>
  <c r="F80" i="49"/>
  <c r="F79" i="49"/>
  <c r="F78" i="49"/>
  <c r="F77" i="49"/>
  <c r="F76" i="49"/>
  <c r="F75" i="49"/>
  <c r="F74" i="49"/>
  <c r="F73" i="49"/>
  <c r="F72" i="49"/>
  <c r="F71" i="49"/>
  <c r="F70" i="49"/>
  <c r="F69" i="49"/>
  <c r="F68" i="49"/>
  <c r="F67" i="49"/>
  <c r="F66" i="49"/>
  <c r="F65" i="49"/>
  <c r="F64" i="49"/>
  <c r="F63" i="49"/>
  <c r="F62" i="49"/>
  <c r="F61" i="49"/>
  <c r="F60" i="49"/>
  <c r="F59" i="49"/>
  <c r="F58" i="49"/>
  <c r="F57" i="49"/>
  <c r="F56" i="49"/>
  <c r="F55" i="49"/>
  <c r="F54" i="49"/>
  <c r="F53" i="49"/>
  <c r="F52" i="49"/>
  <c r="F51" i="49"/>
  <c r="F50" i="49"/>
  <c r="F49" i="49"/>
  <c r="F48" i="49"/>
  <c r="F47" i="49"/>
  <c r="F46" i="49"/>
  <c r="F45" i="49"/>
  <c r="F44" i="49"/>
  <c r="F43" i="49"/>
  <c r="F42" i="49"/>
  <c r="F41" i="49"/>
  <c r="F40" i="49"/>
  <c r="F39" i="49"/>
  <c r="F38" i="49"/>
  <c r="F37" i="49"/>
  <c r="F36" i="49"/>
  <c r="F35" i="49"/>
  <c r="F34" i="49"/>
  <c r="F33" i="49"/>
  <c r="F32" i="49"/>
  <c r="F27" i="49"/>
  <c r="F26" i="49"/>
  <c r="F25" i="49"/>
  <c r="F24" i="49"/>
  <c r="F23" i="49"/>
  <c r="F22" i="49"/>
  <c r="F17" i="49"/>
  <c r="F16" i="49"/>
  <c r="F15" i="49"/>
  <c r="F14" i="49"/>
  <c r="J8" i="49"/>
  <c r="G6" i="49"/>
  <c r="F6" i="49"/>
  <c r="G5" i="49"/>
  <c r="F5" i="49"/>
  <c r="H2" i="49"/>
  <c r="H7" i="49" s="1"/>
  <c r="G19" i="49" l="1"/>
  <c r="G23" i="49"/>
  <c r="G24" i="49"/>
  <c r="G25" i="49"/>
  <c r="G26" i="49"/>
  <c r="J33" i="49"/>
  <c r="J34" i="49"/>
  <c r="J35" i="49"/>
  <c r="J36" i="49"/>
  <c r="J37" i="49"/>
  <c r="J38" i="49"/>
  <c r="J39" i="49"/>
  <c r="J40" i="49"/>
  <c r="J41" i="49"/>
  <c r="J42" i="49"/>
  <c r="J43" i="49"/>
  <c r="J44" i="49"/>
  <c r="J45" i="49"/>
  <c r="J46" i="49"/>
  <c r="J47" i="49"/>
  <c r="J48" i="49"/>
  <c r="J49" i="49"/>
  <c r="J50" i="49"/>
  <c r="J51" i="49"/>
  <c r="J52" i="49"/>
  <c r="J53" i="49"/>
  <c r="J54" i="49"/>
  <c r="J55" i="49"/>
  <c r="J56" i="49"/>
  <c r="J57" i="49"/>
  <c r="J58" i="49"/>
  <c r="J59" i="49"/>
  <c r="J60" i="49"/>
  <c r="J61" i="49"/>
  <c r="J62" i="49"/>
  <c r="J63" i="49"/>
  <c r="J64" i="49"/>
  <c r="J65" i="49"/>
  <c r="J66" i="49"/>
  <c r="J67" i="49"/>
  <c r="J68" i="49"/>
  <c r="J69" i="49"/>
  <c r="J70" i="49"/>
  <c r="J71" i="49"/>
  <c r="J72" i="49"/>
  <c r="J73" i="49"/>
  <c r="J74" i="49"/>
  <c r="J75" i="49"/>
  <c r="J76" i="49"/>
  <c r="J77" i="49"/>
  <c r="J78" i="49"/>
  <c r="J79" i="49"/>
  <c r="J80" i="49"/>
  <c r="J81" i="49"/>
  <c r="J82" i="49"/>
  <c r="K153" i="50"/>
  <c r="J32" i="49"/>
  <c r="G22" i="49"/>
  <c r="G27" i="49"/>
  <c r="F152" i="49"/>
  <c r="H5" i="49"/>
  <c r="F150" i="48"/>
  <c r="J84" i="49" l="1"/>
  <c r="J85" i="49"/>
  <c r="J86" i="49"/>
  <c r="J87" i="49"/>
  <c r="J88" i="49"/>
  <c r="J89" i="49"/>
  <c r="J90" i="49"/>
  <c r="J91" i="49"/>
  <c r="J92" i="49"/>
  <c r="J93" i="49"/>
  <c r="J94" i="49"/>
  <c r="J95" i="49"/>
  <c r="J96" i="49"/>
  <c r="J97" i="49"/>
  <c r="J98" i="49"/>
  <c r="J99" i="49"/>
  <c r="J101" i="49"/>
  <c r="J102" i="49"/>
  <c r="J103" i="49"/>
  <c r="J104" i="49"/>
  <c r="J105" i="49"/>
  <c r="J106" i="49"/>
  <c r="J107" i="49"/>
  <c r="J108" i="49"/>
  <c r="J109" i="49"/>
  <c r="J110" i="49"/>
  <c r="J111" i="49"/>
  <c r="J112" i="49"/>
  <c r="J113" i="49"/>
  <c r="J114" i="49"/>
  <c r="J115" i="49"/>
  <c r="J116" i="49"/>
  <c r="J117" i="49"/>
  <c r="J118" i="49"/>
  <c r="J119" i="49"/>
  <c r="J120" i="49"/>
  <c r="J121" i="49"/>
  <c r="J122" i="49"/>
  <c r="J123" i="49"/>
  <c r="J124" i="49"/>
  <c r="J125" i="49"/>
  <c r="J126" i="49"/>
  <c r="J127" i="49"/>
  <c r="J128" i="49"/>
  <c r="J129" i="49"/>
  <c r="J130" i="49"/>
  <c r="J131" i="49"/>
  <c r="J132" i="49"/>
  <c r="J133" i="49"/>
  <c r="J134" i="49"/>
  <c r="J135" i="49"/>
  <c r="J136" i="49"/>
  <c r="J137" i="49"/>
  <c r="J138" i="49"/>
  <c r="J139" i="49"/>
  <c r="J140" i="49"/>
  <c r="J141" i="49"/>
  <c r="J142" i="49"/>
  <c r="J143" i="49"/>
  <c r="J144" i="49"/>
  <c r="J145" i="49"/>
  <c r="J146" i="49"/>
  <c r="J147" i="49"/>
  <c r="J148" i="49"/>
  <c r="J149" i="49"/>
  <c r="J150" i="49"/>
  <c r="J151" i="49"/>
  <c r="K82" i="49"/>
  <c r="H8" i="49"/>
  <c r="J83" i="49"/>
  <c r="J153" i="49" s="1"/>
  <c r="J152" i="49"/>
  <c r="K152" i="49" l="1"/>
  <c r="K153" i="49" s="1"/>
  <c r="J154" i="48"/>
  <c r="F151" i="48"/>
  <c r="F149" i="48"/>
  <c r="F148" i="48"/>
  <c r="F147" i="48"/>
  <c r="F146" i="48"/>
  <c r="F145" i="48"/>
  <c r="F144" i="48"/>
  <c r="F143" i="48"/>
  <c r="F142" i="48"/>
  <c r="F141" i="48"/>
  <c r="F140" i="48"/>
  <c r="F139" i="48"/>
  <c r="F138" i="48"/>
  <c r="F137" i="48"/>
  <c r="F136" i="48"/>
  <c r="F135" i="48"/>
  <c r="F134" i="48"/>
  <c r="F133" i="48"/>
  <c r="F132" i="48"/>
  <c r="F131" i="48"/>
  <c r="F130" i="48"/>
  <c r="F129" i="48"/>
  <c r="F128" i="48"/>
  <c r="F127" i="48"/>
  <c r="F126" i="48"/>
  <c r="F125" i="48"/>
  <c r="F124" i="48"/>
  <c r="F123" i="48"/>
  <c r="F122" i="48"/>
  <c r="F121" i="48"/>
  <c r="F120" i="48"/>
  <c r="F119" i="48"/>
  <c r="F118" i="48"/>
  <c r="F117" i="48"/>
  <c r="F116" i="48"/>
  <c r="F115" i="48"/>
  <c r="F114" i="48"/>
  <c r="F113" i="48"/>
  <c r="F112" i="48"/>
  <c r="F111" i="48"/>
  <c r="F110" i="48"/>
  <c r="F109" i="48"/>
  <c r="F108" i="48"/>
  <c r="F107" i="48"/>
  <c r="F106" i="48"/>
  <c r="F105" i="48"/>
  <c r="F104" i="48"/>
  <c r="F103" i="48"/>
  <c r="F102" i="48"/>
  <c r="F101" i="48"/>
  <c r="F100" i="48"/>
  <c r="F99" i="48"/>
  <c r="F98" i="48"/>
  <c r="F97" i="48"/>
  <c r="F96" i="48"/>
  <c r="F95" i="48"/>
  <c r="F94" i="48"/>
  <c r="F93" i="48"/>
  <c r="F92" i="48"/>
  <c r="F91" i="48"/>
  <c r="F90" i="48"/>
  <c r="F89" i="48"/>
  <c r="F88" i="48"/>
  <c r="F87" i="48"/>
  <c r="F86" i="48"/>
  <c r="F85" i="48"/>
  <c r="F84" i="48"/>
  <c r="F83" i="48"/>
  <c r="F82" i="48"/>
  <c r="F81" i="48"/>
  <c r="F80" i="48"/>
  <c r="F79" i="48"/>
  <c r="F78" i="48"/>
  <c r="F77" i="48"/>
  <c r="F76" i="48"/>
  <c r="F75" i="48"/>
  <c r="F74" i="48"/>
  <c r="F73" i="48"/>
  <c r="F72" i="48"/>
  <c r="F71" i="48"/>
  <c r="F70" i="48"/>
  <c r="F69" i="48"/>
  <c r="F68" i="48"/>
  <c r="F67" i="48"/>
  <c r="F66" i="48"/>
  <c r="F65" i="48"/>
  <c r="F64" i="48"/>
  <c r="F63" i="48"/>
  <c r="F62" i="48"/>
  <c r="F61" i="48"/>
  <c r="F60" i="48"/>
  <c r="F59" i="48"/>
  <c r="F58" i="48"/>
  <c r="F57" i="48"/>
  <c r="F56" i="48"/>
  <c r="F55" i="48"/>
  <c r="F54" i="48"/>
  <c r="F53" i="48"/>
  <c r="F52" i="48"/>
  <c r="F51" i="48"/>
  <c r="F50" i="48"/>
  <c r="F49" i="48"/>
  <c r="F48" i="48"/>
  <c r="F47" i="48"/>
  <c r="F46" i="48"/>
  <c r="F45" i="48"/>
  <c r="F44" i="48"/>
  <c r="F43" i="48"/>
  <c r="F42" i="48"/>
  <c r="F41" i="48"/>
  <c r="F40" i="48"/>
  <c r="F39" i="48"/>
  <c r="F38" i="48"/>
  <c r="F37" i="48"/>
  <c r="F36" i="48"/>
  <c r="F35" i="48"/>
  <c r="F34" i="48"/>
  <c r="F33" i="48"/>
  <c r="F32" i="48"/>
  <c r="F27" i="48"/>
  <c r="F26" i="48"/>
  <c r="F25" i="48"/>
  <c r="F24" i="48"/>
  <c r="F23" i="48"/>
  <c r="F22" i="48"/>
  <c r="F17" i="48"/>
  <c r="F16" i="48"/>
  <c r="F15" i="48"/>
  <c r="F14" i="48"/>
  <c r="J8" i="48"/>
  <c r="G6" i="48"/>
  <c r="F6" i="48"/>
  <c r="G5" i="48"/>
  <c r="F5" i="48"/>
  <c r="H2" i="48"/>
  <c r="H7" i="48" s="1"/>
  <c r="J33" i="48" l="1"/>
  <c r="J34" i="48"/>
  <c r="J35" i="48"/>
  <c r="J36" i="48"/>
  <c r="J37" i="48"/>
  <c r="J38" i="48"/>
  <c r="J39" i="48"/>
  <c r="J40" i="48"/>
  <c r="J41" i="48"/>
  <c r="J42" i="48"/>
  <c r="J43" i="48"/>
  <c r="J44" i="48"/>
  <c r="J45" i="48"/>
  <c r="J46" i="48"/>
  <c r="J47" i="48"/>
  <c r="J48" i="48"/>
  <c r="J49" i="48"/>
  <c r="J50" i="48"/>
  <c r="J51" i="48"/>
  <c r="J52" i="48"/>
  <c r="J53" i="48"/>
  <c r="J54" i="48"/>
  <c r="J55" i="48"/>
  <c r="J56" i="48"/>
  <c r="J57" i="48"/>
  <c r="J58" i="48"/>
  <c r="J59" i="48"/>
  <c r="J60" i="48"/>
  <c r="J61" i="48"/>
  <c r="J62" i="48"/>
  <c r="J63" i="48"/>
  <c r="J64" i="48"/>
  <c r="J65" i="48"/>
  <c r="J66" i="48"/>
  <c r="J67" i="48"/>
  <c r="J68" i="48"/>
  <c r="J69" i="48"/>
  <c r="J70" i="48"/>
  <c r="J71" i="48"/>
  <c r="J72" i="48"/>
  <c r="J73" i="48"/>
  <c r="J74" i="48"/>
  <c r="J75" i="48"/>
  <c r="J76" i="48"/>
  <c r="J77" i="48"/>
  <c r="J78" i="48"/>
  <c r="J79" i="48"/>
  <c r="J80" i="48"/>
  <c r="J81" i="48"/>
  <c r="J82" i="48"/>
  <c r="H5" i="48"/>
  <c r="J83" i="48"/>
  <c r="H8" i="48"/>
  <c r="G25" i="48"/>
  <c r="G22" i="48"/>
  <c r="J32" i="48"/>
  <c r="K82" i="48" s="1"/>
  <c r="G23" i="48"/>
  <c r="G26" i="48"/>
  <c r="G19" i="48"/>
  <c r="F152" i="48"/>
  <c r="J152" i="48" s="1"/>
  <c r="G24" i="48"/>
  <c r="G27" i="48"/>
  <c r="J150" i="48" l="1"/>
  <c r="J84" i="48"/>
  <c r="J85" i="48"/>
  <c r="J86" i="48"/>
  <c r="J87" i="48"/>
  <c r="J88" i="48"/>
  <c r="J89" i="48"/>
  <c r="J90" i="48"/>
  <c r="J91" i="48"/>
  <c r="J92" i="48"/>
  <c r="J93" i="48"/>
  <c r="J94" i="48"/>
  <c r="J95" i="48"/>
  <c r="J96" i="48"/>
  <c r="J97" i="48"/>
  <c r="J98" i="48"/>
  <c r="J99" i="48"/>
  <c r="J100" i="48"/>
  <c r="J101" i="48"/>
  <c r="J102" i="48"/>
  <c r="J103" i="48"/>
  <c r="J104" i="48"/>
  <c r="J105" i="48"/>
  <c r="J106" i="48"/>
  <c r="J107" i="48"/>
  <c r="J108" i="48"/>
  <c r="J109" i="48"/>
  <c r="J110" i="48"/>
  <c r="J111" i="48"/>
  <c r="J112" i="48"/>
  <c r="J113" i="48"/>
  <c r="J114" i="48"/>
  <c r="J115" i="48"/>
  <c r="J116" i="48"/>
  <c r="J117" i="48"/>
  <c r="J118" i="48"/>
  <c r="J119" i="48"/>
  <c r="J120" i="48"/>
  <c r="J121" i="48"/>
  <c r="J122" i="48"/>
  <c r="J123" i="48"/>
  <c r="J124" i="48"/>
  <c r="J125" i="48"/>
  <c r="J126" i="48"/>
  <c r="J127" i="48"/>
  <c r="J128" i="48"/>
  <c r="J129" i="48"/>
  <c r="J130" i="48"/>
  <c r="J131" i="48"/>
  <c r="J132" i="48"/>
  <c r="J133" i="48"/>
  <c r="J134" i="48"/>
  <c r="J135" i="48"/>
  <c r="J136" i="48"/>
  <c r="J137" i="48"/>
  <c r="J138" i="48"/>
  <c r="J139" i="48"/>
  <c r="J140" i="48"/>
  <c r="J141" i="48"/>
  <c r="J142" i="48"/>
  <c r="J143" i="48"/>
  <c r="J144" i="48"/>
  <c r="J145" i="48"/>
  <c r="J146" i="48"/>
  <c r="J147" i="48"/>
  <c r="J148" i="48"/>
  <c r="J149" i="48"/>
  <c r="J151" i="48"/>
  <c r="J153" i="48"/>
  <c r="J154" i="47"/>
  <c r="F151" i="47"/>
  <c r="F150" i="47"/>
  <c r="F149" i="47"/>
  <c r="F148" i="47"/>
  <c r="F147" i="47"/>
  <c r="F146" i="47"/>
  <c r="F145" i="47"/>
  <c r="F144" i="47"/>
  <c r="F143" i="47"/>
  <c r="F142" i="47"/>
  <c r="F141" i="47"/>
  <c r="F140" i="47"/>
  <c r="F139" i="47"/>
  <c r="F138" i="47"/>
  <c r="F137" i="47"/>
  <c r="F136" i="47"/>
  <c r="F135" i="47"/>
  <c r="F134" i="47"/>
  <c r="F133" i="47"/>
  <c r="F132" i="47"/>
  <c r="F131" i="47"/>
  <c r="F130" i="47"/>
  <c r="F129" i="47"/>
  <c r="F128" i="47"/>
  <c r="F127" i="47"/>
  <c r="F126" i="47"/>
  <c r="F125" i="47"/>
  <c r="F124" i="47"/>
  <c r="F123" i="47"/>
  <c r="F122" i="47"/>
  <c r="F121" i="47"/>
  <c r="F120" i="47"/>
  <c r="F119" i="47"/>
  <c r="F118" i="47"/>
  <c r="F117" i="47"/>
  <c r="F116" i="47"/>
  <c r="F115" i="47"/>
  <c r="F114" i="47"/>
  <c r="F113" i="47"/>
  <c r="F112" i="47"/>
  <c r="F111" i="47"/>
  <c r="F110" i="47"/>
  <c r="F109" i="47"/>
  <c r="F108" i="47"/>
  <c r="F107" i="47"/>
  <c r="F106" i="47"/>
  <c r="F105" i="47"/>
  <c r="F104" i="47"/>
  <c r="F103" i="47"/>
  <c r="F102" i="47"/>
  <c r="F101" i="47"/>
  <c r="F100" i="47"/>
  <c r="F99" i="47"/>
  <c r="F98" i="47"/>
  <c r="F97" i="47"/>
  <c r="F96" i="47"/>
  <c r="F95" i="47"/>
  <c r="F94" i="47"/>
  <c r="F93" i="47"/>
  <c r="F92" i="47"/>
  <c r="F91" i="47"/>
  <c r="F90" i="47"/>
  <c r="F89" i="47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27" i="47"/>
  <c r="F26" i="47"/>
  <c r="F25" i="47"/>
  <c r="F24" i="47"/>
  <c r="F23" i="47"/>
  <c r="F22" i="47"/>
  <c r="F17" i="47"/>
  <c r="F16" i="47"/>
  <c r="F15" i="47"/>
  <c r="F14" i="47"/>
  <c r="J8" i="47"/>
  <c r="G6" i="47"/>
  <c r="F6" i="47"/>
  <c r="G5" i="47"/>
  <c r="F5" i="47"/>
  <c r="H2" i="47"/>
  <c r="H7" i="47" s="1"/>
  <c r="H5" i="47" l="1"/>
  <c r="G19" i="47"/>
  <c r="J49" i="47"/>
  <c r="J59" i="47"/>
  <c r="J62" i="47"/>
  <c r="K152" i="48"/>
  <c r="K153" i="48" s="1"/>
  <c r="F152" i="47"/>
  <c r="J99" i="47"/>
  <c r="J107" i="47"/>
  <c r="H8" i="47"/>
  <c r="J86" i="47"/>
  <c r="J111" i="47"/>
  <c r="J93" i="47"/>
  <c r="J97" i="47"/>
  <c r="J83" i="47"/>
  <c r="J87" i="47"/>
  <c r="J94" i="47"/>
  <c r="J101" i="47"/>
  <c r="J105" i="47"/>
  <c r="J91" i="47"/>
  <c r="J95" i="47"/>
  <c r="J102" i="47"/>
  <c r="J109" i="47"/>
  <c r="J113" i="47"/>
  <c r="J117" i="47"/>
  <c r="J121" i="47"/>
  <c r="J125" i="47"/>
  <c r="J129" i="47"/>
  <c r="J133" i="47"/>
  <c r="J137" i="47"/>
  <c r="J141" i="47"/>
  <c r="J145" i="47"/>
  <c r="J149" i="47"/>
  <c r="J85" i="47"/>
  <c r="J89" i="47"/>
  <c r="J103" i="47"/>
  <c r="J110" i="47"/>
  <c r="J33" i="47"/>
  <c r="J43" i="47"/>
  <c r="J46" i="47"/>
  <c r="J56" i="47"/>
  <c r="J67" i="47"/>
  <c r="J70" i="47"/>
  <c r="G23" i="47"/>
  <c r="G26" i="47"/>
  <c r="J40" i="47"/>
  <c r="J51" i="47"/>
  <c r="J54" i="47"/>
  <c r="J57" i="47"/>
  <c r="J75" i="47"/>
  <c r="J35" i="47"/>
  <c r="J38" i="47"/>
  <c r="J41" i="47"/>
  <c r="J65" i="47"/>
  <c r="J78" i="47"/>
  <c r="J72" i="47"/>
  <c r="J73" i="47"/>
  <c r="J32" i="47"/>
  <c r="J48" i="47"/>
  <c r="J64" i="47"/>
  <c r="J80" i="47"/>
  <c r="J84" i="47"/>
  <c r="J92" i="47"/>
  <c r="J100" i="47"/>
  <c r="J108" i="47"/>
  <c r="J114" i="47"/>
  <c r="J118" i="47"/>
  <c r="J122" i="47"/>
  <c r="J126" i="47"/>
  <c r="J130" i="47"/>
  <c r="J134" i="47"/>
  <c r="J138" i="47"/>
  <c r="J142" i="47"/>
  <c r="J146" i="47"/>
  <c r="J150" i="47"/>
  <c r="G24" i="47"/>
  <c r="G27" i="47"/>
  <c r="J36" i="47"/>
  <c r="J39" i="47"/>
  <c r="J44" i="47"/>
  <c r="J47" i="47"/>
  <c r="J52" i="47"/>
  <c r="J55" i="47"/>
  <c r="J60" i="47"/>
  <c r="J63" i="47"/>
  <c r="J68" i="47"/>
  <c r="J71" i="47"/>
  <c r="J76" i="47"/>
  <c r="J79" i="47"/>
  <c r="J82" i="47"/>
  <c r="J90" i="47"/>
  <c r="J98" i="47"/>
  <c r="J106" i="47"/>
  <c r="J115" i="47"/>
  <c r="J119" i="47"/>
  <c r="J123" i="47"/>
  <c r="J127" i="47"/>
  <c r="J131" i="47"/>
  <c r="J135" i="47"/>
  <c r="J139" i="47"/>
  <c r="J143" i="47"/>
  <c r="J147" i="47"/>
  <c r="G22" i="47"/>
  <c r="G25" i="47"/>
  <c r="J34" i="47"/>
  <c r="J37" i="47"/>
  <c r="J42" i="47"/>
  <c r="J45" i="47"/>
  <c r="J50" i="47"/>
  <c r="J53" i="47"/>
  <c r="J58" i="47"/>
  <c r="J61" i="47"/>
  <c r="J66" i="47"/>
  <c r="J69" i="47"/>
  <c r="J74" i="47"/>
  <c r="J77" i="47"/>
  <c r="J88" i="47"/>
  <c r="J96" i="47"/>
  <c r="J104" i="47"/>
  <c r="J112" i="47"/>
  <c r="J116" i="47"/>
  <c r="J120" i="47"/>
  <c r="J124" i="47"/>
  <c r="J128" i="47"/>
  <c r="J132" i="47"/>
  <c r="J136" i="47"/>
  <c r="J140" i="47"/>
  <c r="J144" i="47"/>
  <c r="J148" i="47"/>
  <c r="J152" i="47" l="1"/>
  <c r="J154" i="46" l="1"/>
  <c r="F151" i="46"/>
  <c r="F150" i="46"/>
  <c r="F149" i="46"/>
  <c r="F148" i="46"/>
  <c r="F147" i="46"/>
  <c r="F146" i="46"/>
  <c r="F145" i="46"/>
  <c r="F144" i="46"/>
  <c r="F143" i="46"/>
  <c r="F142" i="46"/>
  <c r="F141" i="46"/>
  <c r="F140" i="46"/>
  <c r="F139" i="46"/>
  <c r="F138" i="46"/>
  <c r="F137" i="46"/>
  <c r="F136" i="46"/>
  <c r="F135" i="46"/>
  <c r="F134" i="46"/>
  <c r="F133" i="46"/>
  <c r="F132" i="46"/>
  <c r="F131" i="46"/>
  <c r="F130" i="46"/>
  <c r="F129" i="46"/>
  <c r="F128" i="46"/>
  <c r="F127" i="46"/>
  <c r="F126" i="46"/>
  <c r="F125" i="46"/>
  <c r="F124" i="46"/>
  <c r="F123" i="46"/>
  <c r="F122" i="46"/>
  <c r="F121" i="46"/>
  <c r="F120" i="46"/>
  <c r="F119" i="46"/>
  <c r="F118" i="46"/>
  <c r="F117" i="46"/>
  <c r="F116" i="46"/>
  <c r="F115" i="46"/>
  <c r="F114" i="46"/>
  <c r="F113" i="46"/>
  <c r="F112" i="46"/>
  <c r="F111" i="46"/>
  <c r="F110" i="46"/>
  <c r="F109" i="46"/>
  <c r="F108" i="46"/>
  <c r="F107" i="46"/>
  <c r="F106" i="46"/>
  <c r="F105" i="46"/>
  <c r="F104" i="46"/>
  <c r="F103" i="46"/>
  <c r="F102" i="46"/>
  <c r="F101" i="46"/>
  <c r="F100" i="46"/>
  <c r="F99" i="46"/>
  <c r="F98" i="46"/>
  <c r="F97" i="46"/>
  <c r="F96" i="46"/>
  <c r="F95" i="46"/>
  <c r="F94" i="46"/>
  <c r="F93" i="46"/>
  <c r="F92" i="46"/>
  <c r="F91" i="46"/>
  <c r="F90" i="46"/>
  <c r="F89" i="46"/>
  <c r="F88" i="46"/>
  <c r="F87" i="46"/>
  <c r="F86" i="46"/>
  <c r="F85" i="46"/>
  <c r="F84" i="46"/>
  <c r="F83" i="46"/>
  <c r="F82" i="46"/>
  <c r="F81" i="46"/>
  <c r="F80" i="46"/>
  <c r="F79" i="46"/>
  <c r="F78" i="46"/>
  <c r="F77" i="46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27" i="46"/>
  <c r="F26" i="46"/>
  <c r="F25" i="46"/>
  <c r="F24" i="46"/>
  <c r="F23" i="46"/>
  <c r="F22" i="46"/>
  <c r="F17" i="46"/>
  <c r="F16" i="46"/>
  <c r="F15" i="46"/>
  <c r="F14" i="46"/>
  <c r="K8" i="46"/>
  <c r="J8" i="46"/>
  <c r="G6" i="46"/>
  <c r="F6" i="46"/>
  <c r="G5" i="46"/>
  <c r="F5" i="46"/>
  <c r="H2" i="46"/>
  <c r="J32" i="46" l="1"/>
  <c r="J33" i="46"/>
  <c r="J34" i="46"/>
  <c r="J35" i="46"/>
  <c r="J36" i="46"/>
  <c r="J37" i="46"/>
  <c r="J38" i="46"/>
  <c r="J39" i="46"/>
  <c r="J40" i="46"/>
  <c r="J41" i="46"/>
  <c r="J42" i="46"/>
  <c r="J43" i="46"/>
  <c r="J44" i="46"/>
  <c r="J45" i="46"/>
  <c r="J46" i="46"/>
  <c r="J47" i="46"/>
  <c r="J48" i="46"/>
  <c r="J49" i="46"/>
  <c r="J50" i="46"/>
  <c r="J51" i="46"/>
  <c r="J52" i="46"/>
  <c r="J53" i="46"/>
  <c r="J54" i="46"/>
  <c r="J55" i="46"/>
  <c r="J56" i="46"/>
  <c r="J57" i="46"/>
  <c r="J58" i="46"/>
  <c r="J59" i="46"/>
  <c r="J60" i="46"/>
  <c r="J61" i="46"/>
  <c r="J62" i="46"/>
  <c r="J63" i="46"/>
  <c r="J64" i="46"/>
  <c r="J65" i="46"/>
  <c r="J66" i="46"/>
  <c r="J67" i="46"/>
  <c r="J68" i="46"/>
  <c r="J69" i="46"/>
  <c r="J70" i="46"/>
  <c r="J71" i="46"/>
  <c r="J72" i="46"/>
  <c r="J73" i="46"/>
  <c r="J74" i="46"/>
  <c r="J75" i="46"/>
  <c r="J76" i="46"/>
  <c r="J77" i="46"/>
  <c r="J78" i="46"/>
  <c r="J79" i="46"/>
  <c r="J80" i="46"/>
  <c r="J82" i="46"/>
  <c r="G19" i="46"/>
  <c r="H5" i="46"/>
  <c r="G27" i="46"/>
  <c r="G22" i="46"/>
  <c r="G25" i="46"/>
  <c r="H7" i="46"/>
  <c r="G23" i="46"/>
  <c r="G26" i="46"/>
  <c r="G24" i="46"/>
  <c r="F152" i="46"/>
  <c r="L82" i="46"/>
  <c r="H8" i="46" l="1"/>
  <c r="J83" i="46"/>
  <c r="J84" i="46"/>
  <c r="J85" i="46"/>
  <c r="J86" i="46"/>
  <c r="J87" i="46"/>
  <c r="J88" i="46"/>
  <c r="J89" i="46"/>
  <c r="J90" i="46"/>
  <c r="J91" i="46"/>
  <c r="J92" i="46"/>
  <c r="J93" i="46"/>
  <c r="J94" i="46"/>
  <c r="J95" i="46"/>
  <c r="J96" i="46"/>
  <c r="J97" i="46"/>
  <c r="J98" i="46"/>
  <c r="J99" i="46"/>
  <c r="J100" i="46"/>
  <c r="J101" i="46"/>
  <c r="J102" i="46"/>
  <c r="J103" i="46"/>
  <c r="J104" i="46"/>
  <c r="J105" i="46"/>
  <c r="J106" i="46"/>
  <c r="J107" i="46"/>
  <c r="J108" i="46"/>
  <c r="J109" i="46"/>
  <c r="J110" i="46"/>
  <c r="J111" i="46"/>
  <c r="J112" i="46"/>
  <c r="J113" i="46"/>
  <c r="J114" i="46"/>
  <c r="J115" i="46"/>
  <c r="J116" i="46"/>
  <c r="J117" i="46"/>
  <c r="J118" i="46"/>
  <c r="J119" i="46"/>
  <c r="J120" i="46"/>
  <c r="J121" i="46"/>
  <c r="J122" i="46"/>
  <c r="J123" i="46"/>
  <c r="J124" i="46"/>
  <c r="J125" i="46"/>
  <c r="J126" i="46"/>
  <c r="J127" i="46"/>
  <c r="J128" i="46"/>
  <c r="J129" i="46"/>
  <c r="J130" i="46"/>
  <c r="J131" i="46"/>
  <c r="J132" i="46"/>
  <c r="J133" i="46"/>
  <c r="J134" i="46"/>
  <c r="J135" i="46"/>
  <c r="J136" i="46"/>
  <c r="J137" i="46"/>
  <c r="J138" i="46"/>
  <c r="J139" i="46"/>
  <c r="J140" i="46"/>
  <c r="J141" i="46"/>
  <c r="J142" i="46"/>
  <c r="J143" i="46"/>
  <c r="J144" i="46"/>
  <c r="J145" i="46"/>
  <c r="J146" i="46"/>
  <c r="J147" i="46"/>
  <c r="J148" i="46"/>
  <c r="J149" i="46"/>
  <c r="J150" i="46"/>
  <c r="G112" i="45"/>
  <c r="G113" i="45"/>
  <c r="G85" i="45"/>
  <c r="G86" i="45"/>
  <c r="K155" i="45"/>
  <c r="G152" i="45"/>
  <c r="G151" i="45"/>
  <c r="G150" i="45"/>
  <c r="G149" i="45"/>
  <c r="G148" i="45"/>
  <c r="G147" i="45"/>
  <c r="G146" i="45"/>
  <c r="G145" i="45"/>
  <c r="G144" i="45"/>
  <c r="G143" i="45"/>
  <c r="G142" i="45"/>
  <c r="G141" i="45"/>
  <c r="G140" i="45"/>
  <c r="G139" i="45"/>
  <c r="G138" i="45"/>
  <c r="G137" i="45"/>
  <c r="G136" i="45"/>
  <c r="G135" i="45"/>
  <c r="G134" i="45"/>
  <c r="G133" i="45"/>
  <c r="G132" i="45"/>
  <c r="G131" i="45"/>
  <c r="G130" i="45"/>
  <c r="G129" i="45"/>
  <c r="G128" i="45"/>
  <c r="G127" i="45"/>
  <c r="G126" i="45"/>
  <c r="G125" i="45"/>
  <c r="G124" i="45"/>
  <c r="G123" i="45"/>
  <c r="G122" i="45"/>
  <c r="G121" i="45"/>
  <c r="G120" i="45"/>
  <c r="G119" i="45"/>
  <c r="G118" i="45"/>
  <c r="G117" i="45"/>
  <c r="G116" i="45"/>
  <c r="G115" i="45"/>
  <c r="G114" i="45"/>
  <c r="G111" i="45"/>
  <c r="G110" i="45"/>
  <c r="G109" i="45"/>
  <c r="G108" i="45"/>
  <c r="G107" i="45"/>
  <c r="G106" i="45"/>
  <c r="G105" i="45"/>
  <c r="G104" i="45"/>
  <c r="G103" i="45"/>
  <c r="G102" i="45"/>
  <c r="G101" i="45"/>
  <c r="G100" i="45"/>
  <c r="G99" i="45"/>
  <c r="G98" i="45"/>
  <c r="G97" i="45"/>
  <c r="G96" i="45"/>
  <c r="G95" i="45"/>
  <c r="G94" i="45"/>
  <c r="G93" i="45"/>
  <c r="G92" i="45"/>
  <c r="G91" i="45"/>
  <c r="G90" i="45"/>
  <c r="G89" i="45"/>
  <c r="G88" i="45"/>
  <c r="G87" i="45"/>
  <c r="G84" i="45"/>
  <c r="G83" i="45"/>
  <c r="G82" i="45"/>
  <c r="G81" i="45"/>
  <c r="G80" i="45"/>
  <c r="G79" i="45"/>
  <c r="G78" i="45"/>
  <c r="G77" i="45"/>
  <c r="G76" i="45"/>
  <c r="G75" i="45"/>
  <c r="G74" i="45"/>
  <c r="G73" i="45"/>
  <c r="G72" i="45"/>
  <c r="G71" i="45"/>
  <c r="G70" i="45"/>
  <c r="G69" i="45"/>
  <c r="G68" i="45"/>
  <c r="G67" i="45"/>
  <c r="G66" i="45"/>
  <c r="G65" i="45"/>
  <c r="G64" i="45"/>
  <c r="G63" i="45"/>
  <c r="G62" i="45"/>
  <c r="G61" i="45"/>
  <c r="G60" i="45"/>
  <c r="G59" i="45"/>
  <c r="G58" i="45"/>
  <c r="G57" i="45"/>
  <c r="G56" i="45"/>
  <c r="G55" i="45"/>
  <c r="G54" i="45"/>
  <c r="G53" i="45"/>
  <c r="G52" i="45"/>
  <c r="G51" i="45"/>
  <c r="G50" i="45"/>
  <c r="G49" i="45"/>
  <c r="G48" i="45"/>
  <c r="G47" i="45"/>
  <c r="G46" i="45"/>
  <c r="G45" i="45"/>
  <c r="G44" i="45"/>
  <c r="G43" i="45"/>
  <c r="G42" i="45"/>
  <c r="G41" i="45"/>
  <c r="G40" i="45"/>
  <c r="G39" i="45"/>
  <c r="G38" i="45"/>
  <c r="G37" i="45"/>
  <c r="G36" i="45"/>
  <c r="G35" i="45"/>
  <c r="G34" i="45"/>
  <c r="G33" i="45"/>
  <c r="G28" i="45"/>
  <c r="G27" i="45"/>
  <c r="G26" i="45"/>
  <c r="G25" i="45"/>
  <c r="G24" i="45"/>
  <c r="G23" i="45"/>
  <c r="G18" i="45"/>
  <c r="G17" i="45"/>
  <c r="G16" i="45"/>
  <c r="G15" i="45"/>
  <c r="L9" i="45"/>
  <c r="K9" i="45"/>
  <c r="H7" i="45"/>
  <c r="G7" i="45"/>
  <c r="H6" i="45"/>
  <c r="G6" i="45"/>
  <c r="I3" i="45"/>
  <c r="K79" i="45" s="1"/>
  <c r="H20" i="45" l="1"/>
  <c r="K48" i="45"/>
  <c r="K54" i="45"/>
  <c r="K57" i="45"/>
  <c r="K61" i="45"/>
  <c r="K65" i="45"/>
  <c r="K72" i="45"/>
  <c r="K75" i="45"/>
  <c r="L151" i="46"/>
  <c r="J152" i="46"/>
  <c r="H27" i="45"/>
  <c r="K35" i="45"/>
  <c r="K39" i="45"/>
  <c r="K45" i="45"/>
  <c r="K51" i="45"/>
  <c r="K55" i="45"/>
  <c r="K58" i="45"/>
  <c r="K62" i="45"/>
  <c r="K66" i="45"/>
  <c r="K69" i="45"/>
  <c r="K80" i="45"/>
  <c r="I8" i="45"/>
  <c r="H24" i="45"/>
  <c r="H28" i="45"/>
  <c r="K36" i="45"/>
  <c r="K40" i="45"/>
  <c r="K46" i="45"/>
  <c r="K49" i="45"/>
  <c r="K52" i="45"/>
  <c r="K56" i="45"/>
  <c r="K59" i="45"/>
  <c r="K74" i="45"/>
  <c r="K77" i="45"/>
  <c r="K83" i="45"/>
  <c r="H25" i="45"/>
  <c r="K33" i="45"/>
  <c r="K64" i="45"/>
  <c r="K68" i="45"/>
  <c r="K71" i="45"/>
  <c r="K78" i="45"/>
  <c r="K81" i="45"/>
  <c r="H23" i="45"/>
  <c r="H26" i="45"/>
  <c r="K34" i="45"/>
  <c r="K44" i="45"/>
  <c r="K47" i="45"/>
  <c r="K50" i="45"/>
  <c r="K53" i="45"/>
  <c r="K60" i="45"/>
  <c r="K63" i="45"/>
  <c r="K67" i="45"/>
  <c r="K70" i="45"/>
  <c r="K73" i="45"/>
  <c r="K76" i="45"/>
  <c r="K82" i="45"/>
  <c r="I6" i="45"/>
  <c r="K102" i="45"/>
  <c r="K106" i="45"/>
  <c r="K143" i="45"/>
  <c r="K119" i="45"/>
  <c r="K127" i="45"/>
  <c r="K138" i="45"/>
  <c r="K91" i="45"/>
  <c r="K95" i="45"/>
  <c r="K107" i="45"/>
  <c r="K111" i="45"/>
  <c r="K125" i="45"/>
  <c r="K128" i="45"/>
  <c r="K141" i="45"/>
  <c r="K144" i="45"/>
  <c r="K84" i="45"/>
  <c r="K88" i="45"/>
  <c r="K100" i="45"/>
  <c r="K104" i="45"/>
  <c r="K118" i="45"/>
  <c r="K123" i="45"/>
  <c r="K134" i="45"/>
  <c r="K139" i="45"/>
  <c r="K150" i="45"/>
  <c r="G153" i="45"/>
  <c r="K89" i="45"/>
  <c r="K93" i="45"/>
  <c r="K105" i="45"/>
  <c r="K109" i="45"/>
  <c r="K121" i="45"/>
  <c r="K124" i="45"/>
  <c r="K137" i="45"/>
  <c r="K140" i="45"/>
  <c r="H6" i="44"/>
  <c r="G6" i="44"/>
  <c r="G110" i="44"/>
  <c r="G111" i="44"/>
  <c r="G113" i="44"/>
  <c r="G50" i="44"/>
  <c r="K155" i="44"/>
  <c r="G152" i="44"/>
  <c r="G151" i="44"/>
  <c r="G150" i="44"/>
  <c r="G149" i="44"/>
  <c r="G148" i="44"/>
  <c r="G147" i="44"/>
  <c r="G146" i="44"/>
  <c r="G145" i="44"/>
  <c r="G144" i="44"/>
  <c r="G143" i="44"/>
  <c r="G142" i="44"/>
  <c r="G141" i="44"/>
  <c r="G140" i="44"/>
  <c r="G139" i="44"/>
  <c r="G138" i="44"/>
  <c r="G137" i="44"/>
  <c r="G136" i="44"/>
  <c r="G135" i="44"/>
  <c r="G134" i="44"/>
  <c r="G133" i="44"/>
  <c r="G132" i="44"/>
  <c r="G131" i="44"/>
  <c r="G130" i="44"/>
  <c r="G129" i="44"/>
  <c r="G128" i="44"/>
  <c r="G127" i="44"/>
  <c r="G126" i="44"/>
  <c r="G125" i="44"/>
  <c r="G124" i="44"/>
  <c r="G123" i="44"/>
  <c r="G122" i="44"/>
  <c r="G121" i="44"/>
  <c r="G120" i="44"/>
  <c r="G119" i="44"/>
  <c r="G118" i="44"/>
  <c r="G117" i="44"/>
  <c r="G116" i="44"/>
  <c r="G115" i="44"/>
  <c r="G114" i="44"/>
  <c r="G109" i="44"/>
  <c r="G108" i="44"/>
  <c r="G107" i="44"/>
  <c r="G106" i="44"/>
  <c r="G105" i="44"/>
  <c r="G104" i="44"/>
  <c r="G103" i="44"/>
  <c r="G102" i="44"/>
  <c r="G101" i="44"/>
  <c r="G100" i="44"/>
  <c r="G99" i="44"/>
  <c r="G98" i="44"/>
  <c r="G97" i="44"/>
  <c r="G96" i="44"/>
  <c r="G95" i="44"/>
  <c r="G94" i="44"/>
  <c r="G93" i="44"/>
  <c r="G92" i="44"/>
  <c r="G91" i="44"/>
  <c r="G90" i="44"/>
  <c r="G89" i="44"/>
  <c r="G88" i="44"/>
  <c r="G87" i="44"/>
  <c r="G86" i="44"/>
  <c r="G85" i="44"/>
  <c r="G84" i="44"/>
  <c r="G83" i="44"/>
  <c r="G82" i="44"/>
  <c r="G81" i="44"/>
  <c r="G80" i="44"/>
  <c r="G79" i="44"/>
  <c r="G78" i="44"/>
  <c r="G77" i="44"/>
  <c r="G76" i="44"/>
  <c r="G75" i="44"/>
  <c r="G74" i="44"/>
  <c r="G73" i="44"/>
  <c r="G72" i="44"/>
  <c r="G71" i="44"/>
  <c r="G70" i="44"/>
  <c r="G69" i="44"/>
  <c r="G68" i="44"/>
  <c r="G67" i="44"/>
  <c r="G66" i="44"/>
  <c r="G65" i="44"/>
  <c r="G64" i="44"/>
  <c r="G63" i="44"/>
  <c r="G62" i="44"/>
  <c r="G61" i="44"/>
  <c r="G60" i="44"/>
  <c r="G59" i="44"/>
  <c r="G58" i="44"/>
  <c r="G57" i="44"/>
  <c r="G56" i="44"/>
  <c r="G55" i="44"/>
  <c r="G54" i="44"/>
  <c r="G53" i="44"/>
  <c r="G52" i="44"/>
  <c r="G51" i="44"/>
  <c r="G49" i="44"/>
  <c r="G48" i="44"/>
  <c r="G47" i="44"/>
  <c r="G46" i="44"/>
  <c r="G45" i="44"/>
  <c r="G44" i="44"/>
  <c r="G43" i="44"/>
  <c r="G42" i="44"/>
  <c r="G41" i="44"/>
  <c r="G40" i="44"/>
  <c r="G39" i="44"/>
  <c r="G38" i="44"/>
  <c r="G37" i="44"/>
  <c r="G36" i="44"/>
  <c r="G35" i="44"/>
  <c r="G34" i="44"/>
  <c r="G33" i="44"/>
  <c r="G28" i="44"/>
  <c r="G27" i="44"/>
  <c r="G26" i="44"/>
  <c r="G25" i="44"/>
  <c r="G24" i="44"/>
  <c r="G23" i="44"/>
  <c r="G18" i="44"/>
  <c r="G17" i="44"/>
  <c r="G16" i="44"/>
  <c r="G15" i="44"/>
  <c r="L9" i="44"/>
  <c r="K9" i="44"/>
  <c r="H7" i="44"/>
  <c r="G7" i="44"/>
  <c r="I3" i="44"/>
  <c r="I8" i="44" s="1"/>
  <c r="H23" i="44" l="1"/>
  <c r="H24" i="44"/>
  <c r="H26" i="44"/>
  <c r="H27" i="44"/>
  <c r="K33" i="44"/>
  <c r="K34" i="44"/>
  <c r="K35" i="44"/>
  <c r="K36" i="44"/>
  <c r="K37" i="44"/>
  <c r="K38" i="44"/>
  <c r="K39" i="44"/>
  <c r="K40" i="44"/>
  <c r="K41" i="44"/>
  <c r="K42" i="44"/>
  <c r="K43" i="44"/>
  <c r="K44" i="44"/>
  <c r="K45" i="44"/>
  <c r="K46" i="44"/>
  <c r="K47" i="44"/>
  <c r="K48" i="44"/>
  <c r="K49" i="44"/>
  <c r="K51" i="44"/>
  <c r="K52" i="44"/>
  <c r="K53" i="44"/>
  <c r="K54" i="44"/>
  <c r="K55" i="44"/>
  <c r="K56" i="44"/>
  <c r="K57" i="44"/>
  <c r="K58" i="44"/>
  <c r="K59" i="44"/>
  <c r="K60" i="44"/>
  <c r="K61" i="44"/>
  <c r="K62" i="44"/>
  <c r="K63" i="44"/>
  <c r="K64" i="44"/>
  <c r="K65" i="44"/>
  <c r="K66" i="44"/>
  <c r="K67" i="44"/>
  <c r="K68" i="44"/>
  <c r="K69" i="44"/>
  <c r="K70" i="44"/>
  <c r="K71" i="44"/>
  <c r="K72" i="44"/>
  <c r="K73" i="44"/>
  <c r="K74" i="44"/>
  <c r="K75" i="44"/>
  <c r="K76" i="44"/>
  <c r="K77" i="44"/>
  <c r="K78" i="44"/>
  <c r="K79" i="44"/>
  <c r="K80" i="44"/>
  <c r="K81" i="44"/>
  <c r="K82" i="44"/>
  <c r="K83" i="44"/>
  <c r="K50" i="44"/>
  <c r="K135" i="45"/>
  <c r="K152" i="45"/>
  <c r="K113" i="45"/>
  <c r="K112" i="45"/>
  <c r="K145" i="45"/>
  <c r="K129" i="45"/>
  <c r="K97" i="45"/>
  <c r="M83" i="45"/>
  <c r="K142" i="45"/>
  <c r="K126" i="45"/>
  <c r="K108" i="45"/>
  <c r="K92" i="45"/>
  <c r="K149" i="45"/>
  <c r="K133" i="45"/>
  <c r="K117" i="45"/>
  <c r="K99" i="45"/>
  <c r="I9" i="45"/>
  <c r="K114" i="45"/>
  <c r="K130" i="45"/>
  <c r="K110" i="45"/>
  <c r="K94" i="45"/>
  <c r="K148" i="45"/>
  <c r="K132" i="45"/>
  <c r="K116" i="45"/>
  <c r="K101" i="45"/>
  <c r="K85" i="45"/>
  <c r="K147" i="45"/>
  <c r="K131" i="45"/>
  <c r="K115" i="45"/>
  <c r="K96" i="45"/>
  <c r="K136" i="45"/>
  <c r="K120" i="45"/>
  <c r="K103" i="45"/>
  <c r="K87" i="45"/>
  <c r="K146" i="45"/>
  <c r="K151" i="45"/>
  <c r="K122" i="45"/>
  <c r="K98" i="45"/>
  <c r="K86" i="45"/>
  <c r="G153" i="44"/>
  <c r="I6" i="44"/>
  <c r="I9" i="44" s="1"/>
  <c r="H20" i="44"/>
  <c r="H25" i="44"/>
  <c r="H28" i="44"/>
  <c r="G54" i="43"/>
  <c r="G123" i="43"/>
  <c r="G124" i="43"/>
  <c r="K157" i="43"/>
  <c r="G154" i="43"/>
  <c r="G153" i="43"/>
  <c r="G152" i="43"/>
  <c r="G151" i="43"/>
  <c r="G150" i="43"/>
  <c r="G149" i="43"/>
  <c r="G148" i="43"/>
  <c r="G147" i="43"/>
  <c r="G146" i="43"/>
  <c r="G145" i="43"/>
  <c r="G144" i="43"/>
  <c r="G143" i="43"/>
  <c r="G142" i="43"/>
  <c r="G141" i="43"/>
  <c r="G140" i="43"/>
  <c r="G139" i="43"/>
  <c r="G138" i="43"/>
  <c r="G137" i="43"/>
  <c r="G136" i="43"/>
  <c r="G135" i="43"/>
  <c r="G134" i="43"/>
  <c r="G133" i="43"/>
  <c r="G132" i="43"/>
  <c r="G131" i="43"/>
  <c r="G130" i="43"/>
  <c r="G129" i="43"/>
  <c r="G128" i="43"/>
  <c r="G127" i="43"/>
  <c r="G126" i="43"/>
  <c r="G125" i="43"/>
  <c r="G122" i="43"/>
  <c r="G121" i="43"/>
  <c r="G120" i="43"/>
  <c r="G119" i="43"/>
  <c r="G118" i="43"/>
  <c r="G117" i="43"/>
  <c r="G116" i="43"/>
  <c r="G115" i="43"/>
  <c r="G114" i="43"/>
  <c r="G113" i="43"/>
  <c r="G112" i="43"/>
  <c r="G111" i="43"/>
  <c r="G110" i="43"/>
  <c r="G109" i="43"/>
  <c r="G108" i="43"/>
  <c r="G107" i="43"/>
  <c r="G106" i="43"/>
  <c r="G105" i="43"/>
  <c r="G104" i="43"/>
  <c r="G103" i="43"/>
  <c r="G102" i="43"/>
  <c r="G101" i="43"/>
  <c r="G100" i="43"/>
  <c r="G99" i="43"/>
  <c r="G98" i="43"/>
  <c r="G97" i="43"/>
  <c r="G96" i="43"/>
  <c r="G95" i="43"/>
  <c r="G94" i="43"/>
  <c r="G93" i="43"/>
  <c r="G92" i="43"/>
  <c r="G91" i="43"/>
  <c r="G90" i="43"/>
  <c r="G89" i="43"/>
  <c r="G88" i="43"/>
  <c r="G87" i="43"/>
  <c r="G86" i="43"/>
  <c r="G85" i="43"/>
  <c r="G84" i="43"/>
  <c r="G83" i="43"/>
  <c r="G82" i="43"/>
  <c r="G81" i="43"/>
  <c r="G80" i="43"/>
  <c r="G79" i="43"/>
  <c r="G78" i="43"/>
  <c r="G77" i="43"/>
  <c r="G76" i="43"/>
  <c r="G75" i="43"/>
  <c r="G74" i="43"/>
  <c r="G73" i="43"/>
  <c r="G72" i="43"/>
  <c r="G71" i="43"/>
  <c r="G70" i="43"/>
  <c r="G69" i="43"/>
  <c r="G68" i="43"/>
  <c r="G67" i="43"/>
  <c r="G66" i="43"/>
  <c r="G65" i="43"/>
  <c r="G64" i="43"/>
  <c r="G63" i="43"/>
  <c r="G62" i="43"/>
  <c r="G61" i="43"/>
  <c r="G60" i="43"/>
  <c r="G59" i="43"/>
  <c r="G58" i="43"/>
  <c r="G57" i="43"/>
  <c r="G56" i="43"/>
  <c r="G55" i="43"/>
  <c r="G53" i="43"/>
  <c r="G51" i="43"/>
  <c r="G50" i="43"/>
  <c r="G49" i="43"/>
  <c r="G48" i="43"/>
  <c r="G47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L34" i="43"/>
  <c r="G30" i="43"/>
  <c r="G29" i="43"/>
  <c r="G28" i="43"/>
  <c r="G27" i="43"/>
  <c r="G26" i="43"/>
  <c r="H26" i="43" s="1"/>
  <c r="G25" i="43"/>
  <c r="G20" i="43"/>
  <c r="G19" i="43"/>
  <c r="G18" i="43"/>
  <c r="G17" i="43"/>
  <c r="L11" i="43"/>
  <c r="K11" i="43"/>
  <c r="H9" i="43"/>
  <c r="G9" i="43"/>
  <c r="H8" i="43"/>
  <c r="G8" i="43"/>
  <c r="I8" i="43" s="1"/>
  <c r="I5" i="43"/>
  <c r="K26" i="44" l="1"/>
  <c r="K27" i="44"/>
  <c r="K54" i="43"/>
  <c r="K52" i="43"/>
  <c r="K28" i="43"/>
  <c r="H28" i="43"/>
  <c r="K29" i="43"/>
  <c r="H29" i="43"/>
  <c r="K35" i="43"/>
  <c r="K36" i="43"/>
  <c r="K37" i="43"/>
  <c r="K38" i="43"/>
  <c r="K39" i="43"/>
  <c r="K40" i="43"/>
  <c r="K42" i="43"/>
  <c r="K43" i="43"/>
  <c r="K44" i="43"/>
  <c r="K45" i="43"/>
  <c r="K47" i="43"/>
  <c r="K48" i="43"/>
  <c r="K49" i="43"/>
  <c r="K50" i="43"/>
  <c r="K51" i="43"/>
  <c r="K53" i="43"/>
  <c r="K55" i="43"/>
  <c r="K56" i="43"/>
  <c r="K57" i="43"/>
  <c r="K58" i="43"/>
  <c r="K59" i="43"/>
  <c r="K60" i="43"/>
  <c r="K61" i="43"/>
  <c r="K62" i="43"/>
  <c r="K63" i="43"/>
  <c r="K64" i="43"/>
  <c r="K65" i="43"/>
  <c r="K66" i="43"/>
  <c r="K67" i="43"/>
  <c r="K68" i="43"/>
  <c r="K69" i="43"/>
  <c r="K70" i="43"/>
  <c r="K71" i="43"/>
  <c r="K72" i="43"/>
  <c r="K73" i="43"/>
  <c r="K74" i="43"/>
  <c r="K75" i="43"/>
  <c r="K76" i="43"/>
  <c r="K77" i="43"/>
  <c r="K78" i="43"/>
  <c r="K79" i="43"/>
  <c r="K80" i="43"/>
  <c r="K81" i="43"/>
  <c r="K82" i="43"/>
  <c r="K83" i="43"/>
  <c r="K84" i="43"/>
  <c r="K85" i="43"/>
  <c r="K86" i="43"/>
  <c r="K87" i="43"/>
  <c r="K88" i="43"/>
  <c r="K89" i="43"/>
  <c r="K90" i="43"/>
  <c r="K91" i="43"/>
  <c r="K92" i="43"/>
  <c r="K93" i="43"/>
  <c r="K94" i="43"/>
  <c r="K95" i="43"/>
  <c r="K96" i="43"/>
  <c r="K97" i="43"/>
  <c r="K98" i="43"/>
  <c r="K99" i="43"/>
  <c r="K100" i="43"/>
  <c r="K101" i="43"/>
  <c r="K102" i="43"/>
  <c r="K103" i="43"/>
  <c r="K104" i="43"/>
  <c r="K105" i="43"/>
  <c r="K106" i="43"/>
  <c r="K107" i="43"/>
  <c r="K108" i="43"/>
  <c r="K109" i="43"/>
  <c r="K110" i="43"/>
  <c r="K111" i="43"/>
  <c r="K112" i="43"/>
  <c r="K113" i="43"/>
  <c r="K114" i="43"/>
  <c r="K115" i="43"/>
  <c r="K116" i="43"/>
  <c r="K117" i="43"/>
  <c r="K118" i="43"/>
  <c r="K119" i="43"/>
  <c r="K120" i="43"/>
  <c r="K121" i="43"/>
  <c r="K122" i="43"/>
  <c r="K125" i="43"/>
  <c r="K126" i="43"/>
  <c r="K127" i="43"/>
  <c r="K128" i="43"/>
  <c r="K129" i="43"/>
  <c r="K130" i="43"/>
  <c r="K131" i="43"/>
  <c r="K132" i="43"/>
  <c r="K133" i="43"/>
  <c r="K134" i="43"/>
  <c r="K135" i="43"/>
  <c r="K136" i="43"/>
  <c r="K137" i="43"/>
  <c r="K138" i="43"/>
  <c r="K139" i="43"/>
  <c r="K140" i="43"/>
  <c r="K141" i="43"/>
  <c r="K142" i="43"/>
  <c r="K143" i="43"/>
  <c r="K144" i="43"/>
  <c r="K145" i="43"/>
  <c r="K146" i="43"/>
  <c r="K147" i="43"/>
  <c r="K148" i="43"/>
  <c r="K149" i="43"/>
  <c r="K150" i="43"/>
  <c r="K151" i="43"/>
  <c r="K152" i="43"/>
  <c r="K153" i="43"/>
  <c r="K154" i="43"/>
  <c r="K124" i="43"/>
  <c r="K123" i="43"/>
  <c r="K112" i="44"/>
  <c r="K84" i="44"/>
  <c r="K85" i="44"/>
  <c r="K86" i="44"/>
  <c r="K87" i="44"/>
  <c r="K88" i="44"/>
  <c r="K89" i="44"/>
  <c r="K90" i="44"/>
  <c r="K91" i="44"/>
  <c r="K92" i="44"/>
  <c r="K93" i="44"/>
  <c r="K94" i="44"/>
  <c r="K95" i="44"/>
  <c r="K96" i="44"/>
  <c r="K97" i="44"/>
  <c r="K98" i="44"/>
  <c r="K99" i="44"/>
  <c r="K100" i="44"/>
  <c r="K101" i="44"/>
  <c r="K102" i="44"/>
  <c r="K103" i="44"/>
  <c r="K104" i="44"/>
  <c r="K105" i="44"/>
  <c r="K106" i="44"/>
  <c r="K107" i="44"/>
  <c r="K108" i="44"/>
  <c r="K109" i="44"/>
  <c r="K114" i="44"/>
  <c r="K115" i="44"/>
  <c r="K116" i="44"/>
  <c r="K117" i="44"/>
  <c r="K118" i="44"/>
  <c r="K119" i="44"/>
  <c r="K120" i="44"/>
  <c r="K121" i="44"/>
  <c r="K122" i="44"/>
  <c r="K123" i="44"/>
  <c r="K124" i="44"/>
  <c r="K125" i="44"/>
  <c r="K126" i="44"/>
  <c r="K127" i="44"/>
  <c r="K128" i="44"/>
  <c r="K129" i="44"/>
  <c r="K130" i="44"/>
  <c r="K131" i="44"/>
  <c r="K132" i="44"/>
  <c r="K133" i="44"/>
  <c r="K134" i="44"/>
  <c r="K135" i="44"/>
  <c r="K136" i="44"/>
  <c r="K137" i="44"/>
  <c r="K138" i="44"/>
  <c r="K139" i="44"/>
  <c r="K140" i="44"/>
  <c r="K141" i="44"/>
  <c r="K142" i="44"/>
  <c r="K143" i="44"/>
  <c r="K144" i="44"/>
  <c r="K145" i="44"/>
  <c r="K146" i="44"/>
  <c r="K147" i="44"/>
  <c r="K148" i="44"/>
  <c r="K149" i="44"/>
  <c r="K150" i="44"/>
  <c r="K151" i="44"/>
  <c r="K152" i="44"/>
  <c r="K113" i="44"/>
  <c r="K153" i="44" s="1"/>
  <c r="K111" i="44"/>
  <c r="K110" i="44"/>
  <c r="M152" i="45"/>
  <c r="K153" i="45"/>
  <c r="M154" i="43"/>
  <c r="M84" i="43"/>
  <c r="G155" i="43"/>
  <c r="H22" i="43"/>
  <c r="I11" i="43"/>
  <c r="H25" i="43"/>
  <c r="I10" i="43"/>
  <c r="H27" i="43"/>
  <c r="H30" i="43"/>
  <c r="K155" i="43"/>
  <c r="K158" i="42"/>
  <c r="G155" i="42"/>
  <c r="G154" i="42"/>
  <c r="G153" i="42"/>
  <c r="G152" i="42"/>
  <c r="G151" i="42"/>
  <c r="G150" i="42"/>
  <c r="G149" i="42"/>
  <c r="G148" i="42"/>
  <c r="G147" i="42"/>
  <c r="G146" i="42"/>
  <c r="G145" i="42"/>
  <c r="G144" i="42"/>
  <c r="G143" i="42"/>
  <c r="G142" i="42"/>
  <c r="G141" i="42"/>
  <c r="G140" i="42"/>
  <c r="G139" i="42"/>
  <c r="G138" i="42"/>
  <c r="G137" i="42"/>
  <c r="G136" i="42"/>
  <c r="G135" i="42"/>
  <c r="G134" i="42"/>
  <c r="G133" i="42"/>
  <c r="G132" i="42"/>
  <c r="G131" i="42"/>
  <c r="G130" i="42"/>
  <c r="G129" i="42"/>
  <c r="G128" i="42"/>
  <c r="G127" i="42"/>
  <c r="G126" i="42"/>
  <c r="G125" i="42"/>
  <c r="G124" i="42"/>
  <c r="G123" i="42"/>
  <c r="G122" i="42"/>
  <c r="G121" i="42"/>
  <c r="G120" i="42"/>
  <c r="G119" i="42"/>
  <c r="G118" i="42"/>
  <c r="G117" i="42"/>
  <c r="G116" i="42"/>
  <c r="G115" i="42"/>
  <c r="G114" i="42"/>
  <c r="G113" i="42"/>
  <c r="G112" i="42"/>
  <c r="G111" i="42"/>
  <c r="G110" i="42"/>
  <c r="G109" i="42"/>
  <c r="G108" i="42"/>
  <c r="G107" i="42"/>
  <c r="G106" i="42"/>
  <c r="G105" i="42"/>
  <c r="G104" i="42"/>
  <c r="G103" i="42"/>
  <c r="G102" i="42"/>
  <c r="G101" i="42"/>
  <c r="G100" i="42"/>
  <c r="G99" i="42"/>
  <c r="G98" i="42"/>
  <c r="G97" i="42"/>
  <c r="G96" i="42"/>
  <c r="G95" i="42"/>
  <c r="G94" i="42"/>
  <c r="G93" i="42"/>
  <c r="G92" i="42"/>
  <c r="G91" i="42"/>
  <c r="G90" i="42"/>
  <c r="G89" i="42"/>
  <c r="G88" i="42"/>
  <c r="G87" i="42"/>
  <c r="G86" i="42"/>
  <c r="G85" i="42"/>
  <c r="G84" i="42"/>
  <c r="G83" i="42"/>
  <c r="G82" i="42"/>
  <c r="G81" i="42"/>
  <c r="G80" i="42"/>
  <c r="G79" i="42"/>
  <c r="G78" i="42"/>
  <c r="G77" i="42"/>
  <c r="G76" i="42"/>
  <c r="G75" i="42"/>
  <c r="G74" i="42"/>
  <c r="G73" i="42"/>
  <c r="G72" i="42"/>
  <c r="G71" i="42"/>
  <c r="G70" i="42"/>
  <c r="G69" i="42"/>
  <c r="G68" i="42"/>
  <c r="G67" i="42"/>
  <c r="G66" i="42"/>
  <c r="G65" i="42"/>
  <c r="G64" i="42"/>
  <c r="G63" i="42"/>
  <c r="G62" i="42"/>
  <c r="G61" i="42"/>
  <c r="G60" i="42"/>
  <c r="G59" i="42"/>
  <c r="G58" i="42"/>
  <c r="G57" i="42"/>
  <c r="G56" i="42"/>
  <c r="G55" i="42"/>
  <c r="G54" i="42"/>
  <c r="G53" i="42"/>
  <c r="G52" i="42"/>
  <c r="G51" i="42"/>
  <c r="G50" i="42"/>
  <c r="G49" i="42"/>
  <c r="G48" i="42"/>
  <c r="G47" i="42"/>
  <c r="G46" i="42"/>
  <c r="G45" i="42"/>
  <c r="G44" i="42"/>
  <c r="G43" i="42"/>
  <c r="G42" i="42"/>
  <c r="G41" i="42"/>
  <c r="G40" i="42"/>
  <c r="G39" i="42"/>
  <c r="G38" i="42"/>
  <c r="G37" i="42"/>
  <c r="G36" i="42"/>
  <c r="L35" i="42"/>
  <c r="G31" i="42"/>
  <c r="G30" i="42"/>
  <c r="G29" i="42"/>
  <c r="G28" i="42"/>
  <c r="G27" i="42"/>
  <c r="G26" i="42"/>
  <c r="G21" i="42"/>
  <c r="G20" i="42"/>
  <c r="G19" i="42"/>
  <c r="G18" i="42"/>
  <c r="L12" i="42"/>
  <c r="K12" i="42"/>
  <c r="H10" i="42"/>
  <c r="G10" i="42"/>
  <c r="H9" i="42"/>
  <c r="G9" i="42"/>
  <c r="I6" i="42"/>
  <c r="I11" i="42" s="1"/>
  <c r="I9" i="42" l="1"/>
  <c r="M83" i="44"/>
  <c r="H23" i="42"/>
  <c r="H26" i="42"/>
  <c r="H28" i="42"/>
  <c r="H31" i="42"/>
  <c r="L27" i="43"/>
  <c r="M152" i="44"/>
  <c r="K37" i="42"/>
  <c r="K41" i="42"/>
  <c r="K48" i="42"/>
  <c r="K52" i="42"/>
  <c r="K56" i="42"/>
  <c r="K60" i="42"/>
  <c r="K64" i="42"/>
  <c r="K68" i="42"/>
  <c r="K72" i="42"/>
  <c r="K76" i="42"/>
  <c r="K79" i="42"/>
  <c r="K83" i="42"/>
  <c r="K86" i="42"/>
  <c r="K38" i="42"/>
  <c r="K42" i="42"/>
  <c r="K45" i="42"/>
  <c r="K49" i="42"/>
  <c r="K53" i="42"/>
  <c r="K57" i="42"/>
  <c r="K61" i="42"/>
  <c r="K65" i="42"/>
  <c r="K69" i="42"/>
  <c r="K73" i="42"/>
  <c r="K80" i="42"/>
  <c r="K84" i="42"/>
  <c r="K29" i="42"/>
  <c r="K36" i="42"/>
  <c r="K39" i="42"/>
  <c r="K43" i="42"/>
  <c r="K46" i="42"/>
  <c r="K50" i="42"/>
  <c r="K54" i="42"/>
  <c r="K58" i="42"/>
  <c r="K62" i="42"/>
  <c r="K66" i="42"/>
  <c r="K70" i="42"/>
  <c r="K74" i="42"/>
  <c r="K77" i="42"/>
  <c r="K81" i="42"/>
  <c r="K30" i="42"/>
  <c r="K40" i="42"/>
  <c r="K44" i="42"/>
  <c r="K47" i="42"/>
  <c r="K51" i="42"/>
  <c r="K55" i="42"/>
  <c r="K59" i="42"/>
  <c r="K63" i="42"/>
  <c r="K67" i="42"/>
  <c r="K71" i="42"/>
  <c r="K75" i="42"/>
  <c r="K78" i="42"/>
  <c r="K82" i="42"/>
  <c r="K85" i="42"/>
  <c r="I12" i="42"/>
  <c r="K95" i="42"/>
  <c r="K103" i="42"/>
  <c r="K111" i="42"/>
  <c r="K90" i="42"/>
  <c r="K87" i="42"/>
  <c r="K98" i="42"/>
  <c r="K106" i="42"/>
  <c r="K114" i="42"/>
  <c r="G156" i="42"/>
  <c r="K155" i="42"/>
  <c r="K153" i="42"/>
  <c r="K151" i="42"/>
  <c r="K149" i="42"/>
  <c r="K147" i="42"/>
  <c r="K145" i="42"/>
  <c r="K143" i="42"/>
  <c r="K141" i="42"/>
  <c r="K139" i="42"/>
  <c r="K137" i="42"/>
  <c r="K135" i="42"/>
  <c r="K133" i="42"/>
  <c r="K131" i="42"/>
  <c r="K129" i="42"/>
  <c r="K127" i="42"/>
  <c r="K125" i="42"/>
  <c r="K123" i="42"/>
  <c r="K121" i="42"/>
  <c r="K119" i="42"/>
  <c r="K117" i="42"/>
  <c r="K88" i="42"/>
  <c r="K93" i="42"/>
  <c r="K96" i="42"/>
  <c r="K101" i="42"/>
  <c r="K104" i="42"/>
  <c r="K109" i="42"/>
  <c r="K112" i="42"/>
  <c r="K118" i="42"/>
  <c r="K122" i="42"/>
  <c r="K126" i="42"/>
  <c r="K130" i="42"/>
  <c r="K134" i="42"/>
  <c r="K138" i="42"/>
  <c r="K142" i="42"/>
  <c r="K146" i="42"/>
  <c r="K150" i="42"/>
  <c r="K154" i="42"/>
  <c r="K91" i="42"/>
  <c r="K94" i="42"/>
  <c r="K99" i="42"/>
  <c r="K102" i="42"/>
  <c r="K107" i="42"/>
  <c r="K110" i="42"/>
  <c r="K115" i="42"/>
  <c r="K89" i="42"/>
  <c r="K92" i="42"/>
  <c r="K97" i="42"/>
  <c r="K100" i="42"/>
  <c r="K105" i="42"/>
  <c r="K108" i="42"/>
  <c r="K113" i="42"/>
  <c r="K116" i="42"/>
  <c r="K120" i="42"/>
  <c r="K124" i="42"/>
  <c r="K128" i="42"/>
  <c r="K132" i="42"/>
  <c r="K136" i="42"/>
  <c r="K140" i="42"/>
  <c r="K144" i="42"/>
  <c r="K148" i="42"/>
  <c r="K152" i="42"/>
  <c r="H10" i="40"/>
  <c r="G10" i="40"/>
  <c r="G9" i="40"/>
  <c r="H9" i="40"/>
  <c r="L35" i="40"/>
  <c r="K156" i="42" l="1"/>
  <c r="M25" i="40"/>
  <c r="G21" i="40"/>
  <c r="I6" i="40"/>
  <c r="G31" i="40" l="1"/>
  <c r="G30" i="40"/>
  <c r="K30" i="40" s="1"/>
  <c r="G29" i="40"/>
  <c r="K29" i="40" s="1"/>
  <c r="G28" i="40"/>
  <c r="K28" i="40" s="1"/>
  <c r="G27" i="40"/>
  <c r="G26" i="40"/>
  <c r="G20" i="40"/>
  <c r="G19" i="40"/>
  <c r="G18" i="40"/>
  <c r="G49" i="40"/>
  <c r="K49" i="40" s="1"/>
  <c r="G155" i="40"/>
  <c r="G154" i="40"/>
  <c r="G153" i="40"/>
  <c r="G152" i="40"/>
  <c r="G151" i="40"/>
  <c r="G150" i="40"/>
  <c r="G149" i="40"/>
  <c r="G148" i="40"/>
  <c r="G147" i="40"/>
  <c r="G146" i="40"/>
  <c r="G145" i="40"/>
  <c r="G144" i="40"/>
  <c r="G143" i="40"/>
  <c r="G142" i="40"/>
  <c r="G141" i="40"/>
  <c r="G140" i="40"/>
  <c r="G139" i="40"/>
  <c r="G138" i="40"/>
  <c r="G137" i="40"/>
  <c r="G136" i="40"/>
  <c r="G135" i="40"/>
  <c r="G134" i="40"/>
  <c r="G133" i="40"/>
  <c r="G132" i="40"/>
  <c r="G131" i="40"/>
  <c r="G130" i="40"/>
  <c r="G129" i="40"/>
  <c r="G128" i="40"/>
  <c r="G127" i="40"/>
  <c r="G126" i="40"/>
  <c r="G125" i="40"/>
  <c r="G124" i="40"/>
  <c r="G123" i="40"/>
  <c r="G122" i="40"/>
  <c r="G121" i="40"/>
  <c r="G120" i="40"/>
  <c r="G119" i="40"/>
  <c r="G118" i="40"/>
  <c r="G117" i="40"/>
  <c r="G116" i="40"/>
  <c r="G115" i="40"/>
  <c r="G114" i="40"/>
  <c r="G113" i="40"/>
  <c r="G112" i="40"/>
  <c r="G111" i="40"/>
  <c r="G110" i="40"/>
  <c r="G109" i="40"/>
  <c r="G108" i="40"/>
  <c r="G107" i="40"/>
  <c r="G106" i="40"/>
  <c r="G105" i="40"/>
  <c r="G104" i="40"/>
  <c r="G103" i="40"/>
  <c r="G102" i="40"/>
  <c r="G101" i="40"/>
  <c r="G100" i="40"/>
  <c r="G99" i="40"/>
  <c r="G98" i="40"/>
  <c r="G97" i="40"/>
  <c r="G96" i="40"/>
  <c r="G95" i="40"/>
  <c r="G94" i="40"/>
  <c r="G93" i="40"/>
  <c r="G92" i="40"/>
  <c r="G91" i="40"/>
  <c r="G90" i="40"/>
  <c r="G89" i="40"/>
  <c r="G88" i="40"/>
  <c r="G87" i="40"/>
  <c r="G86" i="40"/>
  <c r="K86" i="40" s="1"/>
  <c r="G85" i="40"/>
  <c r="K85" i="40" s="1"/>
  <c r="G84" i="40"/>
  <c r="K84" i="40" s="1"/>
  <c r="G83" i="40"/>
  <c r="K83" i="40" s="1"/>
  <c r="G82" i="40"/>
  <c r="K82" i="40" s="1"/>
  <c r="G81" i="40"/>
  <c r="K81" i="40" s="1"/>
  <c r="G80" i="40"/>
  <c r="K80" i="40" s="1"/>
  <c r="G79" i="40"/>
  <c r="K79" i="40" s="1"/>
  <c r="G78" i="40"/>
  <c r="K78" i="40" s="1"/>
  <c r="G77" i="40"/>
  <c r="K77" i="40" s="1"/>
  <c r="G76" i="40"/>
  <c r="K76" i="40" s="1"/>
  <c r="G75" i="40"/>
  <c r="K75" i="40" s="1"/>
  <c r="G74" i="40"/>
  <c r="K74" i="40" s="1"/>
  <c r="G73" i="40"/>
  <c r="K73" i="40" s="1"/>
  <c r="G72" i="40"/>
  <c r="K72" i="40" s="1"/>
  <c r="G71" i="40"/>
  <c r="K71" i="40" s="1"/>
  <c r="G70" i="40"/>
  <c r="K70" i="40" s="1"/>
  <c r="G69" i="40"/>
  <c r="K69" i="40" s="1"/>
  <c r="G68" i="40"/>
  <c r="K68" i="40" s="1"/>
  <c r="G67" i="40"/>
  <c r="K67" i="40" s="1"/>
  <c r="G66" i="40"/>
  <c r="K66" i="40" s="1"/>
  <c r="G65" i="40"/>
  <c r="K65" i="40" s="1"/>
  <c r="G64" i="40"/>
  <c r="K64" i="40" s="1"/>
  <c r="G63" i="40"/>
  <c r="K63" i="40" s="1"/>
  <c r="G62" i="40"/>
  <c r="K62" i="40" s="1"/>
  <c r="G61" i="40"/>
  <c r="K61" i="40" s="1"/>
  <c r="G60" i="40"/>
  <c r="K60" i="40" s="1"/>
  <c r="G59" i="40"/>
  <c r="K59" i="40" s="1"/>
  <c r="G58" i="40"/>
  <c r="K58" i="40" s="1"/>
  <c r="G57" i="40"/>
  <c r="K57" i="40" s="1"/>
  <c r="G56" i="40"/>
  <c r="K56" i="40" s="1"/>
  <c r="G55" i="40"/>
  <c r="K55" i="40" s="1"/>
  <c r="G54" i="40"/>
  <c r="K54" i="40" s="1"/>
  <c r="G53" i="40"/>
  <c r="K53" i="40" s="1"/>
  <c r="G52" i="40"/>
  <c r="K52" i="40" s="1"/>
  <c r="G51" i="40"/>
  <c r="K51" i="40" s="1"/>
  <c r="G50" i="40"/>
  <c r="K50" i="40" s="1"/>
  <c r="G48" i="40"/>
  <c r="K48" i="40" s="1"/>
  <c r="G47" i="40"/>
  <c r="K47" i="40" s="1"/>
  <c r="G46" i="40"/>
  <c r="K46" i="40" s="1"/>
  <c r="G45" i="40"/>
  <c r="K45" i="40" s="1"/>
  <c r="G44" i="40"/>
  <c r="K44" i="40" s="1"/>
  <c r="G43" i="40"/>
  <c r="K43" i="40" s="1"/>
  <c r="G42" i="40"/>
  <c r="K42" i="40" s="1"/>
  <c r="G41" i="40"/>
  <c r="K41" i="40" s="1"/>
  <c r="G40" i="40"/>
  <c r="K40" i="40" s="1"/>
  <c r="G39" i="40"/>
  <c r="K39" i="40" s="1"/>
  <c r="G38" i="40"/>
  <c r="K38" i="40" s="1"/>
  <c r="G37" i="40"/>
  <c r="K37" i="40" s="1"/>
  <c r="G36" i="40"/>
  <c r="K36" i="40" s="1"/>
  <c r="L12" i="40"/>
  <c r="K12" i="40"/>
  <c r="M12" i="40" s="1"/>
  <c r="M11" i="40"/>
  <c r="I11" i="40"/>
  <c r="K158" i="40"/>
  <c r="G156" i="40" l="1"/>
  <c r="N35" i="40"/>
  <c r="I9" i="40"/>
  <c r="K122" i="40" s="1"/>
  <c r="G4" i="38"/>
  <c r="F4" i="38"/>
  <c r="F6" i="38" s="1"/>
  <c r="H3" i="38"/>
  <c r="D151" i="39"/>
  <c r="E151" i="39"/>
  <c r="K151" i="39"/>
  <c r="L5" i="39"/>
  <c r="L6" i="39"/>
  <c r="N2" i="39"/>
  <c r="M5" i="39"/>
  <c r="H5" i="41"/>
  <c r="G5" i="41"/>
  <c r="I5" i="41" s="1"/>
  <c r="I8" i="41" s="1"/>
  <c r="I2" i="41"/>
  <c r="I7" i="41" s="1"/>
  <c r="M6" i="39" l="1"/>
  <c r="M151" i="39" s="1"/>
  <c r="N7" i="39"/>
  <c r="K118" i="40"/>
  <c r="K155" i="40"/>
  <c r="K151" i="40"/>
  <c r="K147" i="40"/>
  <c r="K143" i="40"/>
  <c r="K139" i="40"/>
  <c r="K135" i="40"/>
  <c r="K131" i="40"/>
  <c r="K126" i="40"/>
  <c r="K121" i="40"/>
  <c r="K116" i="40"/>
  <c r="K112" i="40"/>
  <c r="K108" i="40"/>
  <c r="K104" i="40"/>
  <c r="K100" i="40"/>
  <c r="K96" i="40"/>
  <c r="K92" i="40"/>
  <c r="K154" i="40"/>
  <c r="K150" i="40"/>
  <c r="K146" i="40"/>
  <c r="K142" i="40"/>
  <c r="K138" i="40"/>
  <c r="K134" i="40"/>
  <c r="K130" i="40"/>
  <c r="K120" i="40"/>
  <c r="K111" i="40"/>
  <c r="K107" i="40"/>
  <c r="K99" i="40"/>
  <c r="K91" i="40"/>
  <c r="K149" i="40"/>
  <c r="K141" i="40"/>
  <c r="K133" i="40"/>
  <c r="K124" i="40"/>
  <c r="K114" i="40"/>
  <c r="K106" i="40"/>
  <c r="K94" i="40"/>
  <c r="K152" i="40"/>
  <c r="K148" i="40"/>
  <c r="K144" i="40"/>
  <c r="K140" i="40"/>
  <c r="K136" i="40"/>
  <c r="K132" i="40"/>
  <c r="K127" i="40"/>
  <c r="K123" i="40"/>
  <c r="K117" i="40"/>
  <c r="K113" i="40"/>
  <c r="K109" i="40"/>
  <c r="K105" i="40"/>
  <c r="K101" i="40"/>
  <c r="K97" i="40"/>
  <c r="K93" i="40"/>
  <c r="K89" i="40"/>
  <c r="K125" i="40"/>
  <c r="K115" i="40"/>
  <c r="K103" i="40"/>
  <c r="K95" i="40"/>
  <c r="K153" i="40"/>
  <c r="K145" i="40"/>
  <c r="K137" i="40"/>
  <c r="K128" i="40"/>
  <c r="K119" i="40"/>
  <c r="K110" i="40"/>
  <c r="K102" i="40"/>
  <c r="K98" i="40"/>
  <c r="K90" i="40"/>
  <c r="K129" i="40"/>
  <c r="I12" i="40"/>
  <c r="K88" i="40"/>
  <c r="K87" i="40"/>
  <c r="G6" i="38"/>
  <c r="N5" i="39"/>
  <c r="K8" i="41"/>
  <c r="L8" i="41"/>
  <c r="L9" i="41" s="1"/>
  <c r="E152" i="41"/>
  <c r="E151" i="41"/>
  <c r="E150" i="41"/>
  <c r="E149" i="41"/>
  <c r="E148" i="41"/>
  <c r="E147" i="41"/>
  <c r="E146" i="41"/>
  <c r="E145" i="41"/>
  <c r="E144" i="41"/>
  <c r="E143" i="41"/>
  <c r="E142" i="41"/>
  <c r="E141" i="41"/>
  <c r="E140" i="41"/>
  <c r="E139" i="41"/>
  <c r="E138" i="41"/>
  <c r="E137" i="41"/>
  <c r="E136" i="41"/>
  <c r="E135" i="41"/>
  <c r="E134" i="41"/>
  <c r="E133" i="41"/>
  <c r="E132" i="41"/>
  <c r="E131" i="41"/>
  <c r="E130" i="41"/>
  <c r="E129" i="41"/>
  <c r="E128" i="41"/>
  <c r="E127" i="41"/>
  <c r="E126" i="41"/>
  <c r="E125" i="41"/>
  <c r="E124" i="41"/>
  <c r="E123" i="41"/>
  <c r="E122" i="41"/>
  <c r="E121" i="41"/>
  <c r="E120" i="41"/>
  <c r="E119" i="41"/>
  <c r="E118" i="41"/>
  <c r="E117" i="41"/>
  <c r="E116" i="41"/>
  <c r="E115" i="41"/>
  <c r="E114" i="41"/>
  <c r="E113" i="41"/>
  <c r="E112" i="41"/>
  <c r="E111" i="41"/>
  <c r="E110" i="41"/>
  <c r="E109" i="41"/>
  <c r="E108" i="41"/>
  <c r="E107" i="41"/>
  <c r="E106" i="41"/>
  <c r="E105" i="41"/>
  <c r="E104" i="41"/>
  <c r="E103" i="41"/>
  <c r="E102" i="41"/>
  <c r="E101" i="41"/>
  <c r="E100" i="41"/>
  <c r="E99" i="41"/>
  <c r="E98" i="41"/>
  <c r="E97" i="41"/>
  <c r="E96" i="41"/>
  <c r="E95" i="41"/>
  <c r="E94" i="41"/>
  <c r="E93" i="41"/>
  <c r="E92" i="41"/>
  <c r="E91" i="41"/>
  <c r="E90" i="41"/>
  <c r="E89" i="41"/>
  <c r="E88" i="41"/>
  <c r="E87" i="41"/>
  <c r="E86" i="41"/>
  <c r="E85" i="41"/>
  <c r="E84" i="41"/>
  <c r="E153" i="41" s="1"/>
  <c r="E81" i="41"/>
  <c r="E80" i="41"/>
  <c r="E79" i="41"/>
  <c r="E78" i="41"/>
  <c r="E77" i="41"/>
  <c r="E76" i="41"/>
  <c r="E75" i="41"/>
  <c r="E74" i="41"/>
  <c r="E73" i="41"/>
  <c r="E72" i="41"/>
  <c r="E71" i="41"/>
  <c r="E70" i="41"/>
  <c r="E69" i="41"/>
  <c r="E68" i="41"/>
  <c r="E67" i="41"/>
  <c r="E66" i="41"/>
  <c r="E65" i="41"/>
  <c r="E64" i="41"/>
  <c r="E63" i="41"/>
  <c r="E62" i="41"/>
  <c r="E61" i="41"/>
  <c r="E60" i="41"/>
  <c r="E59" i="41"/>
  <c r="E58" i="41"/>
  <c r="E57" i="41"/>
  <c r="E56" i="41"/>
  <c r="E55" i="41"/>
  <c r="E54" i="41"/>
  <c r="E53" i="41"/>
  <c r="E52" i="41"/>
  <c r="E51" i="41"/>
  <c r="E50" i="41"/>
  <c r="E49" i="41"/>
  <c r="E48" i="41"/>
  <c r="E47" i="41"/>
  <c r="E46" i="41"/>
  <c r="E45" i="41"/>
  <c r="E44" i="41"/>
  <c r="E43" i="41"/>
  <c r="E42" i="41"/>
  <c r="E41" i="41"/>
  <c r="E40" i="41"/>
  <c r="E39" i="41"/>
  <c r="E38" i="41"/>
  <c r="E37" i="41"/>
  <c r="E36" i="41"/>
  <c r="E35" i="41"/>
  <c r="E34" i="41"/>
  <c r="E33" i="41"/>
  <c r="E32" i="41"/>
  <c r="E31" i="41"/>
  <c r="E28" i="41"/>
  <c r="E25" i="41"/>
  <c r="E24" i="41"/>
  <c r="E23" i="41"/>
  <c r="E22" i="41"/>
  <c r="E21" i="41"/>
  <c r="E16" i="41"/>
  <c r="K26" i="41"/>
  <c r="K15" i="41"/>
  <c r="E12" i="41"/>
  <c r="E11" i="41"/>
  <c r="H11" i="41" s="1"/>
  <c r="E10" i="41"/>
  <c r="M7" i="41"/>
  <c r="N6" i="39" l="1"/>
  <c r="M87" i="40"/>
  <c r="N88" i="40" s="1"/>
  <c r="K156" i="40"/>
  <c r="H6" i="38"/>
  <c r="H10" i="41"/>
  <c r="E82" i="41"/>
  <c r="E154" i="41" s="1"/>
  <c r="M8" i="41"/>
  <c r="H147" i="41" s="1"/>
  <c r="H12" i="41"/>
  <c r="H79" i="41"/>
  <c r="H106" i="41"/>
  <c r="H130" i="41"/>
  <c r="H138" i="41"/>
  <c r="H101" i="41"/>
  <c r="H125" i="41"/>
  <c r="H133" i="41"/>
  <c r="H94" i="41"/>
  <c r="H118" i="41"/>
  <c r="H126" i="41"/>
  <c r="H89" i="41"/>
  <c r="H113" i="41"/>
  <c r="H121" i="41"/>
  <c r="H84" i="41"/>
  <c r="H95" i="41"/>
  <c r="H99" i="41"/>
  <c r="H115" i="41"/>
  <c r="H127" i="41"/>
  <c r="H131" i="41"/>
  <c r="H152" i="41"/>
  <c r="H92" i="41"/>
  <c r="H96" i="41"/>
  <c r="H112" i="41"/>
  <c r="H124" i="41"/>
  <c r="H128" i="41"/>
  <c r="H144" i="41"/>
  <c r="F28" i="41"/>
  <c r="G28" i="41" s="1"/>
  <c r="H32" i="41"/>
  <c r="H37" i="41"/>
  <c r="H42" i="41"/>
  <c r="H48" i="41"/>
  <c r="H53" i="41"/>
  <c r="H58" i="41"/>
  <c r="H64" i="41"/>
  <c r="H69" i="41"/>
  <c r="H74" i="41"/>
  <c r="H80" i="41"/>
  <c r="H22" i="41"/>
  <c r="H33" i="41"/>
  <c r="H38" i="41"/>
  <c r="H44" i="41"/>
  <c r="H49" i="41"/>
  <c r="H54" i="41"/>
  <c r="H60" i="41"/>
  <c r="H65" i="41"/>
  <c r="H70" i="41"/>
  <c r="H76" i="41"/>
  <c r="H81" i="41"/>
  <c r="H25" i="41"/>
  <c r="H34" i="41"/>
  <c r="H40" i="41"/>
  <c r="H45" i="41"/>
  <c r="H50" i="41"/>
  <c r="H56" i="41"/>
  <c r="H61" i="41"/>
  <c r="H66" i="41"/>
  <c r="H72" i="41"/>
  <c r="H77" i="41"/>
  <c r="H21" i="41"/>
  <c r="H23" i="41"/>
  <c r="H36" i="41"/>
  <c r="H41" i="41"/>
  <c r="H46" i="41"/>
  <c r="H52" i="41"/>
  <c r="H57" i="41"/>
  <c r="H62" i="41"/>
  <c r="H68" i="41"/>
  <c r="H73" i="41"/>
  <c r="H78" i="41"/>
  <c r="F16" i="41"/>
  <c r="G16" i="41" s="1"/>
  <c r="H24" i="41"/>
  <c r="H31" i="41"/>
  <c r="H35" i="41"/>
  <c r="H39" i="41"/>
  <c r="H43" i="41"/>
  <c r="H47" i="41"/>
  <c r="H51" i="41"/>
  <c r="H55" i="41"/>
  <c r="H59" i="41"/>
  <c r="H63" i="41"/>
  <c r="H67" i="41"/>
  <c r="H71" i="41"/>
  <c r="H75" i="41"/>
  <c r="K9" i="41"/>
  <c r="H82" i="41" l="1"/>
  <c r="H140" i="41"/>
  <c r="H108" i="41"/>
  <c r="H143" i="41"/>
  <c r="H111" i="41"/>
  <c r="H145" i="41"/>
  <c r="H149" i="41"/>
  <c r="H86" i="41"/>
  <c r="H93" i="41"/>
  <c r="H98" i="41"/>
  <c r="H136" i="41"/>
  <c r="H120" i="41"/>
  <c r="H104" i="41"/>
  <c r="H88" i="41"/>
  <c r="H139" i="41"/>
  <c r="H123" i="41"/>
  <c r="H107" i="41"/>
  <c r="H91" i="41"/>
  <c r="H137" i="41"/>
  <c r="H105" i="41"/>
  <c r="H142" i="41"/>
  <c r="H110" i="41"/>
  <c r="H150" i="41"/>
  <c r="H117" i="41"/>
  <c r="H85" i="41"/>
  <c r="H122" i="41"/>
  <c r="H90" i="41"/>
  <c r="H151" i="41"/>
  <c r="H132" i="41"/>
  <c r="H116" i="41"/>
  <c r="H100" i="41"/>
  <c r="H148" i="41"/>
  <c r="H135" i="41"/>
  <c r="H119" i="41"/>
  <c r="H103" i="41"/>
  <c r="H87" i="41"/>
  <c r="H129" i="41"/>
  <c r="H97" i="41"/>
  <c r="H134" i="41"/>
  <c r="H102" i="41"/>
  <c r="H141" i="41"/>
  <c r="H109" i="41"/>
  <c r="H146" i="41"/>
  <c r="H114" i="41"/>
  <c r="K80" i="41"/>
  <c r="K75" i="41"/>
  <c r="P8" i="39"/>
  <c r="Q8" i="39"/>
  <c r="H153" i="41" l="1"/>
  <c r="H154" i="41" s="1"/>
  <c r="Q9" i="39"/>
  <c r="P26" i="39"/>
  <c r="P15" i="39"/>
  <c r="G148" i="39"/>
  <c r="G147" i="39"/>
  <c r="G146" i="39"/>
  <c r="G145" i="39"/>
  <c r="G144" i="39"/>
  <c r="G143" i="39"/>
  <c r="G142" i="39"/>
  <c r="G141" i="39"/>
  <c r="G140" i="39"/>
  <c r="G139" i="39"/>
  <c r="G138" i="39"/>
  <c r="G137" i="39"/>
  <c r="G136" i="39"/>
  <c r="G135" i="39"/>
  <c r="G134" i="39"/>
  <c r="G133" i="39"/>
  <c r="G132" i="39"/>
  <c r="G131" i="39"/>
  <c r="G130" i="39"/>
  <c r="G129" i="39"/>
  <c r="G128" i="39"/>
  <c r="G127" i="39"/>
  <c r="G126" i="39"/>
  <c r="G125" i="39"/>
  <c r="G124" i="39"/>
  <c r="G123" i="39"/>
  <c r="G122" i="39"/>
  <c r="G121" i="39"/>
  <c r="G120" i="39"/>
  <c r="G119" i="39"/>
  <c r="G118" i="39"/>
  <c r="G117" i="39"/>
  <c r="G116" i="39"/>
  <c r="G115" i="39"/>
  <c r="G114" i="39"/>
  <c r="G113" i="39"/>
  <c r="G112" i="39"/>
  <c r="G111" i="39"/>
  <c r="G110" i="39"/>
  <c r="G109" i="39"/>
  <c r="G108" i="39"/>
  <c r="G107" i="39"/>
  <c r="G106" i="39"/>
  <c r="G105" i="39"/>
  <c r="G104" i="39"/>
  <c r="G103" i="39"/>
  <c r="G102" i="39"/>
  <c r="G101" i="39"/>
  <c r="G100" i="39"/>
  <c r="G99" i="39"/>
  <c r="G98" i="39"/>
  <c r="G97" i="39"/>
  <c r="G96" i="39"/>
  <c r="G95" i="39"/>
  <c r="G94" i="39"/>
  <c r="G93" i="39"/>
  <c r="G92" i="39"/>
  <c r="G91" i="39"/>
  <c r="G90" i="39"/>
  <c r="G89" i="39"/>
  <c r="G88" i="39"/>
  <c r="G87" i="39"/>
  <c r="G86" i="39"/>
  <c r="G85" i="39"/>
  <c r="G84" i="39"/>
  <c r="G83" i="39"/>
  <c r="G82" i="39"/>
  <c r="G81" i="39"/>
  <c r="G80" i="39"/>
  <c r="H80" i="39" s="1"/>
  <c r="G79" i="39"/>
  <c r="G78" i="39"/>
  <c r="G77" i="39"/>
  <c r="G76" i="39"/>
  <c r="G75" i="39"/>
  <c r="G74" i="39"/>
  <c r="G73" i="39"/>
  <c r="G72" i="39"/>
  <c r="G71" i="39"/>
  <c r="G70" i="39"/>
  <c r="G69" i="39"/>
  <c r="G68" i="39"/>
  <c r="G67" i="39"/>
  <c r="G66" i="39"/>
  <c r="G65" i="39"/>
  <c r="G64" i="39"/>
  <c r="G63" i="39"/>
  <c r="G62" i="39"/>
  <c r="G61" i="39"/>
  <c r="G60" i="39"/>
  <c r="G59" i="39"/>
  <c r="G58" i="39"/>
  <c r="G57" i="39"/>
  <c r="G56" i="39"/>
  <c r="G55" i="39"/>
  <c r="G54" i="39"/>
  <c r="G53" i="39"/>
  <c r="G52" i="39"/>
  <c r="G51" i="39"/>
  <c r="G50" i="39"/>
  <c r="G49" i="39"/>
  <c r="G48" i="39"/>
  <c r="G47" i="39"/>
  <c r="G46" i="39"/>
  <c r="G45" i="39"/>
  <c r="G44" i="39"/>
  <c r="G43" i="39"/>
  <c r="G42" i="39"/>
  <c r="G41" i="39"/>
  <c r="G40" i="39"/>
  <c r="G39" i="39"/>
  <c r="G38" i="39"/>
  <c r="G37" i="39"/>
  <c r="G36" i="39"/>
  <c r="G35" i="39"/>
  <c r="G34" i="39"/>
  <c r="G33" i="39"/>
  <c r="G32" i="39"/>
  <c r="G31" i="39"/>
  <c r="G30" i="39"/>
  <c r="G29" i="39"/>
  <c r="G28" i="39"/>
  <c r="G27" i="39"/>
  <c r="G26" i="39"/>
  <c r="G25" i="39"/>
  <c r="G24" i="39"/>
  <c r="G23" i="39"/>
  <c r="G22" i="39"/>
  <c r="G21" i="39"/>
  <c r="G20" i="39"/>
  <c r="G19" i="39"/>
  <c r="G18" i="39"/>
  <c r="G17" i="39"/>
  <c r="G16" i="39"/>
  <c r="G15" i="39"/>
  <c r="L15" i="39" s="1"/>
  <c r="G14" i="39"/>
  <c r="G13" i="39"/>
  <c r="G12" i="39"/>
  <c r="G11" i="39"/>
  <c r="G10" i="39"/>
  <c r="P9" i="39"/>
  <c r="R8" i="39"/>
  <c r="N8" i="39" s="1"/>
  <c r="R7" i="39"/>
  <c r="L46" i="39"/>
  <c r="I80" i="39" l="1"/>
  <c r="I81" i="39"/>
  <c r="L81" i="39" s="1"/>
  <c r="H81" i="39"/>
  <c r="I82" i="39"/>
  <c r="L82" i="39" s="1"/>
  <c r="H82" i="39"/>
  <c r="I83" i="39"/>
  <c r="L83" i="39" s="1"/>
  <c r="H83" i="39"/>
  <c r="I84" i="39"/>
  <c r="L84" i="39" s="1"/>
  <c r="H84" i="39"/>
  <c r="I85" i="39"/>
  <c r="L85" i="39" s="1"/>
  <c r="H85" i="39"/>
  <c r="I86" i="39"/>
  <c r="L86" i="39" s="1"/>
  <c r="H86" i="39"/>
  <c r="I87" i="39"/>
  <c r="L87" i="39" s="1"/>
  <c r="H87" i="39"/>
  <c r="I88" i="39"/>
  <c r="L88" i="39" s="1"/>
  <c r="H88" i="39"/>
  <c r="I89" i="39"/>
  <c r="L89" i="39" s="1"/>
  <c r="H89" i="39"/>
  <c r="I90" i="39"/>
  <c r="L90" i="39" s="1"/>
  <c r="H90" i="39"/>
  <c r="I91" i="39"/>
  <c r="L91" i="39" s="1"/>
  <c r="H91" i="39"/>
  <c r="I92" i="39"/>
  <c r="L92" i="39" s="1"/>
  <c r="H92" i="39"/>
  <c r="I93" i="39"/>
  <c r="L93" i="39" s="1"/>
  <c r="H93" i="39"/>
  <c r="I94" i="39"/>
  <c r="L94" i="39" s="1"/>
  <c r="H94" i="39"/>
  <c r="I95" i="39"/>
  <c r="L95" i="39" s="1"/>
  <c r="H95" i="39"/>
  <c r="I96" i="39"/>
  <c r="L96" i="39" s="1"/>
  <c r="H96" i="39"/>
  <c r="I97" i="39"/>
  <c r="L97" i="39" s="1"/>
  <c r="H97" i="39"/>
  <c r="I98" i="39"/>
  <c r="L98" i="39" s="1"/>
  <c r="H98" i="39"/>
  <c r="I99" i="39"/>
  <c r="L99" i="39" s="1"/>
  <c r="H99" i="39"/>
  <c r="I100" i="39"/>
  <c r="L100" i="39" s="1"/>
  <c r="H100" i="39"/>
  <c r="I101" i="39"/>
  <c r="L101" i="39" s="1"/>
  <c r="H101" i="39"/>
  <c r="I102" i="39"/>
  <c r="L102" i="39" s="1"/>
  <c r="H102" i="39"/>
  <c r="I103" i="39"/>
  <c r="L103" i="39" s="1"/>
  <c r="H103" i="39"/>
  <c r="I104" i="39"/>
  <c r="L104" i="39" s="1"/>
  <c r="H104" i="39"/>
  <c r="I105" i="39"/>
  <c r="L105" i="39" s="1"/>
  <c r="H105" i="39"/>
  <c r="I106" i="39"/>
  <c r="L106" i="39" s="1"/>
  <c r="H106" i="39"/>
  <c r="I107" i="39"/>
  <c r="L107" i="39" s="1"/>
  <c r="H107" i="39"/>
  <c r="I108" i="39"/>
  <c r="L108" i="39" s="1"/>
  <c r="H108" i="39"/>
  <c r="I109" i="39"/>
  <c r="L109" i="39" s="1"/>
  <c r="H109" i="39"/>
  <c r="I110" i="39"/>
  <c r="L110" i="39" s="1"/>
  <c r="H110" i="39"/>
  <c r="I111" i="39"/>
  <c r="L111" i="39" s="1"/>
  <c r="H111" i="39"/>
  <c r="I112" i="39"/>
  <c r="L112" i="39" s="1"/>
  <c r="H112" i="39"/>
  <c r="I113" i="39"/>
  <c r="L113" i="39" s="1"/>
  <c r="H113" i="39"/>
  <c r="I114" i="39"/>
  <c r="L114" i="39" s="1"/>
  <c r="H114" i="39"/>
  <c r="I115" i="39"/>
  <c r="L115" i="39" s="1"/>
  <c r="H115" i="39"/>
  <c r="I116" i="39"/>
  <c r="L116" i="39" s="1"/>
  <c r="H116" i="39"/>
  <c r="I117" i="39"/>
  <c r="L117" i="39" s="1"/>
  <c r="H117" i="39"/>
  <c r="I118" i="39"/>
  <c r="L118" i="39" s="1"/>
  <c r="H118" i="39"/>
  <c r="I119" i="39"/>
  <c r="L119" i="39" s="1"/>
  <c r="H119" i="39"/>
  <c r="I120" i="39"/>
  <c r="L120" i="39" s="1"/>
  <c r="H120" i="39"/>
  <c r="I121" i="39"/>
  <c r="L121" i="39" s="1"/>
  <c r="H121" i="39"/>
  <c r="I122" i="39"/>
  <c r="L122" i="39" s="1"/>
  <c r="H122" i="39"/>
  <c r="I123" i="39"/>
  <c r="L123" i="39" s="1"/>
  <c r="H123" i="39"/>
  <c r="I124" i="39"/>
  <c r="L124" i="39" s="1"/>
  <c r="H124" i="39"/>
  <c r="I125" i="39"/>
  <c r="L125" i="39" s="1"/>
  <c r="H125" i="39"/>
  <c r="I126" i="39"/>
  <c r="L126" i="39" s="1"/>
  <c r="H126" i="39"/>
  <c r="I127" i="39"/>
  <c r="L127" i="39" s="1"/>
  <c r="H127" i="39"/>
  <c r="I128" i="39"/>
  <c r="L128" i="39" s="1"/>
  <c r="H128" i="39"/>
  <c r="I129" i="39"/>
  <c r="L129" i="39" s="1"/>
  <c r="H129" i="39"/>
  <c r="I130" i="39"/>
  <c r="L130" i="39" s="1"/>
  <c r="H130" i="39"/>
  <c r="I131" i="39"/>
  <c r="L131" i="39" s="1"/>
  <c r="H131" i="39"/>
  <c r="I132" i="39"/>
  <c r="L132" i="39" s="1"/>
  <c r="H132" i="39"/>
  <c r="I133" i="39"/>
  <c r="L133" i="39" s="1"/>
  <c r="H133" i="39"/>
  <c r="I134" i="39"/>
  <c r="L134" i="39" s="1"/>
  <c r="H134" i="39"/>
  <c r="I135" i="39"/>
  <c r="L135" i="39" s="1"/>
  <c r="H135" i="39"/>
  <c r="I136" i="39"/>
  <c r="L136" i="39" s="1"/>
  <c r="H136" i="39"/>
  <c r="I137" i="39"/>
  <c r="L137" i="39" s="1"/>
  <c r="H137" i="39"/>
  <c r="I138" i="39"/>
  <c r="L138" i="39" s="1"/>
  <c r="H138" i="39"/>
  <c r="I139" i="39"/>
  <c r="L139" i="39" s="1"/>
  <c r="H139" i="39"/>
  <c r="I140" i="39"/>
  <c r="L140" i="39" s="1"/>
  <c r="H140" i="39"/>
  <c r="I141" i="39"/>
  <c r="L141" i="39" s="1"/>
  <c r="H141" i="39"/>
  <c r="I142" i="39"/>
  <c r="L142" i="39" s="1"/>
  <c r="H142" i="39"/>
  <c r="I143" i="39"/>
  <c r="L143" i="39" s="1"/>
  <c r="H143" i="39"/>
  <c r="I144" i="39"/>
  <c r="L144" i="39" s="1"/>
  <c r="H144" i="39"/>
  <c r="I145" i="39"/>
  <c r="L145" i="39" s="1"/>
  <c r="H145" i="39"/>
  <c r="I146" i="39"/>
  <c r="L146" i="39" s="1"/>
  <c r="H146" i="39"/>
  <c r="I147" i="39"/>
  <c r="L147" i="39" s="1"/>
  <c r="H147" i="39"/>
  <c r="I148" i="39"/>
  <c r="L148" i="39" s="1"/>
  <c r="H148" i="39"/>
  <c r="L18" i="39"/>
  <c r="L40" i="39"/>
  <c r="L62" i="39"/>
  <c r="N62" i="39" s="1"/>
  <c r="L33" i="39"/>
  <c r="L56" i="39"/>
  <c r="N56" i="39" s="1"/>
  <c r="L78" i="39"/>
  <c r="N78" i="39" s="1"/>
  <c r="L21" i="39"/>
  <c r="N21" i="39" s="1"/>
  <c r="L30" i="39"/>
  <c r="N30" i="39" s="1"/>
  <c r="L49" i="39"/>
  <c r="L53" i="39"/>
  <c r="N53" i="39" s="1"/>
  <c r="L68" i="39"/>
  <c r="L72" i="39"/>
  <c r="N72" i="39" s="1"/>
  <c r="L36" i="39"/>
  <c r="L59" i="39"/>
  <c r="N59" i="39" s="1"/>
  <c r="L37" i="39"/>
  <c r="N37" i="39" s="1"/>
  <c r="L52" i="39"/>
  <c r="L75" i="39"/>
  <c r="N75" i="39" s="1"/>
  <c r="L43" i="39"/>
  <c r="L65" i="39"/>
  <c r="L69" i="39"/>
  <c r="N69" i="39" s="1"/>
  <c r="G149" i="39"/>
  <c r="G151" i="39" s="1"/>
  <c r="L74" i="39"/>
  <c r="N74" i="39" s="1"/>
  <c r="L66" i="39"/>
  <c r="N66" i="39" s="1"/>
  <c r="L58" i="39"/>
  <c r="L50" i="39"/>
  <c r="L42" i="39"/>
  <c r="L34" i="39"/>
  <c r="L22" i="39"/>
  <c r="N22" i="39" s="1"/>
  <c r="L41" i="39"/>
  <c r="L44" i="39"/>
  <c r="L57" i="39"/>
  <c r="L60" i="39"/>
  <c r="L73" i="39"/>
  <c r="L76" i="39"/>
  <c r="N76" i="39" s="1"/>
  <c r="L29" i="39"/>
  <c r="L32" i="39"/>
  <c r="L35" i="39"/>
  <c r="L38" i="39"/>
  <c r="L45" i="39"/>
  <c r="L48" i="39"/>
  <c r="L51" i="39"/>
  <c r="N51" i="39" s="1"/>
  <c r="L54" i="39"/>
  <c r="L61" i="39"/>
  <c r="L64" i="39"/>
  <c r="N64" i="39" s="1"/>
  <c r="L67" i="39"/>
  <c r="L70" i="39"/>
  <c r="N70" i="39" s="1"/>
  <c r="L77" i="39"/>
  <c r="L31" i="39"/>
  <c r="L39" i="39"/>
  <c r="N39" i="39" s="1"/>
  <c r="L47" i="39"/>
  <c r="N47" i="39" s="1"/>
  <c r="L55" i="39"/>
  <c r="L63" i="39"/>
  <c r="L71" i="39"/>
  <c r="N71" i="39" s="1"/>
  <c r="L79" i="39"/>
  <c r="N79" i="39" s="1"/>
  <c r="H30" i="38"/>
  <c r="H29" i="38"/>
  <c r="H28" i="38"/>
  <c r="H27" i="38"/>
  <c r="H26" i="38"/>
  <c r="H22" i="38"/>
  <c r="H21" i="38"/>
  <c r="H20" i="38"/>
  <c r="H19" i="38"/>
  <c r="H18" i="38"/>
  <c r="H17" i="38"/>
  <c r="H16" i="38"/>
  <c r="H15" i="38"/>
  <c r="H14" i="38"/>
  <c r="F148" i="39" l="1"/>
  <c r="J148" i="39"/>
  <c r="F147" i="39"/>
  <c r="J147" i="39"/>
  <c r="F146" i="39"/>
  <c r="J146" i="39"/>
  <c r="F145" i="39"/>
  <c r="J145" i="39"/>
  <c r="F144" i="39"/>
  <c r="J144" i="39"/>
  <c r="F143" i="39"/>
  <c r="J143" i="39"/>
  <c r="F142" i="39"/>
  <c r="J142" i="39"/>
  <c r="F141" i="39"/>
  <c r="J141" i="39"/>
  <c r="F140" i="39"/>
  <c r="J140" i="39"/>
  <c r="F139" i="39"/>
  <c r="J139" i="39"/>
  <c r="F138" i="39"/>
  <c r="J138" i="39"/>
  <c r="F137" i="39"/>
  <c r="J137" i="39"/>
  <c r="F136" i="39"/>
  <c r="J136" i="39"/>
  <c r="F135" i="39"/>
  <c r="J135" i="39"/>
  <c r="F134" i="39"/>
  <c r="J134" i="39"/>
  <c r="F133" i="39"/>
  <c r="J133" i="39"/>
  <c r="F132" i="39"/>
  <c r="J132" i="39"/>
  <c r="F131" i="39"/>
  <c r="J131" i="39"/>
  <c r="F130" i="39"/>
  <c r="J130" i="39"/>
  <c r="F129" i="39"/>
  <c r="J129" i="39"/>
  <c r="F128" i="39"/>
  <c r="J128" i="39"/>
  <c r="F127" i="39"/>
  <c r="J127" i="39"/>
  <c r="F126" i="39"/>
  <c r="J126" i="39"/>
  <c r="F125" i="39"/>
  <c r="J125" i="39"/>
  <c r="F124" i="39"/>
  <c r="J124" i="39"/>
  <c r="F123" i="39"/>
  <c r="J123" i="39"/>
  <c r="F122" i="39"/>
  <c r="J122" i="39"/>
  <c r="F121" i="39"/>
  <c r="J121" i="39"/>
  <c r="F120" i="39"/>
  <c r="J120" i="39"/>
  <c r="F119" i="39"/>
  <c r="J119" i="39"/>
  <c r="F118" i="39"/>
  <c r="J118" i="39"/>
  <c r="F117" i="39"/>
  <c r="J117" i="39"/>
  <c r="F116" i="39"/>
  <c r="J116" i="39"/>
  <c r="F115" i="39"/>
  <c r="J115" i="39"/>
  <c r="F114" i="39"/>
  <c r="J114" i="39"/>
  <c r="F113" i="39"/>
  <c r="J113" i="39"/>
  <c r="F112" i="39"/>
  <c r="J112" i="39"/>
  <c r="F111" i="39"/>
  <c r="J111" i="39"/>
  <c r="F110" i="39"/>
  <c r="J110" i="39"/>
  <c r="F109" i="39"/>
  <c r="J109" i="39"/>
  <c r="F108" i="39"/>
  <c r="J108" i="39"/>
  <c r="F107" i="39"/>
  <c r="J107" i="39"/>
  <c r="F106" i="39"/>
  <c r="J106" i="39"/>
  <c r="F105" i="39"/>
  <c r="J105" i="39"/>
  <c r="F104" i="39"/>
  <c r="J104" i="39"/>
  <c r="F103" i="39"/>
  <c r="J103" i="39"/>
  <c r="F102" i="39"/>
  <c r="J102" i="39"/>
  <c r="F101" i="39"/>
  <c r="J101" i="39"/>
  <c r="F100" i="39"/>
  <c r="J100" i="39"/>
  <c r="F99" i="39"/>
  <c r="J99" i="39"/>
  <c r="F98" i="39"/>
  <c r="J98" i="39"/>
  <c r="F97" i="39"/>
  <c r="J97" i="39"/>
  <c r="F96" i="39"/>
  <c r="J96" i="39"/>
  <c r="F95" i="39"/>
  <c r="J95" i="39"/>
  <c r="F94" i="39"/>
  <c r="J94" i="39"/>
  <c r="F93" i="39"/>
  <c r="J93" i="39"/>
  <c r="F92" i="39"/>
  <c r="J92" i="39"/>
  <c r="F91" i="39"/>
  <c r="J91" i="39"/>
  <c r="F90" i="39"/>
  <c r="J90" i="39"/>
  <c r="F89" i="39"/>
  <c r="J89" i="39"/>
  <c r="F88" i="39"/>
  <c r="J88" i="39"/>
  <c r="F87" i="39"/>
  <c r="J87" i="39"/>
  <c r="F86" i="39"/>
  <c r="J86" i="39"/>
  <c r="F85" i="39"/>
  <c r="J85" i="39"/>
  <c r="F84" i="39"/>
  <c r="J84" i="39"/>
  <c r="F83" i="39"/>
  <c r="J83" i="39"/>
  <c r="F82" i="39"/>
  <c r="J82" i="39"/>
  <c r="F81" i="39"/>
  <c r="J81" i="39"/>
  <c r="H151" i="39"/>
  <c r="I151" i="39"/>
  <c r="L80" i="39"/>
  <c r="Q145" i="39" s="1"/>
  <c r="J80" i="39"/>
  <c r="N29" i="39"/>
  <c r="P73" i="39"/>
  <c r="P78" i="39"/>
  <c r="L149" i="39"/>
  <c r="P10" i="39" s="1"/>
  <c r="P12" i="39" s="1"/>
  <c r="E94" i="38"/>
  <c r="J10" i="38"/>
  <c r="K10" i="38"/>
  <c r="E150" i="38"/>
  <c r="E149" i="38"/>
  <c r="E148" i="38"/>
  <c r="E147" i="38"/>
  <c r="E146" i="38"/>
  <c r="E145" i="38"/>
  <c r="E144" i="38"/>
  <c r="E143" i="38"/>
  <c r="E142" i="38"/>
  <c r="E141" i="38"/>
  <c r="E140" i="38"/>
  <c r="E139" i="38"/>
  <c r="E138" i="38"/>
  <c r="E137" i="38"/>
  <c r="E136" i="38"/>
  <c r="E135" i="38"/>
  <c r="E134" i="38"/>
  <c r="E133" i="38"/>
  <c r="E132" i="38"/>
  <c r="E131" i="38"/>
  <c r="E130" i="38"/>
  <c r="E129" i="38"/>
  <c r="E128" i="38"/>
  <c r="E127" i="38"/>
  <c r="E126" i="38"/>
  <c r="E125" i="38"/>
  <c r="E124" i="38"/>
  <c r="E123" i="38"/>
  <c r="E122" i="38"/>
  <c r="E121" i="38"/>
  <c r="E120" i="38"/>
  <c r="E119" i="38"/>
  <c r="E118" i="38"/>
  <c r="E117" i="38"/>
  <c r="E116" i="38"/>
  <c r="E115" i="38"/>
  <c r="E114" i="38"/>
  <c r="E113" i="38"/>
  <c r="E112" i="38"/>
  <c r="E111" i="38"/>
  <c r="E110" i="38"/>
  <c r="E109" i="38"/>
  <c r="E108" i="38"/>
  <c r="E107" i="38"/>
  <c r="E106" i="38"/>
  <c r="E105" i="38"/>
  <c r="E104" i="38"/>
  <c r="E103" i="38"/>
  <c r="E102" i="38"/>
  <c r="E101" i="38"/>
  <c r="E100" i="38"/>
  <c r="E99" i="38"/>
  <c r="E98" i="38"/>
  <c r="E97" i="38"/>
  <c r="E96" i="38"/>
  <c r="E95" i="38"/>
  <c r="E93" i="38"/>
  <c r="E92" i="38"/>
  <c r="E91" i="38"/>
  <c r="E90" i="38"/>
  <c r="E89" i="38"/>
  <c r="E88" i="38"/>
  <c r="E87" i="38"/>
  <c r="E86" i="38"/>
  <c r="E85" i="38"/>
  <c r="E84" i="38"/>
  <c r="E83" i="38"/>
  <c r="E82" i="38"/>
  <c r="E81" i="38"/>
  <c r="E80" i="38"/>
  <c r="E79" i="38"/>
  <c r="E78" i="38"/>
  <c r="E77" i="38"/>
  <c r="E76" i="38"/>
  <c r="E75" i="38"/>
  <c r="E74" i="38"/>
  <c r="E73" i="38"/>
  <c r="E72" i="38"/>
  <c r="E71" i="38"/>
  <c r="E70" i="38"/>
  <c r="E69" i="38"/>
  <c r="E68" i="38"/>
  <c r="E67" i="38"/>
  <c r="E66" i="38"/>
  <c r="E65" i="38"/>
  <c r="E64" i="38"/>
  <c r="E63" i="38"/>
  <c r="E62" i="38"/>
  <c r="E61" i="38"/>
  <c r="E60" i="38"/>
  <c r="E59" i="38"/>
  <c r="E58" i="38"/>
  <c r="E57" i="38"/>
  <c r="E56" i="38"/>
  <c r="E55" i="38"/>
  <c r="E54" i="38"/>
  <c r="E53" i="38"/>
  <c r="E52" i="38"/>
  <c r="E51" i="38"/>
  <c r="E50" i="38"/>
  <c r="E49" i="38"/>
  <c r="E48" i="38"/>
  <c r="E47" i="38"/>
  <c r="E46" i="38"/>
  <c r="E45" i="38"/>
  <c r="E44" i="38"/>
  <c r="E43" i="38"/>
  <c r="E42" i="38"/>
  <c r="E41" i="38"/>
  <c r="E40" i="38"/>
  <c r="E39" i="38"/>
  <c r="E38" i="38"/>
  <c r="E37" i="38"/>
  <c r="E36" i="38"/>
  <c r="E35" i="38"/>
  <c r="E34" i="38"/>
  <c r="E33" i="38"/>
  <c r="E32" i="38"/>
  <c r="E31" i="38"/>
  <c r="E30" i="38"/>
  <c r="E29" i="38"/>
  <c r="E28" i="38"/>
  <c r="E27" i="38"/>
  <c r="E26" i="38"/>
  <c r="E25" i="38"/>
  <c r="E24" i="38"/>
  <c r="E23" i="38"/>
  <c r="E22" i="38"/>
  <c r="E21" i="38"/>
  <c r="E20" i="38"/>
  <c r="E19" i="38"/>
  <c r="E18" i="38"/>
  <c r="E17" i="38"/>
  <c r="E16" i="38"/>
  <c r="E15" i="38"/>
  <c r="E14" i="38"/>
  <c r="E13" i="38"/>
  <c r="E12" i="38"/>
  <c r="J11" i="38"/>
  <c r="L10" i="38"/>
  <c r="H10" i="38" s="1"/>
  <c r="L9" i="38"/>
  <c r="H9" i="38" s="1"/>
  <c r="J151" i="39" l="1"/>
  <c r="L150" i="39"/>
  <c r="N80" i="39"/>
  <c r="N151" i="39" s="1"/>
  <c r="L151" i="39"/>
  <c r="P81" i="39"/>
  <c r="F151" i="39"/>
  <c r="F44" i="38"/>
  <c r="H44" i="38" s="1"/>
  <c r="F118" i="38"/>
  <c r="H118" i="38" s="1"/>
  <c r="F108" i="38"/>
  <c r="H108" i="38" s="1"/>
  <c r="F84" i="38"/>
  <c r="H84" i="38" s="1"/>
  <c r="F88" i="38"/>
  <c r="H88" i="38" s="1"/>
  <c r="F92" i="38"/>
  <c r="H92" i="38" s="1"/>
  <c r="F96" i="38"/>
  <c r="H96" i="38" s="1"/>
  <c r="F100" i="38"/>
  <c r="H100" i="38" s="1"/>
  <c r="F104" i="38"/>
  <c r="H104" i="38" s="1"/>
  <c r="F111" i="38"/>
  <c r="H111" i="38" s="1"/>
  <c r="F119" i="38"/>
  <c r="H119" i="38" s="1"/>
  <c r="F123" i="38"/>
  <c r="H123" i="38" s="1"/>
  <c r="F127" i="38"/>
  <c r="H127" i="38" s="1"/>
  <c r="F131" i="38"/>
  <c r="H131" i="38" s="1"/>
  <c r="F135" i="38"/>
  <c r="H135" i="38" s="1"/>
  <c r="F139" i="38"/>
  <c r="H139" i="38" s="1"/>
  <c r="F143" i="38"/>
  <c r="H143" i="38" s="1"/>
  <c r="F147" i="38"/>
  <c r="H147" i="38" s="1"/>
  <c r="F112" i="38"/>
  <c r="H112" i="38" s="1"/>
  <c r="F116" i="38"/>
  <c r="H116" i="38" s="1"/>
  <c r="F82" i="38"/>
  <c r="H82" i="38" s="1"/>
  <c r="F86" i="38"/>
  <c r="H86" i="38" s="1"/>
  <c r="F90" i="38"/>
  <c r="H90" i="38" s="1"/>
  <c r="F94" i="38"/>
  <c r="H94" i="38" s="1"/>
  <c r="F98" i="38"/>
  <c r="H98" i="38" s="1"/>
  <c r="F102" i="38"/>
  <c r="H102" i="38" s="1"/>
  <c r="F106" i="38"/>
  <c r="H106" i="38" s="1"/>
  <c r="F87" i="38"/>
  <c r="H87" i="38" s="1"/>
  <c r="F95" i="38"/>
  <c r="H95" i="38" s="1"/>
  <c r="F103" i="38"/>
  <c r="H103" i="38" s="1"/>
  <c r="F110" i="38"/>
  <c r="H110" i="38" s="1"/>
  <c r="F114" i="38"/>
  <c r="H114" i="38" s="1"/>
  <c r="F49" i="38"/>
  <c r="H49" i="38" s="1"/>
  <c r="F57" i="38"/>
  <c r="H57" i="38" s="1"/>
  <c r="F61" i="38"/>
  <c r="H61" i="38" s="1"/>
  <c r="F69" i="38"/>
  <c r="H69" i="38" s="1"/>
  <c r="F73" i="38"/>
  <c r="H73" i="38" s="1"/>
  <c r="F76" i="38"/>
  <c r="H76" i="38" s="1"/>
  <c r="F80" i="38"/>
  <c r="H80" i="38" s="1"/>
  <c r="F34" i="38"/>
  <c r="H34" i="38" s="1"/>
  <c r="F38" i="38"/>
  <c r="H38" i="38" s="1"/>
  <c r="F45" i="38"/>
  <c r="H45" i="38" s="1"/>
  <c r="F53" i="38"/>
  <c r="H53" i="38" s="1"/>
  <c r="F65" i="38"/>
  <c r="H65" i="38" s="1"/>
  <c r="F42" i="38"/>
  <c r="H42" i="38" s="1"/>
  <c r="F24" i="38"/>
  <c r="H24" i="38" s="1"/>
  <c r="F35" i="38"/>
  <c r="H35" i="38" s="1"/>
  <c r="F43" i="38"/>
  <c r="H43" i="38" s="1"/>
  <c r="F58" i="38"/>
  <c r="H58" i="38" s="1"/>
  <c r="F66" i="38"/>
  <c r="H66" i="38" s="1"/>
  <c r="F77" i="38"/>
  <c r="H77" i="38" s="1"/>
  <c r="F25" i="38"/>
  <c r="H25" i="38" s="1"/>
  <c r="F32" i="38"/>
  <c r="H32" i="38" s="1"/>
  <c r="F36" i="38"/>
  <c r="H36" i="38" s="1"/>
  <c r="F40" i="38"/>
  <c r="H40" i="38" s="1"/>
  <c r="F47" i="38"/>
  <c r="H47" i="38" s="1"/>
  <c r="F51" i="38"/>
  <c r="H51" i="38" s="1"/>
  <c r="F55" i="38"/>
  <c r="H55" i="38" s="1"/>
  <c r="F59" i="38"/>
  <c r="H59" i="38" s="1"/>
  <c r="F63" i="38"/>
  <c r="H63" i="38" s="1"/>
  <c r="F67" i="38"/>
  <c r="H67" i="38" s="1"/>
  <c r="F71" i="38"/>
  <c r="H71" i="38" s="1"/>
  <c r="F75" i="38"/>
  <c r="H75" i="38" s="1"/>
  <c r="F78" i="38"/>
  <c r="H78" i="38" s="1"/>
  <c r="F13" i="38"/>
  <c r="H13" i="38" s="1"/>
  <c r="F31" i="38"/>
  <c r="H31" i="38" s="1"/>
  <c r="F39" i="38"/>
  <c r="H39" i="38" s="1"/>
  <c r="F46" i="38"/>
  <c r="H46" i="38" s="1"/>
  <c r="F50" i="38"/>
  <c r="H50" i="38" s="1"/>
  <c r="F54" i="38"/>
  <c r="H54" i="38" s="1"/>
  <c r="F62" i="38"/>
  <c r="H62" i="38" s="1"/>
  <c r="F70" i="38"/>
  <c r="H70" i="38" s="1"/>
  <c r="F74" i="38"/>
  <c r="H74" i="38" s="1"/>
  <c r="F81" i="38"/>
  <c r="H81" i="38" s="1"/>
  <c r="F12" i="38"/>
  <c r="H12" i="38" s="1"/>
  <c r="F23" i="38"/>
  <c r="H23" i="38" s="1"/>
  <c r="F33" i="38"/>
  <c r="H33" i="38" s="1"/>
  <c r="F37" i="38"/>
  <c r="H37" i="38" s="1"/>
  <c r="F41" i="38"/>
  <c r="H41" i="38" s="1"/>
  <c r="F48" i="38"/>
  <c r="H48" i="38" s="1"/>
  <c r="F52" i="38"/>
  <c r="H52" i="38" s="1"/>
  <c r="F56" i="38"/>
  <c r="H56" i="38" s="1"/>
  <c r="F60" i="38"/>
  <c r="H60" i="38" s="1"/>
  <c r="F64" i="38"/>
  <c r="H64" i="38" s="1"/>
  <c r="F68" i="38"/>
  <c r="H68" i="38" s="1"/>
  <c r="F72" i="38"/>
  <c r="H72" i="38" s="1"/>
  <c r="F79" i="38"/>
  <c r="H79" i="38" s="1"/>
  <c r="E151" i="38"/>
  <c r="F85" i="38"/>
  <c r="H85" i="38" s="1"/>
  <c r="F93" i="38"/>
  <c r="H93" i="38" s="1"/>
  <c r="F101" i="38"/>
  <c r="H101" i="38" s="1"/>
  <c r="F117" i="38"/>
  <c r="H117" i="38" s="1"/>
  <c r="F124" i="38"/>
  <c r="H124" i="38" s="1"/>
  <c r="F132" i="38"/>
  <c r="H132" i="38" s="1"/>
  <c r="F140" i="38"/>
  <c r="H140" i="38" s="1"/>
  <c r="F148" i="38"/>
  <c r="H148" i="38" s="1"/>
  <c r="F83" i="38"/>
  <c r="H83" i="38" s="1"/>
  <c r="F91" i="38"/>
  <c r="H91" i="38" s="1"/>
  <c r="F99" i="38"/>
  <c r="H99" i="38" s="1"/>
  <c r="F107" i="38"/>
  <c r="H107" i="38" s="1"/>
  <c r="F115" i="38"/>
  <c r="H115" i="38" s="1"/>
  <c r="F121" i="38"/>
  <c r="H121" i="38" s="1"/>
  <c r="F125" i="38"/>
  <c r="H125" i="38" s="1"/>
  <c r="F129" i="38"/>
  <c r="H129" i="38" s="1"/>
  <c r="F133" i="38"/>
  <c r="H133" i="38" s="1"/>
  <c r="F137" i="38"/>
  <c r="H137" i="38" s="1"/>
  <c r="F141" i="38"/>
  <c r="H141" i="38" s="1"/>
  <c r="F145" i="38"/>
  <c r="H145" i="38" s="1"/>
  <c r="F149" i="38"/>
  <c r="H149" i="38" s="1"/>
  <c r="F109" i="38"/>
  <c r="H109" i="38" s="1"/>
  <c r="F120" i="38"/>
  <c r="H120" i="38" s="1"/>
  <c r="F128" i="38"/>
  <c r="H128" i="38" s="1"/>
  <c r="F136" i="38"/>
  <c r="H136" i="38" s="1"/>
  <c r="F144" i="38"/>
  <c r="H144" i="38" s="1"/>
  <c r="F89" i="38"/>
  <c r="H89" i="38" s="1"/>
  <c r="F97" i="38"/>
  <c r="H97" i="38" s="1"/>
  <c r="F105" i="38"/>
  <c r="H105" i="38" s="1"/>
  <c r="F113" i="38"/>
  <c r="H113" i="38" s="1"/>
  <c r="F122" i="38"/>
  <c r="H122" i="38" s="1"/>
  <c r="F126" i="38"/>
  <c r="H126" i="38" s="1"/>
  <c r="F130" i="38"/>
  <c r="H130" i="38" s="1"/>
  <c r="F134" i="38"/>
  <c r="H134" i="38" s="1"/>
  <c r="F138" i="38"/>
  <c r="H138" i="38" s="1"/>
  <c r="F142" i="38"/>
  <c r="H142" i="38" s="1"/>
  <c r="F146" i="38"/>
  <c r="H146" i="38" s="1"/>
  <c r="F150" i="38"/>
  <c r="H150" i="38" s="1"/>
  <c r="G19" i="37"/>
  <c r="G21" i="37"/>
  <c r="G152" i="37"/>
  <c r="G151" i="37"/>
  <c r="G150" i="37"/>
  <c r="G149" i="37"/>
  <c r="G148" i="37"/>
  <c r="G147" i="37"/>
  <c r="G146" i="37"/>
  <c r="G145" i="37"/>
  <c r="G144" i="37"/>
  <c r="G143" i="37"/>
  <c r="G142" i="37"/>
  <c r="G141" i="37"/>
  <c r="G140" i="37"/>
  <c r="G139" i="37"/>
  <c r="G138" i="37"/>
  <c r="G137" i="37"/>
  <c r="G136" i="37"/>
  <c r="G135" i="37"/>
  <c r="G134" i="37"/>
  <c r="G133" i="37"/>
  <c r="G132" i="37"/>
  <c r="G131" i="37"/>
  <c r="G130" i="37"/>
  <c r="G129" i="37"/>
  <c r="G128" i="37"/>
  <c r="G127" i="37"/>
  <c r="G126" i="37"/>
  <c r="G125" i="37"/>
  <c r="G124" i="37"/>
  <c r="G123" i="37"/>
  <c r="G122" i="37"/>
  <c r="G121" i="37"/>
  <c r="G120" i="37"/>
  <c r="G119" i="37"/>
  <c r="G118" i="37"/>
  <c r="G117" i="37"/>
  <c r="G116" i="37"/>
  <c r="G115" i="37"/>
  <c r="G114" i="37"/>
  <c r="G113" i="37"/>
  <c r="G112" i="37"/>
  <c r="G111" i="37"/>
  <c r="G110" i="37"/>
  <c r="G109" i="37"/>
  <c r="G108" i="37"/>
  <c r="G107" i="37"/>
  <c r="G106" i="37"/>
  <c r="G105" i="37"/>
  <c r="G104" i="37"/>
  <c r="G103" i="37"/>
  <c r="G102" i="37"/>
  <c r="G101" i="37"/>
  <c r="G100" i="37"/>
  <c r="G99" i="37"/>
  <c r="G98" i="37"/>
  <c r="G97" i="37"/>
  <c r="G96" i="37"/>
  <c r="G95" i="37"/>
  <c r="G94" i="37"/>
  <c r="G93" i="37"/>
  <c r="G92" i="37"/>
  <c r="G91" i="37"/>
  <c r="G90" i="37"/>
  <c r="G89" i="37"/>
  <c r="G88" i="37"/>
  <c r="G87" i="37"/>
  <c r="G86" i="37"/>
  <c r="G85" i="37"/>
  <c r="G84" i="37"/>
  <c r="G83" i="37"/>
  <c r="G82" i="37"/>
  <c r="G81" i="37"/>
  <c r="G80" i="37"/>
  <c r="G79" i="37"/>
  <c r="G78" i="37"/>
  <c r="G77" i="37"/>
  <c r="G76" i="37"/>
  <c r="G75" i="37"/>
  <c r="G74" i="37"/>
  <c r="G73" i="37"/>
  <c r="G72" i="37"/>
  <c r="G71" i="37"/>
  <c r="G70" i="37"/>
  <c r="G69" i="37"/>
  <c r="G68" i="37"/>
  <c r="G67" i="37"/>
  <c r="G66" i="37"/>
  <c r="G65" i="37"/>
  <c r="G64" i="37"/>
  <c r="G63" i="37"/>
  <c r="G62" i="37"/>
  <c r="G61" i="37"/>
  <c r="G60" i="37"/>
  <c r="G59" i="37"/>
  <c r="G58" i="37"/>
  <c r="G57" i="37"/>
  <c r="G56" i="37"/>
  <c r="G55" i="37"/>
  <c r="G54" i="37"/>
  <c r="G53" i="37"/>
  <c r="G52" i="37"/>
  <c r="G51" i="37"/>
  <c r="G50" i="37"/>
  <c r="G49" i="37"/>
  <c r="G48" i="37"/>
  <c r="G47" i="37"/>
  <c r="G46" i="37"/>
  <c r="G45" i="37"/>
  <c r="G44" i="37"/>
  <c r="G43" i="37"/>
  <c r="G42" i="37"/>
  <c r="G41" i="37"/>
  <c r="G40" i="37"/>
  <c r="G39" i="37"/>
  <c r="G38" i="37"/>
  <c r="G37" i="37"/>
  <c r="G36" i="37"/>
  <c r="G35" i="37"/>
  <c r="G34" i="37"/>
  <c r="G33" i="37"/>
  <c r="G32" i="37"/>
  <c r="G31" i="37"/>
  <c r="G30" i="37"/>
  <c r="G29" i="37"/>
  <c r="G28" i="37"/>
  <c r="G27" i="37"/>
  <c r="J26" i="37"/>
  <c r="G26" i="37"/>
  <c r="J25" i="37"/>
  <c r="G25" i="37"/>
  <c r="G24" i="37"/>
  <c r="G23" i="37"/>
  <c r="G22" i="37"/>
  <c r="G20" i="37"/>
  <c r="G18" i="37"/>
  <c r="G17" i="37"/>
  <c r="G16" i="37"/>
  <c r="G15" i="37"/>
  <c r="G14" i="37"/>
  <c r="L13" i="37"/>
  <c r="N12" i="37"/>
  <c r="J12" i="37" s="1"/>
  <c r="N11" i="37"/>
  <c r="J11" i="37" s="1"/>
  <c r="F151" i="38" l="1"/>
  <c r="J12" i="38" s="1"/>
  <c r="J14" i="38" s="1"/>
  <c r="G153" i="37"/>
  <c r="H15" i="37"/>
  <c r="H35" i="37"/>
  <c r="H39" i="37"/>
  <c r="H43" i="37"/>
  <c r="H47" i="37"/>
  <c r="H51" i="37"/>
  <c r="H55" i="37"/>
  <c r="H59" i="37"/>
  <c r="H63" i="37"/>
  <c r="H67" i="37"/>
  <c r="H71" i="37"/>
  <c r="H75" i="37"/>
  <c r="H79" i="37"/>
  <c r="H83" i="37"/>
  <c r="H36" i="37"/>
  <c r="H40" i="37"/>
  <c r="H44" i="37"/>
  <c r="H48" i="37"/>
  <c r="H52" i="37"/>
  <c r="H56" i="37"/>
  <c r="H60" i="37"/>
  <c r="H64" i="37"/>
  <c r="H68" i="37"/>
  <c r="H72" i="37"/>
  <c r="H76" i="37"/>
  <c r="H80" i="37"/>
  <c r="H26" i="37"/>
  <c r="H33" i="37"/>
  <c r="H37" i="37"/>
  <c r="H41" i="37"/>
  <c r="H45" i="37"/>
  <c r="H49" i="37"/>
  <c r="H53" i="37"/>
  <c r="H57" i="37"/>
  <c r="H61" i="37"/>
  <c r="H65" i="37"/>
  <c r="H69" i="37"/>
  <c r="H73" i="37"/>
  <c r="H77" i="37"/>
  <c r="H81" i="37"/>
  <c r="H27" i="37"/>
  <c r="J32" i="37" s="1"/>
  <c r="H34" i="37"/>
  <c r="H38" i="37"/>
  <c r="H42" i="37"/>
  <c r="H46" i="37"/>
  <c r="H50" i="37"/>
  <c r="H54" i="37"/>
  <c r="H58" i="37"/>
  <c r="H62" i="37"/>
  <c r="H66" i="37"/>
  <c r="H70" i="37"/>
  <c r="H74" i="37"/>
  <c r="H78" i="37"/>
  <c r="H82" i="37"/>
  <c r="H90" i="37"/>
  <c r="H98" i="37"/>
  <c r="H106" i="37"/>
  <c r="H114" i="37"/>
  <c r="H122" i="37"/>
  <c r="H130" i="37"/>
  <c r="H138" i="37"/>
  <c r="H142" i="37"/>
  <c r="H150" i="37"/>
  <c r="H91" i="37"/>
  <c r="H99" i="37"/>
  <c r="H107" i="37"/>
  <c r="H115" i="37"/>
  <c r="H123" i="37"/>
  <c r="H131" i="37"/>
  <c r="H143" i="37"/>
  <c r="H85" i="37"/>
  <c r="H89" i="37"/>
  <c r="H93" i="37"/>
  <c r="H97" i="37"/>
  <c r="H101" i="37"/>
  <c r="H105" i="37"/>
  <c r="H109" i="37"/>
  <c r="H113" i="37"/>
  <c r="H117" i="37"/>
  <c r="H121" i="37"/>
  <c r="H125" i="37"/>
  <c r="H129" i="37"/>
  <c r="H133" i="37"/>
  <c r="H137" i="37"/>
  <c r="H141" i="37"/>
  <c r="H145" i="37"/>
  <c r="H149" i="37"/>
  <c r="H86" i="37"/>
  <c r="H94" i="37"/>
  <c r="H102" i="37"/>
  <c r="H110" i="37"/>
  <c r="H118" i="37"/>
  <c r="H126" i="37"/>
  <c r="H134" i="37"/>
  <c r="H146" i="37"/>
  <c r="H87" i="37"/>
  <c r="H95" i="37"/>
  <c r="H103" i="37"/>
  <c r="H111" i="37"/>
  <c r="H119" i="37"/>
  <c r="H127" i="37"/>
  <c r="H135" i="37"/>
  <c r="H139" i="37"/>
  <c r="H147" i="37"/>
  <c r="H151" i="37"/>
  <c r="H84" i="37"/>
  <c r="H88" i="37"/>
  <c r="H92" i="37"/>
  <c r="H96" i="37"/>
  <c r="H100" i="37"/>
  <c r="H104" i="37"/>
  <c r="H108" i="37"/>
  <c r="H112" i="37"/>
  <c r="H116" i="37"/>
  <c r="H120" i="37"/>
  <c r="H124" i="37"/>
  <c r="H128" i="37"/>
  <c r="H132" i="37"/>
  <c r="H136" i="37"/>
  <c r="H140" i="37"/>
  <c r="H144" i="37"/>
  <c r="H148" i="37"/>
  <c r="H152" i="37"/>
  <c r="H14" i="37"/>
  <c r="H25" i="37"/>
  <c r="L10" i="36"/>
  <c r="K10" i="36"/>
  <c r="F150" i="36"/>
  <c r="F149" i="36"/>
  <c r="F148" i="36"/>
  <c r="F147" i="36"/>
  <c r="F146" i="36"/>
  <c r="F145" i="36"/>
  <c r="F144" i="36"/>
  <c r="F143" i="36"/>
  <c r="F142" i="36"/>
  <c r="F141" i="36"/>
  <c r="F140" i="36"/>
  <c r="F139" i="36"/>
  <c r="F138" i="36"/>
  <c r="F137" i="36"/>
  <c r="F136" i="36"/>
  <c r="F135" i="36"/>
  <c r="F134" i="36"/>
  <c r="F133" i="36"/>
  <c r="F132" i="36"/>
  <c r="F131" i="36"/>
  <c r="F130" i="36"/>
  <c r="F129" i="36"/>
  <c r="F128" i="36"/>
  <c r="F127" i="36"/>
  <c r="F126" i="36"/>
  <c r="F125" i="36"/>
  <c r="F124" i="36"/>
  <c r="F123" i="36"/>
  <c r="F122" i="36"/>
  <c r="F121" i="36"/>
  <c r="F120" i="36"/>
  <c r="F119" i="36"/>
  <c r="F118" i="36"/>
  <c r="F117" i="36"/>
  <c r="F116" i="36"/>
  <c r="F115" i="36"/>
  <c r="F114" i="36"/>
  <c r="F113" i="36"/>
  <c r="F112" i="36"/>
  <c r="F111" i="36"/>
  <c r="F110" i="36"/>
  <c r="F109" i="36"/>
  <c r="F108" i="36"/>
  <c r="F107" i="36"/>
  <c r="F106" i="36"/>
  <c r="F105" i="36"/>
  <c r="F104" i="36"/>
  <c r="F103" i="36"/>
  <c r="F102" i="36"/>
  <c r="F101" i="36"/>
  <c r="F100" i="36"/>
  <c r="F99" i="36"/>
  <c r="F98" i="36"/>
  <c r="F97" i="36"/>
  <c r="F96" i="36"/>
  <c r="F95" i="36"/>
  <c r="F94" i="36"/>
  <c r="F93" i="36"/>
  <c r="F92" i="36"/>
  <c r="F91" i="36"/>
  <c r="F90" i="36"/>
  <c r="F89" i="36"/>
  <c r="F88" i="36"/>
  <c r="F87" i="36"/>
  <c r="F86" i="36"/>
  <c r="F85" i="36"/>
  <c r="F84" i="36"/>
  <c r="F83" i="36"/>
  <c r="F82" i="36"/>
  <c r="F81" i="36"/>
  <c r="F80" i="36"/>
  <c r="F79" i="36"/>
  <c r="F78" i="36"/>
  <c r="F77" i="36"/>
  <c r="F76" i="36"/>
  <c r="F75" i="36"/>
  <c r="F74" i="36"/>
  <c r="F73" i="36"/>
  <c r="F72" i="36"/>
  <c r="F71" i="36"/>
  <c r="F70" i="36"/>
  <c r="F69" i="36"/>
  <c r="F68" i="36"/>
  <c r="F67" i="36"/>
  <c r="F66" i="36"/>
  <c r="F65" i="36"/>
  <c r="F64" i="36"/>
  <c r="F63" i="36"/>
  <c r="F62" i="36"/>
  <c r="F61" i="36"/>
  <c r="F60" i="36"/>
  <c r="F59" i="36"/>
  <c r="F58" i="36"/>
  <c r="F57" i="36"/>
  <c r="F56" i="36"/>
  <c r="F55" i="36"/>
  <c r="F54" i="36"/>
  <c r="F53" i="36"/>
  <c r="F52" i="36"/>
  <c r="F51" i="36"/>
  <c r="F50" i="36"/>
  <c r="F49" i="36"/>
  <c r="F48" i="36"/>
  <c r="F47" i="36"/>
  <c r="F46" i="36"/>
  <c r="F45" i="36"/>
  <c r="F44" i="36"/>
  <c r="F43" i="36"/>
  <c r="F42" i="36"/>
  <c r="F41" i="36"/>
  <c r="F40" i="36"/>
  <c r="F39" i="36"/>
  <c r="F38" i="36"/>
  <c r="F37" i="36"/>
  <c r="F36" i="36"/>
  <c r="F35" i="36"/>
  <c r="F34" i="36"/>
  <c r="F33" i="36"/>
  <c r="F32" i="36"/>
  <c r="F31" i="36"/>
  <c r="F30" i="36"/>
  <c r="F29" i="36"/>
  <c r="F28" i="36"/>
  <c r="F27" i="36"/>
  <c r="F26" i="36"/>
  <c r="F25" i="36"/>
  <c r="I24" i="36"/>
  <c r="F24" i="36"/>
  <c r="I23" i="36"/>
  <c r="F23" i="36"/>
  <c r="F22" i="36"/>
  <c r="F21" i="36"/>
  <c r="F20" i="36"/>
  <c r="F19" i="36"/>
  <c r="F18" i="36"/>
  <c r="F17" i="36"/>
  <c r="F16" i="36"/>
  <c r="F15" i="36"/>
  <c r="F14" i="36"/>
  <c r="F13" i="36"/>
  <c r="F12" i="36"/>
  <c r="K11" i="36"/>
  <c r="M9" i="36"/>
  <c r="H9" i="36" s="1"/>
  <c r="J28" i="37" l="1"/>
  <c r="J27" i="37"/>
  <c r="J29" i="37"/>
  <c r="J30" i="37"/>
  <c r="J31" i="37"/>
  <c r="H153" i="37"/>
  <c r="L14" i="37" s="1"/>
  <c r="L16" i="37" s="1"/>
  <c r="J14" i="37"/>
  <c r="F151" i="36"/>
  <c r="G25" i="36"/>
  <c r="G80" i="36"/>
  <c r="G78" i="36"/>
  <c r="G76" i="36"/>
  <c r="G74" i="36"/>
  <c r="G72" i="36"/>
  <c r="G70" i="36"/>
  <c r="G68" i="36"/>
  <c r="G66" i="36"/>
  <c r="G64" i="36"/>
  <c r="G62" i="36"/>
  <c r="G60" i="36"/>
  <c r="G58" i="36"/>
  <c r="G56" i="36"/>
  <c r="G54" i="36"/>
  <c r="G52" i="36"/>
  <c r="G50" i="36"/>
  <c r="G48" i="36"/>
  <c r="G46" i="36"/>
  <c r="G44" i="36"/>
  <c r="G42" i="36"/>
  <c r="G40" i="36"/>
  <c r="G38" i="36"/>
  <c r="G36" i="36"/>
  <c r="G34" i="36"/>
  <c r="G32" i="36"/>
  <c r="G81" i="36"/>
  <c r="G79" i="36"/>
  <c r="G77" i="36"/>
  <c r="G75" i="36"/>
  <c r="G73" i="36"/>
  <c r="G71" i="36"/>
  <c r="G69" i="36"/>
  <c r="G67" i="36"/>
  <c r="G65" i="36"/>
  <c r="G63" i="36"/>
  <c r="G61" i="36"/>
  <c r="G59" i="36"/>
  <c r="G57" i="36"/>
  <c r="G55" i="36"/>
  <c r="G53" i="36"/>
  <c r="G51" i="36"/>
  <c r="G49" i="36"/>
  <c r="G47" i="36"/>
  <c r="G45" i="36"/>
  <c r="G43" i="36"/>
  <c r="G41" i="36"/>
  <c r="G39" i="36"/>
  <c r="G37" i="36"/>
  <c r="G35" i="36"/>
  <c r="G33" i="36"/>
  <c r="G31" i="36"/>
  <c r="G24" i="36"/>
  <c r="G13" i="36"/>
  <c r="G23" i="36"/>
  <c r="M10" i="36"/>
  <c r="H10" i="36" s="1"/>
  <c r="G12" i="36"/>
  <c r="K8" i="35"/>
  <c r="J8" i="35"/>
  <c r="E148" i="35"/>
  <c r="E147" i="35"/>
  <c r="E146" i="35"/>
  <c r="E145" i="35"/>
  <c r="E144" i="35"/>
  <c r="E143" i="35"/>
  <c r="E142" i="35"/>
  <c r="E141" i="35"/>
  <c r="E140" i="35"/>
  <c r="E139" i="35"/>
  <c r="E138" i="35"/>
  <c r="E137" i="35"/>
  <c r="E136" i="35"/>
  <c r="E135" i="35"/>
  <c r="E134" i="35"/>
  <c r="E133" i="35"/>
  <c r="E132" i="35"/>
  <c r="E131" i="35"/>
  <c r="E130" i="35"/>
  <c r="E129" i="35"/>
  <c r="E128" i="35"/>
  <c r="E127" i="35"/>
  <c r="E126" i="35"/>
  <c r="E125" i="35"/>
  <c r="E124" i="35"/>
  <c r="E123" i="35"/>
  <c r="E122" i="35"/>
  <c r="E121" i="35"/>
  <c r="E120" i="35"/>
  <c r="E119" i="35"/>
  <c r="E118" i="35"/>
  <c r="E117" i="35"/>
  <c r="E116" i="35"/>
  <c r="E115" i="35"/>
  <c r="E114" i="35"/>
  <c r="E113" i="35"/>
  <c r="E112" i="35"/>
  <c r="E111" i="35"/>
  <c r="E110" i="35"/>
  <c r="E109" i="35"/>
  <c r="E108" i="35"/>
  <c r="E107" i="35"/>
  <c r="E106" i="35"/>
  <c r="E105" i="35"/>
  <c r="E104" i="35"/>
  <c r="E103" i="35"/>
  <c r="E102" i="35"/>
  <c r="E101" i="35"/>
  <c r="E100" i="35"/>
  <c r="E99" i="35"/>
  <c r="E98" i="35"/>
  <c r="E97" i="35"/>
  <c r="E96" i="35"/>
  <c r="E95" i="35"/>
  <c r="E94" i="35"/>
  <c r="E93" i="35"/>
  <c r="E92" i="35"/>
  <c r="E91" i="35"/>
  <c r="E90" i="35"/>
  <c r="E89" i="35"/>
  <c r="E88" i="35"/>
  <c r="E87" i="35"/>
  <c r="E86" i="35"/>
  <c r="E85" i="35"/>
  <c r="E84" i="35"/>
  <c r="E83" i="35"/>
  <c r="E82" i="35"/>
  <c r="E81" i="35"/>
  <c r="E80" i="35"/>
  <c r="E79" i="35"/>
  <c r="E78" i="35"/>
  <c r="E77" i="35"/>
  <c r="E76" i="35"/>
  <c r="E75" i="35"/>
  <c r="E74" i="35"/>
  <c r="E73" i="35"/>
  <c r="E72" i="35"/>
  <c r="E71" i="35"/>
  <c r="E70" i="35"/>
  <c r="E69" i="35"/>
  <c r="E68" i="35"/>
  <c r="E67" i="35"/>
  <c r="E66" i="35"/>
  <c r="E65" i="35"/>
  <c r="E64" i="35"/>
  <c r="E63" i="35"/>
  <c r="E62" i="35"/>
  <c r="E61" i="35"/>
  <c r="E60" i="35"/>
  <c r="E59" i="35"/>
  <c r="E58" i="35"/>
  <c r="E57" i="35"/>
  <c r="E56" i="35"/>
  <c r="E55" i="35"/>
  <c r="E54" i="35"/>
  <c r="E53" i="35"/>
  <c r="E52" i="35"/>
  <c r="E51" i="35"/>
  <c r="E50" i="35"/>
  <c r="E49" i="35"/>
  <c r="E48" i="35"/>
  <c r="E47" i="35"/>
  <c r="E46" i="35"/>
  <c r="E45" i="35"/>
  <c r="E44" i="35"/>
  <c r="E43" i="35"/>
  <c r="E42" i="35"/>
  <c r="E41" i="35"/>
  <c r="E40" i="35"/>
  <c r="E39" i="35"/>
  <c r="E38" i="35"/>
  <c r="E37" i="35"/>
  <c r="E36" i="35"/>
  <c r="E35" i="35"/>
  <c r="E34" i="35"/>
  <c r="E33" i="35"/>
  <c r="E32" i="35"/>
  <c r="E31" i="35"/>
  <c r="E30" i="35"/>
  <c r="E29" i="35"/>
  <c r="E28" i="35"/>
  <c r="E27" i="35"/>
  <c r="E26" i="35"/>
  <c r="E25" i="35"/>
  <c r="E24" i="35"/>
  <c r="E23" i="35"/>
  <c r="H22" i="35"/>
  <c r="E22" i="35"/>
  <c r="H21" i="35"/>
  <c r="E21" i="35"/>
  <c r="E20" i="35"/>
  <c r="E19" i="35"/>
  <c r="E18" i="35"/>
  <c r="E17" i="35"/>
  <c r="E16" i="35"/>
  <c r="E15" i="35"/>
  <c r="E14" i="35"/>
  <c r="E13" i="35"/>
  <c r="E12" i="35"/>
  <c r="E11" i="35"/>
  <c r="E10" i="35"/>
  <c r="J9" i="35"/>
  <c r="L8" i="35"/>
  <c r="G8" i="35" s="1"/>
  <c r="L7" i="35"/>
  <c r="G7" i="35" s="1"/>
  <c r="F23" i="35" s="1"/>
  <c r="F54" i="35" l="1"/>
  <c r="I12" i="36"/>
  <c r="G150" i="36"/>
  <c r="G148" i="36"/>
  <c r="G146" i="36"/>
  <c r="G144" i="36"/>
  <c r="G142" i="36"/>
  <c r="G140" i="36"/>
  <c r="G138" i="36"/>
  <c r="G136" i="36"/>
  <c r="G134" i="36"/>
  <c r="G132" i="36"/>
  <c r="G130" i="36"/>
  <c r="G128" i="36"/>
  <c r="G126" i="36"/>
  <c r="G124" i="36"/>
  <c r="G122" i="36"/>
  <c r="G120" i="36"/>
  <c r="G118" i="36"/>
  <c r="G116" i="36"/>
  <c r="G114" i="36"/>
  <c r="G112" i="36"/>
  <c r="G110" i="36"/>
  <c r="G108" i="36"/>
  <c r="G106" i="36"/>
  <c r="G104" i="36"/>
  <c r="G102" i="36"/>
  <c r="G100" i="36"/>
  <c r="G98" i="36"/>
  <c r="G96" i="36"/>
  <c r="G94" i="36"/>
  <c r="G92" i="36"/>
  <c r="G90" i="36"/>
  <c r="G88" i="36"/>
  <c r="G86" i="36"/>
  <c r="G84" i="36"/>
  <c r="G82" i="36"/>
  <c r="G149" i="36"/>
  <c r="G147" i="36"/>
  <c r="G145" i="36"/>
  <c r="G143" i="36"/>
  <c r="G141" i="36"/>
  <c r="G139" i="36"/>
  <c r="G137" i="36"/>
  <c r="G135" i="36"/>
  <c r="G133" i="36"/>
  <c r="G131" i="36"/>
  <c r="G129" i="36"/>
  <c r="G127" i="36"/>
  <c r="G125" i="36"/>
  <c r="G123" i="36"/>
  <c r="G121" i="36"/>
  <c r="G119" i="36"/>
  <c r="G117" i="36"/>
  <c r="G115" i="36"/>
  <c r="G113" i="36"/>
  <c r="G111" i="36"/>
  <c r="G109" i="36"/>
  <c r="G107" i="36"/>
  <c r="G105" i="36"/>
  <c r="G103" i="36"/>
  <c r="G101" i="36"/>
  <c r="G99" i="36"/>
  <c r="G97" i="36"/>
  <c r="G95" i="36"/>
  <c r="G93" i="36"/>
  <c r="G91" i="36"/>
  <c r="G89" i="36"/>
  <c r="G87" i="36"/>
  <c r="G85" i="36"/>
  <c r="G83" i="36"/>
  <c r="I30" i="36"/>
  <c r="I28" i="36"/>
  <c r="I26" i="36"/>
  <c r="I29" i="36"/>
  <c r="I27" i="36"/>
  <c r="I25" i="36"/>
  <c r="F43" i="35"/>
  <c r="F47" i="35"/>
  <c r="F75" i="35"/>
  <c r="F79" i="35"/>
  <c r="F11" i="35"/>
  <c r="H17" i="35" s="1"/>
  <c r="F22" i="35"/>
  <c r="F29" i="35"/>
  <c r="F33" i="35"/>
  <c r="F61" i="35"/>
  <c r="F65" i="35"/>
  <c r="E149" i="35"/>
  <c r="F30" i="35"/>
  <c r="F37" i="35"/>
  <c r="F41" i="35"/>
  <c r="F51" i="35"/>
  <c r="F55" i="35"/>
  <c r="F62" i="35"/>
  <c r="F69" i="35"/>
  <c r="F73" i="35"/>
  <c r="F31" i="35"/>
  <c r="F38" i="35"/>
  <c r="F45" i="35"/>
  <c r="F49" i="35"/>
  <c r="F59" i="35"/>
  <c r="F63" i="35"/>
  <c r="F70" i="35"/>
  <c r="F77" i="35"/>
  <c r="F10" i="35"/>
  <c r="H10" i="35" s="1"/>
  <c r="F35" i="35"/>
  <c r="F39" i="35"/>
  <c r="F46" i="35"/>
  <c r="F53" i="35"/>
  <c r="F57" i="35"/>
  <c r="F67" i="35"/>
  <c r="F71" i="35"/>
  <c r="F78" i="35"/>
  <c r="F115" i="35"/>
  <c r="F107" i="35"/>
  <c r="F99" i="35"/>
  <c r="F91" i="35"/>
  <c r="F83" i="35"/>
  <c r="H19" i="35"/>
  <c r="H15" i="35"/>
  <c r="H18" i="35"/>
  <c r="H14" i="35"/>
  <c r="H11" i="35"/>
  <c r="F87" i="35"/>
  <c r="F95" i="35"/>
  <c r="F103" i="35"/>
  <c r="F111" i="35"/>
  <c r="F119" i="35"/>
  <c r="H28" i="35"/>
  <c r="H26" i="35"/>
  <c r="H24" i="35"/>
  <c r="H23" i="35"/>
  <c r="H25" i="35"/>
  <c r="H27" i="35"/>
  <c r="F81" i="35"/>
  <c r="F85" i="35"/>
  <c r="F89" i="35"/>
  <c r="F93" i="35"/>
  <c r="F97" i="35"/>
  <c r="F101" i="35"/>
  <c r="F105" i="35"/>
  <c r="F109" i="35"/>
  <c r="F113" i="35"/>
  <c r="F117" i="35"/>
  <c r="F121" i="35"/>
  <c r="F86" i="35"/>
  <c r="F94" i="35"/>
  <c r="F102" i="35"/>
  <c r="F110" i="35"/>
  <c r="F118" i="35"/>
  <c r="F124" i="35"/>
  <c r="F128" i="35"/>
  <c r="F132" i="35"/>
  <c r="F136" i="35"/>
  <c r="F140" i="35"/>
  <c r="F144" i="35"/>
  <c r="F148" i="35"/>
  <c r="F36" i="35"/>
  <c r="F44" i="35"/>
  <c r="F52" i="35"/>
  <c r="F60" i="35"/>
  <c r="F68" i="35"/>
  <c r="F76" i="35"/>
  <c r="F84" i="35"/>
  <c r="F92" i="35"/>
  <c r="F100" i="35"/>
  <c r="F108" i="35"/>
  <c r="F116" i="35"/>
  <c r="F125" i="35"/>
  <c r="F129" i="35"/>
  <c r="F133" i="35"/>
  <c r="F137" i="35"/>
  <c r="F141" i="35"/>
  <c r="F145" i="35"/>
  <c r="F34" i="35"/>
  <c r="F42" i="35"/>
  <c r="F50" i="35"/>
  <c r="F58" i="35"/>
  <c r="F66" i="35"/>
  <c r="F74" i="35"/>
  <c r="F82" i="35"/>
  <c r="F90" i="35"/>
  <c r="F98" i="35"/>
  <c r="F106" i="35"/>
  <c r="F114" i="35"/>
  <c r="F122" i="35"/>
  <c r="F126" i="35"/>
  <c r="F130" i="35"/>
  <c r="F134" i="35"/>
  <c r="F138" i="35"/>
  <c r="F142" i="35"/>
  <c r="F146" i="35"/>
  <c r="F21" i="35"/>
  <c r="F32" i="35"/>
  <c r="F40" i="35"/>
  <c r="F48" i="35"/>
  <c r="F56" i="35"/>
  <c r="F64" i="35"/>
  <c r="F72" i="35"/>
  <c r="F80" i="35"/>
  <c r="F88" i="35"/>
  <c r="F96" i="35"/>
  <c r="F104" i="35"/>
  <c r="F112" i="35"/>
  <c r="F120" i="35"/>
  <c r="F123" i="35"/>
  <c r="F127" i="35"/>
  <c r="F131" i="35"/>
  <c r="F135" i="35"/>
  <c r="F139" i="35"/>
  <c r="F143" i="35"/>
  <c r="F147" i="35"/>
  <c r="G19" i="34"/>
  <c r="J5" i="34"/>
  <c r="I5" i="34"/>
  <c r="I6" i="34" s="1"/>
  <c r="D145" i="34"/>
  <c r="D144" i="34"/>
  <c r="D143" i="34"/>
  <c r="D142" i="34"/>
  <c r="D141" i="34"/>
  <c r="D140" i="34"/>
  <c r="D139" i="34"/>
  <c r="D138" i="34"/>
  <c r="D137" i="34"/>
  <c r="D136" i="34"/>
  <c r="D135" i="34"/>
  <c r="D134" i="34"/>
  <c r="D133" i="34"/>
  <c r="D132" i="34"/>
  <c r="D131" i="34"/>
  <c r="D130" i="34"/>
  <c r="D129" i="34"/>
  <c r="D128" i="34"/>
  <c r="D127" i="34"/>
  <c r="D126" i="34"/>
  <c r="D125" i="34"/>
  <c r="D124" i="34"/>
  <c r="D123" i="34"/>
  <c r="D122" i="34"/>
  <c r="D121" i="34"/>
  <c r="D120" i="34"/>
  <c r="D119" i="34"/>
  <c r="D118" i="34"/>
  <c r="D117" i="34"/>
  <c r="D116" i="34"/>
  <c r="D115" i="34"/>
  <c r="D114" i="34"/>
  <c r="D113" i="34"/>
  <c r="D112" i="34"/>
  <c r="D111" i="34"/>
  <c r="D110" i="34"/>
  <c r="D109" i="34"/>
  <c r="D108" i="34"/>
  <c r="D107" i="34"/>
  <c r="D106" i="34"/>
  <c r="D105" i="34"/>
  <c r="D104" i="34"/>
  <c r="D103" i="34"/>
  <c r="D102" i="34"/>
  <c r="D101" i="34"/>
  <c r="D100" i="34"/>
  <c r="D99" i="34"/>
  <c r="D98" i="34"/>
  <c r="D97" i="34"/>
  <c r="D96" i="34"/>
  <c r="D95" i="34"/>
  <c r="D94" i="34"/>
  <c r="D93" i="34"/>
  <c r="D92" i="34"/>
  <c r="D91" i="34"/>
  <c r="D90" i="34"/>
  <c r="D89" i="34"/>
  <c r="D88" i="34"/>
  <c r="D87" i="34"/>
  <c r="D86" i="34"/>
  <c r="D85" i="34"/>
  <c r="D84" i="34"/>
  <c r="D83" i="34"/>
  <c r="D82" i="34"/>
  <c r="D81" i="34"/>
  <c r="D80" i="34"/>
  <c r="D79" i="34"/>
  <c r="D78" i="34"/>
  <c r="D77" i="34"/>
  <c r="D76" i="34"/>
  <c r="D75" i="34"/>
  <c r="D74" i="34"/>
  <c r="D73" i="34"/>
  <c r="D72" i="34"/>
  <c r="D71" i="34"/>
  <c r="D70" i="34"/>
  <c r="D69" i="34"/>
  <c r="D68" i="34"/>
  <c r="D67" i="34"/>
  <c r="D66" i="34"/>
  <c r="D65" i="34"/>
  <c r="D64" i="34"/>
  <c r="D63" i="34"/>
  <c r="D62" i="34"/>
  <c r="D61" i="34"/>
  <c r="D60" i="34"/>
  <c r="D59" i="34"/>
  <c r="D58" i="34"/>
  <c r="D57" i="34"/>
  <c r="D56" i="34"/>
  <c r="D55" i="34"/>
  <c r="D54" i="34"/>
  <c r="D53" i="34"/>
  <c r="D52" i="34"/>
  <c r="D51" i="34"/>
  <c r="D50" i="34"/>
  <c r="D49" i="34"/>
  <c r="D48" i="34"/>
  <c r="D47" i="34"/>
  <c r="D46" i="34"/>
  <c r="D45" i="34"/>
  <c r="D44" i="34"/>
  <c r="D43" i="34"/>
  <c r="D42" i="34"/>
  <c r="D41" i="34"/>
  <c r="D40" i="34"/>
  <c r="D39" i="34"/>
  <c r="D38" i="34"/>
  <c r="D37" i="34"/>
  <c r="D36" i="34"/>
  <c r="D35" i="34"/>
  <c r="D34" i="34"/>
  <c r="D33" i="34"/>
  <c r="D32" i="34"/>
  <c r="D31" i="34"/>
  <c r="D30" i="34"/>
  <c r="D29" i="34"/>
  <c r="D28" i="34"/>
  <c r="D27" i="34"/>
  <c r="D26" i="34"/>
  <c r="D25" i="34"/>
  <c r="D24" i="34"/>
  <c r="D23" i="34"/>
  <c r="D22" i="34"/>
  <c r="D21" i="34"/>
  <c r="D20" i="34"/>
  <c r="D19" i="34"/>
  <c r="G18" i="34"/>
  <c r="D18" i="34"/>
  <c r="D17" i="34"/>
  <c r="D16" i="34"/>
  <c r="D15" i="34"/>
  <c r="D14" i="34"/>
  <c r="D13" i="34"/>
  <c r="D12" i="34"/>
  <c r="D11" i="34"/>
  <c r="D10" i="34"/>
  <c r="D9" i="34"/>
  <c r="D8" i="34"/>
  <c r="D7" i="34"/>
  <c r="K4" i="34"/>
  <c r="F4" i="34" s="1"/>
  <c r="H16" i="35" l="1"/>
  <c r="H13" i="35"/>
  <c r="H12" i="35"/>
  <c r="H20" i="35"/>
  <c r="E7" i="34"/>
  <c r="G7" i="34" s="1"/>
  <c r="E18" i="34"/>
  <c r="E19" i="34"/>
  <c r="E20" i="34"/>
  <c r="E26" i="34"/>
  <c r="E27" i="34"/>
  <c r="E28" i="34"/>
  <c r="E30" i="34"/>
  <c r="E31" i="34"/>
  <c r="E32" i="34"/>
  <c r="E34" i="34"/>
  <c r="E35" i="34"/>
  <c r="E37" i="34"/>
  <c r="E38" i="34"/>
  <c r="E39" i="34"/>
  <c r="E41" i="34"/>
  <c r="E42" i="34"/>
  <c r="E44" i="34"/>
  <c r="E45" i="34"/>
  <c r="E46" i="34"/>
  <c r="E48" i="34"/>
  <c r="E49" i="34"/>
  <c r="E50" i="34"/>
  <c r="E51" i="34"/>
  <c r="E52" i="34"/>
  <c r="E53" i="34"/>
  <c r="E55" i="34"/>
  <c r="E56" i="34"/>
  <c r="E57" i="34"/>
  <c r="E58" i="34"/>
  <c r="E59" i="34"/>
  <c r="E60" i="34"/>
  <c r="E62" i="34"/>
  <c r="E63" i="34"/>
  <c r="E64" i="34"/>
  <c r="E66" i="34"/>
  <c r="E67" i="34"/>
  <c r="E69" i="34"/>
  <c r="E70" i="34"/>
  <c r="E71" i="34"/>
  <c r="E73" i="34"/>
  <c r="E74" i="34"/>
  <c r="K5" i="34"/>
  <c r="F5" i="34" s="1"/>
  <c r="G151" i="36"/>
  <c r="K12" i="36" s="1"/>
  <c r="K14" i="36" s="1"/>
  <c r="F149" i="35"/>
  <c r="J10" i="35" s="1"/>
  <c r="J12" i="35" s="1"/>
  <c r="E76" i="34"/>
  <c r="E144" i="34"/>
  <c r="E8" i="34"/>
  <c r="G13" i="34" s="1"/>
  <c r="E29" i="34"/>
  <c r="E33" i="34"/>
  <c r="E36" i="34"/>
  <c r="E40" i="34"/>
  <c r="E43" i="34"/>
  <c r="E47" i="34"/>
  <c r="E54" i="34"/>
  <c r="E61" i="34"/>
  <c r="E65" i="34"/>
  <c r="E68" i="34"/>
  <c r="E72" i="34"/>
  <c r="E75" i="34"/>
  <c r="D146" i="34"/>
  <c r="G24" i="34"/>
  <c r="G22" i="34"/>
  <c r="G20" i="34"/>
  <c r="G25" i="34"/>
  <c r="G23" i="34"/>
  <c r="G21" i="34"/>
  <c r="G17" i="34"/>
  <c r="G9" i="34"/>
  <c r="D145" i="33"/>
  <c r="E145" i="33" s="1"/>
  <c r="D144" i="33"/>
  <c r="E144" i="33" s="1"/>
  <c r="D143" i="33"/>
  <c r="E143" i="33" s="1"/>
  <c r="D142" i="33"/>
  <c r="E142" i="33" s="1"/>
  <c r="D141" i="33"/>
  <c r="E141" i="33" s="1"/>
  <c r="D140" i="33"/>
  <c r="E140" i="33" s="1"/>
  <c r="D139" i="33"/>
  <c r="E139" i="33" s="1"/>
  <c r="D138" i="33"/>
  <c r="E138" i="33" s="1"/>
  <c r="D137" i="33"/>
  <c r="E137" i="33" s="1"/>
  <c r="D136" i="33"/>
  <c r="E136" i="33" s="1"/>
  <c r="D135" i="33"/>
  <c r="E135" i="33" s="1"/>
  <c r="D134" i="33"/>
  <c r="E134" i="33" s="1"/>
  <c r="D133" i="33"/>
  <c r="E133" i="33" s="1"/>
  <c r="D132" i="33"/>
  <c r="E132" i="33" s="1"/>
  <c r="D131" i="33"/>
  <c r="E131" i="33" s="1"/>
  <c r="D130" i="33"/>
  <c r="E130" i="33" s="1"/>
  <c r="D129" i="33"/>
  <c r="E129" i="33" s="1"/>
  <c r="D128" i="33"/>
  <c r="E128" i="33" s="1"/>
  <c r="D127" i="33"/>
  <c r="E127" i="33" s="1"/>
  <c r="D126" i="33"/>
  <c r="E126" i="33" s="1"/>
  <c r="D125" i="33"/>
  <c r="E125" i="33" s="1"/>
  <c r="D124" i="33"/>
  <c r="E124" i="33" s="1"/>
  <c r="D123" i="33"/>
  <c r="E123" i="33" s="1"/>
  <c r="D122" i="33"/>
  <c r="E122" i="33" s="1"/>
  <c r="D121" i="33"/>
  <c r="E121" i="33" s="1"/>
  <c r="D120" i="33"/>
  <c r="E120" i="33" s="1"/>
  <c r="D119" i="33"/>
  <c r="E119" i="33" s="1"/>
  <c r="D118" i="33"/>
  <c r="E118" i="33" s="1"/>
  <c r="D117" i="33"/>
  <c r="E117" i="33" s="1"/>
  <c r="D116" i="33"/>
  <c r="E116" i="33" s="1"/>
  <c r="D115" i="33"/>
  <c r="E115" i="33" s="1"/>
  <c r="D114" i="33"/>
  <c r="E114" i="33" s="1"/>
  <c r="D113" i="33"/>
  <c r="E113" i="33" s="1"/>
  <c r="D112" i="33"/>
  <c r="E112" i="33" s="1"/>
  <c r="D111" i="33"/>
  <c r="E111" i="33" s="1"/>
  <c r="D110" i="33"/>
  <c r="E110" i="33" s="1"/>
  <c r="D109" i="33"/>
  <c r="E109" i="33" s="1"/>
  <c r="D108" i="33"/>
  <c r="E108" i="33" s="1"/>
  <c r="D107" i="33"/>
  <c r="E107" i="33" s="1"/>
  <c r="D106" i="33"/>
  <c r="E106" i="33" s="1"/>
  <c r="D105" i="33"/>
  <c r="E105" i="33" s="1"/>
  <c r="D104" i="33"/>
  <c r="E104" i="33" s="1"/>
  <c r="D103" i="33"/>
  <c r="E103" i="33" s="1"/>
  <c r="D102" i="33"/>
  <c r="E102" i="33" s="1"/>
  <c r="D101" i="33"/>
  <c r="E101" i="33" s="1"/>
  <c r="D100" i="33"/>
  <c r="E100" i="33" s="1"/>
  <c r="D99" i="33"/>
  <c r="E99" i="33" s="1"/>
  <c r="D98" i="33"/>
  <c r="E98" i="33" s="1"/>
  <c r="D97" i="33"/>
  <c r="E97" i="33" s="1"/>
  <c r="D96" i="33"/>
  <c r="E96" i="33" s="1"/>
  <c r="D95" i="33"/>
  <c r="E95" i="33" s="1"/>
  <c r="D94" i="33"/>
  <c r="E94" i="33" s="1"/>
  <c r="D93" i="33"/>
  <c r="E93" i="33" s="1"/>
  <c r="D92" i="33"/>
  <c r="E92" i="33" s="1"/>
  <c r="D91" i="33"/>
  <c r="E91" i="33" s="1"/>
  <c r="D90" i="33"/>
  <c r="E90" i="33" s="1"/>
  <c r="D89" i="33"/>
  <c r="E89" i="33" s="1"/>
  <c r="D88" i="33"/>
  <c r="E88" i="33" s="1"/>
  <c r="D87" i="33"/>
  <c r="E87" i="33" s="1"/>
  <c r="D86" i="33"/>
  <c r="E86" i="33" s="1"/>
  <c r="D85" i="33"/>
  <c r="E85" i="33" s="1"/>
  <c r="D84" i="33"/>
  <c r="E84" i="33" s="1"/>
  <c r="D83" i="33"/>
  <c r="E83" i="33" s="1"/>
  <c r="D82" i="33"/>
  <c r="E82" i="33" s="1"/>
  <c r="D81" i="33"/>
  <c r="E81" i="33" s="1"/>
  <c r="D80" i="33"/>
  <c r="E80" i="33" s="1"/>
  <c r="D79" i="33"/>
  <c r="E79" i="33" s="1"/>
  <c r="D78" i="33"/>
  <c r="E78" i="33" s="1"/>
  <c r="D77" i="33"/>
  <c r="E77" i="33" s="1"/>
  <c r="D76" i="33"/>
  <c r="E76" i="33" s="1"/>
  <c r="D75" i="33"/>
  <c r="E75" i="33" s="1"/>
  <c r="D74" i="33"/>
  <c r="E74" i="33" s="1"/>
  <c r="D73" i="33"/>
  <c r="E73" i="33" s="1"/>
  <c r="D72" i="33"/>
  <c r="E72" i="33" s="1"/>
  <c r="D71" i="33"/>
  <c r="E71" i="33" s="1"/>
  <c r="D70" i="33"/>
  <c r="E70" i="33" s="1"/>
  <c r="D69" i="33"/>
  <c r="E69" i="33" s="1"/>
  <c r="D68" i="33"/>
  <c r="E68" i="33" s="1"/>
  <c r="D67" i="33"/>
  <c r="E67" i="33" s="1"/>
  <c r="D66" i="33"/>
  <c r="E66" i="33" s="1"/>
  <c r="D65" i="33"/>
  <c r="E65" i="33" s="1"/>
  <c r="D64" i="33"/>
  <c r="E64" i="33" s="1"/>
  <c r="D63" i="33"/>
  <c r="E63" i="33" s="1"/>
  <c r="D62" i="33"/>
  <c r="E62" i="33" s="1"/>
  <c r="D61" i="33"/>
  <c r="E61" i="33" s="1"/>
  <c r="D60" i="33"/>
  <c r="E60" i="33" s="1"/>
  <c r="D59" i="33"/>
  <c r="E59" i="33" s="1"/>
  <c r="D58" i="33"/>
  <c r="E58" i="33" s="1"/>
  <c r="D57" i="33"/>
  <c r="E57" i="33" s="1"/>
  <c r="D56" i="33"/>
  <c r="E56" i="33" s="1"/>
  <c r="D55" i="33"/>
  <c r="E55" i="33" s="1"/>
  <c r="D54" i="33"/>
  <c r="E54" i="33" s="1"/>
  <c r="D53" i="33"/>
  <c r="E53" i="33" s="1"/>
  <c r="D52" i="33"/>
  <c r="E52" i="33" s="1"/>
  <c r="D51" i="33"/>
  <c r="E51" i="33" s="1"/>
  <c r="D50" i="33"/>
  <c r="E50" i="33" s="1"/>
  <c r="D49" i="33"/>
  <c r="E49" i="33" s="1"/>
  <c r="D48" i="33"/>
  <c r="E48" i="33" s="1"/>
  <c r="D47" i="33"/>
  <c r="E47" i="33" s="1"/>
  <c r="D46" i="33"/>
  <c r="E46" i="33" s="1"/>
  <c r="D45" i="33"/>
  <c r="E45" i="33" s="1"/>
  <c r="D44" i="33"/>
  <c r="E44" i="33" s="1"/>
  <c r="D43" i="33"/>
  <c r="E43" i="33" s="1"/>
  <c r="D42" i="33"/>
  <c r="E42" i="33" s="1"/>
  <c r="D41" i="33"/>
  <c r="E41" i="33" s="1"/>
  <c r="D40" i="33"/>
  <c r="E40" i="33" s="1"/>
  <c r="D39" i="33"/>
  <c r="E39" i="33" s="1"/>
  <c r="D38" i="33"/>
  <c r="E38" i="33" s="1"/>
  <c r="D37" i="33"/>
  <c r="E37" i="33" s="1"/>
  <c r="D36" i="33"/>
  <c r="E36" i="33" s="1"/>
  <c r="D35" i="33"/>
  <c r="E35" i="33" s="1"/>
  <c r="D34" i="33"/>
  <c r="E34" i="33" s="1"/>
  <c r="D33" i="33"/>
  <c r="E33" i="33" s="1"/>
  <c r="D32" i="33"/>
  <c r="E32" i="33" s="1"/>
  <c r="D31" i="33"/>
  <c r="E31" i="33" s="1"/>
  <c r="D30" i="33"/>
  <c r="E30" i="33" s="1"/>
  <c r="D29" i="33"/>
  <c r="E29" i="33" s="1"/>
  <c r="D28" i="33"/>
  <c r="E28" i="33" s="1"/>
  <c r="D27" i="33"/>
  <c r="E27" i="33" s="1"/>
  <c r="D26" i="33"/>
  <c r="E26" i="33" s="1"/>
  <c r="D25" i="33"/>
  <c r="D24" i="33"/>
  <c r="D23" i="33"/>
  <c r="E20" i="33" s="1"/>
  <c r="G24" i="33" s="1"/>
  <c r="D22" i="33"/>
  <c r="D21" i="33"/>
  <c r="D20" i="33"/>
  <c r="D19" i="33"/>
  <c r="E19" i="33" s="1"/>
  <c r="G18" i="33"/>
  <c r="D18" i="33"/>
  <c r="E18" i="33" s="1"/>
  <c r="D17" i="33"/>
  <c r="D16" i="33"/>
  <c r="D15" i="33"/>
  <c r="D14" i="33"/>
  <c r="D13" i="33"/>
  <c r="D12" i="33"/>
  <c r="D11" i="33"/>
  <c r="D10" i="33"/>
  <c r="D9" i="33"/>
  <c r="E8" i="33"/>
  <c r="G8" i="33" s="1"/>
  <c r="D8" i="33"/>
  <c r="D7" i="33"/>
  <c r="E7" i="33" s="1"/>
  <c r="G7" i="33" s="1"/>
  <c r="J5" i="33"/>
  <c r="I5" i="33"/>
  <c r="I6" i="33" s="1"/>
  <c r="K4" i="33"/>
  <c r="E77" i="34" l="1"/>
  <c r="E78" i="34"/>
  <c r="E79" i="34"/>
  <c r="E80" i="34"/>
  <c r="E81" i="34"/>
  <c r="E82" i="34"/>
  <c r="E83" i="34"/>
  <c r="E84" i="34"/>
  <c r="E85" i="34"/>
  <c r="E86" i="34"/>
  <c r="E87" i="34"/>
  <c r="E88" i="34"/>
  <c r="E89" i="34"/>
  <c r="E90" i="34"/>
  <c r="E91" i="34"/>
  <c r="E92" i="34"/>
  <c r="E93" i="34"/>
  <c r="E94" i="34"/>
  <c r="E95" i="34"/>
  <c r="E96" i="34"/>
  <c r="E97" i="34"/>
  <c r="E98" i="34"/>
  <c r="E99" i="34"/>
  <c r="E100" i="34"/>
  <c r="E101" i="34"/>
  <c r="E102" i="34"/>
  <c r="E103" i="34"/>
  <c r="E104" i="34"/>
  <c r="E105" i="34"/>
  <c r="E106" i="34"/>
  <c r="E107" i="34"/>
  <c r="E108" i="34"/>
  <c r="E109" i="34"/>
  <c r="E110" i="34"/>
  <c r="E111" i="34"/>
  <c r="E112" i="34"/>
  <c r="E113" i="34"/>
  <c r="E114" i="34"/>
  <c r="E115" i="34"/>
  <c r="E116" i="34"/>
  <c r="E117" i="34"/>
  <c r="E118" i="34"/>
  <c r="E119" i="34"/>
  <c r="E120" i="34"/>
  <c r="E121" i="34"/>
  <c r="E122" i="34"/>
  <c r="E123" i="34"/>
  <c r="E124" i="34"/>
  <c r="E125" i="34"/>
  <c r="E126" i="34"/>
  <c r="E127" i="34"/>
  <c r="E128" i="34"/>
  <c r="E129" i="34"/>
  <c r="E130" i="34"/>
  <c r="E131" i="34"/>
  <c r="E132" i="34"/>
  <c r="E133" i="34"/>
  <c r="E134" i="34"/>
  <c r="E135" i="34"/>
  <c r="E136" i="34"/>
  <c r="E137" i="34"/>
  <c r="E138" i="34"/>
  <c r="E139" i="34"/>
  <c r="E140" i="34"/>
  <c r="E141" i="34"/>
  <c r="E142" i="34"/>
  <c r="E143" i="34"/>
  <c r="E145" i="34"/>
  <c r="G10" i="34"/>
  <c r="G11" i="34"/>
  <c r="G8" i="34"/>
  <c r="G16" i="34"/>
  <c r="G15" i="34"/>
  <c r="E146" i="34"/>
  <c r="I7" i="34" s="1"/>
  <c r="I9" i="34" s="1"/>
  <c r="G12" i="34"/>
  <c r="G14" i="34"/>
  <c r="E146" i="33"/>
  <c r="I7" i="33" s="1"/>
  <c r="I9" i="33" s="1"/>
  <c r="K5" i="33"/>
  <c r="G10" i="33"/>
  <c r="G12" i="33"/>
  <c r="G14" i="33"/>
  <c r="G16" i="33"/>
  <c r="G9" i="33"/>
  <c r="G21" i="33"/>
  <c r="G23" i="33"/>
  <c r="G25" i="33"/>
  <c r="G11" i="33"/>
  <c r="G13" i="33"/>
  <c r="G15" i="33"/>
  <c r="G17" i="33"/>
  <c r="D146" i="33"/>
  <c r="G20" i="33"/>
  <c r="G22" i="33"/>
  <c r="J5" i="32" l="1"/>
  <c r="I5" i="32"/>
  <c r="D145" i="32" l="1"/>
  <c r="E145" i="32" s="1"/>
  <c r="D144" i="32"/>
  <c r="E144" i="32" s="1"/>
  <c r="D143" i="32"/>
  <c r="E143" i="32" s="1"/>
  <c r="D142" i="32"/>
  <c r="E142" i="32" s="1"/>
  <c r="D141" i="32"/>
  <c r="E141" i="32" s="1"/>
  <c r="D140" i="32"/>
  <c r="E140" i="32" s="1"/>
  <c r="D139" i="32"/>
  <c r="E139" i="32" s="1"/>
  <c r="D138" i="32"/>
  <c r="E138" i="32" s="1"/>
  <c r="D137" i="32"/>
  <c r="E137" i="32" s="1"/>
  <c r="D136" i="32"/>
  <c r="E136" i="32" s="1"/>
  <c r="D135" i="32"/>
  <c r="E135" i="32" s="1"/>
  <c r="D134" i="32"/>
  <c r="E134" i="32" s="1"/>
  <c r="D133" i="32"/>
  <c r="E133" i="32" s="1"/>
  <c r="D132" i="32"/>
  <c r="E132" i="32" s="1"/>
  <c r="D131" i="32"/>
  <c r="E131" i="32" s="1"/>
  <c r="D130" i="32"/>
  <c r="E130" i="32" s="1"/>
  <c r="D129" i="32"/>
  <c r="E129" i="32" s="1"/>
  <c r="D128" i="32"/>
  <c r="E128" i="32" s="1"/>
  <c r="D127" i="32"/>
  <c r="E127" i="32" s="1"/>
  <c r="D126" i="32"/>
  <c r="E126" i="32" s="1"/>
  <c r="D125" i="32"/>
  <c r="E125" i="32" s="1"/>
  <c r="D124" i="32"/>
  <c r="E124" i="32" s="1"/>
  <c r="D123" i="32"/>
  <c r="E123" i="32" s="1"/>
  <c r="D122" i="32"/>
  <c r="E122" i="32" s="1"/>
  <c r="D121" i="32"/>
  <c r="E121" i="32" s="1"/>
  <c r="D120" i="32"/>
  <c r="E120" i="32" s="1"/>
  <c r="D119" i="32"/>
  <c r="E119" i="32" s="1"/>
  <c r="D118" i="32"/>
  <c r="E118" i="32" s="1"/>
  <c r="D117" i="32"/>
  <c r="E117" i="32" s="1"/>
  <c r="D116" i="32"/>
  <c r="E116" i="32" s="1"/>
  <c r="D115" i="32"/>
  <c r="E115" i="32" s="1"/>
  <c r="D114" i="32"/>
  <c r="E114" i="32" s="1"/>
  <c r="D113" i="32"/>
  <c r="E113" i="32" s="1"/>
  <c r="D112" i="32"/>
  <c r="E112" i="32" s="1"/>
  <c r="D111" i="32"/>
  <c r="E111" i="32" s="1"/>
  <c r="D110" i="32"/>
  <c r="E110" i="32" s="1"/>
  <c r="D109" i="32"/>
  <c r="E109" i="32" s="1"/>
  <c r="D108" i="32"/>
  <c r="E108" i="32" s="1"/>
  <c r="D107" i="32"/>
  <c r="E107" i="32" s="1"/>
  <c r="D106" i="32"/>
  <c r="E106" i="32" s="1"/>
  <c r="D105" i="32"/>
  <c r="E105" i="32" s="1"/>
  <c r="D104" i="32"/>
  <c r="E104" i="32" s="1"/>
  <c r="D103" i="32"/>
  <c r="E103" i="32" s="1"/>
  <c r="D102" i="32"/>
  <c r="E102" i="32" s="1"/>
  <c r="D101" i="32"/>
  <c r="E101" i="32" s="1"/>
  <c r="D100" i="32"/>
  <c r="E100" i="32" s="1"/>
  <c r="D99" i="32"/>
  <c r="E99" i="32" s="1"/>
  <c r="D98" i="32"/>
  <c r="E98" i="32" s="1"/>
  <c r="D97" i="32"/>
  <c r="E97" i="32" s="1"/>
  <c r="D96" i="32"/>
  <c r="E96" i="32" s="1"/>
  <c r="D95" i="32"/>
  <c r="E95" i="32" s="1"/>
  <c r="D94" i="32"/>
  <c r="E94" i="32" s="1"/>
  <c r="D93" i="32"/>
  <c r="E93" i="32" s="1"/>
  <c r="D92" i="32"/>
  <c r="E92" i="32" s="1"/>
  <c r="D91" i="32"/>
  <c r="E91" i="32" s="1"/>
  <c r="D90" i="32"/>
  <c r="E90" i="32" s="1"/>
  <c r="D89" i="32"/>
  <c r="E89" i="32" s="1"/>
  <c r="D88" i="32"/>
  <c r="E88" i="32" s="1"/>
  <c r="D87" i="32"/>
  <c r="E87" i="32" s="1"/>
  <c r="D86" i="32"/>
  <c r="E86" i="32" s="1"/>
  <c r="D85" i="32"/>
  <c r="E85" i="32" s="1"/>
  <c r="D84" i="32"/>
  <c r="E84" i="32" s="1"/>
  <c r="D83" i="32"/>
  <c r="E83" i="32" s="1"/>
  <c r="D82" i="32"/>
  <c r="E82" i="32" s="1"/>
  <c r="D81" i="32"/>
  <c r="E81" i="32" s="1"/>
  <c r="D80" i="32"/>
  <c r="E80" i="32" s="1"/>
  <c r="D79" i="32"/>
  <c r="E79" i="32" s="1"/>
  <c r="D78" i="32"/>
  <c r="E78" i="32" s="1"/>
  <c r="D77" i="32"/>
  <c r="E77" i="32" s="1"/>
  <c r="D76" i="32"/>
  <c r="E76" i="32" s="1"/>
  <c r="D75" i="32"/>
  <c r="E75" i="32" s="1"/>
  <c r="D74" i="32"/>
  <c r="E74" i="32" s="1"/>
  <c r="D73" i="32"/>
  <c r="E73" i="32" s="1"/>
  <c r="D72" i="32"/>
  <c r="E72" i="32" s="1"/>
  <c r="D71" i="32"/>
  <c r="E71" i="32" s="1"/>
  <c r="D70" i="32"/>
  <c r="E70" i="32" s="1"/>
  <c r="D69" i="32"/>
  <c r="E69" i="32" s="1"/>
  <c r="D68" i="32"/>
  <c r="E68" i="32" s="1"/>
  <c r="D67" i="32"/>
  <c r="E67" i="32" s="1"/>
  <c r="D66" i="32"/>
  <c r="E66" i="32" s="1"/>
  <c r="D65" i="32"/>
  <c r="E65" i="32" s="1"/>
  <c r="D64" i="32"/>
  <c r="E64" i="32" s="1"/>
  <c r="D63" i="32"/>
  <c r="E63" i="32" s="1"/>
  <c r="D62" i="32"/>
  <c r="E62" i="32" s="1"/>
  <c r="D61" i="32"/>
  <c r="E61" i="32" s="1"/>
  <c r="D60" i="32"/>
  <c r="E60" i="32" s="1"/>
  <c r="D59" i="32"/>
  <c r="E59" i="32" s="1"/>
  <c r="D58" i="32"/>
  <c r="E58" i="32" s="1"/>
  <c r="D57" i="32"/>
  <c r="E57" i="32" s="1"/>
  <c r="D56" i="32"/>
  <c r="E56" i="32" s="1"/>
  <c r="D55" i="32"/>
  <c r="E55" i="32" s="1"/>
  <c r="D54" i="32"/>
  <c r="E54" i="32" s="1"/>
  <c r="D53" i="32"/>
  <c r="E53" i="32" s="1"/>
  <c r="D52" i="32"/>
  <c r="E52" i="32" s="1"/>
  <c r="D51" i="32"/>
  <c r="E51" i="32" s="1"/>
  <c r="D50" i="32"/>
  <c r="E50" i="32" s="1"/>
  <c r="D49" i="32"/>
  <c r="E49" i="32" s="1"/>
  <c r="D48" i="32"/>
  <c r="E48" i="32" s="1"/>
  <c r="D47" i="32"/>
  <c r="E47" i="32" s="1"/>
  <c r="D46" i="32"/>
  <c r="E46" i="32" s="1"/>
  <c r="D45" i="32"/>
  <c r="E45" i="32" s="1"/>
  <c r="D44" i="32"/>
  <c r="E44" i="32" s="1"/>
  <c r="D43" i="32"/>
  <c r="E43" i="32" s="1"/>
  <c r="D42" i="32"/>
  <c r="E42" i="32" s="1"/>
  <c r="D41" i="32"/>
  <c r="E41" i="32" s="1"/>
  <c r="D40" i="32"/>
  <c r="E40" i="32" s="1"/>
  <c r="D39" i="32"/>
  <c r="E39" i="32" s="1"/>
  <c r="D38" i="32"/>
  <c r="E38" i="32" s="1"/>
  <c r="D37" i="32"/>
  <c r="E37" i="32" s="1"/>
  <c r="D36" i="32"/>
  <c r="E36" i="32" s="1"/>
  <c r="D35" i="32"/>
  <c r="E35" i="32" s="1"/>
  <c r="D34" i="32"/>
  <c r="E34" i="32" s="1"/>
  <c r="D33" i="32"/>
  <c r="E33" i="32" s="1"/>
  <c r="D32" i="32"/>
  <c r="E32" i="32" s="1"/>
  <c r="D31" i="32"/>
  <c r="E31" i="32" s="1"/>
  <c r="D30" i="32"/>
  <c r="E30" i="32" s="1"/>
  <c r="D29" i="32"/>
  <c r="E29" i="32" s="1"/>
  <c r="D28" i="32"/>
  <c r="E28" i="32" s="1"/>
  <c r="D27" i="32"/>
  <c r="E27" i="32" s="1"/>
  <c r="D26" i="32"/>
  <c r="E26" i="32" s="1"/>
  <c r="D25" i="32"/>
  <c r="D24" i="32"/>
  <c r="D23" i="32"/>
  <c r="E20" i="32" s="1"/>
  <c r="G21" i="32" s="1"/>
  <c r="D22" i="32"/>
  <c r="D21" i="32"/>
  <c r="D20" i="32"/>
  <c r="G19" i="32"/>
  <c r="D19" i="32"/>
  <c r="E19" i="32" s="1"/>
  <c r="G18" i="32"/>
  <c r="D18" i="32"/>
  <c r="E18" i="32" s="1"/>
  <c r="D17" i="32"/>
  <c r="D16" i="32"/>
  <c r="D15" i="32"/>
  <c r="D14" i="32"/>
  <c r="D13" i="32"/>
  <c r="D12" i="32"/>
  <c r="E8" i="32" s="1"/>
  <c r="D11" i="32"/>
  <c r="D10" i="32"/>
  <c r="D9" i="32"/>
  <c r="D8" i="32"/>
  <c r="D7" i="32"/>
  <c r="E7" i="32" s="1"/>
  <c r="I6" i="32"/>
  <c r="K5" i="32"/>
  <c r="K4" i="32"/>
  <c r="G8" i="32" l="1"/>
  <c r="G14" i="32"/>
  <c r="G9" i="32"/>
  <c r="G16" i="32"/>
  <c r="G12" i="32"/>
  <c r="G10" i="32"/>
  <c r="G25" i="32"/>
  <c r="G24" i="32"/>
  <c r="G22" i="32"/>
  <c r="G20" i="32"/>
  <c r="E146" i="32"/>
  <c r="I7" i="32" s="1"/>
  <c r="I9" i="32" s="1"/>
  <c r="G23" i="32"/>
  <c r="G11" i="32"/>
  <c r="G13" i="32"/>
  <c r="G15" i="32"/>
  <c r="G17" i="32"/>
  <c r="D146" i="32"/>
  <c r="J5" i="31"/>
  <c r="I5" i="31"/>
  <c r="K4" i="31"/>
  <c r="D145" i="31"/>
  <c r="E145" i="31" s="1"/>
  <c r="D144" i="31"/>
  <c r="E144" i="31" s="1"/>
  <c r="D143" i="31"/>
  <c r="E143" i="31" s="1"/>
  <c r="D142" i="31"/>
  <c r="E142" i="31" s="1"/>
  <c r="D141" i="31"/>
  <c r="E141" i="31" s="1"/>
  <c r="D140" i="31"/>
  <c r="E140" i="31" s="1"/>
  <c r="D139" i="31"/>
  <c r="E139" i="31" s="1"/>
  <c r="D138" i="31"/>
  <c r="E138" i="31" s="1"/>
  <c r="D137" i="31"/>
  <c r="E137" i="31" s="1"/>
  <c r="D136" i="31"/>
  <c r="E136" i="31" s="1"/>
  <c r="D135" i="31"/>
  <c r="E135" i="31" s="1"/>
  <c r="D134" i="31"/>
  <c r="E134" i="31" s="1"/>
  <c r="D133" i="31"/>
  <c r="E133" i="31" s="1"/>
  <c r="D132" i="31"/>
  <c r="E132" i="31" s="1"/>
  <c r="D131" i="31"/>
  <c r="E131" i="31" s="1"/>
  <c r="D130" i="31"/>
  <c r="E130" i="31" s="1"/>
  <c r="D129" i="31"/>
  <c r="E129" i="31" s="1"/>
  <c r="D128" i="31"/>
  <c r="E128" i="31" s="1"/>
  <c r="D127" i="31"/>
  <c r="E127" i="31" s="1"/>
  <c r="D126" i="31"/>
  <c r="E126" i="31" s="1"/>
  <c r="D125" i="31"/>
  <c r="E125" i="31" s="1"/>
  <c r="D124" i="31"/>
  <c r="E124" i="31" s="1"/>
  <c r="D123" i="31"/>
  <c r="E123" i="31" s="1"/>
  <c r="D122" i="31"/>
  <c r="E122" i="31" s="1"/>
  <c r="D121" i="31"/>
  <c r="E121" i="31" s="1"/>
  <c r="D120" i="31"/>
  <c r="E120" i="31" s="1"/>
  <c r="D119" i="31"/>
  <c r="E119" i="31" s="1"/>
  <c r="D118" i="31"/>
  <c r="E118" i="31" s="1"/>
  <c r="D117" i="31"/>
  <c r="E117" i="31" s="1"/>
  <c r="D116" i="31"/>
  <c r="E116" i="31" s="1"/>
  <c r="D115" i="31"/>
  <c r="E115" i="31" s="1"/>
  <c r="D114" i="31"/>
  <c r="E114" i="31" s="1"/>
  <c r="D113" i="31"/>
  <c r="E113" i="31" s="1"/>
  <c r="D112" i="31"/>
  <c r="E112" i="31" s="1"/>
  <c r="D111" i="31"/>
  <c r="E111" i="31" s="1"/>
  <c r="D110" i="31"/>
  <c r="E110" i="31" s="1"/>
  <c r="D109" i="31"/>
  <c r="E109" i="31" s="1"/>
  <c r="D108" i="31"/>
  <c r="E108" i="31" s="1"/>
  <c r="D107" i="31"/>
  <c r="E107" i="31" s="1"/>
  <c r="D106" i="31"/>
  <c r="E106" i="31" s="1"/>
  <c r="D105" i="31"/>
  <c r="E105" i="31" s="1"/>
  <c r="D104" i="31"/>
  <c r="E104" i="31" s="1"/>
  <c r="D103" i="31"/>
  <c r="E103" i="31" s="1"/>
  <c r="D102" i="31"/>
  <c r="E102" i="31" s="1"/>
  <c r="D101" i="31"/>
  <c r="E101" i="31" s="1"/>
  <c r="D100" i="31"/>
  <c r="E100" i="31" s="1"/>
  <c r="D99" i="31"/>
  <c r="E99" i="31" s="1"/>
  <c r="D98" i="31"/>
  <c r="E98" i="31" s="1"/>
  <c r="D97" i="31"/>
  <c r="E97" i="31" s="1"/>
  <c r="D96" i="31"/>
  <c r="E96" i="31" s="1"/>
  <c r="D95" i="31"/>
  <c r="E95" i="31" s="1"/>
  <c r="D94" i="31"/>
  <c r="E94" i="31" s="1"/>
  <c r="D93" i="31"/>
  <c r="E93" i="31" s="1"/>
  <c r="D92" i="31"/>
  <c r="E92" i="31" s="1"/>
  <c r="D91" i="31"/>
  <c r="E91" i="31" s="1"/>
  <c r="D90" i="31"/>
  <c r="E90" i="31" s="1"/>
  <c r="D89" i="31"/>
  <c r="E89" i="31" s="1"/>
  <c r="D88" i="31"/>
  <c r="E88" i="31" s="1"/>
  <c r="D87" i="31"/>
  <c r="E87" i="31" s="1"/>
  <c r="D86" i="31"/>
  <c r="E86" i="31" s="1"/>
  <c r="D85" i="31"/>
  <c r="E85" i="31" s="1"/>
  <c r="D84" i="31"/>
  <c r="E84" i="31" s="1"/>
  <c r="D83" i="31"/>
  <c r="E83" i="31" s="1"/>
  <c r="D82" i="31"/>
  <c r="E82" i="31" s="1"/>
  <c r="D81" i="31"/>
  <c r="E81" i="31" s="1"/>
  <c r="D80" i="31"/>
  <c r="E80" i="31" s="1"/>
  <c r="D79" i="31"/>
  <c r="E79" i="31" s="1"/>
  <c r="D78" i="31"/>
  <c r="E78" i="31" s="1"/>
  <c r="D77" i="31"/>
  <c r="E77" i="31" s="1"/>
  <c r="D76" i="31"/>
  <c r="E76" i="31" s="1"/>
  <c r="D75" i="31"/>
  <c r="E75" i="31" s="1"/>
  <c r="D74" i="31"/>
  <c r="E74" i="31" s="1"/>
  <c r="D73" i="31"/>
  <c r="E73" i="31" s="1"/>
  <c r="D72" i="31"/>
  <c r="E72" i="31" s="1"/>
  <c r="D71" i="31"/>
  <c r="E71" i="31" s="1"/>
  <c r="D70" i="31"/>
  <c r="E70" i="31" s="1"/>
  <c r="D69" i="31"/>
  <c r="E69" i="31" s="1"/>
  <c r="D68" i="31"/>
  <c r="E68" i="31" s="1"/>
  <c r="D67" i="31"/>
  <c r="E67" i="31" s="1"/>
  <c r="D66" i="31"/>
  <c r="E66" i="31" s="1"/>
  <c r="D65" i="31"/>
  <c r="E65" i="31" s="1"/>
  <c r="D64" i="31"/>
  <c r="E64" i="31" s="1"/>
  <c r="D63" i="31"/>
  <c r="E63" i="31" s="1"/>
  <c r="D62" i="31"/>
  <c r="E62" i="31" s="1"/>
  <c r="D61" i="31"/>
  <c r="E61" i="31" s="1"/>
  <c r="D60" i="31"/>
  <c r="E60" i="31" s="1"/>
  <c r="D59" i="31"/>
  <c r="E59" i="31" s="1"/>
  <c r="D58" i="31"/>
  <c r="E58" i="31" s="1"/>
  <c r="D57" i="31"/>
  <c r="E57" i="31" s="1"/>
  <c r="D56" i="31"/>
  <c r="E56" i="31" s="1"/>
  <c r="D55" i="31"/>
  <c r="E55" i="31" s="1"/>
  <c r="D54" i="31"/>
  <c r="E54" i="31" s="1"/>
  <c r="D53" i="31"/>
  <c r="E53" i="31" s="1"/>
  <c r="D52" i="31"/>
  <c r="E52" i="31" s="1"/>
  <c r="D51" i="31"/>
  <c r="E51" i="31" s="1"/>
  <c r="D50" i="31"/>
  <c r="E50" i="31" s="1"/>
  <c r="D49" i="31"/>
  <c r="E49" i="31" s="1"/>
  <c r="D48" i="31"/>
  <c r="E48" i="31" s="1"/>
  <c r="D47" i="31"/>
  <c r="E47" i="31" s="1"/>
  <c r="D46" i="31"/>
  <c r="E46" i="31" s="1"/>
  <c r="D45" i="31"/>
  <c r="E45" i="31" s="1"/>
  <c r="D44" i="31"/>
  <c r="E44" i="31" s="1"/>
  <c r="D43" i="31"/>
  <c r="E43" i="31" s="1"/>
  <c r="D42" i="31"/>
  <c r="E42" i="31" s="1"/>
  <c r="D41" i="31"/>
  <c r="E41" i="31" s="1"/>
  <c r="D40" i="31"/>
  <c r="E40" i="31" s="1"/>
  <c r="D39" i="31"/>
  <c r="E39" i="31" s="1"/>
  <c r="D38" i="31"/>
  <c r="E38" i="31" s="1"/>
  <c r="D37" i="31"/>
  <c r="E37" i="31" s="1"/>
  <c r="D36" i="31"/>
  <c r="E36" i="31" s="1"/>
  <c r="D35" i="31"/>
  <c r="E35" i="31" s="1"/>
  <c r="D34" i="31"/>
  <c r="E34" i="31" s="1"/>
  <c r="D33" i="31"/>
  <c r="E33" i="31" s="1"/>
  <c r="D32" i="31"/>
  <c r="E32" i="31" s="1"/>
  <c r="D31" i="31"/>
  <c r="E31" i="31" s="1"/>
  <c r="D30" i="31"/>
  <c r="E30" i="31" s="1"/>
  <c r="D29" i="31"/>
  <c r="E29" i="31" s="1"/>
  <c r="D28" i="31"/>
  <c r="E28" i="31" s="1"/>
  <c r="D27" i="31"/>
  <c r="E27" i="31" s="1"/>
  <c r="D26" i="31"/>
  <c r="E26" i="31" s="1"/>
  <c r="D25" i="31"/>
  <c r="D24" i="31"/>
  <c r="D23" i="31"/>
  <c r="E20" i="31" s="1"/>
  <c r="G24" i="31" s="1"/>
  <c r="D22" i="31"/>
  <c r="D21" i="31"/>
  <c r="D20" i="31"/>
  <c r="G19" i="31"/>
  <c r="D19" i="31"/>
  <c r="E19" i="31" s="1"/>
  <c r="G18" i="31"/>
  <c r="D18" i="31"/>
  <c r="E18" i="31" s="1"/>
  <c r="D17" i="31"/>
  <c r="D16" i="31"/>
  <c r="D15" i="31"/>
  <c r="D14" i="31"/>
  <c r="D13" i="31"/>
  <c r="D12" i="31"/>
  <c r="D11" i="31"/>
  <c r="D10" i="31"/>
  <c r="D9" i="31"/>
  <c r="E8" i="31"/>
  <c r="G15" i="31" s="1"/>
  <c r="D8" i="31"/>
  <c r="D7" i="31"/>
  <c r="E7" i="31" s="1"/>
  <c r="G7" i="31" s="1"/>
  <c r="E146" i="31" l="1"/>
  <c r="I7" i="31" s="1"/>
  <c r="I6" i="31"/>
  <c r="I9" i="31" s="1"/>
  <c r="K5" i="31"/>
  <c r="D146" i="31"/>
  <c r="G16" i="31"/>
  <c r="G14" i="31"/>
  <c r="G12" i="31"/>
  <c r="G10" i="31"/>
  <c r="G8" i="31"/>
  <c r="G13" i="31"/>
  <c r="G11" i="31"/>
  <c r="G25" i="31"/>
  <c r="G23" i="31"/>
  <c r="G21" i="31"/>
  <c r="G22" i="31"/>
  <c r="G9" i="31"/>
  <c r="G17" i="31"/>
  <c r="G20" i="31"/>
  <c r="D18" i="30"/>
  <c r="H148" i="29" l="1"/>
  <c r="P4" i="30"/>
  <c r="P2" i="30"/>
  <c r="E151" i="29"/>
  <c r="M2" i="30"/>
  <c r="N1" i="30"/>
  <c r="L1" i="30"/>
  <c r="G19" i="30"/>
  <c r="G18" i="30"/>
  <c r="D28" i="30"/>
  <c r="D29" i="30"/>
  <c r="D31" i="30"/>
  <c r="L3" i="30" l="1"/>
  <c r="M1" i="30"/>
  <c r="D145" i="30"/>
  <c r="E145" i="30" s="1"/>
  <c r="D144" i="30"/>
  <c r="E144" i="30" s="1"/>
  <c r="D143" i="30"/>
  <c r="E143" i="30" s="1"/>
  <c r="D142" i="30"/>
  <c r="E142" i="30" s="1"/>
  <c r="D141" i="30"/>
  <c r="E141" i="30" s="1"/>
  <c r="D140" i="30"/>
  <c r="E140" i="30" s="1"/>
  <c r="D139" i="30"/>
  <c r="E139" i="30" s="1"/>
  <c r="D138" i="30"/>
  <c r="E138" i="30" s="1"/>
  <c r="D137" i="30"/>
  <c r="E137" i="30" s="1"/>
  <c r="D136" i="30"/>
  <c r="E136" i="30" s="1"/>
  <c r="D135" i="30"/>
  <c r="E135" i="30" s="1"/>
  <c r="D134" i="30"/>
  <c r="E134" i="30" s="1"/>
  <c r="D133" i="30"/>
  <c r="E133" i="30" s="1"/>
  <c r="D132" i="30"/>
  <c r="E132" i="30" s="1"/>
  <c r="D131" i="30"/>
  <c r="E131" i="30" s="1"/>
  <c r="D130" i="30"/>
  <c r="E130" i="30" s="1"/>
  <c r="D129" i="30"/>
  <c r="E129" i="30" s="1"/>
  <c r="D128" i="30"/>
  <c r="D127" i="30"/>
  <c r="E127" i="30" s="1"/>
  <c r="D126" i="30"/>
  <c r="E126" i="30" s="1"/>
  <c r="D125" i="30"/>
  <c r="E125" i="30" s="1"/>
  <c r="D124" i="30"/>
  <c r="E124" i="30" s="1"/>
  <c r="D123" i="30"/>
  <c r="E123" i="30" s="1"/>
  <c r="D122" i="30"/>
  <c r="E122" i="30" s="1"/>
  <c r="D121" i="30"/>
  <c r="E121" i="30" s="1"/>
  <c r="D120" i="30"/>
  <c r="E120" i="30" s="1"/>
  <c r="D119" i="30"/>
  <c r="E119" i="30" s="1"/>
  <c r="D118" i="30"/>
  <c r="E118" i="30" s="1"/>
  <c r="D117" i="30"/>
  <c r="E117" i="30" s="1"/>
  <c r="D116" i="30"/>
  <c r="E116" i="30" s="1"/>
  <c r="D115" i="30"/>
  <c r="E115" i="30" s="1"/>
  <c r="D114" i="30"/>
  <c r="E114" i="30" s="1"/>
  <c r="D113" i="30"/>
  <c r="E113" i="30" s="1"/>
  <c r="D112" i="30"/>
  <c r="E112" i="30" s="1"/>
  <c r="D111" i="30"/>
  <c r="E111" i="30" s="1"/>
  <c r="D110" i="30"/>
  <c r="E110" i="30" s="1"/>
  <c r="D109" i="30"/>
  <c r="E109" i="30" s="1"/>
  <c r="D108" i="30"/>
  <c r="E108" i="30" s="1"/>
  <c r="D107" i="30"/>
  <c r="E107" i="30" s="1"/>
  <c r="D106" i="30"/>
  <c r="E106" i="30" s="1"/>
  <c r="D105" i="30"/>
  <c r="E105" i="30" s="1"/>
  <c r="D104" i="30"/>
  <c r="E104" i="30" s="1"/>
  <c r="D103" i="30"/>
  <c r="E103" i="30" s="1"/>
  <c r="D102" i="30"/>
  <c r="E102" i="30" s="1"/>
  <c r="D101" i="30"/>
  <c r="E101" i="30" s="1"/>
  <c r="D100" i="30"/>
  <c r="E100" i="30" s="1"/>
  <c r="D99" i="30"/>
  <c r="E99" i="30" s="1"/>
  <c r="D98" i="30"/>
  <c r="E98" i="30" s="1"/>
  <c r="D97" i="30"/>
  <c r="E97" i="30" s="1"/>
  <c r="D96" i="30"/>
  <c r="E96" i="30" s="1"/>
  <c r="D95" i="30"/>
  <c r="E95" i="30" s="1"/>
  <c r="D94" i="30"/>
  <c r="E94" i="30" s="1"/>
  <c r="D93" i="30"/>
  <c r="E93" i="30" s="1"/>
  <c r="D92" i="30"/>
  <c r="E92" i="30" s="1"/>
  <c r="D91" i="30"/>
  <c r="E91" i="30" s="1"/>
  <c r="D90" i="30"/>
  <c r="E90" i="30" s="1"/>
  <c r="D89" i="30"/>
  <c r="E89" i="30" s="1"/>
  <c r="D88" i="30"/>
  <c r="E88" i="30" s="1"/>
  <c r="D87" i="30"/>
  <c r="E87" i="30" s="1"/>
  <c r="D86" i="30"/>
  <c r="E86" i="30" s="1"/>
  <c r="D85" i="30"/>
  <c r="E85" i="30" s="1"/>
  <c r="D84" i="30"/>
  <c r="E84" i="30" s="1"/>
  <c r="D83" i="30"/>
  <c r="E83" i="30" s="1"/>
  <c r="D82" i="30"/>
  <c r="E82" i="30" s="1"/>
  <c r="D81" i="30"/>
  <c r="E81" i="30" s="1"/>
  <c r="D80" i="30"/>
  <c r="E80" i="30" s="1"/>
  <c r="D79" i="30"/>
  <c r="E79" i="30" s="1"/>
  <c r="D78" i="30"/>
  <c r="E78" i="30" s="1"/>
  <c r="D77" i="30"/>
  <c r="E77" i="30" s="1"/>
  <c r="D76" i="30"/>
  <c r="E76" i="30" s="1"/>
  <c r="D75" i="30"/>
  <c r="E75" i="30" s="1"/>
  <c r="D74" i="30"/>
  <c r="E74" i="30" s="1"/>
  <c r="D73" i="30"/>
  <c r="E73" i="30" s="1"/>
  <c r="D72" i="30"/>
  <c r="E72" i="30" s="1"/>
  <c r="D71" i="30"/>
  <c r="E71" i="30" s="1"/>
  <c r="D70" i="30"/>
  <c r="E70" i="30" s="1"/>
  <c r="D69" i="30"/>
  <c r="E69" i="30" s="1"/>
  <c r="D68" i="30"/>
  <c r="E68" i="30" s="1"/>
  <c r="D67" i="30"/>
  <c r="E67" i="30" s="1"/>
  <c r="D66" i="30"/>
  <c r="E66" i="30" s="1"/>
  <c r="D65" i="30"/>
  <c r="E65" i="30" s="1"/>
  <c r="D64" i="30"/>
  <c r="E64" i="30" s="1"/>
  <c r="D63" i="30"/>
  <c r="E63" i="30" s="1"/>
  <c r="D62" i="30"/>
  <c r="E62" i="30" s="1"/>
  <c r="D61" i="30"/>
  <c r="E61" i="30" s="1"/>
  <c r="D60" i="30"/>
  <c r="E60" i="30" s="1"/>
  <c r="D59" i="30"/>
  <c r="E59" i="30" s="1"/>
  <c r="D58" i="30"/>
  <c r="E58" i="30" s="1"/>
  <c r="D57" i="30"/>
  <c r="E57" i="30" s="1"/>
  <c r="D56" i="30"/>
  <c r="E56" i="30" s="1"/>
  <c r="D55" i="30"/>
  <c r="E55" i="30" s="1"/>
  <c r="D54" i="30"/>
  <c r="E54" i="30" s="1"/>
  <c r="D53" i="30"/>
  <c r="E53" i="30" s="1"/>
  <c r="D52" i="30"/>
  <c r="E52" i="30" s="1"/>
  <c r="D51" i="30"/>
  <c r="E51" i="30" s="1"/>
  <c r="D50" i="30"/>
  <c r="E50" i="30" s="1"/>
  <c r="D49" i="30"/>
  <c r="E49" i="30" s="1"/>
  <c r="D48" i="30"/>
  <c r="E48" i="30" s="1"/>
  <c r="D47" i="30"/>
  <c r="E47" i="30" s="1"/>
  <c r="D46" i="30"/>
  <c r="E46" i="30" s="1"/>
  <c r="D45" i="30"/>
  <c r="E45" i="30" s="1"/>
  <c r="D44" i="30"/>
  <c r="E44" i="30" s="1"/>
  <c r="D43" i="30"/>
  <c r="E43" i="30" s="1"/>
  <c r="D42" i="30"/>
  <c r="E42" i="30" s="1"/>
  <c r="D41" i="30"/>
  <c r="E41" i="30" s="1"/>
  <c r="D40" i="30"/>
  <c r="E40" i="30" s="1"/>
  <c r="D39" i="30"/>
  <c r="E39" i="30" s="1"/>
  <c r="D38" i="30"/>
  <c r="E38" i="30" s="1"/>
  <c r="D37" i="30"/>
  <c r="E37" i="30" s="1"/>
  <c r="D36" i="30"/>
  <c r="E36" i="30" s="1"/>
  <c r="D35" i="30"/>
  <c r="E35" i="30" s="1"/>
  <c r="D34" i="30"/>
  <c r="E34" i="30" s="1"/>
  <c r="D33" i="30"/>
  <c r="E33" i="30" s="1"/>
  <c r="D32" i="30"/>
  <c r="E31" i="30"/>
  <c r="D30" i="30"/>
  <c r="E30" i="30" s="1"/>
  <c r="E29" i="30"/>
  <c r="E28" i="30"/>
  <c r="D27" i="30"/>
  <c r="E27" i="30" s="1"/>
  <c r="D26" i="30"/>
  <c r="E26" i="30" s="1"/>
  <c r="D25" i="30"/>
  <c r="D24" i="30"/>
  <c r="D23" i="30"/>
  <c r="E20" i="30" s="1"/>
  <c r="G23" i="30" s="1"/>
  <c r="D22" i="30"/>
  <c r="D21" i="30"/>
  <c r="D20" i="30"/>
  <c r="D19" i="30"/>
  <c r="E19" i="30" s="1"/>
  <c r="E18" i="30"/>
  <c r="D17" i="30"/>
  <c r="D16" i="30"/>
  <c r="D15" i="30"/>
  <c r="D14" i="30"/>
  <c r="D13" i="30"/>
  <c r="D12" i="30"/>
  <c r="E8" i="30" s="1"/>
  <c r="D11" i="30"/>
  <c r="D10" i="30"/>
  <c r="D9" i="30"/>
  <c r="D8" i="30"/>
  <c r="D7" i="30"/>
  <c r="E7" i="30" l="1"/>
  <c r="I19" i="30"/>
  <c r="E128" i="30"/>
  <c r="I93" i="30" s="1"/>
  <c r="H93" i="30"/>
  <c r="E32" i="30"/>
  <c r="I36" i="30"/>
  <c r="I40" i="30" s="1"/>
  <c r="G16" i="30"/>
  <c r="G12" i="30"/>
  <c r="G10" i="30"/>
  <c r="G14" i="30"/>
  <c r="G8" i="30"/>
  <c r="G13" i="30"/>
  <c r="G9" i="30"/>
  <c r="G15" i="30"/>
  <c r="G17" i="30"/>
  <c r="G11" i="30"/>
  <c r="G25" i="30"/>
  <c r="G24" i="30"/>
  <c r="G22" i="30"/>
  <c r="G20" i="30"/>
  <c r="G21" i="30"/>
  <c r="D146" i="30"/>
  <c r="D145" i="29"/>
  <c r="E145" i="29" s="1"/>
  <c r="D144" i="29"/>
  <c r="E144" i="29" s="1"/>
  <c r="D143" i="29"/>
  <c r="E143" i="29" s="1"/>
  <c r="D142" i="29"/>
  <c r="E142" i="29" s="1"/>
  <c r="D141" i="29"/>
  <c r="E141" i="29" s="1"/>
  <c r="D140" i="29"/>
  <c r="E140" i="29" s="1"/>
  <c r="D139" i="29"/>
  <c r="E139" i="29" s="1"/>
  <c r="D138" i="29"/>
  <c r="E138" i="29" s="1"/>
  <c r="D137" i="29"/>
  <c r="E137" i="29" s="1"/>
  <c r="D136" i="29"/>
  <c r="E136" i="29" s="1"/>
  <c r="D135" i="29"/>
  <c r="E135" i="29" s="1"/>
  <c r="D134" i="29"/>
  <c r="E134" i="29" s="1"/>
  <c r="D133" i="29"/>
  <c r="E133" i="29" s="1"/>
  <c r="D132" i="29"/>
  <c r="E132" i="29" s="1"/>
  <c r="D131" i="29"/>
  <c r="E131" i="29" s="1"/>
  <c r="D130" i="29"/>
  <c r="E130" i="29" s="1"/>
  <c r="D129" i="29"/>
  <c r="E129" i="29" s="1"/>
  <c r="D128" i="29"/>
  <c r="E128" i="29" s="1"/>
  <c r="D127" i="29"/>
  <c r="E127" i="29" s="1"/>
  <c r="D126" i="29"/>
  <c r="E126" i="29" s="1"/>
  <c r="D125" i="29"/>
  <c r="E125" i="29" s="1"/>
  <c r="D124" i="29"/>
  <c r="E124" i="29" s="1"/>
  <c r="D123" i="29"/>
  <c r="E123" i="29" s="1"/>
  <c r="D122" i="29"/>
  <c r="E122" i="29" s="1"/>
  <c r="D121" i="29"/>
  <c r="E121" i="29" s="1"/>
  <c r="D120" i="29"/>
  <c r="E120" i="29" s="1"/>
  <c r="D119" i="29"/>
  <c r="E119" i="29" s="1"/>
  <c r="D118" i="29"/>
  <c r="E118" i="29" s="1"/>
  <c r="D117" i="29"/>
  <c r="E117" i="29" s="1"/>
  <c r="D116" i="29"/>
  <c r="E116" i="29" s="1"/>
  <c r="D115" i="29"/>
  <c r="E115" i="29" s="1"/>
  <c r="D114" i="29"/>
  <c r="E114" i="29" s="1"/>
  <c r="D113" i="29"/>
  <c r="E113" i="29" s="1"/>
  <c r="D112" i="29"/>
  <c r="E112" i="29" s="1"/>
  <c r="D111" i="29"/>
  <c r="E111" i="29" s="1"/>
  <c r="D110" i="29"/>
  <c r="E110" i="29" s="1"/>
  <c r="D109" i="29"/>
  <c r="E109" i="29" s="1"/>
  <c r="D108" i="29"/>
  <c r="E108" i="29" s="1"/>
  <c r="D107" i="29"/>
  <c r="E107" i="29" s="1"/>
  <c r="D106" i="29"/>
  <c r="E106" i="29" s="1"/>
  <c r="D105" i="29"/>
  <c r="E105" i="29" s="1"/>
  <c r="D104" i="29"/>
  <c r="E104" i="29" s="1"/>
  <c r="D103" i="29"/>
  <c r="E103" i="29" s="1"/>
  <c r="D102" i="29"/>
  <c r="E102" i="29" s="1"/>
  <c r="D101" i="29"/>
  <c r="E101" i="29" s="1"/>
  <c r="D100" i="29"/>
  <c r="E100" i="29" s="1"/>
  <c r="D99" i="29"/>
  <c r="E99" i="29" s="1"/>
  <c r="D98" i="29"/>
  <c r="E98" i="29" s="1"/>
  <c r="D97" i="29"/>
  <c r="E97" i="29" s="1"/>
  <c r="D96" i="29"/>
  <c r="E96" i="29" s="1"/>
  <c r="D95" i="29"/>
  <c r="E95" i="29" s="1"/>
  <c r="D94" i="29"/>
  <c r="E94" i="29" s="1"/>
  <c r="D93" i="29"/>
  <c r="E93" i="29" s="1"/>
  <c r="D92" i="29"/>
  <c r="E92" i="29" s="1"/>
  <c r="D91" i="29"/>
  <c r="E91" i="29" s="1"/>
  <c r="D90" i="29"/>
  <c r="E90" i="29" s="1"/>
  <c r="D89" i="29"/>
  <c r="E89" i="29" s="1"/>
  <c r="D88" i="29"/>
  <c r="E88" i="29" s="1"/>
  <c r="D87" i="29"/>
  <c r="E87" i="29" s="1"/>
  <c r="D86" i="29"/>
  <c r="E86" i="29" s="1"/>
  <c r="D85" i="29"/>
  <c r="E85" i="29" s="1"/>
  <c r="D84" i="29"/>
  <c r="E84" i="29" s="1"/>
  <c r="D83" i="29"/>
  <c r="E83" i="29" s="1"/>
  <c r="D82" i="29"/>
  <c r="E82" i="29" s="1"/>
  <c r="D81" i="29"/>
  <c r="E81" i="29" s="1"/>
  <c r="D80" i="29"/>
  <c r="E80" i="29" s="1"/>
  <c r="D79" i="29"/>
  <c r="E79" i="29" s="1"/>
  <c r="D78" i="29"/>
  <c r="E78" i="29" s="1"/>
  <c r="D77" i="29"/>
  <c r="E77" i="29" s="1"/>
  <c r="D76" i="29"/>
  <c r="E76" i="29" s="1"/>
  <c r="D75" i="29"/>
  <c r="E75" i="29" s="1"/>
  <c r="D74" i="29"/>
  <c r="E74" i="29" s="1"/>
  <c r="D73" i="29"/>
  <c r="E73" i="29" s="1"/>
  <c r="D72" i="29"/>
  <c r="E72" i="29" s="1"/>
  <c r="D71" i="29"/>
  <c r="E71" i="29" s="1"/>
  <c r="D70" i="29"/>
  <c r="E70" i="29" s="1"/>
  <c r="D69" i="29"/>
  <c r="E69" i="29" s="1"/>
  <c r="D68" i="29"/>
  <c r="E68" i="29" s="1"/>
  <c r="D67" i="29"/>
  <c r="E67" i="29" s="1"/>
  <c r="D66" i="29"/>
  <c r="E66" i="29" s="1"/>
  <c r="D65" i="29"/>
  <c r="E65" i="29" s="1"/>
  <c r="D64" i="29"/>
  <c r="E64" i="29" s="1"/>
  <c r="D63" i="29"/>
  <c r="E63" i="29" s="1"/>
  <c r="D62" i="29"/>
  <c r="E62" i="29" s="1"/>
  <c r="D61" i="29"/>
  <c r="E61" i="29" s="1"/>
  <c r="D60" i="29"/>
  <c r="E60" i="29" s="1"/>
  <c r="D59" i="29"/>
  <c r="E59" i="29" s="1"/>
  <c r="D58" i="29"/>
  <c r="E58" i="29" s="1"/>
  <c r="D57" i="29"/>
  <c r="E57" i="29" s="1"/>
  <c r="D56" i="29"/>
  <c r="E56" i="29" s="1"/>
  <c r="D55" i="29"/>
  <c r="E55" i="29" s="1"/>
  <c r="D54" i="29"/>
  <c r="E54" i="29" s="1"/>
  <c r="D53" i="29"/>
  <c r="E53" i="29" s="1"/>
  <c r="D52" i="29"/>
  <c r="E52" i="29" s="1"/>
  <c r="D51" i="29"/>
  <c r="E51" i="29" s="1"/>
  <c r="D50" i="29"/>
  <c r="E50" i="29" s="1"/>
  <c r="D49" i="29"/>
  <c r="E49" i="29" s="1"/>
  <c r="D48" i="29"/>
  <c r="E48" i="29" s="1"/>
  <c r="D47" i="29"/>
  <c r="E47" i="29" s="1"/>
  <c r="D46" i="29"/>
  <c r="E46" i="29" s="1"/>
  <c r="D45" i="29"/>
  <c r="E45" i="29" s="1"/>
  <c r="D44" i="29"/>
  <c r="E44" i="29" s="1"/>
  <c r="D43" i="29"/>
  <c r="E43" i="29" s="1"/>
  <c r="D42" i="29"/>
  <c r="E42" i="29" s="1"/>
  <c r="D41" i="29"/>
  <c r="E41" i="29" s="1"/>
  <c r="D40" i="29"/>
  <c r="E40" i="29" s="1"/>
  <c r="D39" i="29"/>
  <c r="E39" i="29" s="1"/>
  <c r="D38" i="29"/>
  <c r="E38" i="29" s="1"/>
  <c r="D37" i="29"/>
  <c r="E37" i="29" s="1"/>
  <c r="D36" i="29"/>
  <c r="E36" i="29" s="1"/>
  <c r="D35" i="29"/>
  <c r="E35" i="29" s="1"/>
  <c r="D34" i="29"/>
  <c r="E34" i="29" s="1"/>
  <c r="D33" i="29"/>
  <c r="E33" i="29" s="1"/>
  <c r="D32" i="29"/>
  <c r="E32" i="29" s="1"/>
  <c r="D31" i="29"/>
  <c r="E31" i="29" s="1"/>
  <c r="D30" i="29"/>
  <c r="E30" i="29" s="1"/>
  <c r="D29" i="29"/>
  <c r="E29" i="29" s="1"/>
  <c r="D28" i="29"/>
  <c r="E28" i="29" s="1"/>
  <c r="D27" i="29"/>
  <c r="E27" i="29" s="1"/>
  <c r="D26" i="29"/>
  <c r="E26" i="29" s="1"/>
  <c r="D25" i="29"/>
  <c r="D24" i="29"/>
  <c r="D23" i="29"/>
  <c r="E20" i="29" s="1"/>
  <c r="G21" i="29" s="1"/>
  <c r="D22" i="29"/>
  <c r="D21" i="29"/>
  <c r="D20" i="29"/>
  <c r="D19" i="29"/>
  <c r="E19" i="29" s="1"/>
  <c r="D18" i="29"/>
  <c r="E18" i="29" s="1"/>
  <c r="D17" i="29"/>
  <c r="D16" i="29"/>
  <c r="D15" i="29"/>
  <c r="D14" i="29"/>
  <c r="D13" i="29"/>
  <c r="D12" i="29"/>
  <c r="D11" i="29"/>
  <c r="D10" i="29"/>
  <c r="D9" i="29"/>
  <c r="E8" i="29"/>
  <c r="G15" i="29" s="1"/>
  <c r="D8" i="29"/>
  <c r="D7" i="29"/>
  <c r="E7" i="29" s="1"/>
  <c r="D145" i="28"/>
  <c r="E145" i="28" s="1"/>
  <c r="D144" i="28"/>
  <c r="E144" i="28" s="1"/>
  <c r="D143" i="28"/>
  <c r="E143" i="28" s="1"/>
  <c r="D142" i="28"/>
  <c r="E142" i="28" s="1"/>
  <c r="D141" i="28"/>
  <c r="E141" i="28" s="1"/>
  <c r="D140" i="28"/>
  <c r="E140" i="28" s="1"/>
  <c r="D139" i="28"/>
  <c r="E139" i="28" s="1"/>
  <c r="D138" i="28"/>
  <c r="E138" i="28" s="1"/>
  <c r="D137" i="28"/>
  <c r="E137" i="28" s="1"/>
  <c r="D136" i="28"/>
  <c r="E136" i="28" s="1"/>
  <c r="D135" i="28"/>
  <c r="E135" i="28" s="1"/>
  <c r="D134" i="28"/>
  <c r="E134" i="28" s="1"/>
  <c r="D133" i="28"/>
  <c r="E133" i="28" s="1"/>
  <c r="D132" i="28"/>
  <c r="E132" i="28" s="1"/>
  <c r="D131" i="28"/>
  <c r="E131" i="28" s="1"/>
  <c r="D130" i="28"/>
  <c r="E130" i="28" s="1"/>
  <c r="D129" i="28"/>
  <c r="E129" i="28" s="1"/>
  <c r="D128" i="28"/>
  <c r="E128" i="28" s="1"/>
  <c r="D127" i="28"/>
  <c r="E127" i="28" s="1"/>
  <c r="D126" i="28"/>
  <c r="E126" i="28" s="1"/>
  <c r="D125" i="28"/>
  <c r="E125" i="28" s="1"/>
  <c r="D124" i="28"/>
  <c r="E124" i="28" s="1"/>
  <c r="D123" i="28"/>
  <c r="E123" i="28" s="1"/>
  <c r="D122" i="28"/>
  <c r="E122" i="28" s="1"/>
  <c r="D121" i="28"/>
  <c r="E121" i="28" s="1"/>
  <c r="D120" i="28"/>
  <c r="E120" i="28" s="1"/>
  <c r="D119" i="28"/>
  <c r="E119" i="28" s="1"/>
  <c r="D118" i="28"/>
  <c r="E118" i="28" s="1"/>
  <c r="D117" i="28"/>
  <c r="E117" i="28" s="1"/>
  <c r="D116" i="28"/>
  <c r="E116" i="28" s="1"/>
  <c r="D115" i="28"/>
  <c r="E115" i="28" s="1"/>
  <c r="D114" i="28"/>
  <c r="E114" i="28" s="1"/>
  <c r="D113" i="28"/>
  <c r="E113" i="28" s="1"/>
  <c r="D112" i="28"/>
  <c r="E112" i="28" s="1"/>
  <c r="D111" i="28"/>
  <c r="E111" i="28" s="1"/>
  <c r="D110" i="28"/>
  <c r="E110" i="28" s="1"/>
  <c r="D109" i="28"/>
  <c r="E109" i="28" s="1"/>
  <c r="D108" i="28"/>
  <c r="E108" i="28" s="1"/>
  <c r="D107" i="28"/>
  <c r="E107" i="28" s="1"/>
  <c r="D106" i="28"/>
  <c r="E106" i="28" s="1"/>
  <c r="D105" i="28"/>
  <c r="E105" i="28" s="1"/>
  <c r="D104" i="28"/>
  <c r="E104" i="28" s="1"/>
  <c r="D103" i="28"/>
  <c r="E103" i="28" s="1"/>
  <c r="D102" i="28"/>
  <c r="E102" i="28" s="1"/>
  <c r="D101" i="28"/>
  <c r="E101" i="28" s="1"/>
  <c r="D100" i="28"/>
  <c r="E100" i="28" s="1"/>
  <c r="D99" i="28"/>
  <c r="E99" i="28" s="1"/>
  <c r="D98" i="28"/>
  <c r="E98" i="28" s="1"/>
  <c r="D97" i="28"/>
  <c r="E97" i="28" s="1"/>
  <c r="D96" i="28"/>
  <c r="E96" i="28" s="1"/>
  <c r="D95" i="28"/>
  <c r="E95" i="28" s="1"/>
  <c r="D94" i="28"/>
  <c r="E94" i="28" s="1"/>
  <c r="D93" i="28"/>
  <c r="E93" i="28" s="1"/>
  <c r="D92" i="28"/>
  <c r="E92" i="28" s="1"/>
  <c r="D91" i="28"/>
  <c r="E91" i="28" s="1"/>
  <c r="D90" i="28"/>
  <c r="E90" i="28" s="1"/>
  <c r="D89" i="28"/>
  <c r="E89" i="28" s="1"/>
  <c r="D88" i="28"/>
  <c r="E88" i="28" s="1"/>
  <c r="D87" i="28"/>
  <c r="E87" i="28" s="1"/>
  <c r="D86" i="28"/>
  <c r="E86" i="28" s="1"/>
  <c r="D85" i="28"/>
  <c r="E85" i="28" s="1"/>
  <c r="D84" i="28"/>
  <c r="E84" i="28" s="1"/>
  <c r="D83" i="28"/>
  <c r="E83" i="28" s="1"/>
  <c r="D82" i="28"/>
  <c r="E82" i="28" s="1"/>
  <c r="D81" i="28"/>
  <c r="E81" i="28" s="1"/>
  <c r="D80" i="28"/>
  <c r="E80" i="28" s="1"/>
  <c r="D79" i="28"/>
  <c r="E79" i="28" s="1"/>
  <c r="D78" i="28"/>
  <c r="E78" i="28" s="1"/>
  <c r="D77" i="28"/>
  <c r="E77" i="28" s="1"/>
  <c r="D76" i="28"/>
  <c r="E76" i="28" s="1"/>
  <c r="D75" i="28"/>
  <c r="E75" i="28" s="1"/>
  <c r="D74" i="28"/>
  <c r="E74" i="28" s="1"/>
  <c r="D73" i="28"/>
  <c r="E73" i="28" s="1"/>
  <c r="D72" i="28"/>
  <c r="E72" i="28" s="1"/>
  <c r="D71" i="28"/>
  <c r="E71" i="28" s="1"/>
  <c r="D70" i="28"/>
  <c r="E70" i="28" s="1"/>
  <c r="D69" i="28"/>
  <c r="E69" i="28" s="1"/>
  <c r="D68" i="28"/>
  <c r="E68" i="28" s="1"/>
  <c r="D67" i="28"/>
  <c r="E67" i="28" s="1"/>
  <c r="D66" i="28"/>
  <c r="E66" i="28" s="1"/>
  <c r="D65" i="28"/>
  <c r="E65" i="28" s="1"/>
  <c r="D64" i="28"/>
  <c r="E64" i="28" s="1"/>
  <c r="D63" i="28"/>
  <c r="E63" i="28" s="1"/>
  <c r="D62" i="28"/>
  <c r="E62" i="28" s="1"/>
  <c r="D61" i="28"/>
  <c r="E61" i="28" s="1"/>
  <c r="D60" i="28"/>
  <c r="E60" i="28" s="1"/>
  <c r="D59" i="28"/>
  <c r="E59" i="28" s="1"/>
  <c r="D58" i="28"/>
  <c r="E58" i="28" s="1"/>
  <c r="D57" i="28"/>
  <c r="E57" i="28" s="1"/>
  <c r="D56" i="28"/>
  <c r="E56" i="28" s="1"/>
  <c r="D55" i="28"/>
  <c r="E55" i="28" s="1"/>
  <c r="D54" i="28"/>
  <c r="E54" i="28" s="1"/>
  <c r="D53" i="28"/>
  <c r="E53" i="28" s="1"/>
  <c r="D52" i="28"/>
  <c r="E52" i="28" s="1"/>
  <c r="D51" i="28"/>
  <c r="E51" i="28" s="1"/>
  <c r="D50" i="28"/>
  <c r="E50" i="28" s="1"/>
  <c r="D49" i="28"/>
  <c r="E49" i="28" s="1"/>
  <c r="D48" i="28"/>
  <c r="E48" i="28" s="1"/>
  <c r="D47" i="28"/>
  <c r="E47" i="28" s="1"/>
  <c r="D46" i="28"/>
  <c r="E46" i="28" s="1"/>
  <c r="D45" i="28"/>
  <c r="E45" i="28" s="1"/>
  <c r="D44" i="28"/>
  <c r="E44" i="28" s="1"/>
  <c r="D43" i="28"/>
  <c r="E43" i="28" s="1"/>
  <c r="D42" i="28"/>
  <c r="E42" i="28" s="1"/>
  <c r="D41" i="28"/>
  <c r="E41" i="28" s="1"/>
  <c r="D40" i="28"/>
  <c r="E40" i="28" s="1"/>
  <c r="D39" i="28"/>
  <c r="E39" i="28" s="1"/>
  <c r="D38" i="28"/>
  <c r="E38" i="28" s="1"/>
  <c r="D37" i="28"/>
  <c r="E37" i="28" s="1"/>
  <c r="D36" i="28"/>
  <c r="E36" i="28" s="1"/>
  <c r="D35" i="28"/>
  <c r="E35" i="28" s="1"/>
  <c r="D34" i="28"/>
  <c r="E34" i="28" s="1"/>
  <c r="D33" i="28"/>
  <c r="E33" i="28" s="1"/>
  <c r="D32" i="28"/>
  <c r="E32" i="28" s="1"/>
  <c r="D31" i="28"/>
  <c r="E31" i="28" s="1"/>
  <c r="D30" i="28"/>
  <c r="E30" i="28" s="1"/>
  <c r="D29" i="28"/>
  <c r="E29" i="28" s="1"/>
  <c r="D28" i="28"/>
  <c r="E28" i="28" s="1"/>
  <c r="D27" i="28"/>
  <c r="E27" i="28" s="1"/>
  <c r="D26" i="28"/>
  <c r="E26" i="28" s="1"/>
  <c r="D25" i="28"/>
  <c r="D24" i="28"/>
  <c r="D23" i="28"/>
  <c r="E20" i="28" s="1"/>
  <c r="G23" i="28" s="1"/>
  <c r="D22" i="28"/>
  <c r="D21" i="28"/>
  <c r="D20" i="28"/>
  <c r="D19" i="28"/>
  <c r="E19" i="28" s="1"/>
  <c r="D18" i="28"/>
  <c r="E18" i="28" s="1"/>
  <c r="D17" i="28"/>
  <c r="D16" i="28"/>
  <c r="D15" i="28"/>
  <c r="D14" i="28"/>
  <c r="D13" i="28"/>
  <c r="D12" i="28"/>
  <c r="D11" i="28"/>
  <c r="D10" i="28"/>
  <c r="D9" i="28"/>
  <c r="E8" i="28"/>
  <c r="G15" i="28" s="1"/>
  <c r="D8" i="28"/>
  <c r="D7" i="28"/>
  <c r="E7" i="28" s="1"/>
  <c r="D145" i="27"/>
  <c r="E145" i="27" s="1"/>
  <c r="D144" i="27"/>
  <c r="E144" i="27" s="1"/>
  <c r="D143" i="27"/>
  <c r="E143" i="27" s="1"/>
  <c r="D142" i="27"/>
  <c r="E142" i="27" s="1"/>
  <c r="D141" i="27"/>
  <c r="E141" i="27" s="1"/>
  <c r="D140" i="27"/>
  <c r="E140" i="27" s="1"/>
  <c r="D139" i="27"/>
  <c r="E139" i="27" s="1"/>
  <c r="D138" i="27"/>
  <c r="E138" i="27" s="1"/>
  <c r="D137" i="27"/>
  <c r="E137" i="27" s="1"/>
  <c r="D136" i="27"/>
  <c r="E136" i="27" s="1"/>
  <c r="D135" i="27"/>
  <c r="E135" i="27" s="1"/>
  <c r="D134" i="27"/>
  <c r="E134" i="27" s="1"/>
  <c r="D133" i="27"/>
  <c r="E133" i="27" s="1"/>
  <c r="D132" i="27"/>
  <c r="E132" i="27" s="1"/>
  <c r="D131" i="27"/>
  <c r="E131" i="27" s="1"/>
  <c r="D130" i="27"/>
  <c r="E130" i="27" s="1"/>
  <c r="D129" i="27"/>
  <c r="E129" i="27" s="1"/>
  <c r="D128" i="27"/>
  <c r="E128" i="27" s="1"/>
  <c r="D127" i="27"/>
  <c r="E127" i="27" s="1"/>
  <c r="D126" i="27"/>
  <c r="E126" i="27" s="1"/>
  <c r="D125" i="27"/>
  <c r="E125" i="27" s="1"/>
  <c r="D124" i="27"/>
  <c r="E124" i="27" s="1"/>
  <c r="D123" i="27"/>
  <c r="E123" i="27" s="1"/>
  <c r="D122" i="27"/>
  <c r="E122" i="27" s="1"/>
  <c r="D121" i="27"/>
  <c r="E121" i="27" s="1"/>
  <c r="D120" i="27"/>
  <c r="E120" i="27" s="1"/>
  <c r="D119" i="27"/>
  <c r="E119" i="27" s="1"/>
  <c r="D118" i="27"/>
  <c r="E118" i="27" s="1"/>
  <c r="D117" i="27"/>
  <c r="E117" i="27" s="1"/>
  <c r="D116" i="27"/>
  <c r="E116" i="27" s="1"/>
  <c r="D115" i="27"/>
  <c r="E115" i="27" s="1"/>
  <c r="D114" i="27"/>
  <c r="E114" i="27" s="1"/>
  <c r="D113" i="27"/>
  <c r="E113" i="27" s="1"/>
  <c r="D112" i="27"/>
  <c r="E112" i="27" s="1"/>
  <c r="D111" i="27"/>
  <c r="E111" i="27" s="1"/>
  <c r="D110" i="27"/>
  <c r="E110" i="27" s="1"/>
  <c r="D109" i="27"/>
  <c r="E109" i="27" s="1"/>
  <c r="D108" i="27"/>
  <c r="E108" i="27" s="1"/>
  <c r="D107" i="27"/>
  <c r="E107" i="27" s="1"/>
  <c r="D106" i="27"/>
  <c r="E106" i="27" s="1"/>
  <c r="D105" i="27"/>
  <c r="E105" i="27" s="1"/>
  <c r="D104" i="27"/>
  <c r="E104" i="27" s="1"/>
  <c r="D103" i="27"/>
  <c r="E103" i="27" s="1"/>
  <c r="D102" i="27"/>
  <c r="E102" i="27" s="1"/>
  <c r="D101" i="27"/>
  <c r="E101" i="27" s="1"/>
  <c r="D100" i="27"/>
  <c r="E100" i="27" s="1"/>
  <c r="D99" i="27"/>
  <c r="E99" i="27" s="1"/>
  <c r="D98" i="27"/>
  <c r="E98" i="27" s="1"/>
  <c r="D97" i="27"/>
  <c r="E97" i="27" s="1"/>
  <c r="D96" i="27"/>
  <c r="E96" i="27" s="1"/>
  <c r="D95" i="27"/>
  <c r="E95" i="27" s="1"/>
  <c r="D94" i="27"/>
  <c r="E94" i="27" s="1"/>
  <c r="D93" i="27"/>
  <c r="E93" i="27" s="1"/>
  <c r="D92" i="27"/>
  <c r="E92" i="27" s="1"/>
  <c r="D91" i="27"/>
  <c r="E91" i="27" s="1"/>
  <c r="D90" i="27"/>
  <c r="E90" i="27" s="1"/>
  <c r="D89" i="27"/>
  <c r="E89" i="27" s="1"/>
  <c r="D88" i="27"/>
  <c r="E88" i="27" s="1"/>
  <c r="D87" i="27"/>
  <c r="E87" i="27" s="1"/>
  <c r="D86" i="27"/>
  <c r="E86" i="27" s="1"/>
  <c r="D85" i="27"/>
  <c r="E85" i="27" s="1"/>
  <c r="D84" i="27"/>
  <c r="E84" i="27" s="1"/>
  <c r="D83" i="27"/>
  <c r="E83" i="27" s="1"/>
  <c r="D82" i="27"/>
  <c r="E82" i="27" s="1"/>
  <c r="D81" i="27"/>
  <c r="E81" i="27" s="1"/>
  <c r="D80" i="27"/>
  <c r="E80" i="27" s="1"/>
  <c r="D79" i="27"/>
  <c r="E79" i="27" s="1"/>
  <c r="D78" i="27"/>
  <c r="E78" i="27" s="1"/>
  <c r="D77" i="27"/>
  <c r="E77" i="27" s="1"/>
  <c r="D76" i="27"/>
  <c r="E76" i="27" s="1"/>
  <c r="D75" i="27"/>
  <c r="E75" i="27" s="1"/>
  <c r="D74" i="27"/>
  <c r="E74" i="27" s="1"/>
  <c r="D73" i="27"/>
  <c r="E73" i="27" s="1"/>
  <c r="D72" i="27"/>
  <c r="E72" i="27" s="1"/>
  <c r="D71" i="27"/>
  <c r="E71" i="27" s="1"/>
  <c r="D70" i="27"/>
  <c r="E70" i="27" s="1"/>
  <c r="D69" i="27"/>
  <c r="E69" i="27" s="1"/>
  <c r="D68" i="27"/>
  <c r="E68" i="27" s="1"/>
  <c r="D67" i="27"/>
  <c r="E67" i="27" s="1"/>
  <c r="D66" i="27"/>
  <c r="E66" i="27" s="1"/>
  <c r="D65" i="27"/>
  <c r="E65" i="27" s="1"/>
  <c r="D64" i="27"/>
  <c r="E64" i="27" s="1"/>
  <c r="D63" i="27"/>
  <c r="E63" i="27" s="1"/>
  <c r="D62" i="27"/>
  <c r="E62" i="27" s="1"/>
  <c r="D61" i="27"/>
  <c r="E61" i="27" s="1"/>
  <c r="D60" i="27"/>
  <c r="E60" i="27" s="1"/>
  <c r="D59" i="27"/>
  <c r="E59" i="27" s="1"/>
  <c r="D58" i="27"/>
  <c r="E58" i="27" s="1"/>
  <c r="D57" i="27"/>
  <c r="E57" i="27" s="1"/>
  <c r="D56" i="27"/>
  <c r="E56" i="27" s="1"/>
  <c r="D55" i="27"/>
  <c r="E55" i="27" s="1"/>
  <c r="D54" i="27"/>
  <c r="E54" i="27" s="1"/>
  <c r="D53" i="27"/>
  <c r="E53" i="27" s="1"/>
  <c r="D52" i="27"/>
  <c r="E52" i="27" s="1"/>
  <c r="D51" i="27"/>
  <c r="E51" i="27" s="1"/>
  <c r="D50" i="27"/>
  <c r="E50" i="27" s="1"/>
  <c r="D49" i="27"/>
  <c r="E49" i="27" s="1"/>
  <c r="D48" i="27"/>
  <c r="E48" i="27" s="1"/>
  <c r="D47" i="27"/>
  <c r="E47" i="27" s="1"/>
  <c r="D46" i="27"/>
  <c r="E46" i="27" s="1"/>
  <c r="D45" i="27"/>
  <c r="E45" i="27" s="1"/>
  <c r="D44" i="27"/>
  <c r="E44" i="27" s="1"/>
  <c r="D43" i="27"/>
  <c r="E43" i="27" s="1"/>
  <c r="D42" i="27"/>
  <c r="E42" i="27" s="1"/>
  <c r="D41" i="27"/>
  <c r="E41" i="27" s="1"/>
  <c r="D40" i="27"/>
  <c r="E40" i="27" s="1"/>
  <c r="D39" i="27"/>
  <c r="E39" i="27" s="1"/>
  <c r="D38" i="27"/>
  <c r="E38" i="27" s="1"/>
  <c r="D37" i="27"/>
  <c r="E37" i="27" s="1"/>
  <c r="D36" i="27"/>
  <c r="E36" i="27" s="1"/>
  <c r="D35" i="27"/>
  <c r="E35" i="27" s="1"/>
  <c r="D34" i="27"/>
  <c r="E34" i="27" s="1"/>
  <c r="D33" i="27"/>
  <c r="E33" i="27" s="1"/>
  <c r="D32" i="27"/>
  <c r="E32" i="27" s="1"/>
  <c r="D31" i="27"/>
  <c r="E31" i="27" s="1"/>
  <c r="D30" i="27"/>
  <c r="E30" i="27" s="1"/>
  <c r="D29" i="27"/>
  <c r="E29" i="27" s="1"/>
  <c r="D28" i="27"/>
  <c r="E28" i="27" s="1"/>
  <c r="D27" i="27"/>
  <c r="E27" i="27" s="1"/>
  <c r="D26" i="27"/>
  <c r="E26" i="27" s="1"/>
  <c r="D25" i="27"/>
  <c r="D24" i="27"/>
  <c r="D23" i="27"/>
  <c r="E20" i="27" s="1"/>
  <c r="G23" i="27" s="1"/>
  <c r="D22" i="27"/>
  <c r="D21" i="27"/>
  <c r="D20" i="27"/>
  <c r="D19" i="27"/>
  <c r="E19" i="27" s="1"/>
  <c r="D18" i="27"/>
  <c r="E18" i="27" s="1"/>
  <c r="D17" i="27"/>
  <c r="D16" i="27"/>
  <c r="D15" i="27"/>
  <c r="D14" i="27"/>
  <c r="D13" i="27"/>
  <c r="D12" i="27"/>
  <c r="E8" i="27" s="1"/>
  <c r="G11" i="27" s="1"/>
  <c r="D11" i="27"/>
  <c r="D10" i="27"/>
  <c r="D9" i="27"/>
  <c r="D8" i="27"/>
  <c r="D7" i="27"/>
  <c r="E7" i="27" s="1"/>
  <c r="D57" i="26"/>
  <c r="E57" i="26" s="1"/>
  <c r="D145" i="26"/>
  <c r="E145" i="26" s="1"/>
  <c r="D144" i="26"/>
  <c r="E144" i="26" s="1"/>
  <c r="D143" i="26"/>
  <c r="E143" i="26" s="1"/>
  <c r="D142" i="26"/>
  <c r="E142" i="26" s="1"/>
  <c r="D141" i="26"/>
  <c r="E141" i="26" s="1"/>
  <c r="D140" i="26"/>
  <c r="E140" i="26" s="1"/>
  <c r="D139" i="26"/>
  <c r="E139" i="26" s="1"/>
  <c r="D138" i="26"/>
  <c r="E138" i="26" s="1"/>
  <c r="D137" i="26"/>
  <c r="E137" i="26" s="1"/>
  <c r="D136" i="26"/>
  <c r="E136" i="26" s="1"/>
  <c r="D135" i="26"/>
  <c r="E135" i="26" s="1"/>
  <c r="D134" i="26"/>
  <c r="E134" i="26" s="1"/>
  <c r="D133" i="26"/>
  <c r="E133" i="26" s="1"/>
  <c r="D132" i="26"/>
  <c r="E132" i="26" s="1"/>
  <c r="D131" i="26"/>
  <c r="E131" i="26" s="1"/>
  <c r="D130" i="26"/>
  <c r="E130" i="26" s="1"/>
  <c r="D129" i="26"/>
  <c r="E129" i="26" s="1"/>
  <c r="D128" i="26"/>
  <c r="E128" i="26" s="1"/>
  <c r="D127" i="26"/>
  <c r="E127" i="26" s="1"/>
  <c r="D126" i="26"/>
  <c r="E126" i="26" s="1"/>
  <c r="D125" i="26"/>
  <c r="E125" i="26" s="1"/>
  <c r="D124" i="26"/>
  <c r="E124" i="26" s="1"/>
  <c r="D123" i="26"/>
  <c r="E123" i="26" s="1"/>
  <c r="D122" i="26"/>
  <c r="E122" i="26" s="1"/>
  <c r="D121" i="26"/>
  <c r="E121" i="26" s="1"/>
  <c r="D120" i="26"/>
  <c r="E120" i="26" s="1"/>
  <c r="D119" i="26"/>
  <c r="E119" i="26" s="1"/>
  <c r="D118" i="26"/>
  <c r="E118" i="26" s="1"/>
  <c r="D117" i="26"/>
  <c r="E117" i="26" s="1"/>
  <c r="D116" i="26"/>
  <c r="E116" i="26" s="1"/>
  <c r="D115" i="26"/>
  <c r="E115" i="26" s="1"/>
  <c r="D114" i="26"/>
  <c r="E114" i="26" s="1"/>
  <c r="D113" i="26"/>
  <c r="E113" i="26" s="1"/>
  <c r="D112" i="26"/>
  <c r="E112" i="26" s="1"/>
  <c r="D111" i="26"/>
  <c r="E111" i="26" s="1"/>
  <c r="D110" i="26"/>
  <c r="E110" i="26" s="1"/>
  <c r="D109" i="26"/>
  <c r="E109" i="26" s="1"/>
  <c r="D108" i="26"/>
  <c r="E108" i="26" s="1"/>
  <c r="D107" i="26"/>
  <c r="E107" i="26" s="1"/>
  <c r="D106" i="26"/>
  <c r="E106" i="26" s="1"/>
  <c r="D105" i="26"/>
  <c r="E105" i="26" s="1"/>
  <c r="D104" i="26"/>
  <c r="E104" i="26" s="1"/>
  <c r="D103" i="26"/>
  <c r="E103" i="26" s="1"/>
  <c r="D102" i="26"/>
  <c r="E102" i="26" s="1"/>
  <c r="D101" i="26"/>
  <c r="E101" i="26" s="1"/>
  <c r="D100" i="26"/>
  <c r="E100" i="26" s="1"/>
  <c r="D99" i="26"/>
  <c r="E99" i="26" s="1"/>
  <c r="D98" i="26"/>
  <c r="E98" i="26" s="1"/>
  <c r="D97" i="26"/>
  <c r="E97" i="26" s="1"/>
  <c r="D96" i="26"/>
  <c r="E96" i="26" s="1"/>
  <c r="D95" i="26"/>
  <c r="E95" i="26" s="1"/>
  <c r="D94" i="26"/>
  <c r="E94" i="26" s="1"/>
  <c r="D93" i="26"/>
  <c r="E93" i="26" s="1"/>
  <c r="D92" i="26"/>
  <c r="E92" i="26" s="1"/>
  <c r="D91" i="26"/>
  <c r="E91" i="26" s="1"/>
  <c r="D90" i="26"/>
  <c r="E90" i="26" s="1"/>
  <c r="D89" i="26"/>
  <c r="E89" i="26" s="1"/>
  <c r="D88" i="26"/>
  <c r="E88" i="26" s="1"/>
  <c r="D87" i="26"/>
  <c r="E87" i="26" s="1"/>
  <c r="D86" i="26"/>
  <c r="E86" i="26" s="1"/>
  <c r="D85" i="26"/>
  <c r="E85" i="26" s="1"/>
  <c r="D84" i="26"/>
  <c r="E84" i="26" s="1"/>
  <c r="D83" i="26"/>
  <c r="E83" i="26" s="1"/>
  <c r="D82" i="26"/>
  <c r="E82" i="26" s="1"/>
  <c r="D81" i="26"/>
  <c r="E81" i="26" s="1"/>
  <c r="D80" i="26"/>
  <c r="E80" i="26" s="1"/>
  <c r="D79" i="26"/>
  <c r="E79" i="26" s="1"/>
  <c r="D78" i="26"/>
  <c r="E78" i="26" s="1"/>
  <c r="D77" i="26"/>
  <c r="E77" i="26" s="1"/>
  <c r="D76" i="26"/>
  <c r="E76" i="26" s="1"/>
  <c r="D75" i="26"/>
  <c r="E75" i="26" s="1"/>
  <c r="D74" i="26"/>
  <c r="E74" i="26" s="1"/>
  <c r="D73" i="26"/>
  <c r="E73" i="26" s="1"/>
  <c r="D72" i="26"/>
  <c r="E72" i="26" s="1"/>
  <c r="D71" i="26"/>
  <c r="E71" i="26" s="1"/>
  <c r="D70" i="26"/>
  <c r="E70" i="26" s="1"/>
  <c r="D69" i="26"/>
  <c r="E69" i="26" s="1"/>
  <c r="D68" i="26"/>
  <c r="E68" i="26" s="1"/>
  <c r="D67" i="26"/>
  <c r="E67" i="26" s="1"/>
  <c r="D66" i="26"/>
  <c r="E66" i="26" s="1"/>
  <c r="D65" i="26"/>
  <c r="E65" i="26" s="1"/>
  <c r="D64" i="26"/>
  <c r="E64" i="26" s="1"/>
  <c r="D63" i="26"/>
  <c r="E63" i="26" s="1"/>
  <c r="D62" i="26"/>
  <c r="E62" i="26" s="1"/>
  <c r="D61" i="26"/>
  <c r="E61" i="26" s="1"/>
  <c r="D60" i="26"/>
  <c r="E60" i="26" s="1"/>
  <c r="D59" i="26"/>
  <c r="E59" i="26" s="1"/>
  <c r="D58" i="26"/>
  <c r="E58" i="26" s="1"/>
  <c r="D56" i="26"/>
  <c r="E56" i="26" s="1"/>
  <c r="D55" i="26"/>
  <c r="E55" i="26" s="1"/>
  <c r="D54" i="26"/>
  <c r="E54" i="26" s="1"/>
  <c r="D53" i="26"/>
  <c r="E53" i="26" s="1"/>
  <c r="D52" i="26"/>
  <c r="E52" i="26" s="1"/>
  <c r="D51" i="26"/>
  <c r="E51" i="26" s="1"/>
  <c r="D50" i="26"/>
  <c r="E50" i="26" s="1"/>
  <c r="D49" i="26"/>
  <c r="E49" i="26" s="1"/>
  <c r="D48" i="26"/>
  <c r="E48" i="26" s="1"/>
  <c r="D47" i="26"/>
  <c r="E47" i="26" s="1"/>
  <c r="D46" i="26"/>
  <c r="E46" i="26" s="1"/>
  <c r="D45" i="26"/>
  <c r="E45" i="26" s="1"/>
  <c r="D44" i="26"/>
  <c r="E44" i="26" s="1"/>
  <c r="D43" i="26"/>
  <c r="E43" i="26" s="1"/>
  <c r="D42" i="26"/>
  <c r="E42" i="26" s="1"/>
  <c r="D41" i="26"/>
  <c r="E41" i="26" s="1"/>
  <c r="D40" i="26"/>
  <c r="E40" i="26" s="1"/>
  <c r="D39" i="26"/>
  <c r="E39" i="26" s="1"/>
  <c r="D38" i="26"/>
  <c r="E38" i="26" s="1"/>
  <c r="D37" i="26"/>
  <c r="E37" i="26" s="1"/>
  <c r="D36" i="26"/>
  <c r="E36" i="26" s="1"/>
  <c r="D35" i="26"/>
  <c r="E35" i="26" s="1"/>
  <c r="D34" i="26"/>
  <c r="E34" i="26" s="1"/>
  <c r="D33" i="26"/>
  <c r="E33" i="26" s="1"/>
  <c r="D32" i="26"/>
  <c r="E32" i="26" s="1"/>
  <c r="D31" i="26"/>
  <c r="E31" i="26" s="1"/>
  <c r="D30" i="26"/>
  <c r="E30" i="26" s="1"/>
  <c r="D29" i="26"/>
  <c r="E29" i="26" s="1"/>
  <c r="D28" i="26"/>
  <c r="E28" i="26" s="1"/>
  <c r="D27" i="26"/>
  <c r="E27" i="26" s="1"/>
  <c r="D26" i="26"/>
  <c r="E26" i="26" s="1"/>
  <c r="D25" i="26"/>
  <c r="D24" i="26"/>
  <c r="D23" i="26"/>
  <c r="E20" i="26" s="1"/>
  <c r="G23" i="26" s="1"/>
  <c r="D22" i="26"/>
  <c r="D21" i="26"/>
  <c r="D20" i="26"/>
  <c r="D19" i="26"/>
  <c r="E19" i="26" s="1"/>
  <c r="D18" i="26"/>
  <c r="E18" i="26" s="1"/>
  <c r="D17" i="26"/>
  <c r="D16" i="26"/>
  <c r="D15" i="26"/>
  <c r="D14" i="26"/>
  <c r="D13" i="26"/>
  <c r="D12" i="26"/>
  <c r="E8" i="26" s="1"/>
  <c r="G11" i="26" s="1"/>
  <c r="D11" i="26"/>
  <c r="D10" i="26"/>
  <c r="D9" i="26"/>
  <c r="D8" i="26"/>
  <c r="D7" i="26"/>
  <c r="E7" i="26" s="1"/>
  <c r="G21" i="27" l="1"/>
  <c r="E146" i="30"/>
  <c r="G23" i="29"/>
  <c r="G16" i="29"/>
  <c r="G14" i="29"/>
  <c r="G12" i="29"/>
  <c r="G10" i="29"/>
  <c r="G8" i="29"/>
  <c r="G13" i="29"/>
  <c r="G11" i="29"/>
  <c r="E146" i="29"/>
  <c r="G9" i="29"/>
  <c r="G17" i="29"/>
  <c r="G24" i="29"/>
  <c r="G22" i="29"/>
  <c r="G20" i="29"/>
  <c r="G25" i="29"/>
  <c r="D146" i="29"/>
  <c r="G21" i="28"/>
  <c r="G16" i="28"/>
  <c r="G14" i="28"/>
  <c r="G12" i="28"/>
  <c r="G10" i="28"/>
  <c r="G8" i="28"/>
  <c r="G13" i="28"/>
  <c r="G11" i="28"/>
  <c r="E146" i="28"/>
  <c r="G9" i="28"/>
  <c r="G17" i="28"/>
  <c r="G24" i="28"/>
  <c r="G22" i="28"/>
  <c r="G20" i="28"/>
  <c r="G25" i="28"/>
  <c r="D146" i="28"/>
  <c r="G15" i="27"/>
  <c r="D146" i="27"/>
  <c r="G16" i="27"/>
  <c r="G14" i="27"/>
  <c r="G12" i="27"/>
  <c r="G10" i="27"/>
  <c r="G8" i="27"/>
  <c r="G13" i="27"/>
  <c r="E146" i="27"/>
  <c r="G9" i="27"/>
  <c r="G17" i="27"/>
  <c r="G24" i="27"/>
  <c r="G22" i="27"/>
  <c r="G20" i="27"/>
  <c r="G25" i="27"/>
  <c r="G21" i="26"/>
  <c r="G15" i="26"/>
  <c r="G13" i="26"/>
  <c r="G16" i="26"/>
  <c r="G14" i="26"/>
  <c r="G12" i="26"/>
  <c r="G10" i="26"/>
  <c r="G8" i="26"/>
  <c r="E146" i="26"/>
  <c r="G9" i="26"/>
  <c r="G17" i="26"/>
  <c r="G24" i="26"/>
  <c r="G22" i="26"/>
  <c r="G20" i="26"/>
  <c r="G25" i="26"/>
  <c r="D146" i="26"/>
  <c r="D145" i="25" l="1"/>
  <c r="E145" i="25" s="1"/>
  <c r="D144" i="25"/>
  <c r="E144" i="25" s="1"/>
  <c r="D143" i="25"/>
  <c r="E143" i="25" s="1"/>
  <c r="D142" i="25"/>
  <c r="E142" i="25" s="1"/>
  <c r="D141" i="25"/>
  <c r="E141" i="25" s="1"/>
  <c r="D140" i="25"/>
  <c r="E140" i="25" s="1"/>
  <c r="D139" i="25"/>
  <c r="E139" i="25" s="1"/>
  <c r="D138" i="25"/>
  <c r="E138" i="25" s="1"/>
  <c r="D137" i="25"/>
  <c r="E137" i="25" s="1"/>
  <c r="D136" i="25"/>
  <c r="E136" i="25" s="1"/>
  <c r="D135" i="25"/>
  <c r="E135" i="25" s="1"/>
  <c r="D134" i="25"/>
  <c r="E134" i="25" s="1"/>
  <c r="D133" i="25"/>
  <c r="E133" i="25" s="1"/>
  <c r="D132" i="25"/>
  <c r="E132" i="25" s="1"/>
  <c r="D131" i="25"/>
  <c r="E131" i="25" s="1"/>
  <c r="D130" i="25"/>
  <c r="E130" i="25" s="1"/>
  <c r="D129" i="25"/>
  <c r="E129" i="25" s="1"/>
  <c r="D128" i="25"/>
  <c r="E128" i="25" s="1"/>
  <c r="D127" i="25"/>
  <c r="E127" i="25" s="1"/>
  <c r="D126" i="25"/>
  <c r="E126" i="25" s="1"/>
  <c r="D125" i="25"/>
  <c r="E125" i="25" s="1"/>
  <c r="D124" i="25"/>
  <c r="E124" i="25" s="1"/>
  <c r="D123" i="25"/>
  <c r="E123" i="25" s="1"/>
  <c r="D122" i="25"/>
  <c r="E122" i="25" s="1"/>
  <c r="D121" i="25"/>
  <c r="E121" i="25" s="1"/>
  <c r="D120" i="25"/>
  <c r="E120" i="25" s="1"/>
  <c r="D119" i="25"/>
  <c r="E119" i="25" s="1"/>
  <c r="D118" i="25"/>
  <c r="E118" i="25" s="1"/>
  <c r="D117" i="25"/>
  <c r="E117" i="25" s="1"/>
  <c r="D116" i="25"/>
  <c r="E116" i="25" s="1"/>
  <c r="D115" i="25"/>
  <c r="E115" i="25" s="1"/>
  <c r="D114" i="25"/>
  <c r="E114" i="25" s="1"/>
  <c r="D113" i="25"/>
  <c r="E113" i="25" s="1"/>
  <c r="D112" i="25"/>
  <c r="E112" i="25" s="1"/>
  <c r="D111" i="25"/>
  <c r="E111" i="25" s="1"/>
  <c r="D110" i="25"/>
  <c r="E110" i="25" s="1"/>
  <c r="D109" i="25"/>
  <c r="E109" i="25" s="1"/>
  <c r="D108" i="25"/>
  <c r="E108" i="25" s="1"/>
  <c r="D107" i="25"/>
  <c r="E107" i="25" s="1"/>
  <c r="D106" i="25"/>
  <c r="E106" i="25" s="1"/>
  <c r="D105" i="25"/>
  <c r="E105" i="25" s="1"/>
  <c r="D104" i="25"/>
  <c r="E104" i="25" s="1"/>
  <c r="D103" i="25"/>
  <c r="E103" i="25" s="1"/>
  <c r="D102" i="25"/>
  <c r="E102" i="25" s="1"/>
  <c r="D101" i="25"/>
  <c r="E101" i="25" s="1"/>
  <c r="D100" i="25"/>
  <c r="E100" i="25" s="1"/>
  <c r="D99" i="25"/>
  <c r="E99" i="25" s="1"/>
  <c r="D98" i="25"/>
  <c r="E98" i="25" s="1"/>
  <c r="D97" i="25"/>
  <c r="E97" i="25" s="1"/>
  <c r="D96" i="25"/>
  <c r="E96" i="25" s="1"/>
  <c r="D95" i="25"/>
  <c r="E95" i="25" s="1"/>
  <c r="D94" i="25"/>
  <c r="E94" i="25" s="1"/>
  <c r="D93" i="25"/>
  <c r="E93" i="25" s="1"/>
  <c r="D92" i="25"/>
  <c r="E92" i="25" s="1"/>
  <c r="D91" i="25"/>
  <c r="E91" i="25" s="1"/>
  <c r="D90" i="25"/>
  <c r="E90" i="25" s="1"/>
  <c r="D89" i="25"/>
  <c r="E89" i="25" s="1"/>
  <c r="D88" i="25"/>
  <c r="E88" i="25" s="1"/>
  <c r="D87" i="25"/>
  <c r="E87" i="25" s="1"/>
  <c r="D86" i="25"/>
  <c r="E86" i="25" s="1"/>
  <c r="D85" i="25"/>
  <c r="E85" i="25" s="1"/>
  <c r="D84" i="25"/>
  <c r="E84" i="25" s="1"/>
  <c r="D83" i="25"/>
  <c r="E83" i="25" s="1"/>
  <c r="D82" i="25"/>
  <c r="E82" i="25" s="1"/>
  <c r="D81" i="25"/>
  <c r="E81" i="25" s="1"/>
  <c r="D80" i="25"/>
  <c r="E80" i="25" s="1"/>
  <c r="D79" i="25"/>
  <c r="E79" i="25" s="1"/>
  <c r="D78" i="25"/>
  <c r="E78" i="25" s="1"/>
  <c r="D77" i="25"/>
  <c r="E77" i="25" s="1"/>
  <c r="D76" i="25"/>
  <c r="E76" i="25" s="1"/>
  <c r="D75" i="25"/>
  <c r="E75" i="25" s="1"/>
  <c r="D74" i="25"/>
  <c r="E74" i="25" s="1"/>
  <c r="D73" i="25"/>
  <c r="E73" i="25" s="1"/>
  <c r="D72" i="25"/>
  <c r="E72" i="25" s="1"/>
  <c r="D71" i="25"/>
  <c r="E71" i="25" s="1"/>
  <c r="D70" i="25"/>
  <c r="E70" i="25" s="1"/>
  <c r="D69" i="25"/>
  <c r="E69" i="25" s="1"/>
  <c r="D68" i="25"/>
  <c r="E68" i="25" s="1"/>
  <c r="D67" i="25"/>
  <c r="E67" i="25" s="1"/>
  <c r="D66" i="25"/>
  <c r="E66" i="25" s="1"/>
  <c r="D65" i="25"/>
  <c r="E65" i="25" s="1"/>
  <c r="D64" i="25"/>
  <c r="E64" i="25" s="1"/>
  <c r="D63" i="25"/>
  <c r="E63" i="25" s="1"/>
  <c r="D62" i="25"/>
  <c r="E62" i="25" s="1"/>
  <c r="D61" i="25"/>
  <c r="E61" i="25" s="1"/>
  <c r="D60" i="25"/>
  <c r="E60" i="25" s="1"/>
  <c r="D59" i="25"/>
  <c r="E59" i="25" s="1"/>
  <c r="D58" i="25"/>
  <c r="E58" i="25" s="1"/>
  <c r="D57" i="25"/>
  <c r="E57" i="25" s="1"/>
  <c r="D56" i="25"/>
  <c r="E56" i="25" s="1"/>
  <c r="D55" i="25"/>
  <c r="E55" i="25" s="1"/>
  <c r="D54" i="25"/>
  <c r="E54" i="25" s="1"/>
  <c r="D53" i="25"/>
  <c r="E53" i="25" s="1"/>
  <c r="D52" i="25"/>
  <c r="E52" i="25" s="1"/>
  <c r="D51" i="25"/>
  <c r="E51" i="25" s="1"/>
  <c r="D50" i="25"/>
  <c r="E50" i="25" s="1"/>
  <c r="D49" i="25"/>
  <c r="E49" i="25" s="1"/>
  <c r="D48" i="25"/>
  <c r="E48" i="25" s="1"/>
  <c r="D47" i="25"/>
  <c r="E47" i="25" s="1"/>
  <c r="D46" i="25"/>
  <c r="E46" i="25" s="1"/>
  <c r="D45" i="25"/>
  <c r="E45" i="25" s="1"/>
  <c r="D44" i="25"/>
  <c r="E44" i="25" s="1"/>
  <c r="D43" i="25"/>
  <c r="E43" i="25" s="1"/>
  <c r="D42" i="25"/>
  <c r="E42" i="25" s="1"/>
  <c r="D41" i="25"/>
  <c r="E41" i="25" s="1"/>
  <c r="D40" i="25"/>
  <c r="E40" i="25" s="1"/>
  <c r="D39" i="25"/>
  <c r="E39" i="25" s="1"/>
  <c r="D38" i="25"/>
  <c r="E38" i="25" s="1"/>
  <c r="D37" i="25"/>
  <c r="E37" i="25" s="1"/>
  <c r="D36" i="25"/>
  <c r="E36" i="25" s="1"/>
  <c r="D35" i="25"/>
  <c r="E35" i="25" s="1"/>
  <c r="D34" i="25"/>
  <c r="E34" i="25" s="1"/>
  <c r="D33" i="25"/>
  <c r="E33" i="25" s="1"/>
  <c r="D32" i="25"/>
  <c r="E32" i="25" s="1"/>
  <c r="D31" i="25"/>
  <c r="E31" i="25" s="1"/>
  <c r="D30" i="25"/>
  <c r="E30" i="25" s="1"/>
  <c r="D29" i="25"/>
  <c r="E29" i="25" s="1"/>
  <c r="D28" i="25"/>
  <c r="E28" i="25" s="1"/>
  <c r="D27" i="25"/>
  <c r="E27" i="25" s="1"/>
  <c r="D26" i="25"/>
  <c r="E26" i="25" s="1"/>
  <c r="D25" i="25"/>
  <c r="D24" i="25"/>
  <c r="D23" i="25"/>
  <c r="E20" i="25" s="1"/>
  <c r="G21" i="25" s="1"/>
  <c r="D22" i="25"/>
  <c r="D21" i="25"/>
  <c r="D20" i="25"/>
  <c r="D19" i="25"/>
  <c r="E19" i="25" s="1"/>
  <c r="D18" i="25"/>
  <c r="E18" i="25" s="1"/>
  <c r="D17" i="25"/>
  <c r="D16" i="25"/>
  <c r="D15" i="25"/>
  <c r="D14" i="25"/>
  <c r="D13" i="25"/>
  <c r="D12" i="25"/>
  <c r="E8" i="25" s="1"/>
  <c r="G15" i="25" s="1"/>
  <c r="D11" i="25"/>
  <c r="D10" i="25"/>
  <c r="D9" i="25"/>
  <c r="D8" i="25"/>
  <c r="D7" i="25"/>
  <c r="E7" i="25" s="1"/>
  <c r="D145" i="24"/>
  <c r="E145" i="24" s="1"/>
  <c r="D144" i="24"/>
  <c r="E144" i="24" s="1"/>
  <c r="D143" i="24"/>
  <c r="E143" i="24" s="1"/>
  <c r="D142" i="24"/>
  <c r="E142" i="24" s="1"/>
  <c r="D141" i="24"/>
  <c r="E141" i="24" s="1"/>
  <c r="D140" i="24"/>
  <c r="E140" i="24" s="1"/>
  <c r="D139" i="24"/>
  <c r="E139" i="24" s="1"/>
  <c r="D138" i="24"/>
  <c r="E138" i="24" s="1"/>
  <c r="D137" i="24"/>
  <c r="E137" i="24" s="1"/>
  <c r="D136" i="24"/>
  <c r="E136" i="24" s="1"/>
  <c r="D135" i="24"/>
  <c r="E135" i="24" s="1"/>
  <c r="D134" i="24"/>
  <c r="E134" i="24" s="1"/>
  <c r="D133" i="24"/>
  <c r="E133" i="24" s="1"/>
  <c r="D132" i="24"/>
  <c r="E132" i="24" s="1"/>
  <c r="D131" i="24"/>
  <c r="E131" i="24" s="1"/>
  <c r="D130" i="24"/>
  <c r="E130" i="24" s="1"/>
  <c r="D129" i="24"/>
  <c r="E129" i="24" s="1"/>
  <c r="D128" i="24"/>
  <c r="E128" i="24" s="1"/>
  <c r="D127" i="24"/>
  <c r="E127" i="24" s="1"/>
  <c r="D126" i="24"/>
  <c r="E126" i="24" s="1"/>
  <c r="D125" i="24"/>
  <c r="E125" i="24" s="1"/>
  <c r="D124" i="24"/>
  <c r="E124" i="24" s="1"/>
  <c r="D123" i="24"/>
  <c r="E123" i="24" s="1"/>
  <c r="D122" i="24"/>
  <c r="E122" i="24" s="1"/>
  <c r="D121" i="24"/>
  <c r="E121" i="24" s="1"/>
  <c r="D120" i="24"/>
  <c r="E120" i="24" s="1"/>
  <c r="D119" i="24"/>
  <c r="E119" i="24" s="1"/>
  <c r="D118" i="24"/>
  <c r="E118" i="24" s="1"/>
  <c r="D117" i="24"/>
  <c r="E117" i="24" s="1"/>
  <c r="D116" i="24"/>
  <c r="E116" i="24" s="1"/>
  <c r="D115" i="24"/>
  <c r="E115" i="24" s="1"/>
  <c r="D114" i="24"/>
  <c r="E114" i="24" s="1"/>
  <c r="D113" i="24"/>
  <c r="E113" i="24" s="1"/>
  <c r="D112" i="24"/>
  <c r="E112" i="24" s="1"/>
  <c r="D111" i="24"/>
  <c r="E111" i="24" s="1"/>
  <c r="D110" i="24"/>
  <c r="E110" i="24" s="1"/>
  <c r="D109" i="24"/>
  <c r="E109" i="24" s="1"/>
  <c r="D108" i="24"/>
  <c r="E108" i="24" s="1"/>
  <c r="D107" i="24"/>
  <c r="E107" i="24" s="1"/>
  <c r="D106" i="24"/>
  <c r="E106" i="24" s="1"/>
  <c r="D105" i="24"/>
  <c r="E105" i="24" s="1"/>
  <c r="D104" i="24"/>
  <c r="E104" i="24" s="1"/>
  <c r="D103" i="24"/>
  <c r="E103" i="24" s="1"/>
  <c r="D102" i="24"/>
  <c r="E102" i="24" s="1"/>
  <c r="D101" i="24"/>
  <c r="E101" i="24" s="1"/>
  <c r="D100" i="24"/>
  <c r="E100" i="24" s="1"/>
  <c r="D99" i="24"/>
  <c r="E99" i="24" s="1"/>
  <c r="D98" i="24"/>
  <c r="E98" i="24" s="1"/>
  <c r="D97" i="24"/>
  <c r="E97" i="24" s="1"/>
  <c r="D96" i="24"/>
  <c r="E96" i="24" s="1"/>
  <c r="D95" i="24"/>
  <c r="E95" i="24" s="1"/>
  <c r="D94" i="24"/>
  <c r="E94" i="24" s="1"/>
  <c r="D93" i="24"/>
  <c r="E93" i="24" s="1"/>
  <c r="D92" i="24"/>
  <c r="E92" i="24" s="1"/>
  <c r="D91" i="24"/>
  <c r="E91" i="24" s="1"/>
  <c r="D90" i="24"/>
  <c r="E90" i="24" s="1"/>
  <c r="D89" i="24"/>
  <c r="E89" i="24" s="1"/>
  <c r="D88" i="24"/>
  <c r="E88" i="24" s="1"/>
  <c r="D87" i="24"/>
  <c r="E87" i="24" s="1"/>
  <c r="D86" i="24"/>
  <c r="E86" i="24" s="1"/>
  <c r="D85" i="24"/>
  <c r="E85" i="24" s="1"/>
  <c r="D84" i="24"/>
  <c r="E84" i="24" s="1"/>
  <c r="D83" i="24"/>
  <c r="E83" i="24" s="1"/>
  <c r="D82" i="24"/>
  <c r="E82" i="24" s="1"/>
  <c r="D81" i="24"/>
  <c r="E81" i="24" s="1"/>
  <c r="D80" i="24"/>
  <c r="E80" i="24" s="1"/>
  <c r="D79" i="24"/>
  <c r="E79" i="24" s="1"/>
  <c r="D78" i="24"/>
  <c r="E78" i="24" s="1"/>
  <c r="D77" i="24"/>
  <c r="E77" i="24" s="1"/>
  <c r="D76" i="24"/>
  <c r="E76" i="24" s="1"/>
  <c r="D75" i="24"/>
  <c r="E75" i="24" s="1"/>
  <c r="D74" i="24"/>
  <c r="E74" i="24" s="1"/>
  <c r="D73" i="24"/>
  <c r="E73" i="24" s="1"/>
  <c r="D72" i="24"/>
  <c r="E72" i="24" s="1"/>
  <c r="D71" i="24"/>
  <c r="E71" i="24" s="1"/>
  <c r="D70" i="24"/>
  <c r="E70" i="24" s="1"/>
  <c r="D69" i="24"/>
  <c r="E69" i="24" s="1"/>
  <c r="D68" i="24"/>
  <c r="E68" i="24" s="1"/>
  <c r="D67" i="24"/>
  <c r="E67" i="24" s="1"/>
  <c r="D66" i="24"/>
  <c r="E66" i="24" s="1"/>
  <c r="D65" i="24"/>
  <c r="E65" i="24" s="1"/>
  <c r="D64" i="24"/>
  <c r="E64" i="24" s="1"/>
  <c r="D63" i="24"/>
  <c r="E63" i="24" s="1"/>
  <c r="D62" i="24"/>
  <c r="E62" i="24" s="1"/>
  <c r="D61" i="24"/>
  <c r="E61" i="24" s="1"/>
  <c r="D60" i="24"/>
  <c r="E60" i="24" s="1"/>
  <c r="D59" i="24"/>
  <c r="E59" i="24" s="1"/>
  <c r="D58" i="24"/>
  <c r="E58" i="24" s="1"/>
  <c r="D57" i="24"/>
  <c r="E57" i="24" s="1"/>
  <c r="D56" i="24"/>
  <c r="E56" i="24" s="1"/>
  <c r="D55" i="24"/>
  <c r="E55" i="24" s="1"/>
  <c r="D54" i="24"/>
  <c r="E54" i="24" s="1"/>
  <c r="D53" i="24"/>
  <c r="E53" i="24" s="1"/>
  <c r="D52" i="24"/>
  <c r="E52" i="24" s="1"/>
  <c r="D51" i="24"/>
  <c r="E51" i="24" s="1"/>
  <c r="D50" i="24"/>
  <c r="E50" i="24" s="1"/>
  <c r="D49" i="24"/>
  <c r="E49" i="24" s="1"/>
  <c r="D48" i="24"/>
  <c r="E48" i="24" s="1"/>
  <c r="D47" i="24"/>
  <c r="E47" i="24" s="1"/>
  <c r="D46" i="24"/>
  <c r="E46" i="24" s="1"/>
  <c r="D45" i="24"/>
  <c r="E45" i="24" s="1"/>
  <c r="D44" i="24"/>
  <c r="E44" i="24" s="1"/>
  <c r="D43" i="24"/>
  <c r="E43" i="24" s="1"/>
  <c r="D42" i="24"/>
  <c r="E42" i="24" s="1"/>
  <c r="D41" i="24"/>
  <c r="E41" i="24" s="1"/>
  <c r="D40" i="24"/>
  <c r="E40" i="24" s="1"/>
  <c r="D39" i="24"/>
  <c r="E39" i="24" s="1"/>
  <c r="D38" i="24"/>
  <c r="E38" i="24" s="1"/>
  <c r="D37" i="24"/>
  <c r="E37" i="24" s="1"/>
  <c r="D36" i="24"/>
  <c r="E36" i="24" s="1"/>
  <c r="D35" i="24"/>
  <c r="E35" i="24" s="1"/>
  <c r="D34" i="24"/>
  <c r="E34" i="24" s="1"/>
  <c r="D33" i="24"/>
  <c r="E33" i="24" s="1"/>
  <c r="D32" i="24"/>
  <c r="E32" i="24" s="1"/>
  <c r="D31" i="24"/>
  <c r="E31" i="24" s="1"/>
  <c r="D30" i="24"/>
  <c r="E30" i="24" s="1"/>
  <c r="D29" i="24"/>
  <c r="E29" i="24" s="1"/>
  <c r="D28" i="24"/>
  <c r="E28" i="24" s="1"/>
  <c r="D27" i="24"/>
  <c r="E27" i="24" s="1"/>
  <c r="D26" i="24"/>
  <c r="E26" i="24" s="1"/>
  <c r="D25" i="24"/>
  <c r="D24" i="24"/>
  <c r="D23" i="24"/>
  <c r="E20" i="24" s="1"/>
  <c r="D22" i="24"/>
  <c r="D21" i="24"/>
  <c r="D20" i="24"/>
  <c r="D19" i="24"/>
  <c r="E19" i="24" s="1"/>
  <c r="D18" i="24"/>
  <c r="E18" i="24" s="1"/>
  <c r="D17" i="24"/>
  <c r="D16" i="24"/>
  <c r="D15" i="24"/>
  <c r="D14" i="24"/>
  <c r="D13" i="24"/>
  <c r="D12" i="24"/>
  <c r="E8" i="24" s="1"/>
  <c r="G16" i="24" s="1"/>
  <c r="D11" i="24"/>
  <c r="D10" i="24"/>
  <c r="D9" i="24"/>
  <c r="D8" i="24"/>
  <c r="D7" i="24"/>
  <c r="G23" i="25" l="1"/>
  <c r="G16" i="25"/>
  <c r="G14" i="25"/>
  <c r="G12" i="25"/>
  <c r="G10" i="25"/>
  <c r="G8" i="25"/>
  <c r="G13" i="25"/>
  <c r="G11" i="25"/>
  <c r="E146" i="25"/>
  <c r="G9" i="25"/>
  <c r="G17" i="25"/>
  <c r="G24" i="25"/>
  <c r="G22" i="25"/>
  <c r="G20" i="25"/>
  <c r="G25" i="25"/>
  <c r="D146" i="25"/>
  <c r="D146" i="24"/>
  <c r="G13" i="24"/>
  <c r="G11" i="24"/>
  <c r="G17" i="24"/>
  <c r="G9" i="24"/>
  <c r="G15" i="24"/>
  <c r="E7" i="24"/>
  <c r="E146" i="24" s="1"/>
  <c r="G24" i="24"/>
  <c r="G22" i="24"/>
  <c r="G20" i="24"/>
  <c r="G21" i="24"/>
  <c r="G25" i="24"/>
  <c r="G23" i="24"/>
  <c r="G8" i="24"/>
  <c r="G10" i="24"/>
  <c r="G12" i="24"/>
  <c r="G14" i="24"/>
  <c r="D145" i="23"/>
  <c r="E145" i="23" s="1"/>
  <c r="D144" i="23"/>
  <c r="E144" i="23" s="1"/>
  <c r="D143" i="23"/>
  <c r="E143" i="23" s="1"/>
  <c r="D142" i="23"/>
  <c r="E142" i="23" s="1"/>
  <c r="D141" i="23"/>
  <c r="E141" i="23" s="1"/>
  <c r="D140" i="23"/>
  <c r="E140" i="23" s="1"/>
  <c r="D139" i="23"/>
  <c r="E139" i="23" s="1"/>
  <c r="D138" i="23"/>
  <c r="E138" i="23" s="1"/>
  <c r="D137" i="23"/>
  <c r="E137" i="23" s="1"/>
  <c r="D136" i="23"/>
  <c r="E136" i="23" s="1"/>
  <c r="D135" i="23"/>
  <c r="E135" i="23" s="1"/>
  <c r="D134" i="23"/>
  <c r="E134" i="23" s="1"/>
  <c r="D133" i="23"/>
  <c r="E133" i="23" s="1"/>
  <c r="D132" i="23"/>
  <c r="E132" i="23" s="1"/>
  <c r="D131" i="23"/>
  <c r="E131" i="23" s="1"/>
  <c r="D130" i="23"/>
  <c r="E130" i="23" s="1"/>
  <c r="D129" i="23"/>
  <c r="E129" i="23" s="1"/>
  <c r="D128" i="23"/>
  <c r="E128" i="23" s="1"/>
  <c r="D127" i="23"/>
  <c r="E127" i="23" s="1"/>
  <c r="D126" i="23"/>
  <c r="E126" i="23" s="1"/>
  <c r="D125" i="23"/>
  <c r="E125" i="23" s="1"/>
  <c r="D124" i="23"/>
  <c r="E124" i="23" s="1"/>
  <c r="D123" i="23"/>
  <c r="E123" i="23" s="1"/>
  <c r="D122" i="23"/>
  <c r="E122" i="23" s="1"/>
  <c r="D121" i="23"/>
  <c r="E121" i="23" s="1"/>
  <c r="D120" i="23"/>
  <c r="E120" i="23" s="1"/>
  <c r="D119" i="23"/>
  <c r="E119" i="23" s="1"/>
  <c r="D118" i="23"/>
  <c r="E118" i="23" s="1"/>
  <c r="D117" i="23"/>
  <c r="E117" i="23" s="1"/>
  <c r="D116" i="23"/>
  <c r="E116" i="23" s="1"/>
  <c r="D115" i="23"/>
  <c r="E115" i="23" s="1"/>
  <c r="D114" i="23"/>
  <c r="E114" i="23" s="1"/>
  <c r="D113" i="23"/>
  <c r="E113" i="23" s="1"/>
  <c r="D112" i="23"/>
  <c r="E112" i="23" s="1"/>
  <c r="D111" i="23"/>
  <c r="E111" i="23" s="1"/>
  <c r="D110" i="23"/>
  <c r="E110" i="23" s="1"/>
  <c r="D109" i="23"/>
  <c r="E109" i="23" s="1"/>
  <c r="D108" i="23"/>
  <c r="E108" i="23" s="1"/>
  <c r="D107" i="23"/>
  <c r="E107" i="23" s="1"/>
  <c r="D106" i="23"/>
  <c r="E106" i="23" s="1"/>
  <c r="D105" i="23"/>
  <c r="E105" i="23" s="1"/>
  <c r="D104" i="23"/>
  <c r="E104" i="23" s="1"/>
  <c r="D103" i="23"/>
  <c r="E103" i="23" s="1"/>
  <c r="D102" i="23"/>
  <c r="E102" i="23" s="1"/>
  <c r="D101" i="23"/>
  <c r="E101" i="23" s="1"/>
  <c r="D100" i="23"/>
  <c r="E100" i="23" s="1"/>
  <c r="D99" i="23"/>
  <c r="E99" i="23" s="1"/>
  <c r="D98" i="23"/>
  <c r="E98" i="23" s="1"/>
  <c r="D97" i="23"/>
  <c r="E97" i="23" s="1"/>
  <c r="D96" i="23"/>
  <c r="E96" i="23" s="1"/>
  <c r="D95" i="23"/>
  <c r="E95" i="23" s="1"/>
  <c r="D94" i="23"/>
  <c r="E94" i="23" s="1"/>
  <c r="D93" i="23"/>
  <c r="E93" i="23" s="1"/>
  <c r="D92" i="23"/>
  <c r="E92" i="23" s="1"/>
  <c r="D91" i="23"/>
  <c r="E91" i="23" s="1"/>
  <c r="D90" i="23"/>
  <c r="E90" i="23" s="1"/>
  <c r="D89" i="23"/>
  <c r="E89" i="23" s="1"/>
  <c r="D88" i="23"/>
  <c r="E88" i="23" s="1"/>
  <c r="D87" i="23"/>
  <c r="E87" i="23" s="1"/>
  <c r="D86" i="23"/>
  <c r="E86" i="23" s="1"/>
  <c r="D85" i="23"/>
  <c r="E85" i="23" s="1"/>
  <c r="D84" i="23"/>
  <c r="E84" i="23" s="1"/>
  <c r="D83" i="23"/>
  <c r="E83" i="23" s="1"/>
  <c r="D82" i="23"/>
  <c r="E82" i="23" s="1"/>
  <c r="D81" i="23"/>
  <c r="E81" i="23" s="1"/>
  <c r="D80" i="23"/>
  <c r="E80" i="23" s="1"/>
  <c r="D79" i="23"/>
  <c r="E79" i="23" s="1"/>
  <c r="D78" i="23"/>
  <c r="E78" i="23" s="1"/>
  <c r="D77" i="23"/>
  <c r="E77" i="23" s="1"/>
  <c r="D76" i="23"/>
  <c r="E76" i="23" s="1"/>
  <c r="D75" i="23"/>
  <c r="E75" i="23" s="1"/>
  <c r="D74" i="23"/>
  <c r="E74" i="23" s="1"/>
  <c r="D73" i="23"/>
  <c r="E73" i="23" s="1"/>
  <c r="D72" i="23"/>
  <c r="E72" i="23" s="1"/>
  <c r="D71" i="23"/>
  <c r="E71" i="23" s="1"/>
  <c r="D70" i="23"/>
  <c r="E70" i="23" s="1"/>
  <c r="D69" i="23"/>
  <c r="E69" i="23" s="1"/>
  <c r="D68" i="23"/>
  <c r="E68" i="23" s="1"/>
  <c r="D67" i="23"/>
  <c r="E67" i="23" s="1"/>
  <c r="D66" i="23"/>
  <c r="E66" i="23" s="1"/>
  <c r="D65" i="23"/>
  <c r="E65" i="23" s="1"/>
  <c r="D64" i="23"/>
  <c r="E64" i="23" s="1"/>
  <c r="D63" i="23"/>
  <c r="E63" i="23" s="1"/>
  <c r="D62" i="23"/>
  <c r="E62" i="23" s="1"/>
  <c r="D61" i="23"/>
  <c r="E61" i="23" s="1"/>
  <c r="D60" i="23"/>
  <c r="E60" i="23" s="1"/>
  <c r="D59" i="23"/>
  <c r="E59" i="23" s="1"/>
  <c r="D58" i="23"/>
  <c r="E58" i="23" s="1"/>
  <c r="D57" i="23"/>
  <c r="E57" i="23" s="1"/>
  <c r="D56" i="23"/>
  <c r="E56" i="23" s="1"/>
  <c r="D55" i="23"/>
  <c r="E55" i="23" s="1"/>
  <c r="D54" i="23"/>
  <c r="E54" i="23" s="1"/>
  <c r="D53" i="23"/>
  <c r="E53" i="23" s="1"/>
  <c r="D52" i="23"/>
  <c r="E52" i="23" s="1"/>
  <c r="D51" i="23"/>
  <c r="E51" i="23" s="1"/>
  <c r="D50" i="23"/>
  <c r="E50" i="23" s="1"/>
  <c r="D49" i="23"/>
  <c r="E49" i="23" s="1"/>
  <c r="D48" i="23"/>
  <c r="E48" i="23" s="1"/>
  <c r="D47" i="23"/>
  <c r="E47" i="23" s="1"/>
  <c r="D46" i="23"/>
  <c r="E46" i="23" s="1"/>
  <c r="D45" i="23"/>
  <c r="E45" i="23" s="1"/>
  <c r="D44" i="23"/>
  <c r="E44" i="23" s="1"/>
  <c r="D43" i="23"/>
  <c r="E43" i="23" s="1"/>
  <c r="D42" i="23"/>
  <c r="E42" i="23" s="1"/>
  <c r="D41" i="23"/>
  <c r="E41" i="23" s="1"/>
  <c r="D40" i="23"/>
  <c r="E40" i="23" s="1"/>
  <c r="D39" i="23"/>
  <c r="E39" i="23" s="1"/>
  <c r="D38" i="23"/>
  <c r="E38" i="23" s="1"/>
  <c r="D37" i="23"/>
  <c r="E37" i="23" s="1"/>
  <c r="D36" i="23"/>
  <c r="E36" i="23" s="1"/>
  <c r="D35" i="23"/>
  <c r="E35" i="23" s="1"/>
  <c r="D34" i="23"/>
  <c r="E34" i="23" s="1"/>
  <c r="D33" i="23"/>
  <c r="E33" i="23" s="1"/>
  <c r="D32" i="23"/>
  <c r="E32" i="23" s="1"/>
  <c r="D31" i="23"/>
  <c r="E31" i="23" s="1"/>
  <c r="D30" i="23"/>
  <c r="E30" i="23" s="1"/>
  <c r="D29" i="23"/>
  <c r="E29" i="23" s="1"/>
  <c r="D28" i="23"/>
  <c r="E28" i="23" s="1"/>
  <c r="D27" i="23"/>
  <c r="E27" i="23" s="1"/>
  <c r="D26" i="23"/>
  <c r="E26" i="23" s="1"/>
  <c r="D25" i="23"/>
  <c r="D24" i="23"/>
  <c r="D23" i="23"/>
  <c r="E20" i="23" s="1"/>
  <c r="D22" i="23"/>
  <c r="D21" i="23"/>
  <c r="D20" i="23"/>
  <c r="D19" i="23"/>
  <c r="E19" i="23" s="1"/>
  <c r="D18" i="23"/>
  <c r="E18" i="23" s="1"/>
  <c r="D17" i="23"/>
  <c r="D16" i="23"/>
  <c r="D15" i="23"/>
  <c r="D14" i="23"/>
  <c r="D13" i="23"/>
  <c r="D12" i="23"/>
  <c r="E8" i="23" s="1"/>
  <c r="G16" i="23" s="1"/>
  <c r="D11" i="23"/>
  <c r="D10" i="23"/>
  <c r="D9" i="23"/>
  <c r="D8" i="23"/>
  <c r="D7" i="23"/>
  <c r="D146" i="23" l="1"/>
  <c r="G13" i="23"/>
  <c r="G11" i="23"/>
  <c r="G17" i="23"/>
  <c r="G9" i="23"/>
  <c r="G15" i="23"/>
  <c r="E7" i="23"/>
  <c r="E146" i="23" s="1"/>
  <c r="G24" i="23"/>
  <c r="G22" i="23"/>
  <c r="G20" i="23"/>
  <c r="G23" i="23"/>
  <c r="G25" i="23"/>
  <c r="G21" i="23"/>
  <c r="G8" i="23"/>
  <c r="G10" i="23"/>
  <c r="G12" i="23"/>
  <c r="G14" i="23"/>
  <c r="D145" i="22" l="1"/>
  <c r="E145" i="22" s="1"/>
  <c r="D144" i="22"/>
  <c r="E144" i="22" s="1"/>
  <c r="D143" i="22"/>
  <c r="E143" i="22" s="1"/>
  <c r="D142" i="22"/>
  <c r="E142" i="22" s="1"/>
  <c r="D141" i="22"/>
  <c r="E141" i="22" s="1"/>
  <c r="D140" i="22"/>
  <c r="E140" i="22" s="1"/>
  <c r="D139" i="22"/>
  <c r="E139" i="22" s="1"/>
  <c r="D138" i="22"/>
  <c r="E138" i="22" s="1"/>
  <c r="D137" i="22"/>
  <c r="E137" i="22" s="1"/>
  <c r="D136" i="22"/>
  <c r="E136" i="22" s="1"/>
  <c r="D135" i="22"/>
  <c r="E135" i="22" s="1"/>
  <c r="D134" i="22"/>
  <c r="E134" i="22" s="1"/>
  <c r="D133" i="22"/>
  <c r="E133" i="22" s="1"/>
  <c r="D132" i="22"/>
  <c r="E132" i="22" s="1"/>
  <c r="D131" i="22"/>
  <c r="E131" i="22" s="1"/>
  <c r="D130" i="22"/>
  <c r="E130" i="22" s="1"/>
  <c r="D129" i="22"/>
  <c r="E129" i="22" s="1"/>
  <c r="D128" i="22"/>
  <c r="E128" i="22" s="1"/>
  <c r="D127" i="22"/>
  <c r="E127" i="22" s="1"/>
  <c r="D126" i="22"/>
  <c r="E126" i="22" s="1"/>
  <c r="D125" i="22"/>
  <c r="E125" i="22" s="1"/>
  <c r="D124" i="22"/>
  <c r="E124" i="22" s="1"/>
  <c r="D123" i="22"/>
  <c r="E123" i="22" s="1"/>
  <c r="D122" i="22"/>
  <c r="E122" i="22" s="1"/>
  <c r="D121" i="22"/>
  <c r="E121" i="22" s="1"/>
  <c r="D120" i="22"/>
  <c r="E120" i="22" s="1"/>
  <c r="D119" i="22"/>
  <c r="E119" i="22" s="1"/>
  <c r="D118" i="22"/>
  <c r="E118" i="22" s="1"/>
  <c r="D117" i="22"/>
  <c r="E117" i="22" s="1"/>
  <c r="D116" i="22"/>
  <c r="E116" i="22" s="1"/>
  <c r="D115" i="22"/>
  <c r="E115" i="22" s="1"/>
  <c r="D114" i="22"/>
  <c r="E114" i="22" s="1"/>
  <c r="D113" i="22"/>
  <c r="E113" i="22" s="1"/>
  <c r="D112" i="22"/>
  <c r="E112" i="22" s="1"/>
  <c r="D111" i="22"/>
  <c r="E111" i="22" s="1"/>
  <c r="D110" i="22"/>
  <c r="E110" i="22" s="1"/>
  <c r="D109" i="22"/>
  <c r="E109" i="22" s="1"/>
  <c r="D108" i="22"/>
  <c r="E108" i="22" s="1"/>
  <c r="D107" i="22"/>
  <c r="E107" i="22" s="1"/>
  <c r="D106" i="22"/>
  <c r="E106" i="22" s="1"/>
  <c r="D105" i="22"/>
  <c r="E105" i="22" s="1"/>
  <c r="D104" i="22"/>
  <c r="E104" i="22" s="1"/>
  <c r="D103" i="22"/>
  <c r="E103" i="22" s="1"/>
  <c r="D102" i="22"/>
  <c r="E102" i="22" s="1"/>
  <c r="D101" i="22"/>
  <c r="E101" i="22" s="1"/>
  <c r="D100" i="22"/>
  <c r="E100" i="22" s="1"/>
  <c r="D99" i="22"/>
  <c r="E99" i="22" s="1"/>
  <c r="D98" i="22"/>
  <c r="E98" i="22" s="1"/>
  <c r="D97" i="22"/>
  <c r="E97" i="22" s="1"/>
  <c r="D96" i="22"/>
  <c r="E96" i="22" s="1"/>
  <c r="D95" i="22"/>
  <c r="E95" i="22" s="1"/>
  <c r="D94" i="22"/>
  <c r="E94" i="22" s="1"/>
  <c r="D93" i="22"/>
  <c r="E93" i="22" s="1"/>
  <c r="D92" i="22"/>
  <c r="E92" i="22" s="1"/>
  <c r="D91" i="22"/>
  <c r="E91" i="22" s="1"/>
  <c r="D90" i="22"/>
  <c r="E90" i="22" s="1"/>
  <c r="D89" i="22"/>
  <c r="E89" i="22" s="1"/>
  <c r="D88" i="22"/>
  <c r="E88" i="22" s="1"/>
  <c r="D87" i="22"/>
  <c r="E87" i="22" s="1"/>
  <c r="D86" i="22"/>
  <c r="E86" i="22" s="1"/>
  <c r="D85" i="22"/>
  <c r="E85" i="22" s="1"/>
  <c r="D84" i="22"/>
  <c r="E84" i="22" s="1"/>
  <c r="D83" i="22"/>
  <c r="E83" i="22" s="1"/>
  <c r="D82" i="22"/>
  <c r="E82" i="22" s="1"/>
  <c r="D81" i="22"/>
  <c r="E81" i="22" s="1"/>
  <c r="D80" i="22"/>
  <c r="E80" i="22" s="1"/>
  <c r="D79" i="22"/>
  <c r="E79" i="22" s="1"/>
  <c r="D78" i="22"/>
  <c r="E78" i="22" s="1"/>
  <c r="D77" i="22"/>
  <c r="E77" i="22" s="1"/>
  <c r="D76" i="22"/>
  <c r="E76" i="22" s="1"/>
  <c r="D75" i="22"/>
  <c r="E75" i="22" s="1"/>
  <c r="D74" i="22"/>
  <c r="E74" i="22" s="1"/>
  <c r="D73" i="22"/>
  <c r="E73" i="22" s="1"/>
  <c r="D72" i="22"/>
  <c r="E72" i="22" s="1"/>
  <c r="D71" i="22"/>
  <c r="E71" i="22" s="1"/>
  <c r="D70" i="22"/>
  <c r="E70" i="22" s="1"/>
  <c r="D69" i="22"/>
  <c r="E69" i="22" s="1"/>
  <c r="D68" i="22"/>
  <c r="E68" i="22" s="1"/>
  <c r="D67" i="22"/>
  <c r="E67" i="22" s="1"/>
  <c r="D66" i="22"/>
  <c r="E66" i="22" s="1"/>
  <c r="D65" i="22"/>
  <c r="E65" i="22" s="1"/>
  <c r="D64" i="22"/>
  <c r="E64" i="22" s="1"/>
  <c r="D63" i="22"/>
  <c r="E63" i="22" s="1"/>
  <c r="D62" i="22"/>
  <c r="E62" i="22" s="1"/>
  <c r="D61" i="22"/>
  <c r="E61" i="22" s="1"/>
  <c r="D60" i="22"/>
  <c r="E60" i="22" s="1"/>
  <c r="D59" i="22"/>
  <c r="E59" i="22" s="1"/>
  <c r="D58" i="22"/>
  <c r="E58" i="22" s="1"/>
  <c r="D57" i="22"/>
  <c r="E57" i="22" s="1"/>
  <c r="D56" i="22"/>
  <c r="E56" i="22" s="1"/>
  <c r="D55" i="22"/>
  <c r="E55" i="22" s="1"/>
  <c r="D54" i="22"/>
  <c r="E54" i="22" s="1"/>
  <c r="D53" i="22"/>
  <c r="E53" i="22" s="1"/>
  <c r="D52" i="22"/>
  <c r="E52" i="22" s="1"/>
  <c r="D51" i="22"/>
  <c r="E51" i="22" s="1"/>
  <c r="D50" i="22"/>
  <c r="E50" i="22" s="1"/>
  <c r="D49" i="22"/>
  <c r="E49" i="22" s="1"/>
  <c r="D48" i="22"/>
  <c r="E48" i="22" s="1"/>
  <c r="D47" i="22"/>
  <c r="E47" i="22" s="1"/>
  <c r="D46" i="22"/>
  <c r="E46" i="22" s="1"/>
  <c r="D45" i="22"/>
  <c r="E45" i="22" s="1"/>
  <c r="D44" i="22"/>
  <c r="E44" i="22" s="1"/>
  <c r="D43" i="22"/>
  <c r="E43" i="22" s="1"/>
  <c r="D42" i="22"/>
  <c r="E42" i="22" s="1"/>
  <c r="D41" i="22"/>
  <c r="E41" i="22" s="1"/>
  <c r="D40" i="22"/>
  <c r="E40" i="22" s="1"/>
  <c r="D39" i="22"/>
  <c r="E39" i="22" s="1"/>
  <c r="D38" i="22"/>
  <c r="E38" i="22" s="1"/>
  <c r="D37" i="22"/>
  <c r="E37" i="22" s="1"/>
  <c r="D36" i="22"/>
  <c r="E36" i="22" s="1"/>
  <c r="D35" i="22"/>
  <c r="E35" i="22" s="1"/>
  <c r="D34" i="22"/>
  <c r="E34" i="22" s="1"/>
  <c r="D33" i="22"/>
  <c r="E33" i="22" s="1"/>
  <c r="D32" i="22"/>
  <c r="E32" i="22" s="1"/>
  <c r="D31" i="22"/>
  <c r="E31" i="22" s="1"/>
  <c r="D30" i="22"/>
  <c r="E30" i="22" s="1"/>
  <c r="D29" i="22"/>
  <c r="E29" i="22" s="1"/>
  <c r="D28" i="22"/>
  <c r="E28" i="22" s="1"/>
  <c r="D27" i="22"/>
  <c r="E27" i="22" s="1"/>
  <c r="D26" i="22"/>
  <c r="E26" i="22" s="1"/>
  <c r="D25" i="22"/>
  <c r="D24" i="22"/>
  <c r="D23" i="22"/>
  <c r="E20" i="22" s="1"/>
  <c r="D22" i="22"/>
  <c r="D21" i="22"/>
  <c r="D20" i="22"/>
  <c r="D19" i="22"/>
  <c r="E19" i="22" s="1"/>
  <c r="D18" i="22"/>
  <c r="E18" i="22" s="1"/>
  <c r="D17" i="22"/>
  <c r="D16" i="22"/>
  <c r="D15" i="22"/>
  <c r="D14" i="22"/>
  <c r="D13" i="22"/>
  <c r="D12" i="22"/>
  <c r="E8" i="22" s="1"/>
  <c r="D11" i="22"/>
  <c r="D10" i="22"/>
  <c r="D9" i="22"/>
  <c r="D8" i="22"/>
  <c r="D7" i="22"/>
  <c r="E7" i="22" s="1"/>
  <c r="E146" i="22" l="1"/>
  <c r="G16" i="22"/>
  <c r="G13" i="22"/>
  <c r="G11" i="22"/>
  <c r="G15" i="22"/>
  <c r="G10" i="22"/>
  <c r="G8" i="22"/>
  <c r="G17" i="22"/>
  <c r="G9" i="22"/>
  <c r="G12" i="22"/>
  <c r="G14" i="22"/>
  <c r="G24" i="22"/>
  <c r="G22" i="22"/>
  <c r="G20" i="22"/>
  <c r="G25" i="22"/>
  <c r="G23" i="22"/>
  <c r="G21" i="22"/>
  <c r="D146" i="22"/>
  <c r="D145" i="21" l="1"/>
  <c r="E145" i="21" s="1"/>
  <c r="D144" i="21"/>
  <c r="E144" i="21" s="1"/>
  <c r="D143" i="21"/>
  <c r="E143" i="21" s="1"/>
  <c r="D142" i="21"/>
  <c r="E142" i="21" s="1"/>
  <c r="D141" i="21"/>
  <c r="E141" i="21" s="1"/>
  <c r="D140" i="21"/>
  <c r="E140" i="21" s="1"/>
  <c r="D139" i="21"/>
  <c r="E139" i="21" s="1"/>
  <c r="D138" i="21"/>
  <c r="E138" i="21" s="1"/>
  <c r="D137" i="21"/>
  <c r="E137" i="21" s="1"/>
  <c r="D136" i="21"/>
  <c r="E136" i="21" s="1"/>
  <c r="D135" i="21"/>
  <c r="E135" i="21" s="1"/>
  <c r="D134" i="21"/>
  <c r="E134" i="21" s="1"/>
  <c r="D133" i="21"/>
  <c r="E133" i="21" s="1"/>
  <c r="D132" i="21"/>
  <c r="E132" i="21" s="1"/>
  <c r="D131" i="21"/>
  <c r="E131" i="21" s="1"/>
  <c r="D130" i="21"/>
  <c r="E130" i="21" s="1"/>
  <c r="D129" i="21"/>
  <c r="E129" i="21" s="1"/>
  <c r="D128" i="21"/>
  <c r="E128" i="21" s="1"/>
  <c r="D127" i="21"/>
  <c r="E127" i="21" s="1"/>
  <c r="D126" i="21"/>
  <c r="E126" i="21" s="1"/>
  <c r="D125" i="21"/>
  <c r="E125" i="21" s="1"/>
  <c r="D124" i="21"/>
  <c r="E124" i="21" s="1"/>
  <c r="D123" i="21"/>
  <c r="E123" i="21" s="1"/>
  <c r="D122" i="21"/>
  <c r="E122" i="21" s="1"/>
  <c r="D121" i="21"/>
  <c r="E121" i="21" s="1"/>
  <c r="D120" i="21"/>
  <c r="E120" i="21" s="1"/>
  <c r="D119" i="21"/>
  <c r="E119" i="21" s="1"/>
  <c r="D118" i="21"/>
  <c r="E118" i="21" s="1"/>
  <c r="D117" i="21"/>
  <c r="E117" i="21" s="1"/>
  <c r="D116" i="21"/>
  <c r="E116" i="21" s="1"/>
  <c r="D115" i="21"/>
  <c r="E115" i="21" s="1"/>
  <c r="D114" i="21"/>
  <c r="E114" i="21" s="1"/>
  <c r="D113" i="21"/>
  <c r="E113" i="21" s="1"/>
  <c r="D112" i="21"/>
  <c r="E112" i="21" s="1"/>
  <c r="D111" i="21"/>
  <c r="E111" i="21" s="1"/>
  <c r="D110" i="21"/>
  <c r="E110" i="21" s="1"/>
  <c r="D109" i="21"/>
  <c r="E109" i="21" s="1"/>
  <c r="D108" i="21"/>
  <c r="E108" i="21" s="1"/>
  <c r="D107" i="21"/>
  <c r="E107" i="21" s="1"/>
  <c r="D106" i="21"/>
  <c r="E106" i="21" s="1"/>
  <c r="D105" i="21"/>
  <c r="E105" i="21" s="1"/>
  <c r="D104" i="21"/>
  <c r="E104" i="21" s="1"/>
  <c r="D103" i="21"/>
  <c r="E103" i="21" s="1"/>
  <c r="D102" i="21"/>
  <c r="E102" i="21" s="1"/>
  <c r="D101" i="21"/>
  <c r="E101" i="21" s="1"/>
  <c r="D100" i="21"/>
  <c r="E100" i="21" s="1"/>
  <c r="D99" i="21"/>
  <c r="E99" i="21" s="1"/>
  <c r="D98" i="21"/>
  <c r="E98" i="21" s="1"/>
  <c r="D97" i="21"/>
  <c r="E97" i="21" s="1"/>
  <c r="D96" i="21"/>
  <c r="E96" i="21" s="1"/>
  <c r="D95" i="21"/>
  <c r="E95" i="21" s="1"/>
  <c r="D94" i="21"/>
  <c r="E94" i="21" s="1"/>
  <c r="D93" i="21"/>
  <c r="E93" i="21" s="1"/>
  <c r="D92" i="21"/>
  <c r="E92" i="21" s="1"/>
  <c r="D91" i="21"/>
  <c r="E91" i="21" s="1"/>
  <c r="D90" i="21"/>
  <c r="E90" i="21" s="1"/>
  <c r="D89" i="21"/>
  <c r="E89" i="21" s="1"/>
  <c r="D88" i="21"/>
  <c r="E88" i="21" s="1"/>
  <c r="D87" i="21"/>
  <c r="E87" i="21" s="1"/>
  <c r="D86" i="21"/>
  <c r="E86" i="21" s="1"/>
  <c r="D85" i="21"/>
  <c r="E85" i="21" s="1"/>
  <c r="D84" i="21"/>
  <c r="E84" i="21" s="1"/>
  <c r="D83" i="21"/>
  <c r="E83" i="21" s="1"/>
  <c r="D82" i="21"/>
  <c r="E82" i="21" s="1"/>
  <c r="D81" i="21"/>
  <c r="E81" i="21" s="1"/>
  <c r="D80" i="21"/>
  <c r="E80" i="21" s="1"/>
  <c r="D79" i="21"/>
  <c r="E79" i="21" s="1"/>
  <c r="D78" i="21"/>
  <c r="E78" i="21" s="1"/>
  <c r="D77" i="21"/>
  <c r="E77" i="21" s="1"/>
  <c r="D76" i="21"/>
  <c r="E76" i="21" s="1"/>
  <c r="D75" i="21"/>
  <c r="E75" i="21" s="1"/>
  <c r="D74" i="21"/>
  <c r="E74" i="21" s="1"/>
  <c r="D73" i="21"/>
  <c r="E73" i="21" s="1"/>
  <c r="D72" i="21"/>
  <c r="E72" i="21" s="1"/>
  <c r="D71" i="21"/>
  <c r="E71" i="21" s="1"/>
  <c r="D70" i="21"/>
  <c r="E70" i="21" s="1"/>
  <c r="D69" i="21"/>
  <c r="E69" i="21" s="1"/>
  <c r="D68" i="21"/>
  <c r="E68" i="21" s="1"/>
  <c r="D67" i="21"/>
  <c r="E67" i="21" s="1"/>
  <c r="D66" i="21"/>
  <c r="E66" i="21" s="1"/>
  <c r="D65" i="21"/>
  <c r="E65" i="21" s="1"/>
  <c r="D64" i="21"/>
  <c r="E64" i="21" s="1"/>
  <c r="D63" i="21"/>
  <c r="E63" i="21" s="1"/>
  <c r="D62" i="21"/>
  <c r="E62" i="21" s="1"/>
  <c r="D61" i="21"/>
  <c r="E61" i="21" s="1"/>
  <c r="D60" i="21"/>
  <c r="E60" i="21" s="1"/>
  <c r="D59" i="21"/>
  <c r="E59" i="21" s="1"/>
  <c r="D58" i="21"/>
  <c r="E58" i="21" s="1"/>
  <c r="D57" i="21"/>
  <c r="E57" i="21" s="1"/>
  <c r="D56" i="21"/>
  <c r="E56" i="21" s="1"/>
  <c r="D55" i="21"/>
  <c r="E55" i="21" s="1"/>
  <c r="D54" i="21"/>
  <c r="E54" i="21" s="1"/>
  <c r="D53" i="21"/>
  <c r="E53" i="21" s="1"/>
  <c r="D52" i="21"/>
  <c r="E52" i="21" s="1"/>
  <c r="D51" i="21"/>
  <c r="E51" i="21" s="1"/>
  <c r="D50" i="21"/>
  <c r="E50" i="21" s="1"/>
  <c r="D49" i="21"/>
  <c r="E49" i="21" s="1"/>
  <c r="D48" i="21"/>
  <c r="E48" i="21" s="1"/>
  <c r="D47" i="21"/>
  <c r="E47" i="21" s="1"/>
  <c r="D46" i="21"/>
  <c r="E46" i="21" s="1"/>
  <c r="D45" i="21"/>
  <c r="E45" i="21" s="1"/>
  <c r="D44" i="21"/>
  <c r="E44" i="21" s="1"/>
  <c r="D43" i="21"/>
  <c r="E43" i="21" s="1"/>
  <c r="D42" i="21"/>
  <c r="E42" i="21" s="1"/>
  <c r="D41" i="21"/>
  <c r="E41" i="21" s="1"/>
  <c r="D40" i="21"/>
  <c r="E40" i="21" s="1"/>
  <c r="D39" i="21"/>
  <c r="E39" i="21" s="1"/>
  <c r="D38" i="21"/>
  <c r="E38" i="21" s="1"/>
  <c r="D37" i="21"/>
  <c r="E37" i="21" s="1"/>
  <c r="D36" i="21"/>
  <c r="E36" i="21" s="1"/>
  <c r="D35" i="21"/>
  <c r="E35" i="21" s="1"/>
  <c r="D34" i="21"/>
  <c r="E34" i="21" s="1"/>
  <c r="D33" i="21"/>
  <c r="E33" i="21" s="1"/>
  <c r="D32" i="21"/>
  <c r="E32" i="21" s="1"/>
  <c r="D31" i="21"/>
  <c r="E31" i="21" s="1"/>
  <c r="D30" i="21"/>
  <c r="E30" i="21" s="1"/>
  <c r="D29" i="21"/>
  <c r="E29" i="21" s="1"/>
  <c r="D28" i="21"/>
  <c r="E28" i="21" s="1"/>
  <c r="D27" i="21"/>
  <c r="E27" i="21" s="1"/>
  <c r="D26" i="21"/>
  <c r="E26" i="21" s="1"/>
  <c r="D25" i="21"/>
  <c r="D24" i="21"/>
  <c r="D23" i="21"/>
  <c r="E20" i="21" s="1"/>
  <c r="D22" i="21"/>
  <c r="D21" i="21"/>
  <c r="D20" i="21"/>
  <c r="D19" i="21"/>
  <c r="E19" i="21" s="1"/>
  <c r="D18" i="21"/>
  <c r="E18" i="21" s="1"/>
  <c r="D17" i="21"/>
  <c r="D16" i="21"/>
  <c r="D15" i="21"/>
  <c r="D14" i="21"/>
  <c r="D13" i="21"/>
  <c r="D12" i="21"/>
  <c r="E8" i="21" s="1"/>
  <c r="D11" i="21"/>
  <c r="D10" i="21"/>
  <c r="D9" i="21"/>
  <c r="D8" i="21"/>
  <c r="D7" i="21"/>
  <c r="E7" i="21" s="1"/>
  <c r="E146" i="21" l="1"/>
  <c r="G13" i="21"/>
  <c r="G11" i="21"/>
  <c r="G15" i="21"/>
  <c r="G9" i="21"/>
  <c r="G17" i="21"/>
  <c r="G24" i="21"/>
  <c r="G22" i="21"/>
  <c r="G20" i="21"/>
  <c r="G25" i="21"/>
  <c r="G23" i="21"/>
  <c r="G21" i="21"/>
  <c r="G8" i="21"/>
  <c r="G10" i="21"/>
  <c r="G12" i="21"/>
  <c r="G14" i="21"/>
  <c r="G16" i="21"/>
  <c r="D146" i="21"/>
  <c r="D65" i="20"/>
  <c r="D64" i="20"/>
  <c r="E64" i="20" s="1"/>
  <c r="D145" i="20"/>
  <c r="E145" i="20" s="1"/>
  <c r="D144" i="20"/>
  <c r="E144" i="20" s="1"/>
  <c r="D143" i="20"/>
  <c r="E143" i="20" s="1"/>
  <c r="D142" i="20"/>
  <c r="E142" i="20" s="1"/>
  <c r="D141" i="20"/>
  <c r="E141" i="20" s="1"/>
  <c r="D140" i="20"/>
  <c r="E140" i="20" s="1"/>
  <c r="D139" i="20"/>
  <c r="E139" i="20" s="1"/>
  <c r="D138" i="20"/>
  <c r="E138" i="20" s="1"/>
  <c r="D137" i="20"/>
  <c r="E137" i="20" s="1"/>
  <c r="D136" i="20"/>
  <c r="E136" i="20" s="1"/>
  <c r="D135" i="20"/>
  <c r="E135" i="20" s="1"/>
  <c r="D134" i="20"/>
  <c r="E134" i="20" s="1"/>
  <c r="D133" i="20"/>
  <c r="E133" i="20" s="1"/>
  <c r="D132" i="20"/>
  <c r="E132" i="20" s="1"/>
  <c r="D131" i="20"/>
  <c r="E131" i="20" s="1"/>
  <c r="D130" i="20"/>
  <c r="E130" i="20" s="1"/>
  <c r="D129" i="20"/>
  <c r="E129" i="20" s="1"/>
  <c r="D128" i="20"/>
  <c r="E128" i="20" s="1"/>
  <c r="D127" i="20"/>
  <c r="E127" i="20" s="1"/>
  <c r="D126" i="20"/>
  <c r="E126" i="20" s="1"/>
  <c r="D125" i="20"/>
  <c r="E125" i="20" s="1"/>
  <c r="D124" i="20"/>
  <c r="E124" i="20" s="1"/>
  <c r="D123" i="20"/>
  <c r="E123" i="20" s="1"/>
  <c r="D122" i="20"/>
  <c r="E122" i="20" s="1"/>
  <c r="D121" i="20"/>
  <c r="E121" i="20" s="1"/>
  <c r="D120" i="20"/>
  <c r="E120" i="20" s="1"/>
  <c r="D119" i="20"/>
  <c r="E119" i="20" s="1"/>
  <c r="D118" i="20"/>
  <c r="E118" i="20" s="1"/>
  <c r="D117" i="20"/>
  <c r="E117" i="20" s="1"/>
  <c r="D116" i="20"/>
  <c r="E116" i="20" s="1"/>
  <c r="D115" i="20"/>
  <c r="E115" i="20" s="1"/>
  <c r="D114" i="20"/>
  <c r="E114" i="20" s="1"/>
  <c r="D113" i="20"/>
  <c r="E113" i="20" s="1"/>
  <c r="D112" i="20"/>
  <c r="E112" i="20" s="1"/>
  <c r="D111" i="20"/>
  <c r="E111" i="20" s="1"/>
  <c r="D110" i="20"/>
  <c r="E110" i="20" s="1"/>
  <c r="D109" i="20"/>
  <c r="E109" i="20" s="1"/>
  <c r="D108" i="20"/>
  <c r="E108" i="20" s="1"/>
  <c r="D107" i="20"/>
  <c r="E107" i="20" s="1"/>
  <c r="D106" i="20"/>
  <c r="E106" i="20" s="1"/>
  <c r="D105" i="20"/>
  <c r="E105" i="20" s="1"/>
  <c r="D104" i="20"/>
  <c r="E104" i="20" s="1"/>
  <c r="D103" i="20"/>
  <c r="E103" i="20" s="1"/>
  <c r="D102" i="20"/>
  <c r="E102" i="20" s="1"/>
  <c r="D101" i="20"/>
  <c r="E101" i="20" s="1"/>
  <c r="D100" i="20"/>
  <c r="E100" i="20" s="1"/>
  <c r="D99" i="20"/>
  <c r="E99" i="20" s="1"/>
  <c r="D98" i="20"/>
  <c r="E98" i="20" s="1"/>
  <c r="D97" i="20"/>
  <c r="E97" i="20" s="1"/>
  <c r="D96" i="20"/>
  <c r="E96" i="20" s="1"/>
  <c r="D95" i="20"/>
  <c r="E95" i="20" s="1"/>
  <c r="D94" i="20"/>
  <c r="E94" i="20" s="1"/>
  <c r="D93" i="20"/>
  <c r="E93" i="20" s="1"/>
  <c r="D92" i="20"/>
  <c r="E92" i="20" s="1"/>
  <c r="D91" i="20"/>
  <c r="E91" i="20" s="1"/>
  <c r="D90" i="20"/>
  <c r="E90" i="20" s="1"/>
  <c r="D89" i="20"/>
  <c r="E89" i="20" s="1"/>
  <c r="D88" i="20"/>
  <c r="E88" i="20" s="1"/>
  <c r="D87" i="20"/>
  <c r="E87" i="20" s="1"/>
  <c r="D86" i="20"/>
  <c r="E86" i="20" s="1"/>
  <c r="D85" i="20"/>
  <c r="E85" i="20" s="1"/>
  <c r="D84" i="20"/>
  <c r="E84" i="20" s="1"/>
  <c r="D83" i="20"/>
  <c r="E83" i="20" s="1"/>
  <c r="D82" i="20"/>
  <c r="E82" i="20" s="1"/>
  <c r="D81" i="20"/>
  <c r="E81" i="20" s="1"/>
  <c r="D80" i="20"/>
  <c r="E80" i="20" s="1"/>
  <c r="D79" i="20"/>
  <c r="E79" i="20" s="1"/>
  <c r="D78" i="20"/>
  <c r="E78" i="20" s="1"/>
  <c r="D77" i="20"/>
  <c r="E77" i="20" s="1"/>
  <c r="D76" i="20"/>
  <c r="E76" i="20" s="1"/>
  <c r="D75" i="20"/>
  <c r="E75" i="20" s="1"/>
  <c r="D74" i="20"/>
  <c r="E74" i="20" s="1"/>
  <c r="D73" i="20"/>
  <c r="E73" i="20" s="1"/>
  <c r="D72" i="20"/>
  <c r="E72" i="20" s="1"/>
  <c r="D71" i="20"/>
  <c r="E71" i="20" s="1"/>
  <c r="D70" i="20"/>
  <c r="E70" i="20" s="1"/>
  <c r="D69" i="20"/>
  <c r="E69" i="20" s="1"/>
  <c r="D68" i="20"/>
  <c r="E68" i="20" s="1"/>
  <c r="D67" i="20"/>
  <c r="E67" i="20" s="1"/>
  <c r="D66" i="20"/>
  <c r="E66" i="20" s="1"/>
  <c r="E65" i="20"/>
  <c r="D63" i="20"/>
  <c r="E63" i="20" s="1"/>
  <c r="D62" i="20"/>
  <c r="E62" i="20" s="1"/>
  <c r="D61" i="20"/>
  <c r="E61" i="20" s="1"/>
  <c r="D60" i="20"/>
  <c r="E60" i="20" s="1"/>
  <c r="D59" i="20"/>
  <c r="E59" i="20" s="1"/>
  <c r="D58" i="20"/>
  <c r="E58" i="20" s="1"/>
  <c r="D57" i="20"/>
  <c r="E57" i="20" s="1"/>
  <c r="D56" i="20"/>
  <c r="E56" i="20" s="1"/>
  <c r="D55" i="20"/>
  <c r="E55" i="20" s="1"/>
  <c r="D54" i="20"/>
  <c r="E54" i="20" s="1"/>
  <c r="D53" i="20"/>
  <c r="E53" i="20" s="1"/>
  <c r="D52" i="20"/>
  <c r="E52" i="20" s="1"/>
  <c r="D51" i="20"/>
  <c r="E51" i="20" s="1"/>
  <c r="D50" i="20"/>
  <c r="E50" i="20" s="1"/>
  <c r="D49" i="20"/>
  <c r="E49" i="20" s="1"/>
  <c r="D48" i="20"/>
  <c r="E48" i="20" s="1"/>
  <c r="D47" i="20"/>
  <c r="E47" i="20" s="1"/>
  <c r="D46" i="20"/>
  <c r="E46" i="20" s="1"/>
  <c r="D45" i="20"/>
  <c r="E45" i="20" s="1"/>
  <c r="D44" i="20"/>
  <c r="E44" i="20" s="1"/>
  <c r="D43" i="20"/>
  <c r="E43" i="20" s="1"/>
  <c r="D42" i="20"/>
  <c r="E42" i="20" s="1"/>
  <c r="D41" i="20"/>
  <c r="E41" i="20" s="1"/>
  <c r="D40" i="20"/>
  <c r="E40" i="20" s="1"/>
  <c r="D39" i="20"/>
  <c r="E39" i="20" s="1"/>
  <c r="D38" i="20"/>
  <c r="E38" i="20" s="1"/>
  <c r="D37" i="20"/>
  <c r="E37" i="20" s="1"/>
  <c r="D36" i="20"/>
  <c r="E36" i="20" s="1"/>
  <c r="D35" i="20"/>
  <c r="E35" i="20" s="1"/>
  <c r="D34" i="20"/>
  <c r="E34" i="20" s="1"/>
  <c r="D33" i="20"/>
  <c r="E33" i="20" s="1"/>
  <c r="D32" i="20"/>
  <c r="E32" i="20" s="1"/>
  <c r="D31" i="20"/>
  <c r="E31" i="20" s="1"/>
  <c r="D30" i="20"/>
  <c r="E30" i="20" s="1"/>
  <c r="D29" i="20"/>
  <c r="E29" i="20" s="1"/>
  <c r="D28" i="20"/>
  <c r="E28" i="20" s="1"/>
  <c r="D27" i="20"/>
  <c r="E27" i="20" s="1"/>
  <c r="D26" i="20"/>
  <c r="E26" i="20" s="1"/>
  <c r="D25" i="20"/>
  <c r="D24" i="20"/>
  <c r="D23" i="20"/>
  <c r="E20" i="20" s="1"/>
  <c r="D22" i="20"/>
  <c r="D21" i="20"/>
  <c r="D20" i="20"/>
  <c r="D19" i="20"/>
  <c r="E19" i="20" s="1"/>
  <c r="D18" i="20"/>
  <c r="E18" i="20" s="1"/>
  <c r="D17" i="20"/>
  <c r="D16" i="20"/>
  <c r="D15" i="20"/>
  <c r="D14" i="20"/>
  <c r="D13" i="20"/>
  <c r="D12" i="20"/>
  <c r="E8" i="20" s="1"/>
  <c r="D11" i="20"/>
  <c r="D10" i="20"/>
  <c r="D9" i="20"/>
  <c r="D8" i="20"/>
  <c r="D7" i="20"/>
  <c r="E146" i="20" l="1"/>
  <c r="D146" i="20"/>
  <c r="G13" i="20"/>
  <c r="G11" i="20"/>
  <c r="G9" i="20"/>
  <c r="G17" i="20"/>
  <c r="G15" i="20"/>
  <c r="E7" i="20"/>
  <c r="G24" i="20"/>
  <c r="G22" i="20"/>
  <c r="G20" i="20"/>
  <c r="G25" i="20"/>
  <c r="G23" i="20"/>
  <c r="G21" i="20"/>
  <c r="G8" i="20"/>
  <c r="G10" i="20"/>
  <c r="G12" i="20"/>
  <c r="G14" i="20"/>
  <c r="G16" i="20"/>
  <c r="D145" i="19" l="1"/>
  <c r="E145" i="19" s="1"/>
  <c r="D144" i="19"/>
  <c r="E144" i="19" s="1"/>
  <c r="D143" i="19"/>
  <c r="E143" i="19" s="1"/>
  <c r="D142" i="19"/>
  <c r="E142" i="19" s="1"/>
  <c r="D141" i="19"/>
  <c r="E141" i="19" s="1"/>
  <c r="D140" i="19"/>
  <c r="E140" i="19" s="1"/>
  <c r="D139" i="19"/>
  <c r="E139" i="19" s="1"/>
  <c r="D138" i="19"/>
  <c r="E138" i="19" s="1"/>
  <c r="D137" i="19"/>
  <c r="E137" i="19" s="1"/>
  <c r="D136" i="19"/>
  <c r="E136" i="19" s="1"/>
  <c r="D135" i="19"/>
  <c r="E135" i="19" s="1"/>
  <c r="D134" i="19"/>
  <c r="E134" i="19" s="1"/>
  <c r="D133" i="19"/>
  <c r="E133" i="19" s="1"/>
  <c r="D132" i="19"/>
  <c r="E132" i="19" s="1"/>
  <c r="D131" i="19"/>
  <c r="E131" i="19" s="1"/>
  <c r="D130" i="19"/>
  <c r="E130" i="19" s="1"/>
  <c r="D129" i="19"/>
  <c r="E129" i="19" s="1"/>
  <c r="D128" i="19"/>
  <c r="E128" i="19" s="1"/>
  <c r="D127" i="19"/>
  <c r="E127" i="19" s="1"/>
  <c r="D126" i="19"/>
  <c r="E126" i="19" s="1"/>
  <c r="D125" i="19"/>
  <c r="E125" i="19" s="1"/>
  <c r="D124" i="19"/>
  <c r="E124" i="19" s="1"/>
  <c r="D123" i="19"/>
  <c r="E123" i="19" s="1"/>
  <c r="D122" i="19"/>
  <c r="E122" i="19" s="1"/>
  <c r="D121" i="19"/>
  <c r="E121" i="19" s="1"/>
  <c r="D120" i="19"/>
  <c r="E120" i="19" s="1"/>
  <c r="D119" i="19"/>
  <c r="E119" i="19" s="1"/>
  <c r="D118" i="19"/>
  <c r="E118" i="19" s="1"/>
  <c r="D117" i="19"/>
  <c r="E117" i="19" s="1"/>
  <c r="D116" i="19"/>
  <c r="E116" i="19" s="1"/>
  <c r="D115" i="19"/>
  <c r="E115" i="19" s="1"/>
  <c r="D114" i="19"/>
  <c r="E114" i="19" s="1"/>
  <c r="D113" i="19"/>
  <c r="E113" i="19" s="1"/>
  <c r="D112" i="19"/>
  <c r="E112" i="19" s="1"/>
  <c r="D111" i="19"/>
  <c r="E111" i="19" s="1"/>
  <c r="D110" i="19"/>
  <c r="E110" i="19" s="1"/>
  <c r="D109" i="19"/>
  <c r="E109" i="19" s="1"/>
  <c r="D108" i="19"/>
  <c r="E108" i="19" s="1"/>
  <c r="D107" i="19"/>
  <c r="E107" i="19" s="1"/>
  <c r="D106" i="19"/>
  <c r="E106" i="19" s="1"/>
  <c r="D105" i="19"/>
  <c r="E105" i="19" s="1"/>
  <c r="D104" i="19"/>
  <c r="E104" i="19" s="1"/>
  <c r="D103" i="19"/>
  <c r="E103" i="19" s="1"/>
  <c r="D102" i="19"/>
  <c r="E102" i="19" s="1"/>
  <c r="D101" i="19"/>
  <c r="E101" i="19" s="1"/>
  <c r="D100" i="19"/>
  <c r="E100" i="19" s="1"/>
  <c r="D99" i="19"/>
  <c r="E99" i="19" s="1"/>
  <c r="D98" i="19"/>
  <c r="E98" i="19" s="1"/>
  <c r="D97" i="19"/>
  <c r="E97" i="19" s="1"/>
  <c r="D96" i="19"/>
  <c r="E96" i="19" s="1"/>
  <c r="D95" i="19"/>
  <c r="E95" i="19" s="1"/>
  <c r="D94" i="19"/>
  <c r="E94" i="19" s="1"/>
  <c r="D93" i="19"/>
  <c r="E93" i="19" s="1"/>
  <c r="D92" i="19"/>
  <c r="E92" i="19" s="1"/>
  <c r="D91" i="19"/>
  <c r="E91" i="19" s="1"/>
  <c r="D90" i="19"/>
  <c r="E90" i="19" s="1"/>
  <c r="D89" i="19"/>
  <c r="E89" i="19" s="1"/>
  <c r="D88" i="19"/>
  <c r="E88" i="19" s="1"/>
  <c r="D87" i="19"/>
  <c r="E87" i="19" s="1"/>
  <c r="D86" i="19"/>
  <c r="E86" i="19" s="1"/>
  <c r="D85" i="19"/>
  <c r="E85" i="19" s="1"/>
  <c r="D84" i="19"/>
  <c r="E84" i="19" s="1"/>
  <c r="D83" i="19"/>
  <c r="E83" i="19" s="1"/>
  <c r="D82" i="19"/>
  <c r="E82" i="19" s="1"/>
  <c r="D81" i="19"/>
  <c r="E81" i="19" s="1"/>
  <c r="D80" i="19"/>
  <c r="E80" i="19" s="1"/>
  <c r="D79" i="19"/>
  <c r="E79" i="19" s="1"/>
  <c r="D78" i="19"/>
  <c r="E78" i="19" s="1"/>
  <c r="D77" i="19"/>
  <c r="E77" i="19" s="1"/>
  <c r="D76" i="19"/>
  <c r="E76" i="19" s="1"/>
  <c r="D75" i="19"/>
  <c r="E75" i="19" s="1"/>
  <c r="D74" i="19"/>
  <c r="E74" i="19" s="1"/>
  <c r="D73" i="19"/>
  <c r="E73" i="19" s="1"/>
  <c r="D72" i="19"/>
  <c r="E72" i="19" s="1"/>
  <c r="D71" i="19"/>
  <c r="E71" i="19" s="1"/>
  <c r="D70" i="19"/>
  <c r="E70" i="19" s="1"/>
  <c r="D69" i="19"/>
  <c r="E69" i="19" s="1"/>
  <c r="D68" i="19"/>
  <c r="E68" i="19" s="1"/>
  <c r="D67" i="19"/>
  <c r="E67" i="19" s="1"/>
  <c r="D66" i="19"/>
  <c r="E66" i="19" s="1"/>
  <c r="D65" i="19"/>
  <c r="E65" i="19" s="1"/>
  <c r="D64" i="19"/>
  <c r="E64" i="19" s="1"/>
  <c r="D63" i="19"/>
  <c r="E63" i="19" s="1"/>
  <c r="D62" i="19"/>
  <c r="E62" i="19" s="1"/>
  <c r="D61" i="19"/>
  <c r="E61" i="19" s="1"/>
  <c r="D60" i="19"/>
  <c r="E60" i="19" s="1"/>
  <c r="D59" i="19"/>
  <c r="E59" i="19" s="1"/>
  <c r="D58" i="19"/>
  <c r="E58" i="19" s="1"/>
  <c r="D57" i="19"/>
  <c r="E57" i="19" s="1"/>
  <c r="D56" i="19"/>
  <c r="E56" i="19" s="1"/>
  <c r="D55" i="19"/>
  <c r="E55" i="19" s="1"/>
  <c r="D54" i="19"/>
  <c r="E54" i="19" s="1"/>
  <c r="D53" i="19"/>
  <c r="E53" i="19" s="1"/>
  <c r="D52" i="19"/>
  <c r="E52" i="19" s="1"/>
  <c r="D51" i="19"/>
  <c r="E51" i="19" s="1"/>
  <c r="D50" i="19"/>
  <c r="E50" i="19" s="1"/>
  <c r="D49" i="19"/>
  <c r="E49" i="19" s="1"/>
  <c r="D48" i="19"/>
  <c r="E48" i="19" s="1"/>
  <c r="D47" i="19"/>
  <c r="E47" i="19" s="1"/>
  <c r="D46" i="19"/>
  <c r="E46" i="19" s="1"/>
  <c r="D45" i="19"/>
  <c r="E45" i="19" s="1"/>
  <c r="D44" i="19"/>
  <c r="E44" i="19" s="1"/>
  <c r="D43" i="19"/>
  <c r="E43" i="19" s="1"/>
  <c r="D42" i="19"/>
  <c r="E42" i="19" s="1"/>
  <c r="D41" i="19"/>
  <c r="E41" i="19" s="1"/>
  <c r="D40" i="19"/>
  <c r="E40" i="19" s="1"/>
  <c r="D39" i="19"/>
  <c r="E39" i="19" s="1"/>
  <c r="D38" i="19"/>
  <c r="E38" i="19" s="1"/>
  <c r="D37" i="19"/>
  <c r="E37" i="19" s="1"/>
  <c r="D36" i="19"/>
  <c r="E36" i="19" s="1"/>
  <c r="D35" i="19"/>
  <c r="E35" i="19" s="1"/>
  <c r="D34" i="19"/>
  <c r="E34" i="19" s="1"/>
  <c r="D33" i="19"/>
  <c r="E33" i="19" s="1"/>
  <c r="D32" i="19"/>
  <c r="E32" i="19" s="1"/>
  <c r="D31" i="19"/>
  <c r="E31" i="19" s="1"/>
  <c r="D30" i="19"/>
  <c r="E30" i="19" s="1"/>
  <c r="D29" i="19"/>
  <c r="E29" i="19" s="1"/>
  <c r="D28" i="19"/>
  <c r="E28" i="19" s="1"/>
  <c r="D27" i="19"/>
  <c r="E27" i="19" s="1"/>
  <c r="D26" i="19"/>
  <c r="E26" i="19" s="1"/>
  <c r="D25" i="19"/>
  <c r="D24" i="19"/>
  <c r="D23" i="19"/>
  <c r="E20" i="19" s="1"/>
  <c r="D22" i="19"/>
  <c r="D21" i="19"/>
  <c r="D20" i="19"/>
  <c r="D19" i="19"/>
  <c r="E19" i="19" s="1"/>
  <c r="D18" i="19"/>
  <c r="E18" i="19" s="1"/>
  <c r="D17" i="19"/>
  <c r="D16" i="19"/>
  <c r="D15" i="19"/>
  <c r="D14" i="19"/>
  <c r="D13" i="19"/>
  <c r="D12" i="19"/>
  <c r="E8" i="19" s="1"/>
  <c r="D11" i="19"/>
  <c r="D10" i="19"/>
  <c r="D9" i="19"/>
  <c r="D8" i="19"/>
  <c r="D7" i="19"/>
  <c r="E7" i="19" s="1"/>
  <c r="G21" i="19" l="1"/>
  <c r="G24" i="19"/>
  <c r="G23" i="19"/>
  <c r="G22" i="19"/>
  <c r="G20" i="19"/>
  <c r="G25" i="19"/>
  <c r="G15" i="19"/>
  <c r="G14" i="19"/>
  <c r="G17" i="19"/>
  <c r="G9" i="19"/>
  <c r="G16" i="19"/>
  <c r="G12" i="19"/>
  <c r="G8" i="19"/>
  <c r="G11" i="19"/>
  <c r="G10" i="19"/>
  <c r="G13" i="19"/>
  <c r="E146" i="19"/>
  <c r="D146" i="19"/>
  <c r="D53" i="18"/>
  <c r="E53" i="18" s="1"/>
  <c r="D40" i="18"/>
  <c r="E40" i="18" s="1"/>
  <c r="D42" i="18"/>
  <c r="E42" i="18" s="1"/>
  <c r="D38" i="18"/>
  <c r="E38" i="18" s="1"/>
  <c r="D11" i="18"/>
  <c r="D7" i="18"/>
  <c r="E7" i="18" s="1"/>
  <c r="D23" i="18"/>
  <c r="E20" i="18" s="1"/>
  <c r="D22" i="18" l="1"/>
  <c r="D14" i="18"/>
  <c r="D15" i="18"/>
  <c r="D16" i="18"/>
  <c r="D17" i="18"/>
  <c r="D8" i="18"/>
  <c r="D9" i="18"/>
  <c r="D10" i="18"/>
  <c r="D12" i="18"/>
  <c r="E8" i="18" s="1"/>
  <c r="D13" i="18"/>
  <c r="D110" i="18" l="1"/>
  <c r="E110" i="18" s="1"/>
  <c r="D91" i="18"/>
  <c r="E91" i="18" s="1"/>
  <c r="D92" i="18"/>
  <c r="E92" i="18" s="1"/>
  <c r="D93" i="18"/>
  <c r="E93" i="18" s="1"/>
  <c r="D94" i="18"/>
  <c r="E94" i="18" s="1"/>
  <c r="D95" i="18"/>
  <c r="E95" i="18" s="1"/>
  <c r="D96" i="18"/>
  <c r="E96" i="18" s="1"/>
  <c r="D97" i="18"/>
  <c r="E97" i="18" s="1"/>
  <c r="D98" i="18"/>
  <c r="E98" i="18" s="1"/>
  <c r="D99" i="18"/>
  <c r="E99" i="18" s="1"/>
  <c r="D100" i="18"/>
  <c r="E100" i="18" s="1"/>
  <c r="D101" i="18"/>
  <c r="E101" i="18" s="1"/>
  <c r="D102" i="18"/>
  <c r="E102" i="18" s="1"/>
  <c r="D103" i="18"/>
  <c r="E103" i="18" s="1"/>
  <c r="D104" i="18"/>
  <c r="E104" i="18" s="1"/>
  <c r="D105" i="18"/>
  <c r="E105" i="18" s="1"/>
  <c r="D106" i="18"/>
  <c r="E106" i="18" s="1"/>
  <c r="D107" i="18"/>
  <c r="E107" i="18" s="1"/>
  <c r="D108" i="18"/>
  <c r="E108" i="18" s="1"/>
  <c r="D109" i="18"/>
  <c r="E109" i="18" s="1"/>
  <c r="D111" i="18"/>
  <c r="E111" i="18" s="1"/>
  <c r="D112" i="18"/>
  <c r="E112" i="18" s="1"/>
  <c r="D113" i="18"/>
  <c r="E113" i="18" s="1"/>
  <c r="D114" i="18"/>
  <c r="E114" i="18" s="1"/>
  <c r="D115" i="18"/>
  <c r="E115" i="18" s="1"/>
  <c r="D116" i="18"/>
  <c r="E116" i="18" s="1"/>
  <c r="D117" i="18"/>
  <c r="E117" i="18" s="1"/>
  <c r="D118" i="18"/>
  <c r="E118" i="18" s="1"/>
  <c r="D119" i="18"/>
  <c r="E119" i="18" s="1"/>
  <c r="D120" i="18"/>
  <c r="E120" i="18" s="1"/>
  <c r="D121" i="18"/>
  <c r="E121" i="18" s="1"/>
  <c r="D122" i="18"/>
  <c r="E122" i="18" s="1"/>
  <c r="D123" i="18"/>
  <c r="E123" i="18" s="1"/>
  <c r="D124" i="18"/>
  <c r="E124" i="18" s="1"/>
  <c r="D125" i="18"/>
  <c r="E125" i="18" s="1"/>
  <c r="D126" i="18"/>
  <c r="E126" i="18" s="1"/>
  <c r="D127" i="18"/>
  <c r="E127" i="18" s="1"/>
  <c r="D128" i="18"/>
  <c r="E128" i="18" s="1"/>
  <c r="D129" i="18"/>
  <c r="E129" i="18" s="1"/>
  <c r="D130" i="18"/>
  <c r="E130" i="18" s="1"/>
  <c r="D131" i="18"/>
  <c r="E131" i="18" s="1"/>
  <c r="D132" i="18"/>
  <c r="E132" i="18" s="1"/>
  <c r="D133" i="18"/>
  <c r="E133" i="18" s="1"/>
  <c r="D134" i="18"/>
  <c r="E134" i="18" s="1"/>
  <c r="D135" i="18"/>
  <c r="E135" i="18" s="1"/>
  <c r="D136" i="18"/>
  <c r="E136" i="18" s="1"/>
  <c r="D137" i="18"/>
  <c r="E137" i="18" s="1"/>
  <c r="D138" i="18"/>
  <c r="E138" i="18" s="1"/>
  <c r="D139" i="18"/>
  <c r="E139" i="18" s="1"/>
  <c r="D140" i="18"/>
  <c r="E140" i="18" s="1"/>
  <c r="D141" i="18"/>
  <c r="E141" i="18" s="1"/>
  <c r="D142" i="18"/>
  <c r="E142" i="18" s="1"/>
  <c r="D143" i="18"/>
  <c r="E143" i="18" s="1"/>
  <c r="D144" i="18"/>
  <c r="D145" i="18"/>
  <c r="E145" i="18" s="1"/>
  <c r="D86" i="18"/>
  <c r="E86" i="18" s="1"/>
  <c r="D87" i="18"/>
  <c r="E87" i="18" s="1"/>
  <c r="D88" i="18"/>
  <c r="E88" i="18" s="1"/>
  <c r="D89" i="18"/>
  <c r="E89" i="18" s="1"/>
  <c r="D90" i="18"/>
  <c r="E90" i="18" s="1"/>
  <c r="E144" i="18" l="1"/>
  <c r="D37" i="18" l="1"/>
  <c r="E37" i="18" s="1"/>
  <c r="D39" i="18"/>
  <c r="E39" i="18" s="1"/>
  <c r="D41" i="18"/>
  <c r="E41" i="18" s="1"/>
  <c r="D43" i="18"/>
  <c r="E43" i="18" s="1"/>
  <c r="D44" i="18"/>
  <c r="E44" i="18" s="1"/>
  <c r="D45" i="18"/>
  <c r="E45" i="18" s="1"/>
  <c r="D46" i="18"/>
  <c r="E46" i="18" s="1"/>
  <c r="D47" i="18"/>
  <c r="E47" i="18" s="1"/>
  <c r="D48" i="18"/>
  <c r="E48" i="18" s="1"/>
  <c r="D49" i="18"/>
  <c r="E49" i="18" s="1"/>
  <c r="D50" i="18"/>
  <c r="E50" i="18" s="1"/>
  <c r="D51" i="18"/>
  <c r="E51" i="18" s="1"/>
  <c r="D52" i="18"/>
  <c r="E52" i="18" s="1"/>
  <c r="D54" i="18"/>
  <c r="E54" i="18" s="1"/>
  <c r="D55" i="18"/>
  <c r="E55" i="18" s="1"/>
  <c r="D56" i="18"/>
  <c r="E56" i="18" s="1"/>
  <c r="D57" i="18"/>
  <c r="E57" i="18" s="1"/>
  <c r="D58" i="18"/>
  <c r="E58" i="18" s="1"/>
  <c r="D59" i="18"/>
  <c r="E59" i="18" s="1"/>
  <c r="D60" i="18"/>
  <c r="E60" i="18" s="1"/>
  <c r="D61" i="18"/>
  <c r="E61" i="18" s="1"/>
  <c r="D62" i="18"/>
  <c r="E62" i="18" s="1"/>
  <c r="D63" i="18"/>
  <c r="E63" i="18" s="1"/>
  <c r="D64" i="18"/>
  <c r="E64" i="18" s="1"/>
  <c r="D65" i="18"/>
  <c r="E65" i="18" s="1"/>
  <c r="D66" i="18"/>
  <c r="E66" i="18" s="1"/>
  <c r="D67" i="18"/>
  <c r="E67" i="18" s="1"/>
  <c r="D68" i="18"/>
  <c r="E68" i="18" s="1"/>
  <c r="D69" i="18"/>
  <c r="E69" i="18" s="1"/>
  <c r="D70" i="18"/>
  <c r="E70" i="18" s="1"/>
  <c r="D71" i="18"/>
  <c r="E71" i="18" s="1"/>
  <c r="D72" i="18"/>
  <c r="E72" i="18" s="1"/>
  <c r="D73" i="18"/>
  <c r="E73" i="18" s="1"/>
  <c r="D74" i="18"/>
  <c r="E74" i="18" s="1"/>
  <c r="D75" i="18"/>
  <c r="E75" i="18" s="1"/>
  <c r="D76" i="18"/>
  <c r="E76" i="18" s="1"/>
  <c r="D77" i="18"/>
  <c r="E77" i="18" s="1"/>
  <c r="D78" i="18"/>
  <c r="E78" i="18" s="1"/>
  <c r="D79" i="18"/>
  <c r="E79" i="18" s="1"/>
  <c r="D80" i="18"/>
  <c r="E80" i="18" s="1"/>
  <c r="D81" i="18"/>
  <c r="E81" i="18" s="1"/>
  <c r="D82" i="18"/>
  <c r="E82" i="18" s="1"/>
  <c r="D83" i="18"/>
  <c r="E83" i="18" s="1"/>
  <c r="D84" i="18"/>
  <c r="E84" i="18" s="1"/>
  <c r="D85" i="18"/>
  <c r="D36" i="18"/>
  <c r="E36" i="18" s="1"/>
  <c r="E85" i="18" l="1"/>
  <c r="D35" i="18"/>
  <c r="E35" i="18" s="1"/>
  <c r="D34" i="18"/>
  <c r="E34" i="18" s="1"/>
  <c r="D33" i="18"/>
  <c r="E33" i="18" s="1"/>
  <c r="D32" i="18"/>
  <c r="E32" i="18" s="1"/>
  <c r="D31" i="18"/>
  <c r="E31" i="18" s="1"/>
  <c r="D30" i="18"/>
  <c r="E30" i="18" s="1"/>
  <c r="D29" i="18"/>
  <c r="E29" i="18" s="1"/>
  <c r="D28" i="18"/>
  <c r="E28" i="18" s="1"/>
  <c r="D27" i="18"/>
  <c r="E27" i="18" s="1"/>
  <c r="D26" i="18"/>
  <c r="E26" i="18" s="1"/>
  <c r="D25" i="18"/>
  <c r="D24" i="18"/>
  <c r="D19" i="18"/>
  <c r="E19" i="18" s="1"/>
  <c r="D21" i="18"/>
  <c r="D20" i="18"/>
  <c r="D18" i="18"/>
  <c r="E18" i="18" s="1"/>
  <c r="E146" i="18" l="1"/>
  <c r="D146" i="18"/>
  <c r="K10" i="41" l="1"/>
  <c r="K12" i="41" s="1"/>
  <c r="L149" i="41"/>
</calcChain>
</file>

<file path=xl/sharedStrings.xml><?xml version="1.0" encoding="utf-8"?>
<sst xmlns="http://schemas.openxmlformats.org/spreadsheetml/2006/main" count="16963" uniqueCount="374">
  <si>
    <t>ASOCIACION DE COPROPIETARIOS</t>
  </si>
  <si>
    <t>LECTURA ANT.</t>
  </si>
  <si>
    <t>LEC. ACTUAL</t>
  </si>
  <si>
    <t>CONSUMO</t>
  </si>
  <si>
    <t>EXPRESADO Bs.</t>
  </si>
  <si>
    <t>TOTAL</t>
  </si>
  <si>
    <t>CONTROL DE PAGOS</t>
  </si>
  <si>
    <t>ADMINISTRACION</t>
  </si>
  <si>
    <t>DEPT-OF-LOC.</t>
  </si>
  <si>
    <t>LOCAL 5</t>
  </si>
  <si>
    <t>LOCAL 6</t>
  </si>
  <si>
    <t>LOCAL 7</t>
  </si>
  <si>
    <t>LOCAL 8</t>
  </si>
  <si>
    <t>LOCAL 9</t>
  </si>
  <si>
    <t>LOCAL 15</t>
  </si>
  <si>
    <t>LOCAL 17</t>
  </si>
  <si>
    <t>LOCAL 18</t>
  </si>
  <si>
    <t>LOCAL 19</t>
  </si>
  <si>
    <t>OF. 5G</t>
  </si>
  <si>
    <t>OF. 6A</t>
  </si>
  <si>
    <t>OF. 6D</t>
  </si>
  <si>
    <t>OF. 6E</t>
  </si>
  <si>
    <t>OF. 6F</t>
  </si>
  <si>
    <t>OF. 6G</t>
  </si>
  <si>
    <t>OF. 7A</t>
  </si>
  <si>
    <t>OF. 7B</t>
  </si>
  <si>
    <t>OF. 7C</t>
  </si>
  <si>
    <t>OF. 7D</t>
  </si>
  <si>
    <t>OF. 7F</t>
  </si>
  <si>
    <t>OF. 7G</t>
  </si>
  <si>
    <t>OF. 8A</t>
  </si>
  <si>
    <t>OF. 8B</t>
  </si>
  <si>
    <t>OF. 8C</t>
  </si>
  <si>
    <t>OF. 8D</t>
  </si>
  <si>
    <t>OF. 8E</t>
  </si>
  <si>
    <t>OF. 8G</t>
  </si>
  <si>
    <t>OF. 9B</t>
  </si>
  <si>
    <t>OF. 9C</t>
  </si>
  <si>
    <t>OF. 9D</t>
  </si>
  <si>
    <t>OF. 9E</t>
  </si>
  <si>
    <t>OF. 9F</t>
  </si>
  <si>
    <t>OF. 10E</t>
  </si>
  <si>
    <t>OF. 10F</t>
  </si>
  <si>
    <t>DEP. 11A</t>
  </si>
  <si>
    <t>DEP. 11B</t>
  </si>
  <si>
    <t>DEP. 12A</t>
  </si>
  <si>
    <t>DEP. 12B</t>
  </si>
  <si>
    <t>DEP. 12C</t>
  </si>
  <si>
    <t>DEP. 12D</t>
  </si>
  <si>
    <t>DEP. 13A</t>
  </si>
  <si>
    <t>DEP. 13B</t>
  </si>
  <si>
    <t>DEP. 13C</t>
  </si>
  <si>
    <t>DEP. 13D</t>
  </si>
  <si>
    <t>DEP. 14B</t>
  </si>
  <si>
    <t>DEP. 14D</t>
  </si>
  <si>
    <t>DEP. 15A</t>
  </si>
  <si>
    <t>DEP. 15C</t>
  </si>
  <si>
    <t>DEP. 15D</t>
  </si>
  <si>
    <t>DEP. 16A</t>
  </si>
  <si>
    <t>DEP. 16B</t>
  </si>
  <si>
    <t>DEP. 16C</t>
  </si>
  <si>
    <t>DEP. 16D</t>
  </si>
  <si>
    <t>DEP. 17A</t>
  </si>
  <si>
    <t>DEP. 17B</t>
  </si>
  <si>
    <t>DEP. 17D</t>
  </si>
  <si>
    <t>DEP. 18A</t>
  </si>
  <si>
    <t>DEP. 18B</t>
  </si>
  <si>
    <t>DEP. 18D</t>
  </si>
  <si>
    <t>DEP. 19A</t>
  </si>
  <si>
    <t>DEP. 19D</t>
  </si>
  <si>
    <t>DEP. 20D</t>
  </si>
  <si>
    <t>DEP. 21A</t>
  </si>
  <si>
    <t>DEP. 21D</t>
  </si>
  <si>
    <t>DEP. 22A</t>
  </si>
  <si>
    <t>DEP. 22B</t>
  </si>
  <si>
    <t>DEP. 23A</t>
  </si>
  <si>
    <t>DEP. 23D</t>
  </si>
  <si>
    <t>DEP. 24C</t>
  </si>
  <si>
    <t>DEP. 25A</t>
  </si>
  <si>
    <t>DEP. 25B</t>
  </si>
  <si>
    <t>DEP. 25C</t>
  </si>
  <si>
    <t>DEP. 25D</t>
  </si>
  <si>
    <t>DEP. 26B</t>
  </si>
  <si>
    <t>DEP. 27C</t>
  </si>
  <si>
    <t>EDIFICIO TORRE FAITH</t>
  </si>
  <si>
    <t>LOCAL 1</t>
  </si>
  <si>
    <t>LOCAL 2</t>
  </si>
  <si>
    <t>LOCAL 3</t>
  </si>
  <si>
    <t>LOCAL 4</t>
  </si>
  <si>
    <t>LOCAL 10</t>
  </si>
  <si>
    <t>LOCAL 14</t>
  </si>
  <si>
    <t>LOCAL 20</t>
  </si>
  <si>
    <t>OF.3A</t>
  </si>
  <si>
    <t>OF.3B</t>
  </si>
  <si>
    <t>OF.3C</t>
  </si>
  <si>
    <t>OF.3D</t>
  </si>
  <si>
    <t>OF.4A</t>
  </si>
  <si>
    <t>OF.4B</t>
  </si>
  <si>
    <t>OF.4C</t>
  </si>
  <si>
    <t>OF.4D</t>
  </si>
  <si>
    <t>OF.4E</t>
  </si>
  <si>
    <t>OF.5A</t>
  </si>
  <si>
    <t>OF.5B</t>
  </si>
  <si>
    <t>OF.5C</t>
  </si>
  <si>
    <t>OF.5D</t>
  </si>
  <si>
    <t>OF.5E</t>
  </si>
  <si>
    <t>OF.5F</t>
  </si>
  <si>
    <t>OF. 6B</t>
  </si>
  <si>
    <t>OF. 6C</t>
  </si>
  <si>
    <t>OF. 7E</t>
  </si>
  <si>
    <t>OF. 8F</t>
  </si>
  <si>
    <t>OF. 9A</t>
  </si>
  <si>
    <t>OF. 9G</t>
  </si>
  <si>
    <t>OF. 10A</t>
  </si>
  <si>
    <t>OF. 10B</t>
  </si>
  <si>
    <t>OF. 10C</t>
  </si>
  <si>
    <t>OF. 10D</t>
  </si>
  <si>
    <t>OF. 10G</t>
  </si>
  <si>
    <t>DEP. 11C</t>
  </si>
  <si>
    <t>DEP. 11D</t>
  </si>
  <si>
    <t>DEP. 14A</t>
  </si>
  <si>
    <t>DEP. 14C</t>
  </si>
  <si>
    <t>DEP. 15B</t>
  </si>
  <si>
    <t>DEP. 17C</t>
  </si>
  <si>
    <t>DEP. 18C</t>
  </si>
  <si>
    <t>DEP. 19B</t>
  </si>
  <si>
    <t>DEP. 19C</t>
  </si>
  <si>
    <t>DEP. 20A</t>
  </si>
  <si>
    <t>DEP. 20B</t>
  </si>
  <si>
    <t>DEP. 20C</t>
  </si>
  <si>
    <t>DEP. 21B</t>
  </si>
  <si>
    <t>DEP. 21C</t>
  </si>
  <si>
    <t>DEP. 22C</t>
  </si>
  <si>
    <t>DEP. 22D</t>
  </si>
  <si>
    <t>DEP. 23B</t>
  </si>
  <si>
    <t>DEP. 23C</t>
  </si>
  <si>
    <t>DEP. 24A</t>
  </si>
  <si>
    <t>DEP. 24B</t>
  </si>
  <si>
    <t>DEP. 24D</t>
  </si>
  <si>
    <t>DEP. 26A</t>
  </si>
  <si>
    <t>DEP. 26C</t>
  </si>
  <si>
    <t>DEP. 26D</t>
  </si>
  <si>
    <t>DEP. 27A</t>
  </si>
  <si>
    <t>DEP. 27B</t>
  </si>
  <si>
    <t>DEP. 28A</t>
  </si>
  <si>
    <t>DEP. 28B</t>
  </si>
  <si>
    <t xml:space="preserve"> EDIFICIO TORRE FAITH</t>
  </si>
  <si>
    <t>LOCAL 11</t>
  </si>
  <si>
    <t>LOCAL 16</t>
  </si>
  <si>
    <t>LOCAL 12-13</t>
  </si>
  <si>
    <t>% LOCALES</t>
  </si>
  <si>
    <t xml:space="preserve">FACTOR COM: </t>
  </si>
  <si>
    <t xml:space="preserve">FACTOR DOM: </t>
  </si>
  <si>
    <t>RECORRIDO COM.:</t>
  </si>
  <si>
    <t>RECORRIDO DOM.:</t>
  </si>
  <si>
    <t>44B0146004</t>
  </si>
  <si>
    <t>44B0146202</t>
  </si>
  <si>
    <t>CAMBIAR MEDIRDOR</t>
  </si>
  <si>
    <t>LECTURA DE AGUA POTABLE  AGOSTO - 2018</t>
  </si>
  <si>
    <t>LA PAZ, 1 DE SEPTIEMBRE 2018</t>
  </si>
  <si>
    <t>LECTURA DE AGUA POTABLE SEPTIEMBRE  - 2018</t>
  </si>
  <si>
    <t>LA PAZ, 1 DE OCTUBRE 2018</t>
  </si>
  <si>
    <t>LA PAZ, 1 DE NOVIEMBRE 2018</t>
  </si>
  <si>
    <t>LECTURA DE AGUA POTABLE OCTUBRE - 2018</t>
  </si>
  <si>
    <t>LA PAZ, 1 DE DICIEMBRE 2018</t>
  </si>
  <si>
    <t>LA PAZ, 1 DE ENERO 2019</t>
  </si>
  <si>
    <t>LECTURA DE AGUA POTABLE DICIEMBRE - 2018</t>
  </si>
  <si>
    <t>LECTURA DE AGUA POTABLE NOVIEMBRE - 2018</t>
  </si>
  <si>
    <t>OBSERVADO</t>
  </si>
  <si>
    <t>LECTURA DE AGUA POTABLE ENERO - 2019</t>
  </si>
  <si>
    <t>LA PAZ, 1 DE FEBRERO 2019</t>
  </si>
  <si>
    <t>LA PAZ, 1 DE MARZO 2019</t>
  </si>
  <si>
    <t>LECTURA DE AGUA POTABLE FEBRERO - 2019</t>
  </si>
  <si>
    <t>LECTURA DE AGUA POTABLE MARZO - 2019</t>
  </si>
  <si>
    <t>LA PAZ, 1 DE MAYO 2019</t>
  </si>
  <si>
    <t>LECTURA DE AGUA POTABLE MAYO - 2019</t>
  </si>
  <si>
    <t>LECTURA DE AGUA POTABLE ABRIL - 2019</t>
  </si>
  <si>
    <t>LA PAZ, 1 DE ABRIL 2019</t>
  </si>
  <si>
    <t>LECTURA DE AGUA POTABLE JUNIO - 2019</t>
  </si>
  <si>
    <t>LA PAZ, 1 DE JUNIO 2019</t>
  </si>
  <si>
    <t>LECTURA DE AGUA POTABLE JULIO - 2019</t>
  </si>
  <si>
    <t>LA PAZ, 1 DE JULIO 2019</t>
  </si>
  <si>
    <t>LECTURA DE AGUA POTABLE agosto - 2019</t>
  </si>
  <si>
    <t>LA PAZ, 16 DE AGOSTO 2019</t>
  </si>
  <si>
    <t>FACTURA</t>
  </si>
  <si>
    <t>170M3</t>
  </si>
  <si>
    <t>1.85*</t>
  </si>
  <si>
    <t>LECTURA DE AGUA POTABLE SEPTIEMBRE - 2019</t>
  </si>
  <si>
    <t>M3</t>
  </si>
  <si>
    <t>IMPORTE</t>
  </si>
  <si>
    <t>FACTOR</t>
  </si>
  <si>
    <t>COMERCIAL</t>
  </si>
  <si>
    <t>DOMICILIO</t>
  </si>
  <si>
    <t>LA PAZ, 17 DE SEPTIEMBRE  2019</t>
  </si>
  <si>
    <t>LECTURA DE AGUA POTABLE OCTUBRE - 2019</t>
  </si>
  <si>
    <t>LA PAZ, 17 DE OCTUBRE  2019</t>
  </si>
  <si>
    <t>LECTURA DE AGUA POTABLE NOVIEMBRE - 2019</t>
  </si>
  <si>
    <t>LECTURA DE AGUA POTABLE DICIEMBRE - 2019</t>
  </si>
  <si>
    <t>LA PAZ, 16  DE DICIEMBRE   2019</t>
  </si>
  <si>
    <t>revisar</t>
  </si>
  <si>
    <t>LECTURA DE AGUA POTABLE ENERO  - 2020</t>
  </si>
  <si>
    <t>LA PAZ, 17  DE ENERO   2020</t>
  </si>
  <si>
    <t>LA PAZ, 17  DE FEBRERO  2020</t>
  </si>
  <si>
    <t>LECTURA DE AGUA POTABLE FEBRERO  - 2020</t>
  </si>
  <si>
    <t>LA PAZ, 17  DE MARZO  2020</t>
  </si>
  <si>
    <t>LECTURA DE AGUA POTABLE MARZO  - 2020</t>
  </si>
  <si>
    <t>LECTURA DE AGUA POTABLE JUNIO - 2020</t>
  </si>
  <si>
    <t>LA PAZ, 11  DE MAYO 2020</t>
  </si>
  <si>
    <t>LA PAZ, 26  JUNIO2020</t>
  </si>
  <si>
    <t>MEDIDOR/UBICACIÓN</t>
  </si>
  <si>
    <t>MEDIDOR INDEPENDIENTE</t>
  </si>
  <si>
    <t>COMPARTEN MEDIDOR, Y BAÑOS 2º NIVEL</t>
  </si>
  <si>
    <t>TODOS</t>
  </si>
  <si>
    <t xml:space="preserve">MEDIDOR INDEPENDIENTE/COMPARTE BAÑO PB </t>
  </si>
  <si>
    <t xml:space="preserve">MEDIDOR INDEP. NO HABLITADO/COMPARTE BAÑO PB </t>
  </si>
  <si>
    <t xml:space="preserve">MEDIDOR INDEP./COMPARTE BAÑO PB </t>
  </si>
  <si>
    <t>INDEPENDIENTE</t>
  </si>
  <si>
    <t>LA PAZ, 15  JULIO2020</t>
  </si>
  <si>
    <t>MEDIDOR</t>
  </si>
  <si>
    <t xml:space="preserve"> 00B16S002189</t>
  </si>
  <si>
    <t>TOTAL DOMICILIO</t>
  </si>
  <si>
    <t>LECTURA DE AGUA POTABLE JULIO - 2020</t>
  </si>
  <si>
    <t xml:space="preserve">SUVENCION 50 % </t>
  </si>
  <si>
    <t>50% SUBVENCION</t>
  </si>
  <si>
    <t>LECTURA DE AGUA POTABLE ABRIL  - MAYO-  2020</t>
  </si>
  <si>
    <t>DELFIN CHOQUE</t>
  </si>
  <si>
    <t>LECTURA DE AGUA POTABLE AGOSTO - 2020</t>
  </si>
  <si>
    <t>LA PAZ, 14  AGOSTO 2020</t>
  </si>
  <si>
    <t>REF</t>
  </si>
  <si>
    <t>LEC. ANT.</t>
  </si>
  <si>
    <t>casa de cambio</t>
  </si>
  <si>
    <t>ropa</t>
  </si>
  <si>
    <t>osfim</t>
  </si>
  <si>
    <t>tienda</t>
  </si>
  <si>
    <t>banco</t>
  </si>
  <si>
    <t>camaras</t>
  </si>
  <si>
    <t>contador</t>
  </si>
  <si>
    <t>LECTURA DE AGUA POTABLE SEPTIEMBRE - 2020</t>
  </si>
  <si>
    <t>LA PAZ, 21 DE SEPTIEMBRE 2020</t>
  </si>
  <si>
    <t>LECTURA DE AGUA POTABLE OCTUBRE - 2020</t>
  </si>
  <si>
    <t>LA PAZ, 20 DE OCTUBRE 2020</t>
  </si>
  <si>
    <t>LECTURA DE AGUA POTABLE NOVIEMBRE - 2020</t>
  </si>
  <si>
    <t>205,98</t>
  </si>
  <si>
    <t>LA PAZ, 13 DE NOVIEMBRE 2020</t>
  </si>
  <si>
    <t>LECTURA DE AGUA POTABLE DICIEMBRE - 2020</t>
  </si>
  <si>
    <t>LA PAZ, 14 DE DICIEMBRE 2020</t>
  </si>
  <si>
    <t>LECTURA DE AGUA POTABLE ENERO 2021</t>
  </si>
  <si>
    <t>LA PAZ, 14 DE ENERO 2021</t>
  </si>
  <si>
    <t>LA PAZ, 12 DE FEBRERO 2021</t>
  </si>
  <si>
    <t>LECTURA DE AGUA POTABLE FEBRERO 2021</t>
  </si>
  <si>
    <t>LECTURA DE AGUA POTABLE MARZO 2021</t>
  </si>
  <si>
    <t>LA PAZ, 15 DE MARZO 2021</t>
  </si>
  <si>
    <t>LECTURA DE AGUA POTABLE ABRIL 2021</t>
  </si>
  <si>
    <t>LA PAZ, 13 DE ABRIL 2021</t>
  </si>
  <si>
    <t>LECTURA DE AGUA POTABLE MAYO 2021</t>
  </si>
  <si>
    <t>LA PAZ, 12 DE MAYO 2021</t>
  </si>
  <si>
    <t>LECTURA DE AGUA POTABLE JUNIO 2021</t>
  </si>
  <si>
    <t>LA PAZ, 10 DE JUNIO 2021</t>
  </si>
  <si>
    <t>LECTURA DE AGUA POTABLE JULIO 2021</t>
  </si>
  <si>
    <t>LA PAZ, 9 DE JULIO 2021</t>
  </si>
  <si>
    <t>LA PAZ, 10 DE AGOSTO 2021</t>
  </si>
  <si>
    <t>LECTURA DE AGUA POTABLE AGOSTO 2021</t>
  </si>
  <si>
    <t>LECTURA DE AGUA POTABLE SEPTIEMBRE 2021</t>
  </si>
  <si>
    <t>LA PAZ, 09 SEPTIEMBRE DE 2021</t>
  </si>
  <si>
    <t>LECTURA DE AGUA POTABLE OCTUBRE 2021</t>
  </si>
  <si>
    <t>LECTURA DE AGUA POTABLE NOVIEMBRE 2021</t>
  </si>
  <si>
    <t>LA PAZ, 10 DE NOVIEMBRE DE 2021</t>
  </si>
  <si>
    <t>2X1</t>
  </si>
  <si>
    <t>LECTURA DE AGUA POTABLE DICIEMBRE 2021</t>
  </si>
  <si>
    <t>LA PAZ, 10 DE DICIEMBRE DE 2021</t>
  </si>
  <si>
    <t>LA PAZ, 10 DE ENERO 2022</t>
  </si>
  <si>
    <t>LA PAZ, 8 DE FEBRERO 2022</t>
  </si>
  <si>
    <t>LECTURA DE AGUA POTABLE FEBRERO 2022</t>
  </si>
  <si>
    <t>LECTURA DE AGUA POTABLE ENERO 2022</t>
  </si>
  <si>
    <t>LECTURA DE AGUA POTABLE MARZO 2022</t>
  </si>
  <si>
    <t>LA PAZ, 10 DE MARZO 2022</t>
  </si>
  <si>
    <t>LECTURA DE AGUA POTABLE ABRIL 2022</t>
  </si>
  <si>
    <t>LA PAZ, 08 DE ABRIL 2022</t>
  </si>
  <si>
    <t>LECTURA DE AGUA POTABLE MAYO 2022</t>
  </si>
  <si>
    <t>LA PAZ, 10 DE MAYO 2022</t>
  </si>
  <si>
    <t>LA PAZ, 9 de JUNIO 2022</t>
  </si>
  <si>
    <t>LECTURA DE AGUA POTABLE JUNIO 2022</t>
  </si>
  <si>
    <t>LECTURA DE AGUA POTABLE JULIO 2022</t>
  </si>
  <si>
    <t>LA PAZ, 9 de JULIO 2022</t>
  </si>
  <si>
    <t>LECTURA DE AGUA POTABLE AGOSTO 2022</t>
  </si>
  <si>
    <t>LA PAZ, 9 de agosto 2022</t>
  </si>
  <si>
    <t>LA PAZ, 9 de septiembre 2022</t>
  </si>
  <si>
    <t>LECTURA DE AGUA POTABLE SEPTIEMBRE 2022</t>
  </si>
  <si>
    <t>LECTURA DE AGUA POTABLE OCTUBRE 2022</t>
  </si>
  <si>
    <t>LA PAZ, 10 de octubre 2022</t>
  </si>
  <si>
    <t>LECTURA DE AGUA POTABLE NOVIEMBRE 2022</t>
  </si>
  <si>
    <t>LA PAZ, 09 de noviembre 2022</t>
  </si>
  <si>
    <t>LECTURA DE AGUA POTABLE DICIEMBRE 2022</t>
  </si>
  <si>
    <t>LA PAZ, 09 de diciembre 2022</t>
  </si>
  <si>
    <t>LECTURA DE AGUA POTABLE ENERO 2023</t>
  </si>
  <si>
    <t xml:space="preserve"> </t>
  </si>
  <si>
    <t>LA PAZ, 10 DE ENERO 2023</t>
  </si>
  <si>
    <t>LECTURA DE AGUA POTABLE FEBRERO 2023</t>
  </si>
  <si>
    <t>LA PAZ, 8 DE FEBRERO 2023</t>
  </si>
  <si>
    <t>LA PAZ, 11 DE MARZO 2023</t>
  </si>
  <si>
    <t>LA PAZ, 11 DE ABRIL 2023</t>
  </si>
  <si>
    <t>LECTURA DE AGUA POTABLE ABRIL 2023</t>
  </si>
  <si>
    <t>LECTURA DE AGUA POTABLE MAYO 2023</t>
  </si>
  <si>
    <t>LA PAZ, 12 DE MAYO 2023</t>
  </si>
  <si>
    <t>LECTURA DE AGUA POTABLE JUNIO 2023</t>
  </si>
  <si>
    <t>LA PAZ, 10 DE JUNIO 2023</t>
  </si>
  <si>
    <t>LECTURA DE AGUA POTABLE JULIO 2023</t>
  </si>
  <si>
    <t>LA PAZ, 10 DE JULIO 2023</t>
  </si>
  <si>
    <t>LECTURA DE AGUA POTABLE AGOSTO 2023</t>
  </si>
  <si>
    <t>LA PAZ, 10 DE AGOSTO 2023</t>
  </si>
  <si>
    <t>LECTURA DE AGUA POTABLE SEPTIEMBRE 2023</t>
  </si>
  <si>
    <t>LA PAZ, 8 DE SEPTIEMBRE 2023</t>
  </si>
  <si>
    <t>LECTURA DE AGUA POTABLE OCTUBRE 2023</t>
  </si>
  <si>
    <t>LA PAZ, 10 DE OCTUBRE 2023</t>
  </si>
  <si>
    <t>LA PAZ, 09 DE NOVIEMBRE 2023</t>
  </si>
  <si>
    <t>LECTURA DE AGUA POTABLE NOVIEMBRE 2023</t>
  </si>
  <si>
    <t>LECTURA DE AGUA POTABLE DICIEMBRE 2023</t>
  </si>
  <si>
    <t>LA PAZ, 09 DE DICIEMBRE 2023</t>
  </si>
  <si>
    <t>LECTURA DE AGUA POTABLE ENERO 2024</t>
  </si>
  <si>
    <t>LA PAZ, 09 DE ENERO 2024</t>
  </si>
  <si>
    <t>LECTURA DE AGUA POTABLE FEBRERO 2024</t>
  </si>
  <si>
    <t>LA PAZ, 08 DE FEBRERO 2024</t>
  </si>
  <si>
    <t>0B22TS000518</t>
  </si>
  <si>
    <t>LA PAZ, 11 DE MARZO 2024</t>
  </si>
  <si>
    <t>LECTURA DE AGUA POTABLE MARZO 2024</t>
  </si>
  <si>
    <t>LECTURA DE AGUA POTABLE ABRIL 2024</t>
  </si>
  <si>
    <t>LA PAZ, 1O DE ABRIL 2024</t>
  </si>
  <si>
    <t>LA PAZ, 1O DE MAYO 2024</t>
  </si>
  <si>
    <t>LECTURA DE AGUA POTABLE MAYO 2024</t>
  </si>
  <si>
    <t>LA PAZ, 1O DE JUNIO 2024</t>
  </si>
  <si>
    <t>LECTURA DE AGUA POTABLE JUNIO 2024</t>
  </si>
  <si>
    <t>DEP. 30</t>
  </si>
  <si>
    <t>LECTURA DE AGUA POTABLE JULIO 2024</t>
  </si>
  <si>
    <t>LA PAZ, 1O DE JULIO 2024</t>
  </si>
  <si>
    <t>LECTURA DE AGUA POTABLE AGOSTO 2024</t>
  </si>
  <si>
    <t>LA PAZ, 1O DE AGOSTO 2024</t>
  </si>
  <si>
    <t>LECTURA DE AGUA POTABLE SEPTIEMBRE 2024</t>
  </si>
  <si>
    <t>LA PAZ, 1O DE SEPTIEMBRE 2024</t>
  </si>
  <si>
    <t>LECTURA DE AGUA POTABLE OCTUBRE 2024</t>
  </si>
  <si>
    <t>LA PAZ, 9 DE OCTUBRE 2024</t>
  </si>
  <si>
    <t>LECTURA DE AGUA POTABLE NOVIEMBRE 2024</t>
  </si>
  <si>
    <t>LA PAZ, 10 DE NOVIEMBRE 2024</t>
  </si>
  <si>
    <t>LECTURA DE AGUA POTABLE DICIEMBRE 2024</t>
  </si>
  <si>
    <t>LA PAZ, 10 DE DICIEMBRE 2024</t>
  </si>
  <si>
    <t>LECTURA DE AGUA POTABLE ENERO 2025</t>
  </si>
  <si>
    <t>VIAJE</t>
  </si>
  <si>
    <t>MAS FEBRERO</t>
  </si>
  <si>
    <t>REV</t>
  </si>
  <si>
    <t>LA PAZ, 10 DE ENERO 2025</t>
  </si>
  <si>
    <t>LECTURA DE AGUA POTABLE FEBRERO 2025</t>
  </si>
  <si>
    <t>LA PAZ, 10 DE FEBRERO 2025</t>
  </si>
  <si>
    <t>63-117</t>
  </si>
  <si>
    <t>LA PAZ, 12 DE MARZO 2025</t>
  </si>
  <si>
    <t>LECTURA DE AGUA POTABLE MARZO 2025</t>
  </si>
  <si>
    <t>LECTURA DE AGUA POTABLE ABRIL 2025</t>
  </si>
  <si>
    <t>LA PAZ, 10 DE ABRIL 2025</t>
  </si>
  <si>
    <t>LECTURA DE AGUA POTABLE MAYO 2025</t>
  </si>
  <si>
    <t>LA PAZ, 9 DE MAYO 2025</t>
  </si>
  <si>
    <t>LECTURA DE AGUA POTABLE JUNIO 2025</t>
  </si>
  <si>
    <t>LA PAZ, 10 DE JUNIO 2025</t>
  </si>
  <si>
    <t>LECTURA DE AGUA POTABLE JULIO 2025</t>
  </si>
  <si>
    <t>LA PAZ, 9 DE JULIO 2025</t>
  </si>
  <si>
    <t>LECTURA DE AGUA POTABLE AGOSTO 2025</t>
  </si>
  <si>
    <t>LA PAZ, 9 DE AGOSTO 2025</t>
  </si>
  <si>
    <t>LECTURA DE AGUA POTABLE SEPTIEMBRE 2025</t>
  </si>
  <si>
    <t>LA PAZ, 9 DE SEPTIEMBRE 2025</t>
  </si>
  <si>
    <t>LECTURA DE AGUA POTABLE OCTUBRE 2025</t>
  </si>
  <si>
    <t>LA PAZ, 10 DE OCTUBRE 2025</t>
  </si>
  <si>
    <t>LECTURA DE AGUA POTABLE NOVIEMBRE 2025</t>
  </si>
  <si>
    <t>}</t>
  </si>
  <si>
    <t>LECTURA DE AGUA POTABLE ENERO 2026</t>
  </si>
  <si>
    <t>LECTURA DE AGUA POTABLE MARZO  2026</t>
  </si>
  <si>
    <t>LECTURA DE AGUA POTABLE ABRIL  2026</t>
  </si>
  <si>
    <t>LECTURA DE AGUA POTABLE MAYO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</si>
</sst>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mbria"/>
      <family val="1"/>
      <scheme val="major"/>
    </font>
    <font>
      <b/>
      <sz val="9"/>
      <color theme="1"/>
      <name val="Cambria"/>
      <family val="1"/>
      <scheme val="maj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</fills>
  <borders count="21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7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1" fontId="0" fillId="0" borderId="4" xfId="1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center"/>
    </xf>
    <xf numFmtId="0" fontId="4" fillId="2" borderId="4" xfId="0" applyFont="1" applyFill="1" applyBorder="1" applyAlignment="1">
      <alignment vertical="center"/>
    </xf>
    <xf numFmtId="0" fontId="4" fillId="2" borderId="4" xfId="0" applyFont="1" applyFill="1" applyBorder="1"/>
    <xf numFmtId="0" fontId="10" fillId="0" borderId="0" xfId="0" applyFont="1"/>
    <xf numFmtId="0" fontId="2" fillId="0" borderId="0" xfId="0" applyFont="1"/>
    <xf numFmtId="0" fontId="3" fillId="0" borderId="0" xfId="0" applyFont="1"/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7" fillId="0" borderId="8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3" borderId="4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/>
    </xf>
    <xf numFmtId="0" fontId="4" fillId="3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0" fillId="4" borderId="4" xfId="0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1" fontId="0" fillId="2" borderId="4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/>
    <xf numFmtId="0" fontId="2" fillId="0" borderId="1" xfId="0" applyFont="1" applyBorder="1"/>
    <xf numFmtId="0" fontId="4" fillId="2" borderId="4" xfId="0" applyFont="1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11" fillId="5" borderId="4" xfId="0" applyFont="1" applyFill="1" applyBorder="1"/>
    <xf numFmtId="0" fontId="9" fillId="5" borderId="4" xfId="0" applyFont="1" applyFill="1" applyBorder="1"/>
    <xf numFmtId="0" fontId="9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9" fillId="5" borderId="4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4" xfId="0" applyNumberFormat="1" applyBorder="1"/>
    <xf numFmtId="0" fontId="11" fillId="2" borderId="4" xfId="0" applyFont="1" applyFill="1" applyBorder="1"/>
    <xf numFmtId="0" fontId="9" fillId="2" borderId="4" xfId="0" applyFont="1" applyFill="1" applyBorder="1"/>
    <xf numFmtId="0" fontId="9" fillId="2" borderId="4" xfId="0" applyFont="1" applyFill="1" applyBorder="1" applyAlignment="1">
      <alignment horizontal="center" vertical="center"/>
    </xf>
    <xf numFmtId="1" fontId="9" fillId="2" borderId="4" xfId="0" applyNumberFormat="1" applyFont="1" applyFill="1" applyBorder="1" applyAlignment="1">
      <alignment horizontal="center"/>
    </xf>
    <xf numFmtId="0" fontId="12" fillId="0" borderId="4" xfId="0" applyFont="1" applyBorder="1"/>
    <xf numFmtId="0" fontId="13" fillId="0" borderId="0" xfId="0" applyFont="1" applyAlignment="1">
      <alignment horizontal="center" vertical="center"/>
    </xf>
    <xf numFmtId="1" fontId="0" fillId="0" borderId="0" xfId="0" applyNumberFormat="1"/>
    <xf numFmtId="0" fontId="4" fillId="6" borderId="4" xfId="0" applyFont="1" applyFill="1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4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2" borderId="4" xfId="0" applyFill="1" applyBorder="1"/>
    <xf numFmtId="0" fontId="0" fillId="6" borderId="4" xfId="0" applyFill="1" applyBorder="1"/>
    <xf numFmtId="1" fontId="0" fillId="0" borderId="4" xfId="0" applyNumberFormat="1" applyBorder="1" applyAlignment="1">
      <alignment horizontal="center" vertical="center"/>
    </xf>
    <xf numFmtId="0" fontId="14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" fontId="0" fillId="6" borderId="4" xfId="0" applyNumberFormat="1" applyFill="1" applyBorder="1" applyAlignment="1">
      <alignment horizontal="center"/>
    </xf>
    <xf numFmtId="0" fontId="0" fillId="6" borderId="4" xfId="0" applyFill="1" applyBorder="1" applyAlignment="1">
      <alignment vertical="center"/>
    </xf>
    <xf numFmtId="0" fontId="0" fillId="6" borderId="4" xfId="0" applyFill="1" applyBorder="1" applyAlignment="1">
      <alignment horizontal="center"/>
    </xf>
    <xf numFmtId="0" fontId="0" fillId="6" borderId="4" xfId="0" applyFill="1" applyBorder="1" applyAlignment="1">
      <alignment horizontal="center" vertical="center"/>
    </xf>
    <xf numFmtId="1" fontId="0" fillId="3" borderId="10" xfId="1" applyNumberFormat="1" applyFont="1" applyFill="1" applyBorder="1" applyAlignment="1">
      <alignment vertical="center" wrapText="1"/>
    </xf>
    <xf numFmtId="1" fontId="0" fillId="3" borderId="9" xfId="1" applyNumberFormat="1" applyFont="1" applyFill="1" applyBorder="1" applyAlignment="1">
      <alignment vertical="center" wrapText="1"/>
    </xf>
    <xf numFmtId="1" fontId="0" fillId="3" borderId="2" xfId="1" applyNumberFormat="1" applyFont="1" applyFill="1" applyBorder="1" applyAlignment="1">
      <alignment vertical="center" wrapText="1"/>
    </xf>
    <xf numFmtId="1" fontId="0" fillId="4" borderId="10" xfId="1" applyNumberFormat="1" applyFont="1" applyFill="1" applyBorder="1" applyAlignment="1">
      <alignment vertical="center" wrapText="1"/>
    </xf>
    <xf numFmtId="1" fontId="0" fillId="0" borderId="4" xfId="0" applyNumberFormat="1" applyBorder="1"/>
    <xf numFmtId="0" fontId="0" fillId="2" borderId="2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6" borderId="9" xfId="0" applyFill="1" applyBorder="1"/>
    <xf numFmtId="0" fontId="0" fillId="6" borderId="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" fontId="2" fillId="0" borderId="8" xfId="0" applyNumberFormat="1" applyFont="1" applyBorder="1" applyAlignment="1">
      <alignment vertical="center"/>
    </xf>
    <xf numFmtId="0" fontId="0" fillId="7" borderId="4" xfId="0" applyFill="1" applyBorder="1" applyAlignment="1">
      <alignment horizontal="left"/>
    </xf>
    <xf numFmtId="0" fontId="0" fillId="7" borderId="4" xfId="0" applyFill="1" applyBorder="1" applyAlignment="1">
      <alignment vertical="center"/>
    </xf>
    <xf numFmtId="0" fontId="0" fillId="8" borderId="4" xfId="0" applyFill="1" applyBorder="1" applyAlignment="1">
      <alignment horizontal="center"/>
    </xf>
    <xf numFmtId="0" fontId="0" fillId="8" borderId="4" xfId="0" applyFill="1" applyBorder="1" applyAlignment="1">
      <alignment horizontal="center" vertical="center"/>
    </xf>
    <xf numFmtId="0" fontId="0" fillId="8" borderId="4" xfId="0" applyFill="1" applyBorder="1"/>
    <xf numFmtId="0" fontId="0" fillId="9" borderId="2" xfId="0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1" fontId="0" fillId="9" borderId="3" xfId="0" applyNumberFormat="1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4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4" xfId="0" applyFill="1" applyBorder="1" applyAlignment="1">
      <alignment horizontal="left"/>
    </xf>
    <xf numFmtId="0" fontId="0" fillId="9" borderId="4" xfId="0" applyFill="1" applyBorder="1" applyAlignment="1">
      <alignment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0" fillId="3" borderId="0" xfId="0" applyFill="1"/>
    <xf numFmtId="0" fontId="0" fillId="3" borderId="4" xfId="0" applyFill="1" applyBorder="1"/>
    <xf numFmtId="0" fontId="0" fillId="3" borderId="9" xfId="0" applyFill="1" applyBorder="1"/>
    <xf numFmtId="0" fontId="0" fillId="6" borderId="4" xfId="0" applyFill="1" applyBorder="1" applyAlignment="1">
      <alignment horizontal="left"/>
    </xf>
    <xf numFmtId="0" fontId="0" fillId="6" borderId="3" xfId="0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1" fontId="0" fillId="6" borderId="3" xfId="0" applyNumberFormat="1" applyFill="1" applyBorder="1" applyAlignment="1">
      <alignment horizontal="center"/>
    </xf>
    <xf numFmtId="0" fontId="0" fillId="6" borderId="10" xfId="0" applyFill="1" applyBorder="1" applyAlignment="1">
      <alignment horizontal="center" vertical="center"/>
    </xf>
    <xf numFmtId="0" fontId="0" fillId="10" borderId="4" xfId="0" applyFill="1" applyBorder="1" applyAlignment="1">
      <alignment vertical="center"/>
    </xf>
    <xf numFmtId="0" fontId="0" fillId="10" borderId="4" xfId="0" applyFill="1" applyBorder="1" applyAlignment="1">
      <alignment horizontal="center"/>
    </xf>
    <xf numFmtId="0" fontId="0" fillId="10" borderId="4" xfId="0" applyFill="1" applyBorder="1" applyAlignment="1">
      <alignment horizontal="center" vertical="center"/>
    </xf>
    <xf numFmtId="1" fontId="0" fillId="10" borderId="4" xfId="1" applyNumberFormat="1" applyFont="1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1" fontId="0" fillId="2" borderId="4" xfId="0" applyNumberFormat="1" applyFill="1" applyBorder="1" applyAlignment="1">
      <alignment horizontal="center"/>
    </xf>
    <xf numFmtId="1" fontId="0" fillId="4" borderId="10" xfId="1" applyNumberFormat="1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1" fontId="0" fillId="6" borderId="4" xfId="0" applyNumberFormat="1" applyFill="1" applyBorder="1" applyAlignment="1">
      <alignment horizontal="center" vertical="center"/>
    </xf>
    <xf numFmtId="1" fontId="0" fillId="3" borderId="9" xfId="1" applyNumberFormat="1" applyFont="1" applyFill="1" applyBorder="1" applyAlignment="1">
      <alignment horizontal="center" vertical="center" wrapText="1"/>
    </xf>
    <xf numFmtId="1" fontId="0" fillId="10" borderId="10" xfId="1" applyNumberFormat="1" applyFont="1" applyFill="1" applyBorder="1" applyAlignment="1">
      <alignment horizontal="center" vertical="center" wrapText="1"/>
    </xf>
    <xf numFmtId="1" fontId="2" fillId="0" borderId="12" xfId="0" applyNumberFormat="1" applyFont="1" applyBorder="1" applyAlignment="1">
      <alignment vertical="center"/>
    </xf>
    <xf numFmtId="1" fontId="2" fillId="0" borderId="0" xfId="0" applyNumberFormat="1" applyFont="1" applyAlignment="1">
      <alignment vertical="center"/>
    </xf>
    <xf numFmtId="0" fontId="14" fillId="0" borderId="19" xfId="0" applyFont="1" applyBorder="1" applyAlignment="1">
      <alignment horizontal="center" vertical="center"/>
    </xf>
    <xf numFmtId="0" fontId="2" fillId="0" borderId="19" xfId="0" applyFont="1" applyBorder="1"/>
    <xf numFmtId="0" fontId="12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0" borderId="12" xfId="0" applyBorder="1" applyAlignment="1">
      <alignment vertical="center"/>
    </xf>
    <xf numFmtId="0" fontId="0" fillId="2" borderId="0" xfId="0" applyFill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0" fontId="2" fillId="0" borderId="5" xfId="0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18" fillId="9" borderId="4" xfId="0" applyFont="1" applyFill="1" applyBorder="1" applyAlignment="1">
      <alignment horizontal="left"/>
    </xf>
    <xf numFmtId="0" fontId="18" fillId="9" borderId="4" xfId="0" applyFont="1" applyFill="1" applyBorder="1" applyAlignment="1">
      <alignment vertical="center"/>
    </xf>
    <xf numFmtId="2" fontId="2" fillId="0" borderId="4" xfId="0" applyNumberFormat="1" applyFont="1" applyBorder="1" applyAlignment="1">
      <alignment horizontal="center" vertical="center"/>
    </xf>
    <xf numFmtId="0" fontId="20" fillId="9" borderId="4" xfId="0" applyFont="1" applyFill="1" applyBorder="1" applyAlignment="1">
      <alignment horizontal="left"/>
    </xf>
    <xf numFmtId="0" fontId="20" fillId="9" borderId="4" xfId="0" applyFont="1" applyFill="1" applyBorder="1" applyAlignment="1">
      <alignment vertical="center"/>
    </xf>
    <xf numFmtId="0" fontId="3" fillId="0" borderId="4" xfId="0" applyFont="1" applyBorder="1"/>
    <xf numFmtId="0" fontId="0" fillId="6" borderId="0" xfId="0" applyFill="1"/>
    <xf numFmtId="0" fontId="0" fillId="2" borderId="0" xfId="0" applyFill="1"/>
    <xf numFmtId="0" fontId="7" fillId="0" borderId="1" xfId="0" applyFont="1" applyBorder="1" applyAlignment="1">
      <alignment horizontal="center" vertical="center"/>
    </xf>
    <xf numFmtId="0" fontId="8" fillId="0" borderId="4" xfId="0" applyFont="1" applyBorder="1"/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  <xf numFmtId="0" fontId="21" fillId="9" borderId="4" xfId="0" applyFont="1" applyFill="1" applyBorder="1" applyAlignment="1">
      <alignment horizontal="center"/>
    </xf>
    <xf numFmtId="2" fontId="0" fillId="0" borderId="4" xfId="0" applyNumberFormat="1" applyBorder="1"/>
    <xf numFmtId="0" fontId="18" fillId="9" borderId="4" xfId="0" applyFont="1" applyFill="1" applyBorder="1" applyAlignment="1">
      <alignment horizontal="center"/>
    </xf>
    <xf numFmtId="0" fontId="22" fillId="9" borderId="4" xfId="0" applyFont="1" applyFill="1" applyBorder="1" applyAlignment="1">
      <alignment horizontal="center"/>
    </xf>
    <xf numFmtId="0" fontId="0" fillId="2" borderId="5" xfId="0" applyFill="1" applyBorder="1"/>
    <xf numFmtId="0" fontId="0" fillId="2" borderId="5" xfId="0" applyFill="1" applyBorder="1" applyAlignment="1">
      <alignment horizontal="center"/>
    </xf>
    <xf numFmtId="0" fontId="0" fillId="9" borderId="9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9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9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9" borderId="9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9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2" fontId="2" fillId="0" borderId="0" xfId="0" applyNumberFormat="1" applyFont="1"/>
    <xf numFmtId="0" fontId="0" fillId="9" borderId="9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6" borderId="5" xfId="0" applyFill="1" applyBorder="1"/>
    <xf numFmtId="0" fontId="0" fillId="9" borderId="2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9" borderId="10" xfId="0" applyFill="1" applyBorder="1" applyAlignment="1">
      <alignment vertical="center" wrapText="1"/>
    </xf>
    <xf numFmtId="0" fontId="0" fillId="9" borderId="9" xfId="0" applyFill="1" applyBorder="1" applyAlignment="1">
      <alignment vertical="center" wrapText="1"/>
    </xf>
    <xf numFmtId="1" fontId="0" fillId="4" borderId="10" xfId="1" applyNumberFormat="1" applyFont="1" applyFill="1" applyBorder="1" applyAlignment="1">
      <alignment horizontal="center" vertical="center"/>
    </xf>
    <xf numFmtId="1" fontId="0" fillId="4" borderId="9" xfId="1" applyNumberFormat="1" applyFont="1" applyFill="1" applyBorder="1" applyAlignment="1">
      <alignment horizontal="center" vertical="center"/>
    </xf>
    <xf numFmtId="1" fontId="0" fillId="4" borderId="2" xfId="1" applyNumberFormat="1" applyFont="1" applyFill="1" applyBorder="1" applyAlignment="1">
      <alignment horizontal="center" vertical="center"/>
    </xf>
    <xf numFmtId="1" fontId="0" fillId="3" borderId="10" xfId="1" applyNumberFormat="1" applyFont="1" applyFill="1" applyBorder="1" applyAlignment="1">
      <alignment horizontal="center" vertical="center"/>
    </xf>
    <xf numFmtId="1" fontId="0" fillId="3" borderId="9" xfId="1" applyNumberFormat="1" applyFont="1" applyFill="1" applyBorder="1" applyAlignment="1">
      <alignment horizontal="center" vertical="center"/>
    </xf>
    <xf numFmtId="1" fontId="0" fillId="3" borderId="2" xfId="1" applyNumberFormat="1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9" borderId="5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5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9" borderId="5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10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0" fillId="4" borderId="10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19" fillId="4" borderId="13" xfId="0" applyFont="1" applyFill="1" applyBorder="1" applyAlignment="1">
      <alignment horizontal="center" vertical="center"/>
    </xf>
    <xf numFmtId="0" fontId="19" fillId="4" borderId="14" xfId="0" applyFont="1" applyFill="1" applyBorder="1" applyAlignment="1">
      <alignment horizontal="center" vertical="center"/>
    </xf>
    <xf numFmtId="0" fontId="19" fillId="4" borderId="15" xfId="0" applyFont="1" applyFill="1" applyBorder="1" applyAlignment="1">
      <alignment horizontal="center" vertical="center"/>
    </xf>
    <xf numFmtId="0" fontId="19" fillId="4" borderId="16" xfId="0" applyFont="1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Views>
    <sheetView view="pageLayout" topLeftCell="A133" zoomScaleNormal="100" workbookViewId="0">
      <selection activeCell="G148" sqref="G148"/>
    </sheetView>
  </sheetViews>
  <sheetFormatPr baseColWidth="10" defaultRowHeight="14.4" x14ac:dyDescent="0.3"/>
  <cols>
    <col min="1" max="1" width="13.88671875" customWidth="1"/>
    <col min="5" max="5" width="12.109375" style="11" customWidth="1"/>
    <col min="6" max="6" width="18.6640625" customWidth="1"/>
  </cols>
  <sheetData>
    <row r="1" spans="1:7" ht="15.6" x14ac:dyDescent="0.3">
      <c r="A1" s="14" t="s">
        <v>0</v>
      </c>
      <c r="B1" s="14"/>
      <c r="C1" s="14"/>
      <c r="D1" s="14"/>
      <c r="E1" s="14"/>
      <c r="F1" s="14"/>
    </row>
    <row r="2" spans="1:7" x14ac:dyDescent="0.3">
      <c r="A2" s="15" t="s">
        <v>146</v>
      </c>
      <c r="C2" s="15"/>
      <c r="D2" s="15"/>
      <c r="E2" s="15"/>
      <c r="F2" s="15"/>
    </row>
    <row r="3" spans="1:7" x14ac:dyDescent="0.3">
      <c r="A3" s="16" t="s">
        <v>158</v>
      </c>
      <c r="B3" s="16"/>
      <c r="C3" s="16"/>
      <c r="D3" s="16"/>
      <c r="E3" s="16"/>
      <c r="F3" s="16"/>
    </row>
    <row r="4" spans="1:7" ht="15.6" x14ac:dyDescent="0.3">
      <c r="A4" s="2" t="s">
        <v>153</v>
      </c>
      <c r="B4" s="15" t="s">
        <v>155</v>
      </c>
      <c r="C4" s="2"/>
      <c r="D4" s="2"/>
      <c r="E4" s="31" t="s">
        <v>151</v>
      </c>
      <c r="F4" s="1">
        <v>15.72</v>
      </c>
    </row>
    <row r="5" spans="1:7" ht="16.2" thickBot="1" x14ac:dyDescent="0.35">
      <c r="A5" s="2" t="s">
        <v>154</v>
      </c>
      <c r="B5" s="15" t="s">
        <v>156</v>
      </c>
      <c r="C5" s="2"/>
      <c r="D5" s="2"/>
      <c r="E5" s="3" t="s">
        <v>152</v>
      </c>
      <c r="F5" s="1">
        <v>7.33</v>
      </c>
    </row>
    <row r="6" spans="1:7" ht="15.6" thickTop="1" thickBot="1" x14ac:dyDescent="0.35">
      <c r="A6" s="4" t="s">
        <v>8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6</v>
      </c>
      <c r="G6" s="38" t="s">
        <v>150</v>
      </c>
    </row>
    <row r="7" spans="1:7" ht="16.2" thickTop="1" x14ac:dyDescent="0.3">
      <c r="A7" s="39" t="s">
        <v>85</v>
      </c>
      <c r="B7" s="40">
        <v>0.49</v>
      </c>
      <c r="C7" s="40">
        <v>0.49</v>
      </c>
      <c r="D7" s="41">
        <f t="shared" ref="D7:D36" si="0">C7-B7</f>
        <v>0</v>
      </c>
      <c r="E7" s="40">
        <f>D7*F4</f>
        <v>0</v>
      </c>
      <c r="F7" s="35"/>
      <c r="G7" s="37"/>
    </row>
    <row r="8" spans="1:7" ht="15.6" x14ac:dyDescent="0.3">
      <c r="A8" s="26" t="s">
        <v>86</v>
      </c>
      <c r="B8" s="24">
        <v>0</v>
      </c>
      <c r="C8" s="24">
        <v>0</v>
      </c>
      <c r="D8" s="25">
        <f t="shared" si="0"/>
        <v>0</v>
      </c>
      <c r="E8" s="196">
        <f>D12*F4</f>
        <v>13.833600000000041</v>
      </c>
      <c r="F8" s="36"/>
      <c r="G8" s="10"/>
    </row>
    <row r="9" spans="1:7" ht="15.6" x14ac:dyDescent="0.3">
      <c r="A9" s="26" t="s">
        <v>87</v>
      </c>
      <c r="B9" s="24">
        <v>0</v>
      </c>
      <c r="C9" s="24">
        <v>0</v>
      </c>
      <c r="D9" s="25">
        <f t="shared" si="0"/>
        <v>0</v>
      </c>
      <c r="E9" s="197"/>
      <c r="F9" s="36"/>
      <c r="G9" s="10"/>
    </row>
    <row r="10" spans="1:7" ht="15.6" x14ac:dyDescent="0.3">
      <c r="A10" s="26" t="s">
        <v>88</v>
      </c>
      <c r="B10" s="24">
        <v>0</v>
      </c>
      <c r="C10" s="24">
        <v>0</v>
      </c>
      <c r="D10" s="25">
        <f t="shared" si="0"/>
        <v>0</v>
      </c>
      <c r="E10" s="197"/>
      <c r="F10" s="36"/>
      <c r="G10" s="10"/>
    </row>
    <row r="11" spans="1:7" ht="15.6" x14ac:dyDescent="0.3">
      <c r="A11" s="27" t="s">
        <v>9</v>
      </c>
      <c r="B11" s="24">
        <v>0</v>
      </c>
      <c r="C11" s="24">
        <v>0</v>
      </c>
      <c r="D11" s="25">
        <f t="shared" si="0"/>
        <v>0</v>
      </c>
      <c r="E11" s="197"/>
      <c r="F11" s="36"/>
      <c r="G11" s="10"/>
    </row>
    <row r="12" spans="1:7" ht="15.6" x14ac:dyDescent="0.3">
      <c r="A12" s="27" t="s">
        <v>10</v>
      </c>
      <c r="B12" s="24">
        <v>52.82</v>
      </c>
      <c r="C12" s="24">
        <v>53.7</v>
      </c>
      <c r="D12" s="25">
        <f t="shared" si="0"/>
        <v>0.88000000000000256</v>
      </c>
      <c r="E12" s="197"/>
      <c r="F12" s="36"/>
      <c r="G12" s="10"/>
    </row>
    <row r="13" spans="1:7" ht="15.6" x14ac:dyDescent="0.3">
      <c r="A13" s="27" t="s">
        <v>11</v>
      </c>
      <c r="B13" s="24">
        <v>0</v>
      </c>
      <c r="C13" s="24">
        <v>0</v>
      </c>
      <c r="D13" s="25">
        <f t="shared" si="0"/>
        <v>0</v>
      </c>
      <c r="E13" s="197"/>
      <c r="F13" s="36"/>
      <c r="G13" s="10"/>
    </row>
    <row r="14" spans="1:7" ht="15.6" x14ac:dyDescent="0.3">
      <c r="A14" s="27" t="s">
        <v>12</v>
      </c>
      <c r="B14" s="24">
        <v>0</v>
      </c>
      <c r="C14" s="24">
        <v>0</v>
      </c>
      <c r="D14" s="25">
        <f t="shared" si="0"/>
        <v>0</v>
      </c>
      <c r="E14" s="197"/>
      <c r="F14" s="36"/>
      <c r="G14" s="10"/>
    </row>
    <row r="15" spans="1:7" ht="15.6" x14ac:dyDescent="0.3">
      <c r="A15" s="27" t="s">
        <v>13</v>
      </c>
      <c r="B15" s="24">
        <v>0</v>
      </c>
      <c r="C15" s="24">
        <v>0</v>
      </c>
      <c r="D15" s="25">
        <f t="shared" si="0"/>
        <v>0</v>
      </c>
      <c r="E15" s="197"/>
      <c r="F15" s="36"/>
      <c r="G15" s="10"/>
    </row>
    <row r="16" spans="1:7" ht="15.6" x14ac:dyDescent="0.3">
      <c r="A16" s="27" t="s">
        <v>89</v>
      </c>
      <c r="B16" s="24">
        <v>0</v>
      </c>
      <c r="C16" s="24">
        <v>0</v>
      </c>
      <c r="D16" s="25">
        <f t="shared" si="0"/>
        <v>0</v>
      </c>
      <c r="E16" s="197"/>
      <c r="F16" s="36"/>
      <c r="G16" s="10"/>
    </row>
    <row r="17" spans="1:7" ht="15.6" x14ac:dyDescent="0.3">
      <c r="A17" s="27" t="s">
        <v>147</v>
      </c>
      <c r="B17" s="24">
        <v>0</v>
      </c>
      <c r="C17" s="24">
        <v>0</v>
      </c>
      <c r="D17" s="25">
        <f t="shared" si="0"/>
        <v>0</v>
      </c>
      <c r="E17" s="198"/>
      <c r="F17" s="36"/>
      <c r="G17" s="10"/>
    </row>
    <row r="18" spans="1:7" ht="15.6" x14ac:dyDescent="0.3">
      <c r="A18" s="12" t="s">
        <v>149</v>
      </c>
      <c r="B18" s="32">
        <v>0.55000000000000004</v>
      </c>
      <c r="C18" s="32">
        <v>0.56000000000000005</v>
      </c>
      <c r="D18" s="33">
        <f t="shared" si="0"/>
        <v>1.0000000000000009E-2</v>
      </c>
      <c r="E18" s="34">
        <f>D18*F4</f>
        <v>0.15720000000000015</v>
      </c>
      <c r="F18" s="5"/>
      <c r="G18" s="10"/>
    </row>
    <row r="19" spans="1:7" ht="15.6" x14ac:dyDescent="0.3">
      <c r="A19" s="12" t="s">
        <v>16</v>
      </c>
      <c r="B19" s="32">
        <v>29.84</v>
      </c>
      <c r="C19" s="32">
        <v>29.85</v>
      </c>
      <c r="D19" s="33">
        <f t="shared" si="0"/>
        <v>1.0000000000001563E-2</v>
      </c>
      <c r="E19" s="34">
        <f>D19*F4</f>
        <v>0.15720000000002457</v>
      </c>
      <c r="F19" s="5"/>
      <c r="G19" s="10"/>
    </row>
    <row r="20" spans="1:7" ht="15.6" x14ac:dyDescent="0.3">
      <c r="A20" s="28" t="s">
        <v>90</v>
      </c>
      <c r="B20" s="29">
        <v>0</v>
      </c>
      <c r="C20" s="29">
        <v>0</v>
      </c>
      <c r="D20" s="30">
        <f t="shared" si="0"/>
        <v>0</v>
      </c>
      <c r="E20" s="193">
        <f>D23*F4</f>
        <v>5.1876000000001969</v>
      </c>
      <c r="F20" s="36"/>
      <c r="G20" s="10"/>
    </row>
    <row r="21" spans="1:7" ht="15.6" x14ac:dyDescent="0.3">
      <c r="A21" s="28" t="s">
        <v>14</v>
      </c>
      <c r="B21" s="29">
        <v>0</v>
      </c>
      <c r="C21" s="29">
        <v>0</v>
      </c>
      <c r="D21" s="30">
        <f t="shared" si="0"/>
        <v>0</v>
      </c>
      <c r="E21" s="194"/>
      <c r="F21" s="36"/>
      <c r="G21" s="10"/>
    </row>
    <row r="22" spans="1:7" ht="15.6" x14ac:dyDescent="0.3">
      <c r="A22" s="28" t="s">
        <v>148</v>
      </c>
      <c r="B22" s="29">
        <v>0</v>
      </c>
      <c r="C22" s="29">
        <v>0</v>
      </c>
      <c r="D22" s="30">
        <f t="shared" si="0"/>
        <v>0</v>
      </c>
      <c r="E22" s="194"/>
      <c r="F22" s="36"/>
      <c r="G22" s="10"/>
    </row>
    <row r="23" spans="1:7" ht="15.6" x14ac:dyDescent="0.3">
      <c r="A23" s="28" t="s">
        <v>15</v>
      </c>
      <c r="B23" s="29">
        <v>64.319999999999993</v>
      </c>
      <c r="C23" s="29">
        <v>64.650000000000006</v>
      </c>
      <c r="D23" s="30">
        <f t="shared" si="0"/>
        <v>0.33000000000001251</v>
      </c>
      <c r="E23" s="194"/>
      <c r="F23" s="36"/>
      <c r="G23" s="10"/>
    </row>
    <row r="24" spans="1:7" ht="15.6" x14ac:dyDescent="0.3">
      <c r="A24" s="28" t="s">
        <v>17</v>
      </c>
      <c r="B24" s="29">
        <v>0</v>
      </c>
      <c r="C24" s="29">
        <v>0</v>
      </c>
      <c r="D24" s="30">
        <f t="shared" si="0"/>
        <v>0</v>
      </c>
      <c r="E24" s="194"/>
      <c r="F24" s="36"/>
      <c r="G24" s="10"/>
    </row>
    <row r="25" spans="1:7" ht="15.6" x14ac:dyDescent="0.3">
      <c r="A25" s="28" t="s">
        <v>91</v>
      </c>
      <c r="B25" s="29">
        <v>0</v>
      </c>
      <c r="C25" s="29">
        <v>0</v>
      </c>
      <c r="D25" s="30">
        <f t="shared" si="0"/>
        <v>0</v>
      </c>
      <c r="E25" s="195"/>
      <c r="F25" s="36"/>
      <c r="G25" s="10"/>
    </row>
    <row r="26" spans="1:7" ht="15.6" x14ac:dyDescent="0.3">
      <c r="A26" s="12" t="s">
        <v>92</v>
      </c>
      <c r="B26" s="9">
        <v>4.57</v>
      </c>
      <c r="C26" s="6">
        <v>4.57</v>
      </c>
      <c r="D26" s="5">
        <f t="shared" si="0"/>
        <v>0</v>
      </c>
      <c r="E26" s="7">
        <f>D26*F4</f>
        <v>0</v>
      </c>
      <c r="F26" s="5"/>
    </row>
    <row r="27" spans="1:7" ht="15.6" x14ac:dyDescent="0.3">
      <c r="A27" s="12" t="s">
        <v>93</v>
      </c>
      <c r="B27" s="6">
        <v>1.89</v>
      </c>
      <c r="C27" s="6">
        <v>1.89</v>
      </c>
      <c r="D27" s="5">
        <f t="shared" si="0"/>
        <v>0</v>
      </c>
      <c r="E27" s="7">
        <f>D27*F4</f>
        <v>0</v>
      </c>
      <c r="F27" s="5"/>
    </row>
    <row r="28" spans="1:7" ht="15.6" x14ac:dyDescent="0.3">
      <c r="A28" s="12" t="s">
        <v>94</v>
      </c>
      <c r="B28" s="5">
        <v>6.17</v>
      </c>
      <c r="C28" s="5">
        <v>6.93</v>
      </c>
      <c r="D28" s="5">
        <f t="shared" si="0"/>
        <v>0.75999999999999979</v>
      </c>
      <c r="E28" s="7">
        <f>D28*F4</f>
        <v>11.947199999999997</v>
      </c>
      <c r="F28" s="5"/>
    </row>
    <row r="29" spans="1:7" ht="15.6" x14ac:dyDescent="0.3">
      <c r="A29" s="12" t="s">
        <v>95</v>
      </c>
      <c r="B29" s="6">
        <v>3.86</v>
      </c>
      <c r="C29" s="6">
        <v>4.1900000000000004</v>
      </c>
      <c r="D29" s="5">
        <f t="shared" si="0"/>
        <v>0.33000000000000052</v>
      </c>
      <c r="E29" s="7">
        <f>D29*F4</f>
        <v>5.1876000000000086</v>
      </c>
      <c r="F29" s="5"/>
    </row>
    <row r="30" spans="1:7" ht="15.6" x14ac:dyDescent="0.3">
      <c r="A30" s="12" t="s">
        <v>96</v>
      </c>
      <c r="B30" s="6">
        <v>4.34</v>
      </c>
      <c r="C30" s="6">
        <v>4.4400000000000004</v>
      </c>
      <c r="D30" s="5">
        <f t="shared" si="0"/>
        <v>0.10000000000000053</v>
      </c>
      <c r="E30" s="7">
        <f>D30*F4</f>
        <v>1.5720000000000085</v>
      </c>
      <c r="F30" s="5"/>
    </row>
    <row r="31" spans="1:7" ht="15.6" x14ac:dyDescent="0.3">
      <c r="A31" s="12" t="s">
        <v>97</v>
      </c>
      <c r="B31" s="6">
        <v>1.62</v>
      </c>
      <c r="C31" s="6">
        <v>21.62</v>
      </c>
      <c r="D31" s="5">
        <f t="shared" si="0"/>
        <v>20</v>
      </c>
      <c r="E31" s="7">
        <f>D31*F4</f>
        <v>314.40000000000003</v>
      </c>
      <c r="F31" s="5"/>
    </row>
    <row r="32" spans="1:7" ht="15.6" x14ac:dyDescent="0.3">
      <c r="A32" s="12" t="s">
        <v>98</v>
      </c>
      <c r="B32" s="6">
        <v>8.43</v>
      </c>
      <c r="C32" s="6">
        <v>8.4499999999999993</v>
      </c>
      <c r="D32" s="5">
        <f t="shared" si="0"/>
        <v>1.9999999999999574E-2</v>
      </c>
      <c r="E32" s="7">
        <f>D32*F4</f>
        <v>0.3143999999999933</v>
      </c>
      <c r="F32" s="5"/>
    </row>
    <row r="33" spans="1:6" ht="15.6" x14ac:dyDescent="0.3">
      <c r="A33" s="12" t="s">
        <v>99</v>
      </c>
      <c r="B33" s="6">
        <v>8.1300000000000008</v>
      </c>
      <c r="C33" s="6">
        <v>18.170000000000002</v>
      </c>
      <c r="D33" s="5">
        <f t="shared" si="0"/>
        <v>10.040000000000001</v>
      </c>
      <c r="E33" s="7">
        <f>D33*F4</f>
        <v>157.82880000000003</v>
      </c>
      <c r="F33" s="5"/>
    </row>
    <row r="34" spans="1:6" ht="15.6" x14ac:dyDescent="0.3">
      <c r="A34" s="12" t="s">
        <v>100</v>
      </c>
      <c r="B34" s="6">
        <v>11.85</v>
      </c>
      <c r="C34" s="6">
        <v>12.13</v>
      </c>
      <c r="D34" s="5">
        <f t="shared" si="0"/>
        <v>0.28000000000000114</v>
      </c>
      <c r="E34" s="7">
        <f>D34*F4</f>
        <v>4.4016000000000179</v>
      </c>
      <c r="F34" s="5"/>
    </row>
    <row r="35" spans="1:6" ht="15.6" x14ac:dyDescent="0.3">
      <c r="A35" s="12" t="s">
        <v>101</v>
      </c>
      <c r="B35" s="6">
        <v>8.94</v>
      </c>
      <c r="C35" s="6">
        <v>8.9499999999999993</v>
      </c>
      <c r="D35" s="5">
        <f t="shared" si="0"/>
        <v>9.9999999999997868E-3</v>
      </c>
      <c r="E35" s="7">
        <f>D35*F4</f>
        <v>0.15719999999999665</v>
      </c>
      <c r="F35" s="5"/>
    </row>
    <row r="36" spans="1:6" ht="15.6" x14ac:dyDescent="0.3">
      <c r="A36" s="12" t="s">
        <v>102</v>
      </c>
      <c r="B36" s="6">
        <v>2.23</v>
      </c>
      <c r="C36" s="6">
        <v>2.23</v>
      </c>
      <c r="D36" s="5">
        <f t="shared" si="0"/>
        <v>0</v>
      </c>
      <c r="E36" s="7">
        <f>D36*F4</f>
        <v>0</v>
      </c>
      <c r="F36" s="5"/>
    </row>
    <row r="37" spans="1:6" ht="15.6" x14ac:dyDescent="0.3">
      <c r="A37" s="12" t="s">
        <v>103</v>
      </c>
      <c r="B37" s="6">
        <v>2.73</v>
      </c>
      <c r="C37" s="6">
        <v>2.74</v>
      </c>
      <c r="D37" s="5">
        <f t="shared" ref="D37:D85" si="1">C37-B37</f>
        <v>1.0000000000000231E-2</v>
      </c>
      <c r="E37" s="6">
        <f>D37*F4</f>
        <v>0.15720000000000364</v>
      </c>
      <c r="F37" s="10"/>
    </row>
    <row r="38" spans="1:6" ht="15.6" x14ac:dyDescent="0.3">
      <c r="A38" s="12" t="s">
        <v>104</v>
      </c>
      <c r="B38" s="10">
        <v>4.33</v>
      </c>
      <c r="C38" s="10">
        <v>4.78</v>
      </c>
      <c r="D38" s="5">
        <f>C38-B38</f>
        <v>0.45000000000000018</v>
      </c>
      <c r="E38" s="6">
        <f>D38*F4</f>
        <v>7.0740000000000034</v>
      </c>
      <c r="F38" s="10"/>
    </row>
    <row r="39" spans="1:6" ht="15.6" x14ac:dyDescent="0.3">
      <c r="A39" s="12" t="s">
        <v>105</v>
      </c>
      <c r="B39" s="10">
        <v>0.84</v>
      </c>
      <c r="C39" s="10">
        <v>0.94</v>
      </c>
      <c r="D39" s="5">
        <f t="shared" si="1"/>
        <v>9.9999999999999978E-2</v>
      </c>
      <c r="E39" s="6">
        <f>D39*F4</f>
        <v>1.5719999999999996</v>
      </c>
      <c r="F39" s="10"/>
    </row>
    <row r="40" spans="1:6" ht="15.6" x14ac:dyDescent="0.3">
      <c r="A40" s="12" t="s">
        <v>106</v>
      </c>
      <c r="B40" s="10">
        <v>4.29</v>
      </c>
      <c r="C40" s="10">
        <v>14.29</v>
      </c>
      <c r="D40" s="5">
        <f>C40-B40</f>
        <v>10</v>
      </c>
      <c r="E40" s="6">
        <f>D40*F4</f>
        <v>157.20000000000002</v>
      </c>
      <c r="F40" s="10"/>
    </row>
    <row r="41" spans="1:6" ht="15.6" x14ac:dyDescent="0.3">
      <c r="A41" s="12" t="s">
        <v>18</v>
      </c>
      <c r="B41" s="10">
        <v>0.95</v>
      </c>
      <c r="C41" s="10">
        <v>6.95</v>
      </c>
      <c r="D41" s="5">
        <f t="shared" si="1"/>
        <v>6</v>
      </c>
      <c r="E41" s="6">
        <f>D41*F4</f>
        <v>94.320000000000007</v>
      </c>
      <c r="F41" s="10"/>
    </row>
    <row r="42" spans="1:6" ht="15.6" x14ac:dyDescent="0.3">
      <c r="A42" s="12" t="s">
        <v>19</v>
      </c>
      <c r="B42" s="10">
        <v>0.68</v>
      </c>
      <c r="C42" s="10">
        <v>22.97</v>
      </c>
      <c r="D42" s="5">
        <f>C42-B42</f>
        <v>22.29</v>
      </c>
      <c r="E42" s="6">
        <f>D42*F4</f>
        <v>350.39879999999999</v>
      </c>
      <c r="F42" s="10"/>
    </row>
    <row r="43" spans="1:6" ht="15.6" x14ac:dyDescent="0.3">
      <c r="A43" s="12" t="s">
        <v>107</v>
      </c>
      <c r="B43" s="10">
        <v>6.29</v>
      </c>
      <c r="C43" s="10">
        <v>6.31</v>
      </c>
      <c r="D43" s="5">
        <f t="shared" si="1"/>
        <v>1.9999999999999574E-2</v>
      </c>
      <c r="E43" s="6">
        <f>D43*F4</f>
        <v>0.3143999999999933</v>
      </c>
      <c r="F43" s="10"/>
    </row>
    <row r="44" spans="1:6" ht="15.6" x14ac:dyDescent="0.3">
      <c r="A44" s="12" t="s">
        <v>108</v>
      </c>
      <c r="B44" s="10">
        <v>5.48</v>
      </c>
      <c r="C44" s="10">
        <v>5.52</v>
      </c>
      <c r="D44" s="5">
        <f t="shared" si="1"/>
        <v>3.9999999999999147E-2</v>
      </c>
      <c r="E44" s="6">
        <f>D44*F4</f>
        <v>0.62879999999998659</v>
      </c>
      <c r="F44" s="10"/>
    </row>
    <row r="45" spans="1:6" ht="15.6" x14ac:dyDescent="0.3">
      <c r="A45" s="12" t="s">
        <v>20</v>
      </c>
      <c r="B45" s="10">
        <v>3.64</v>
      </c>
      <c r="C45" s="10">
        <v>4.18</v>
      </c>
      <c r="D45" s="5">
        <f t="shared" si="1"/>
        <v>0.53999999999999959</v>
      </c>
      <c r="E45" s="6">
        <f>D45*F4</f>
        <v>8.4887999999999941</v>
      </c>
      <c r="F45" s="10"/>
    </row>
    <row r="46" spans="1:6" ht="15.6" x14ac:dyDescent="0.3">
      <c r="A46" s="12" t="s">
        <v>21</v>
      </c>
      <c r="B46" s="10">
        <v>2.5099999999999998</v>
      </c>
      <c r="C46" s="10">
        <v>2.61</v>
      </c>
      <c r="D46" s="5">
        <f t="shared" si="1"/>
        <v>0.10000000000000009</v>
      </c>
      <c r="E46" s="6">
        <f>D46*F4</f>
        <v>1.5720000000000014</v>
      </c>
      <c r="F46" s="10"/>
    </row>
    <row r="47" spans="1:6" ht="15.6" x14ac:dyDescent="0.3">
      <c r="A47" s="12" t="s">
        <v>22</v>
      </c>
      <c r="B47" s="10">
        <v>2.59</v>
      </c>
      <c r="C47" s="10">
        <v>14.18</v>
      </c>
      <c r="D47" s="5">
        <f t="shared" si="1"/>
        <v>11.59</v>
      </c>
      <c r="E47" s="6">
        <f>D47*F4</f>
        <v>182.19480000000001</v>
      </c>
      <c r="F47" s="10"/>
    </row>
    <row r="48" spans="1:6" ht="15.6" x14ac:dyDescent="0.3">
      <c r="A48" s="12" t="s">
        <v>23</v>
      </c>
      <c r="B48" s="10">
        <v>2.72</v>
      </c>
      <c r="C48" s="10">
        <v>6.21</v>
      </c>
      <c r="D48" s="5">
        <f t="shared" si="1"/>
        <v>3.4899999999999998</v>
      </c>
      <c r="E48" s="6">
        <f>D48*F4</f>
        <v>54.8628</v>
      </c>
      <c r="F48" s="10"/>
    </row>
    <row r="49" spans="1:6" ht="15.6" x14ac:dyDescent="0.3">
      <c r="A49" s="12" t="s">
        <v>24</v>
      </c>
      <c r="B49" s="10">
        <v>3.2</v>
      </c>
      <c r="C49" s="10">
        <v>3.2</v>
      </c>
      <c r="D49" s="5">
        <f t="shared" si="1"/>
        <v>0</v>
      </c>
      <c r="E49" s="6">
        <f>D49*F4</f>
        <v>0</v>
      </c>
      <c r="F49" s="10"/>
    </row>
    <row r="50" spans="1:6" ht="15.6" x14ac:dyDescent="0.3">
      <c r="A50" s="12" t="s">
        <v>25</v>
      </c>
      <c r="B50" s="10">
        <v>2.27</v>
      </c>
      <c r="C50" s="10">
        <v>2.27</v>
      </c>
      <c r="D50" s="5">
        <f t="shared" si="1"/>
        <v>0</v>
      </c>
      <c r="E50" s="6">
        <f>D50*F4</f>
        <v>0</v>
      </c>
      <c r="F50" s="10"/>
    </row>
    <row r="51" spans="1:6" ht="15.6" x14ac:dyDescent="0.3">
      <c r="A51" s="12" t="s">
        <v>26</v>
      </c>
      <c r="B51" s="10">
        <v>3.09</v>
      </c>
      <c r="C51" s="10">
        <v>3.33</v>
      </c>
      <c r="D51" s="5">
        <f t="shared" si="1"/>
        <v>0.24000000000000021</v>
      </c>
      <c r="E51" s="6">
        <f>D51*F4</f>
        <v>3.7728000000000037</v>
      </c>
      <c r="F51" s="10"/>
    </row>
    <row r="52" spans="1:6" ht="15.6" x14ac:dyDescent="0.3">
      <c r="A52" s="12" t="s">
        <v>27</v>
      </c>
      <c r="B52" s="10">
        <v>0.32</v>
      </c>
      <c r="C52" s="10">
        <v>0.37</v>
      </c>
      <c r="D52" s="5">
        <f t="shared" si="1"/>
        <v>4.9999999999999989E-2</v>
      </c>
      <c r="E52" s="6">
        <f>D52*F4</f>
        <v>0.78599999999999981</v>
      </c>
      <c r="F52" s="10"/>
    </row>
    <row r="53" spans="1:6" ht="15.6" x14ac:dyDescent="0.3">
      <c r="A53" s="12" t="s">
        <v>109</v>
      </c>
      <c r="B53" s="10">
        <v>9.0500000000000007</v>
      </c>
      <c r="C53" s="10">
        <v>35.950000000000003</v>
      </c>
      <c r="D53" s="5">
        <f>C53-B53</f>
        <v>26.900000000000002</v>
      </c>
      <c r="E53" s="6">
        <f>D53*F4</f>
        <v>422.86800000000005</v>
      </c>
      <c r="F53" s="10"/>
    </row>
    <row r="54" spans="1:6" ht="15.6" x14ac:dyDescent="0.3">
      <c r="A54" s="12" t="s">
        <v>28</v>
      </c>
      <c r="B54" s="10">
        <v>3.24</v>
      </c>
      <c r="C54" s="10">
        <v>3.54</v>
      </c>
      <c r="D54" s="5">
        <f t="shared" si="1"/>
        <v>0.29999999999999982</v>
      </c>
      <c r="E54" s="6">
        <f>D54*F4</f>
        <v>4.7159999999999975</v>
      </c>
      <c r="F54" s="10"/>
    </row>
    <row r="55" spans="1:6" ht="15.6" x14ac:dyDescent="0.3">
      <c r="A55" s="12" t="s">
        <v>29</v>
      </c>
      <c r="B55" s="10">
        <v>1.19</v>
      </c>
      <c r="C55" s="10">
        <v>1.28</v>
      </c>
      <c r="D55" s="5">
        <f t="shared" si="1"/>
        <v>9.000000000000008E-2</v>
      </c>
      <c r="E55" s="6">
        <f>D55*F4</f>
        <v>1.4148000000000014</v>
      </c>
      <c r="F55" s="10"/>
    </row>
    <row r="56" spans="1:6" ht="15.6" x14ac:dyDescent="0.3">
      <c r="A56" s="12" t="s">
        <v>30</v>
      </c>
      <c r="B56" s="10">
        <v>0.97</v>
      </c>
      <c r="C56" s="10">
        <v>0.97</v>
      </c>
      <c r="D56" s="5">
        <f t="shared" si="1"/>
        <v>0</v>
      </c>
      <c r="E56" s="6">
        <f>D56*F4</f>
        <v>0</v>
      </c>
      <c r="F56" s="10"/>
    </row>
    <row r="57" spans="1:6" ht="15.6" x14ac:dyDescent="0.3">
      <c r="A57" s="12" t="s">
        <v>31</v>
      </c>
      <c r="B57" s="10">
        <v>1.86</v>
      </c>
      <c r="C57" s="10">
        <v>1.91</v>
      </c>
      <c r="D57" s="5">
        <f t="shared" si="1"/>
        <v>4.9999999999999822E-2</v>
      </c>
      <c r="E57" s="6">
        <f>D57*F4</f>
        <v>0.78599999999999726</v>
      </c>
      <c r="F57" s="10"/>
    </row>
    <row r="58" spans="1:6" ht="15.6" x14ac:dyDescent="0.3">
      <c r="A58" s="12" t="s">
        <v>32</v>
      </c>
      <c r="B58" s="10">
        <v>7.42</v>
      </c>
      <c r="C58" s="10">
        <v>8.3699999999999992</v>
      </c>
      <c r="D58" s="5">
        <f t="shared" si="1"/>
        <v>0.94999999999999929</v>
      </c>
      <c r="E58" s="6">
        <f>D58*F4</f>
        <v>14.933999999999989</v>
      </c>
      <c r="F58" s="10"/>
    </row>
    <row r="59" spans="1:6" ht="15.6" x14ac:dyDescent="0.3">
      <c r="A59" s="12" t="s">
        <v>33</v>
      </c>
      <c r="B59" s="10">
        <v>1.46</v>
      </c>
      <c r="C59" s="10">
        <v>11.57</v>
      </c>
      <c r="D59" s="5">
        <f t="shared" si="1"/>
        <v>10.11</v>
      </c>
      <c r="E59" s="6">
        <f>D59*F4</f>
        <v>158.92920000000001</v>
      </c>
      <c r="F59" s="10"/>
    </row>
    <row r="60" spans="1:6" ht="15.6" x14ac:dyDescent="0.3">
      <c r="A60" s="12" t="s">
        <v>34</v>
      </c>
      <c r="B60" s="10">
        <v>7.81</v>
      </c>
      <c r="C60" s="10">
        <v>8.2100000000000009</v>
      </c>
      <c r="D60" s="5">
        <f t="shared" si="1"/>
        <v>0.40000000000000124</v>
      </c>
      <c r="E60" s="6">
        <f>D60*F4</f>
        <v>6.2880000000000198</v>
      </c>
      <c r="F60" s="10"/>
    </row>
    <row r="61" spans="1:6" ht="15.6" x14ac:dyDescent="0.3">
      <c r="A61" s="12" t="s">
        <v>110</v>
      </c>
      <c r="B61" s="10">
        <v>0.85</v>
      </c>
      <c r="C61" s="10">
        <v>0.85</v>
      </c>
      <c r="D61" s="5">
        <f t="shared" si="1"/>
        <v>0</v>
      </c>
      <c r="E61" s="6">
        <f>D61*F4</f>
        <v>0</v>
      </c>
      <c r="F61" s="10"/>
    </row>
    <row r="62" spans="1:6" ht="15.6" x14ac:dyDescent="0.3">
      <c r="A62" s="12" t="s">
        <v>35</v>
      </c>
      <c r="B62" s="10">
        <v>0.65</v>
      </c>
      <c r="C62" s="10">
        <v>11.42</v>
      </c>
      <c r="D62" s="5">
        <f t="shared" si="1"/>
        <v>10.77</v>
      </c>
      <c r="E62" s="6">
        <f>D62*F4</f>
        <v>169.30439999999999</v>
      </c>
      <c r="F62" s="10"/>
    </row>
    <row r="63" spans="1:6" ht="15.6" x14ac:dyDescent="0.3">
      <c r="A63" s="12" t="s">
        <v>111</v>
      </c>
      <c r="B63" s="10">
        <v>1.36</v>
      </c>
      <c r="C63" s="10">
        <v>1.36</v>
      </c>
      <c r="D63" s="5">
        <f t="shared" si="1"/>
        <v>0</v>
      </c>
      <c r="E63" s="6">
        <f>D63*F4</f>
        <v>0</v>
      </c>
      <c r="F63" s="10"/>
    </row>
    <row r="64" spans="1:6" ht="15.6" x14ac:dyDescent="0.3">
      <c r="A64" s="12" t="s">
        <v>36</v>
      </c>
      <c r="B64" s="10">
        <v>8.19</v>
      </c>
      <c r="C64" s="10">
        <v>9.76</v>
      </c>
      <c r="D64" s="5">
        <f t="shared" si="1"/>
        <v>1.5700000000000003</v>
      </c>
      <c r="E64" s="6">
        <f>D64*F4</f>
        <v>24.680400000000006</v>
      </c>
      <c r="F64" s="10"/>
    </row>
    <row r="65" spans="1:6" ht="15.6" x14ac:dyDescent="0.3">
      <c r="A65" s="12" t="s">
        <v>37</v>
      </c>
      <c r="B65" s="10">
        <v>3.04</v>
      </c>
      <c r="C65" s="10">
        <v>3.04</v>
      </c>
      <c r="D65" s="5">
        <f t="shared" si="1"/>
        <v>0</v>
      </c>
      <c r="E65" s="6">
        <f>D65*F4</f>
        <v>0</v>
      </c>
      <c r="F65" s="10"/>
    </row>
    <row r="66" spans="1:6" ht="15.6" x14ac:dyDescent="0.3">
      <c r="A66" s="12" t="s">
        <v>38</v>
      </c>
      <c r="B66" s="10">
        <v>1.72</v>
      </c>
      <c r="C66" s="10">
        <v>1.73</v>
      </c>
      <c r="D66" s="5">
        <f t="shared" si="1"/>
        <v>1.0000000000000009E-2</v>
      </c>
      <c r="E66" s="6">
        <f>D66*F4</f>
        <v>0.15720000000000015</v>
      </c>
      <c r="F66" s="10"/>
    </row>
    <row r="67" spans="1:6" ht="15.6" x14ac:dyDescent="0.3">
      <c r="A67" s="12" t="s">
        <v>39</v>
      </c>
      <c r="B67" s="10">
        <v>1.41</v>
      </c>
      <c r="C67" s="10">
        <v>1.41</v>
      </c>
      <c r="D67" s="5">
        <f t="shared" si="1"/>
        <v>0</v>
      </c>
      <c r="E67" s="6">
        <f>D67*F4</f>
        <v>0</v>
      </c>
      <c r="F67" s="10"/>
    </row>
    <row r="68" spans="1:6" ht="15.6" x14ac:dyDescent="0.3">
      <c r="A68" s="12" t="s">
        <v>40</v>
      </c>
      <c r="B68" s="10">
        <v>1.63</v>
      </c>
      <c r="C68" s="10">
        <v>1.64</v>
      </c>
      <c r="D68" s="5">
        <f t="shared" si="1"/>
        <v>1.0000000000000009E-2</v>
      </c>
      <c r="E68" s="6">
        <f>D68*F4</f>
        <v>0.15720000000000015</v>
      </c>
      <c r="F68" s="10"/>
    </row>
    <row r="69" spans="1:6" ht="15.6" x14ac:dyDescent="0.3">
      <c r="A69" s="12" t="s">
        <v>112</v>
      </c>
      <c r="B69" s="10">
        <v>1.1200000000000001</v>
      </c>
      <c r="C69" s="10">
        <v>1.1200000000000001</v>
      </c>
      <c r="D69" s="5">
        <f t="shared" si="1"/>
        <v>0</v>
      </c>
      <c r="E69" s="6">
        <f>D69*F4</f>
        <v>0</v>
      </c>
      <c r="F69" s="10"/>
    </row>
    <row r="70" spans="1:6" ht="15.6" x14ac:dyDescent="0.3">
      <c r="A70" s="12" t="s">
        <v>113</v>
      </c>
      <c r="B70" s="10">
        <v>1.29</v>
      </c>
      <c r="C70" s="10">
        <v>1.4</v>
      </c>
      <c r="D70" s="5">
        <f t="shared" si="1"/>
        <v>0.10999999999999988</v>
      </c>
      <c r="E70" s="6">
        <f>D70*F4</f>
        <v>1.7291999999999981</v>
      </c>
      <c r="F70" s="10"/>
    </row>
    <row r="71" spans="1:6" ht="15.6" x14ac:dyDescent="0.3">
      <c r="A71" s="12" t="s">
        <v>114</v>
      </c>
      <c r="B71" s="10">
        <v>5.76</v>
      </c>
      <c r="C71" s="10">
        <v>5.76</v>
      </c>
      <c r="D71" s="5">
        <f t="shared" si="1"/>
        <v>0</v>
      </c>
      <c r="E71" s="6">
        <f>D71*F4</f>
        <v>0</v>
      </c>
      <c r="F71" s="10"/>
    </row>
    <row r="72" spans="1:6" ht="15.6" x14ac:dyDescent="0.3">
      <c r="A72" s="12" t="s">
        <v>115</v>
      </c>
      <c r="B72" s="10">
        <v>1.9</v>
      </c>
      <c r="C72" s="10">
        <v>1.9</v>
      </c>
      <c r="D72" s="5">
        <f t="shared" si="1"/>
        <v>0</v>
      </c>
      <c r="E72" s="6">
        <f>D72*F4</f>
        <v>0</v>
      </c>
      <c r="F72" s="10"/>
    </row>
    <row r="73" spans="1:6" ht="15.6" x14ac:dyDescent="0.3">
      <c r="A73" s="12" t="s">
        <v>116</v>
      </c>
      <c r="B73" s="10">
        <v>5.61</v>
      </c>
      <c r="C73" s="10">
        <v>5.61</v>
      </c>
      <c r="D73" s="5">
        <f t="shared" si="1"/>
        <v>0</v>
      </c>
      <c r="E73" s="6">
        <f>D73*F4</f>
        <v>0</v>
      </c>
      <c r="F73" s="10"/>
    </row>
    <row r="74" spans="1:6" ht="15.6" x14ac:dyDescent="0.3">
      <c r="A74" s="12" t="s">
        <v>41</v>
      </c>
      <c r="B74" s="10">
        <v>1.1100000000000001</v>
      </c>
      <c r="C74" s="10">
        <v>1.1100000000000001</v>
      </c>
      <c r="D74" s="5">
        <f t="shared" si="1"/>
        <v>0</v>
      </c>
      <c r="E74" s="6">
        <f>D74*F4</f>
        <v>0</v>
      </c>
      <c r="F74" s="10"/>
    </row>
    <row r="75" spans="1:6" ht="15.6" x14ac:dyDescent="0.3">
      <c r="A75" s="12" t="s">
        <v>42</v>
      </c>
      <c r="B75" s="10">
        <v>5.71</v>
      </c>
      <c r="C75" s="10">
        <v>5.73</v>
      </c>
      <c r="D75" s="5">
        <f t="shared" si="1"/>
        <v>2.0000000000000462E-2</v>
      </c>
      <c r="E75" s="6">
        <f>D75*F4</f>
        <v>0.31440000000000728</v>
      </c>
      <c r="F75" s="10"/>
    </row>
    <row r="76" spans="1:6" ht="15.6" x14ac:dyDescent="0.3">
      <c r="A76" s="12" t="s">
        <v>117</v>
      </c>
      <c r="B76" s="10">
        <v>1.57</v>
      </c>
      <c r="C76" s="10">
        <v>1.57</v>
      </c>
      <c r="D76" s="5">
        <f t="shared" si="1"/>
        <v>0</v>
      </c>
      <c r="E76" s="6">
        <f>D76*F4</f>
        <v>0</v>
      </c>
      <c r="F76" s="10"/>
    </row>
    <row r="77" spans="1:6" ht="15.6" x14ac:dyDescent="0.3">
      <c r="A77" s="13" t="s">
        <v>43</v>
      </c>
      <c r="B77" s="10">
        <v>4.5199999999999996</v>
      </c>
      <c r="C77" s="10">
        <v>11.55</v>
      </c>
      <c r="D77" s="5">
        <f t="shared" si="1"/>
        <v>7.0300000000000011</v>
      </c>
      <c r="E77" s="6">
        <f>D77*F5</f>
        <v>51.529900000000012</v>
      </c>
      <c r="F77" s="10"/>
    </row>
    <row r="78" spans="1:6" ht="15.6" x14ac:dyDescent="0.3">
      <c r="A78" s="13" t="s">
        <v>44</v>
      </c>
      <c r="B78" s="10">
        <v>0.13</v>
      </c>
      <c r="C78" s="10">
        <v>0.13</v>
      </c>
      <c r="D78" s="5">
        <f t="shared" si="1"/>
        <v>0</v>
      </c>
      <c r="E78" s="6">
        <f>D78*F5</f>
        <v>0</v>
      </c>
      <c r="F78" s="10"/>
    </row>
    <row r="79" spans="1:6" ht="15.6" x14ac:dyDescent="0.3">
      <c r="A79" s="13" t="s">
        <v>118</v>
      </c>
      <c r="B79" s="10">
        <v>2.73</v>
      </c>
      <c r="C79" s="10">
        <v>2.73</v>
      </c>
      <c r="D79" s="5">
        <f t="shared" si="1"/>
        <v>0</v>
      </c>
      <c r="E79" s="6">
        <f>D79*F5</f>
        <v>0</v>
      </c>
      <c r="F79" s="10"/>
    </row>
    <row r="80" spans="1:6" ht="15.6" x14ac:dyDescent="0.3">
      <c r="A80" s="13" t="s">
        <v>119</v>
      </c>
      <c r="B80" s="10">
        <v>1.88</v>
      </c>
      <c r="C80" s="10">
        <v>1.88</v>
      </c>
      <c r="D80" s="5">
        <f t="shared" si="1"/>
        <v>0</v>
      </c>
      <c r="E80" s="6">
        <f>D80*F5</f>
        <v>0</v>
      </c>
      <c r="F80" s="10"/>
    </row>
    <row r="81" spans="1:6" ht="15.6" x14ac:dyDescent="0.3">
      <c r="A81" s="13" t="s">
        <v>45</v>
      </c>
      <c r="B81" s="10">
        <v>10.050000000000001</v>
      </c>
      <c r="C81" s="10">
        <v>21.72</v>
      </c>
      <c r="D81" s="5">
        <f t="shared" si="1"/>
        <v>11.669999999999998</v>
      </c>
      <c r="E81" s="6">
        <f>D81*F5</f>
        <v>85.541099999999986</v>
      </c>
      <c r="F81" s="10"/>
    </row>
    <row r="82" spans="1:6" ht="15.6" x14ac:dyDescent="0.3">
      <c r="A82" s="13" t="s">
        <v>46</v>
      </c>
      <c r="B82" s="10">
        <v>65.38</v>
      </c>
      <c r="C82" s="10">
        <v>76.180000000000007</v>
      </c>
      <c r="D82" s="5">
        <f t="shared" si="1"/>
        <v>10.800000000000011</v>
      </c>
      <c r="E82" s="6">
        <f>D82*F5</f>
        <v>79.164000000000087</v>
      </c>
      <c r="F82" s="10"/>
    </row>
    <row r="83" spans="1:6" ht="15.6" x14ac:dyDescent="0.3">
      <c r="A83" s="13" t="s">
        <v>47</v>
      </c>
      <c r="B83" s="10">
        <v>0.47</v>
      </c>
      <c r="C83" s="10">
        <v>4.25</v>
      </c>
      <c r="D83" s="5">
        <f t="shared" si="1"/>
        <v>3.7800000000000002</v>
      </c>
      <c r="E83" s="6">
        <f>D83*F5</f>
        <v>27.707400000000003</v>
      </c>
      <c r="F83" s="10"/>
    </row>
    <row r="84" spans="1:6" ht="15.6" x14ac:dyDescent="0.3">
      <c r="A84" s="13" t="s">
        <v>48</v>
      </c>
      <c r="B84" s="10">
        <v>9.3800000000000008</v>
      </c>
      <c r="C84" s="10">
        <v>17.190000000000001</v>
      </c>
      <c r="D84" s="5">
        <f t="shared" si="1"/>
        <v>7.8100000000000005</v>
      </c>
      <c r="E84" s="6">
        <f>D84*F5</f>
        <v>57.247300000000003</v>
      </c>
      <c r="F84" s="10"/>
    </row>
    <row r="85" spans="1:6" ht="15.6" x14ac:dyDescent="0.3">
      <c r="A85" s="13" t="s">
        <v>49</v>
      </c>
      <c r="B85" s="10">
        <v>35.44</v>
      </c>
      <c r="C85" s="10">
        <v>42.04</v>
      </c>
      <c r="D85" s="5">
        <f t="shared" si="1"/>
        <v>6.6000000000000014</v>
      </c>
      <c r="E85" s="6">
        <f>D85*F5</f>
        <v>48.378000000000014</v>
      </c>
      <c r="F85" s="10"/>
    </row>
    <row r="86" spans="1:6" ht="15.6" x14ac:dyDescent="0.3">
      <c r="A86" s="13" t="s">
        <v>50</v>
      </c>
      <c r="B86" s="10">
        <v>34.869999999999997</v>
      </c>
      <c r="C86" s="10">
        <v>47.76</v>
      </c>
      <c r="D86" s="5">
        <f>C86-B86</f>
        <v>12.89</v>
      </c>
      <c r="E86" s="6">
        <f>D86*F5</f>
        <v>94.483699999999999</v>
      </c>
      <c r="F86" s="10"/>
    </row>
    <row r="87" spans="1:6" ht="15.6" x14ac:dyDescent="0.3">
      <c r="A87" s="13" t="s">
        <v>51</v>
      </c>
      <c r="B87" s="10">
        <v>0.51</v>
      </c>
      <c r="C87" s="10">
        <v>7.98</v>
      </c>
      <c r="D87" s="5">
        <f>C87-B87</f>
        <v>7.4700000000000006</v>
      </c>
      <c r="E87" s="6">
        <f>D87*F5</f>
        <v>54.755100000000006</v>
      </c>
      <c r="F87" s="10"/>
    </row>
    <row r="88" spans="1:6" ht="15.6" x14ac:dyDescent="0.3">
      <c r="A88" s="13" t="s">
        <v>52</v>
      </c>
      <c r="B88" s="10">
        <v>18.88</v>
      </c>
      <c r="C88" s="10">
        <v>19.190000000000001</v>
      </c>
      <c r="D88" s="5">
        <f>C88-B88</f>
        <v>0.31000000000000227</v>
      </c>
      <c r="E88" s="6">
        <f>D88*F5</f>
        <v>2.2723000000000169</v>
      </c>
      <c r="F88" s="10"/>
    </row>
    <row r="89" spans="1:6" ht="15.6" x14ac:dyDescent="0.3">
      <c r="A89" s="13" t="s">
        <v>120</v>
      </c>
      <c r="B89" s="10">
        <v>6.08</v>
      </c>
      <c r="C89" s="10">
        <v>16.100000000000001</v>
      </c>
      <c r="D89" s="5">
        <f>C89-B89</f>
        <v>10.020000000000001</v>
      </c>
      <c r="E89" s="6">
        <f>D89*F5</f>
        <v>73.446600000000004</v>
      </c>
      <c r="F89" s="10"/>
    </row>
    <row r="90" spans="1:6" ht="15.6" x14ac:dyDescent="0.3">
      <c r="A90" s="13" t="s">
        <v>53</v>
      </c>
      <c r="B90" s="10">
        <v>60.18</v>
      </c>
      <c r="C90" s="10">
        <v>66</v>
      </c>
      <c r="D90" s="5">
        <f>C90-B90</f>
        <v>5.82</v>
      </c>
      <c r="E90" s="6">
        <f>D90*F5</f>
        <v>42.660600000000002</v>
      </c>
      <c r="F90" s="10"/>
    </row>
    <row r="91" spans="1:6" ht="15.6" x14ac:dyDescent="0.3">
      <c r="A91" s="13" t="s">
        <v>121</v>
      </c>
      <c r="B91" s="10">
        <v>1.19</v>
      </c>
      <c r="C91" s="10">
        <v>1.19</v>
      </c>
      <c r="D91" s="5">
        <f t="shared" ref="D91:D145" si="2">C91-B91</f>
        <v>0</v>
      </c>
      <c r="E91" s="6">
        <f>D91*F5</f>
        <v>0</v>
      </c>
      <c r="F91" s="10"/>
    </row>
    <row r="92" spans="1:6" ht="15.6" x14ac:dyDescent="0.3">
      <c r="A92" s="13" t="s">
        <v>54</v>
      </c>
      <c r="B92" s="10">
        <v>19.73</v>
      </c>
      <c r="C92" s="10">
        <v>42.92</v>
      </c>
      <c r="D92" s="5">
        <f t="shared" si="2"/>
        <v>23.19</v>
      </c>
      <c r="E92" s="6">
        <f>D92*F5</f>
        <v>169.98270000000002</v>
      </c>
      <c r="F92" s="10"/>
    </row>
    <row r="93" spans="1:6" ht="15.6" x14ac:dyDescent="0.3">
      <c r="A93" s="13" t="s">
        <v>55</v>
      </c>
      <c r="B93" s="10">
        <v>20.7</v>
      </c>
      <c r="C93" s="10">
        <v>26.29</v>
      </c>
      <c r="D93" s="5">
        <f t="shared" si="2"/>
        <v>5.59</v>
      </c>
      <c r="E93" s="6">
        <f>D93*F5</f>
        <v>40.974699999999999</v>
      </c>
      <c r="F93" s="10"/>
    </row>
    <row r="94" spans="1:6" ht="15.6" x14ac:dyDescent="0.3">
      <c r="A94" s="13" t="s">
        <v>122</v>
      </c>
      <c r="B94" s="10">
        <v>77.11</v>
      </c>
      <c r="C94" s="10">
        <v>98.35</v>
      </c>
      <c r="D94" s="5">
        <f t="shared" si="2"/>
        <v>21.239999999999995</v>
      </c>
      <c r="E94" s="6">
        <f>D94*F5</f>
        <v>155.68919999999997</v>
      </c>
      <c r="F94" s="10"/>
    </row>
    <row r="95" spans="1:6" ht="15.6" x14ac:dyDescent="0.3">
      <c r="A95" s="13" t="s">
        <v>56</v>
      </c>
      <c r="B95" s="10">
        <v>40.42</v>
      </c>
      <c r="C95" s="10">
        <v>44.52</v>
      </c>
      <c r="D95" s="5">
        <f t="shared" si="2"/>
        <v>4.1000000000000014</v>
      </c>
      <c r="E95" s="6">
        <f>D95*F5</f>
        <v>30.053000000000011</v>
      </c>
      <c r="F95" s="10"/>
    </row>
    <row r="96" spans="1:6" ht="15.6" x14ac:dyDescent="0.3">
      <c r="A96" s="12" t="s">
        <v>57</v>
      </c>
      <c r="B96" s="10">
        <v>6.17</v>
      </c>
      <c r="C96" s="10">
        <v>6.19</v>
      </c>
      <c r="D96" s="5">
        <f t="shared" si="2"/>
        <v>2.0000000000000462E-2</v>
      </c>
      <c r="E96" s="6">
        <f>D96*F5</f>
        <v>0.14660000000000339</v>
      </c>
      <c r="F96" s="10"/>
    </row>
    <row r="97" spans="1:6" ht="15.6" x14ac:dyDescent="0.3">
      <c r="A97" s="12" t="s">
        <v>58</v>
      </c>
      <c r="B97" s="10">
        <v>4.0999999999999996</v>
      </c>
      <c r="C97" s="10">
        <v>4.0999999999999996</v>
      </c>
      <c r="D97" s="5">
        <f t="shared" si="2"/>
        <v>0</v>
      </c>
      <c r="E97" s="6">
        <f>D97*F5</f>
        <v>0</v>
      </c>
      <c r="F97" s="10"/>
    </row>
    <row r="98" spans="1:6" ht="15.6" x14ac:dyDescent="0.3">
      <c r="A98" s="13" t="s">
        <v>59</v>
      </c>
      <c r="B98" s="10">
        <v>61.26</v>
      </c>
      <c r="C98" s="10">
        <v>83.52</v>
      </c>
      <c r="D98" s="5">
        <f t="shared" si="2"/>
        <v>22.259999999999998</v>
      </c>
      <c r="E98" s="6">
        <f>D98*F5</f>
        <v>163.16579999999999</v>
      </c>
      <c r="F98" s="10"/>
    </row>
    <row r="99" spans="1:6" ht="15.6" x14ac:dyDescent="0.3">
      <c r="A99" s="13" t="s">
        <v>60</v>
      </c>
      <c r="B99" s="10">
        <v>45.46</v>
      </c>
      <c r="C99" s="10">
        <v>49.17</v>
      </c>
      <c r="D99" s="5">
        <f t="shared" si="2"/>
        <v>3.7100000000000009</v>
      </c>
      <c r="E99" s="6">
        <f>D99*F5</f>
        <v>27.194300000000005</v>
      </c>
      <c r="F99" s="10"/>
    </row>
    <row r="100" spans="1:6" ht="15.6" x14ac:dyDescent="0.3">
      <c r="A100" s="13" t="s">
        <v>61</v>
      </c>
      <c r="B100" s="10">
        <v>16.28</v>
      </c>
      <c r="C100" s="10">
        <v>20.420000000000002</v>
      </c>
      <c r="D100" s="5">
        <f t="shared" si="2"/>
        <v>4.1400000000000006</v>
      </c>
      <c r="E100" s="6">
        <f>D100*F5</f>
        <v>30.346200000000003</v>
      </c>
      <c r="F100" s="10"/>
    </row>
    <row r="101" spans="1:6" ht="15.6" x14ac:dyDescent="0.3">
      <c r="A101" s="13" t="s">
        <v>62</v>
      </c>
      <c r="B101" s="10">
        <v>128.34</v>
      </c>
      <c r="C101" s="10">
        <v>143.76</v>
      </c>
      <c r="D101" s="5">
        <f t="shared" si="2"/>
        <v>15.419999999999987</v>
      </c>
      <c r="E101" s="6">
        <f>D101*F5</f>
        <v>113.02859999999991</v>
      </c>
      <c r="F101" s="10"/>
    </row>
    <row r="102" spans="1:6" ht="15.6" x14ac:dyDescent="0.3">
      <c r="A102" s="13" t="s">
        <v>63</v>
      </c>
      <c r="B102" s="10">
        <v>36.25</v>
      </c>
      <c r="C102" s="10">
        <v>42.44</v>
      </c>
      <c r="D102" s="5">
        <f t="shared" si="2"/>
        <v>6.1899999999999977</v>
      </c>
      <c r="E102" s="6">
        <f>D102*F5</f>
        <v>45.37269999999998</v>
      </c>
      <c r="F102" s="10"/>
    </row>
    <row r="103" spans="1:6" ht="15.6" x14ac:dyDescent="0.3">
      <c r="A103" s="13" t="s">
        <v>123</v>
      </c>
      <c r="B103" s="10">
        <v>2.39</v>
      </c>
      <c r="C103" s="10">
        <v>2.39</v>
      </c>
      <c r="D103" s="5">
        <f t="shared" si="2"/>
        <v>0</v>
      </c>
      <c r="E103" s="6">
        <f>D103*F5</f>
        <v>0</v>
      </c>
      <c r="F103" s="10"/>
    </row>
    <row r="104" spans="1:6" ht="15.6" x14ac:dyDescent="0.3">
      <c r="A104" s="13" t="s">
        <v>64</v>
      </c>
      <c r="B104" s="10">
        <v>29.18</v>
      </c>
      <c r="C104" s="10">
        <v>30.29</v>
      </c>
      <c r="D104" s="5">
        <f t="shared" si="2"/>
        <v>1.1099999999999994</v>
      </c>
      <c r="E104" s="6">
        <f>D104*F5</f>
        <v>8.1362999999999968</v>
      </c>
      <c r="F104" s="10"/>
    </row>
    <row r="105" spans="1:6" ht="15.6" x14ac:dyDescent="0.3">
      <c r="A105" s="13" t="s">
        <v>65</v>
      </c>
      <c r="B105" s="10">
        <v>27.83</v>
      </c>
      <c r="C105" s="10">
        <v>33.020000000000003</v>
      </c>
      <c r="D105" s="5">
        <f t="shared" si="2"/>
        <v>5.1900000000000048</v>
      </c>
      <c r="E105" s="6">
        <f>D105*F5</f>
        <v>38.042700000000039</v>
      </c>
      <c r="F105" s="10"/>
    </row>
    <row r="106" spans="1:6" ht="15.6" x14ac:dyDescent="0.3">
      <c r="A106" s="13" t="s">
        <v>66</v>
      </c>
      <c r="B106" s="10">
        <v>44.64</v>
      </c>
      <c r="C106" s="10">
        <v>44.78</v>
      </c>
      <c r="D106" s="5">
        <f t="shared" si="2"/>
        <v>0.14000000000000057</v>
      </c>
      <c r="E106" s="6">
        <f>D106*F5</f>
        <v>1.0262000000000042</v>
      </c>
      <c r="F106" s="10"/>
    </row>
    <row r="107" spans="1:6" ht="15.6" x14ac:dyDescent="0.3">
      <c r="A107" s="13" t="s">
        <v>124</v>
      </c>
      <c r="B107" s="10">
        <v>1.17</v>
      </c>
      <c r="C107" s="10">
        <v>1.28</v>
      </c>
      <c r="D107" s="5">
        <f t="shared" si="2"/>
        <v>0.1100000000000001</v>
      </c>
      <c r="E107" s="6">
        <f>D107*F5</f>
        <v>0.80630000000000068</v>
      </c>
      <c r="F107" s="10"/>
    </row>
    <row r="108" spans="1:6" ht="15.6" x14ac:dyDescent="0.3">
      <c r="A108" s="13" t="s">
        <v>67</v>
      </c>
      <c r="B108" s="10">
        <v>8.5399999999999991</v>
      </c>
      <c r="C108" s="10">
        <v>17.37</v>
      </c>
      <c r="D108" s="5">
        <f t="shared" si="2"/>
        <v>8.8300000000000018</v>
      </c>
      <c r="E108" s="6">
        <f>D108*F5</f>
        <v>64.723900000000015</v>
      </c>
      <c r="F108" s="10"/>
    </row>
    <row r="109" spans="1:6" ht="15.6" x14ac:dyDescent="0.3">
      <c r="A109" s="42" t="s">
        <v>68</v>
      </c>
      <c r="B109" s="43">
        <v>76.510000000000005</v>
      </c>
      <c r="C109" s="43">
        <v>72.69</v>
      </c>
      <c r="D109" s="44">
        <f t="shared" si="2"/>
        <v>-3.8200000000000074</v>
      </c>
      <c r="E109" s="45">
        <f>D109*F5</f>
        <v>-28.000600000000055</v>
      </c>
      <c r="F109" s="43" t="s">
        <v>157</v>
      </c>
    </row>
    <row r="110" spans="1:6" ht="15.6" x14ac:dyDescent="0.3">
      <c r="A110" s="13" t="s">
        <v>125</v>
      </c>
      <c r="B110" s="10">
        <v>8.39</v>
      </c>
      <c r="C110" s="10">
        <v>0.13</v>
      </c>
      <c r="D110" s="5">
        <f>C110-B110</f>
        <v>-8.26</v>
      </c>
      <c r="E110" s="6">
        <f>D110*F5</f>
        <v>-60.5458</v>
      </c>
      <c r="F110" s="10"/>
    </row>
    <row r="111" spans="1:6" ht="15.6" x14ac:dyDescent="0.3">
      <c r="A111" s="13" t="s">
        <v>126</v>
      </c>
      <c r="B111" s="10">
        <v>1.0900000000000001</v>
      </c>
      <c r="C111" s="10">
        <v>1.0900000000000001</v>
      </c>
      <c r="D111" s="5">
        <f t="shared" si="2"/>
        <v>0</v>
      </c>
      <c r="E111" s="6">
        <f>D111*F5</f>
        <v>0</v>
      </c>
      <c r="F111" s="10"/>
    </row>
    <row r="112" spans="1:6" ht="15.6" x14ac:dyDescent="0.3">
      <c r="A112" s="13" t="s">
        <v>69</v>
      </c>
      <c r="B112" s="10">
        <v>17.37</v>
      </c>
      <c r="C112" s="10">
        <v>20.420000000000002</v>
      </c>
      <c r="D112" s="5">
        <f t="shared" si="2"/>
        <v>3.0500000000000007</v>
      </c>
      <c r="E112" s="6">
        <f>D112*F5</f>
        <v>22.356500000000004</v>
      </c>
      <c r="F112" s="10"/>
    </row>
    <row r="113" spans="1:6" ht="15.6" x14ac:dyDescent="0.3">
      <c r="A113" s="13" t="s">
        <v>127</v>
      </c>
      <c r="B113" s="10">
        <v>2.95</v>
      </c>
      <c r="C113" s="10">
        <v>6.01</v>
      </c>
      <c r="D113" s="5">
        <f t="shared" si="2"/>
        <v>3.0599999999999996</v>
      </c>
      <c r="E113" s="6">
        <f>D113*F5</f>
        <v>22.429799999999997</v>
      </c>
      <c r="F113" s="10"/>
    </row>
    <row r="114" spans="1:6" ht="15.6" x14ac:dyDescent="0.3">
      <c r="A114" s="13" t="s">
        <v>128</v>
      </c>
      <c r="B114" s="10">
        <v>3.55</v>
      </c>
      <c r="C114" s="10">
        <v>7.46</v>
      </c>
      <c r="D114" s="5">
        <f t="shared" si="2"/>
        <v>3.91</v>
      </c>
      <c r="E114" s="6">
        <f>D114*F5</f>
        <v>28.660300000000003</v>
      </c>
      <c r="F114" s="10"/>
    </row>
    <row r="115" spans="1:6" ht="15.6" x14ac:dyDescent="0.3">
      <c r="A115" s="13" t="s">
        <v>129</v>
      </c>
      <c r="B115" s="10">
        <v>1.1299999999999999</v>
      </c>
      <c r="C115" s="10">
        <v>1.87</v>
      </c>
      <c r="D115" s="5">
        <f t="shared" si="2"/>
        <v>0.74000000000000021</v>
      </c>
      <c r="E115" s="6">
        <f>D115*F5</f>
        <v>5.4242000000000017</v>
      </c>
      <c r="F115" s="10"/>
    </row>
    <row r="116" spans="1:6" ht="15.6" x14ac:dyDescent="0.3">
      <c r="A116" s="13" t="s">
        <v>70</v>
      </c>
      <c r="B116" s="10">
        <v>30.24</v>
      </c>
      <c r="C116" s="10">
        <v>32.28</v>
      </c>
      <c r="D116" s="5">
        <f t="shared" si="2"/>
        <v>2.0400000000000027</v>
      </c>
      <c r="E116" s="6">
        <f>D116*F5</f>
        <v>14.95320000000002</v>
      </c>
      <c r="F116" s="10"/>
    </row>
    <row r="117" spans="1:6" ht="15.6" x14ac:dyDescent="0.3">
      <c r="A117" s="13" t="s">
        <v>71</v>
      </c>
      <c r="B117" s="10">
        <v>21.97</v>
      </c>
      <c r="C117" s="10">
        <v>30.52</v>
      </c>
      <c r="D117" s="5">
        <f t="shared" si="2"/>
        <v>8.5500000000000007</v>
      </c>
      <c r="E117" s="6">
        <f>D117*F5</f>
        <v>62.671500000000009</v>
      </c>
      <c r="F117" s="10"/>
    </row>
    <row r="118" spans="1:6" ht="15.6" x14ac:dyDescent="0.3">
      <c r="A118" s="13" t="s">
        <v>130</v>
      </c>
      <c r="B118" s="10">
        <v>4.1100000000000003</v>
      </c>
      <c r="C118" s="10">
        <v>4.26</v>
      </c>
      <c r="D118" s="5">
        <f t="shared" si="2"/>
        <v>0.14999999999999947</v>
      </c>
      <c r="E118" s="6">
        <f>D118*F5</f>
        <v>1.0994999999999961</v>
      </c>
      <c r="F118" s="10"/>
    </row>
    <row r="119" spans="1:6" ht="15.6" x14ac:dyDescent="0.3">
      <c r="A119" s="13" t="s">
        <v>131</v>
      </c>
      <c r="B119" s="10">
        <v>0.76</v>
      </c>
      <c r="C119" s="10">
        <v>0.77</v>
      </c>
      <c r="D119" s="5">
        <f t="shared" si="2"/>
        <v>1.0000000000000009E-2</v>
      </c>
      <c r="E119" s="6">
        <f>D119*F5</f>
        <v>7.330000000000006E-2</v>
      </c>
      <c r="F119" s="10"/>
    </row>
    <row r="120" spans="1:6" ht="15.6" x14ac:dyDescent="0.3">
      <c r="A120" s="13" t="s">
        <v>72</v>
      </c>
      <c r="B120" s="10">
        <v>6.1</v>
      </c>
      <c r="C120" s="10">
        <v>8.49</v>
      </c>
      <c r="D120" s="5">
        <f t="shared" si="2"/>
        <v>2.3900000000000006</v>
      </c>
      <c r="E120" s="6">
        <f>D120*F5</f>
        <v>17.518700000000003</v>
      </c>
      <c r="F120" s="10"/>
    </row>
    <row r="121" spans="1:6" ht="15.6" x14ac:dyDescent="0.3">
      <c r="A121" s="13" t="s">
        <v>73</v>
      </c>
      <c r="B121" s="10">
        <v>79.099999999999994</v>
      </c>
      <c r="C121" s="10">
        <v>97.84</v>
      </c>
      <c r="D121" s="5">
        <f t="shared" si="2"/>
        <v>18.740000000000009</v>
      </c>
      <c r="E121" s="6">
        <f>D121*F5</f>
        <v>137.36420000000007</v>
      </c>
      <c r="F121" s="10"/>
    </row>
    <row r="122" spans="1:6" ht="15.6" x14ac:dyDescent="0.3">
      <c r="A122" s="13" t="s">
        <v>74</v>
      </c>
      <c r="B122" s="10">
        <v>4.08</v>
      </c>
      <c r="C122" s="10">
        <v>8.2100000000000009</v>
      </c>
      <c r="D122" s="5">
        <f t="shared" si="2"/>
        <v>4.1300000000000008</v>
      </c>
      <c r="E122" s="6">
        <f>D122*F5</f>
        <v>30.272900000000007</v>
      </c>
      <c r="F122" s="10"/>
    </row>
    <row r="123" spans="1:6" ht="15.6" x14ac:dyDescent="0.3">
      <c r="A123" s="13" t="s">
        <v>132</v>
      </c>
      <c r="B123" s="10">
        <v>1.06</v>
      </c>
      <c r="C123" s="10">
        <v>1.06</v>
      </c>
      <c r="D123" s="5">
        <f t="shared" si="2"/>
        <v>0</v>
      </c>
      <c r="E123" s="6">
        <f>D123*F5</f>
        <v>0</v>
      </c>
      <c r="F123" s="10"/>
    </row>
    <row r="124" spans="1:6" ht="15.6" x14ac:dyDescent="0.3">
      <c r="A124" s="13" t="s">
        <v>133</v>
      </c>
      <c r="B124" s="10">
        <v>2.34</v>
      </c>
      <c r="C124" s="10">
        <v>2.34</v>
      </c>
      <c r="D124" s="5">
        <f t="shared" si="2"/>
        <v>0</v>
      </c>
      <c r="E124" s="6">
        <f>D124*F5</f>
        <v>0</v>
      </c>
      <c r="F124" s="10"/>
    </row>
    <row r="125" spans="1:6" ht="15.6" x14ac:dyDescent="0.3">
      <c r="A125" s="13" t="s">
        <v>75</v>
      </c>
      <c r="B125" s="10">
        <v>58.29</v>
      </c>
      <c r="C125" s="10">
        <v>66.34</v>
      </c>
      <c r="D125" s="5">
        <f t="shared" si="2"/>
        <v>8.0500000000000043</v>
      </c>
      <c r="E125" s="6">
        <f>D125*F5</f>
        <v>59.006500000000031</v>
      </c>
      <c r="F125" s="10"/>
    </row>
    <row r="126" spans="1:6" ht="15.6" x14ac:dyDescent="0.3">
      <c r="A126" s="13" t="s">
        <v>134</v>
      </c>
      <c r="B126" s="10">
        <v>8.0399999999999991</v>
      </c>
      <c r="C126" s="10">
        <v>8.19</v>
      </c>
      <c r="D126" s="5">
        <f t="shared" si="2"/>
        <v>0.15000000000000036</v>
      </c>
      <c r="E126" s="6">
        <f>D126*F5</f>
        <v>1.0995000000000026</v>
      </c>
      <c r="F126" s="10"/>
    </row>
    <row r="127" spans="1:6" ht="15.6" x14ac:dyDescent="0.3">
      <c r="A127" s="13" t="s">
        <v>135</v>
      </c>
      <c r="B127" s="10">
        <v>1.71</v>
      </c>
      <c r="C127" s="10">
        <v>4.7300000000000004</v>
      </c>
      <c r="D127" s="5">
        <f t="shared" si="2"/>
        <v>3.0200000000000005</v>
      </c>
      <c r="E127" s="6">
        <f>D127*F5</f>
        <v>22.136600000000005</v>
      </c>
      <c r="F127" s="10"/>
    </row>
    <row r="128" spans="1:6" ht="15.6" x14ac:dyDescent="0.3">
      <c r="A128" s="13" t="s">
        <v>76</v>
      </c>
      <c r="B128" s="10">
        <v>13.66</v>
      </c>
      <c r="C128" s="10">
        <v>14.56</v>
      </c>
      <c r="D128" s="5">
        <f t="shared" si="2"/>
        <v>0.90000000000000036</v>
      </c>
      <c r="E128" s="6">
        <f>D128*F5</f>
        <v>6.5970000000000031</v>
      </c>
      <c r="F128" s="10"/>
    </row>
    <row r="129" spans="1:6" ht="15.6" x14ac:dyDescent="0.3">
      <c r="A129" s="13" t="s">
        <v>136</v>
      </c>
      <c r="B129" s="10">
        <v>3.81</v>
      </c>
      <c r="C129" s="10">
        <v>4.01</v>
      </c>
      <c r="D129" s="5">
        <f t="shared" si="2"/>
        <v>0.19999999999999973</v>
      </c>
      <c r="E129" s="6">
        <f>D129*F5</f>
        <v>1.465999999999998</v>
      </c>
      <c r="F129" s="10"/>
    </row>
    <row r="130" spans="1:6" ht="15.6" x14ac:dyDescent="0.3">
      <c r="A130" s="13" t="s">
        <v>137</v>
      </c>
      <c r="B130" s="10">
        <v>3.8</v>
      </c>
      <c r="C130" s="10">
        <v>3.98</v>
      </c>
      <c r="D130" s="5">
        <f t="shared" si="2"/>
        <v>0.18000000000000016</v>
      </c>
      <c r="E130" s="6">
        <f>D130*F5</f>
        <v>1.3194000000000012</v>
      </c>
      <c r="F130" s="10"/>
    </row>
    <row r="131" spans="1:6" ht="15.6" x14ac:dyDescent="0.3">
      <c r="A131" s="13" t="s">
        <v>77</v>
      </c>
      <c r="B131" s="10">
        <v>12</v>
      </c>
      <c r="C131" s="10">
        <v>12.89</v>
      </c>
      <c r="D131" s="5">
        <f t="shared" si="2"/>
        <v>0.89000000000000057</v>
      </c>
      <c r="E131" s="6">
        <f>D131*F5</f>
        <v>6.5237000000000043</v>
      </c>
      <c r="F131" s="10"/>
    </row>
    <row r="132" spans="1:6" ht="15.6" x14ac:dyDescent="0.3">
      <c r="A132" s="13" t="s">
        <v>138</v>
      </c>
      <c r="B132" s="10">
        <v>4</v>
      </c>
      <c r="C132" s="10">
        <v>8.24</v>
      </c>
      <c r="D132" s="5">
        <f t="shared" si="2"/>
        <v>4.24</v>
      </c>
      <c r="E132" s="6">
        <f>D132*F5</f>
        <v>31.0792</v>
      </c>
      <c r="F132" s="10"/>
    </row>
    <row r="133" spans="1:6" ht="15.6" x14ac:dyDescent="0.3">
      <c r="A133" s="13" t="s">
        <v>78</v>
      </c>
      <c r="B133" s="10">
        <v>58.61</v>
      </c>
      <c r="C133" s="10">
        <v>68.8</v>
      </c>
      <c r="D133" s="5">
        <f t="shared" si="2"/>
        <v>10.189999999999998</v>
      </c>
      <c r="E133" s="6">
        <f>D133*F5</f>
        <v>74.692699999999988</v>
      </c>
      <c r="F133" s="10"/>
    </row>
    <row r="134" spans="1:6" ht="15.6" x14ac:dyDescent="0.3">
      <c r="A134" s="13" t="s">
        <v>79</v>
      </c>
      <c r="B134" s="10">
        <v>28.1</v>
      </c>
      <c r="C134" s="10">
        <v>32.43</v>
      </c>
      <c r="D134" s="5">
        <f t="shared" si="2"/>
        <v>4.3299999999999983</v>
      </c>
      <c r="E134" s="6">
        <f>D134*F5</f>
        <v>31.738899999999987</v>
      </c>
      <c r="F134" s="10"/>
    </row>
    <row r="135" spans="1:6" ht="15.6" x14ac:dyDescent="0.3">
      <c r="A135" s="13" t="s">
        <v>80</v>
      </c>
      <c r="B135" s="10">
        <v>26.32</v>
      </c>
      <c r="C135" s="10">
        <v>29.12</v>
      </c>
      <c r="D135" s="5">
        <f t="shared" si="2"/>
        <v>2.8000000000000007</v>
      </c>
      <c r="E135" s="6">
        <f>D135*F5</f>
        <v>20.524000000000004</v>
      </c>
      <c r="F135" s="10"/>
    </row>
    <row r="136" spans="1:6" ht="15.6" x14ac:dyDescent="0.3">
      <c r="A136" s="13" t="s">
        <v>81</v>
      </c>
      <c r="B136" s="10">
        <v>34.32</v>
      </c>
      <c r="C136" s="10">
        <v>47.87</v>
      </c>
      <c r="D136" s="5">
        <f t="shared" si="2"/>
        <v>13.549999999999997</v>
      </c>
      <c r="E136" s="6">
        <f>D136*F5</f>
        <v>99.321499999999986</v>
      </c>
      <c r="F136" s="10"/>
    </row>
    <row r="137" spans="1:6" ht="15.6" x14ac:dyDescent="0.3">
      <c r="A137" s="13" t="s">
        <v>139</v>
      </c>
      <c r="B137" s="10">
        <v>26.01</v>
      </c>
      <c r="C137" s="10">
        <v>27.83</v>
      </c>
      <c r="D137" s="5">
        <f t="shared" si="2"/>
        <v>1.8199999999999967</v>
      </c>
      <c r="E137" s="6">
        <f>D137*F5</f>
        <v>13.340599999999975</v>
      </c>
      <c r="F137" s="10"/>
    </row>
    <row r="138" spans="1:6" ht="15.6" x14ac:dyDescent="0.3">
      <c r="A138" s="13" t="s">
        <v>82</v>
      </c>
      <c r="B138" s="10">
        <v>16.260000000000002</v>
      </c>
      <c r="C138" s="10">
        <v>21.57</v>
      </c>
      <c r="D138" s="5">
        <f t="shared" si="2"/>
        <v>5.3099999999999987</v>
      </c>
      <c r="E138" s="6">
        <f>D138*F5</f>
        <v>38.922299999999993</v>
      </c>
      <c r="F138" s="10"/>
    </row>
    <row r="139" spans="1:6" ht="15.6" x14ac:dyDescent="0.3">
      <c r="A139" s="13" t="s">
        <v>140</v>
      </c>
      <c r="B139" s="10">
        <v>9.68</v>
      </c>
      <c r="C139" s="10">
        <v>10.94</v>
      </c>
      <c r="D139" s="5">
        <f t="shared" si="2"/>
        <v>1.2599999999999998</v>
      </c>
      <c r="E139" s="6">
        <f>D139*F5</f>
        <v>9.2357999999999993</v>
      </c>
      <c r="F139" s="10"/>
    </row>
    <row r="140" spans="1:6" ht="15.6" x14ac:dyDescent="0.3">
      <c r="A140" s="13" t="s">
        <v>141</v>
      </c>
      <c r="B140" s="10">
        <v>6.95</v>
      </c>
      <c r="C140" s="10">
        <v>7.07</v>
      </c>
      <c r="D140" s="5">
        <f t="shared" si="2"/>
        <v>0.12000000000000011</v>
      </c>
      <c r="E140" s="6">
        <f>D140*F5</f>
        <v>0.87960000000000083</v>
      </c>
      <c r="F140" s="10"/>
    </row>
    <row r="141" spans="1:6" ht="15.6" x14ac:dyDescent="0.3">
      <c r="A141" s="13" t="s">
        <v>142</v>
      </c>
      <c r="B141" s="10">
        <v>16.18</v>
      </c>
      <c r="C141" s="10">
        <v>16.38</v>
      </c>
      <c r="D141" s="5">
        <f t="shared" si="2"/>
        <v>0.19999999999999929</v>
      </c>
      <c r="E141" s="6">
        <f>D141*F5</f>
        <v>1.4659999999999949</v>
      </c>
      <c r="F141" s="10"/>
    </row>
    <row r="142" spans="1:6" ht="15.6" x14ac:dyDescent="0.3">
      <c r="A142" s="13" t="s">
        <v>143</v>
      </c>
      <c r="B142" s="10">
        <v>5.54</v>
      </c>
      <c r="C142" s="10">
        <v>5.59</v>
      </c>
      <c r="D142" s="5">
        <f t="shared" si="2"/>
        <v>4.9999999999999822E-2</v>
      </c>
      <c r="E142" s="6">
        <f>D142*F5</f>
        <v>0.36649999999999872</v>
      </c>
      <c r="F142" s="10"/>
    </row>
    <row r="143" spans="1:6" ht="15.6" x14ac:dyDescent="0.3">
      <c r="A143" s="13" t="s">
        <v>83</v>
      </c>
      <c r="B143" s="10">
        <v>13.55</v>
      </c>
      <c r="C143" s="10">
        <v>21.64</v>
      </c>
      <c r="D143" s="5">
        <f t="shared" si="2"/>
        <v>8.09</v>
      </c>
      <c r="E143" s="6">
        <f>D143*F5</f>
        <v>59.299700000000001</v>
      </c>
      <c r="F143" s="10"/>
    </row>
    <row r="144" spans="1:6" ht="15.6" x14ac:dyDescent="0.3">
      <c r="A144" s="13" t="s">
        <v>144</v>
      </c>
      <c r="B144" s="10">
        <v>0</v>
      </c>
      <c r="C144" s="10">
        <v>0</v>
      </c>
      <c r="D144" s="5">
        <f t="shared" si="2"/>
        <v>0</v>
      </c>
      <c r="E144" s="6">
        <f>D144*F5</f>
        <v>0</v>
      </c>
      <c r="F144" s="10"/>
    </row>
    <row r="145" spans="1:6" ht="15.6" x14ac:dyDescent="0.3">
      <c r="A145" s="13" t="s">
        <v>145</v>
      </c>
      <c r="B145" s="10">
        <v>0</v>
      </c>
      <c r="C145" s="10">
        <v>0</v>
      </c>
      <c r="D145" s="5">
        <f t="shared" si="2"/>
        <v>0</v>
      </c>
      <c r="E145" s="6">
        <f>D145*F5</f>
        <v>0</v>
      </c>
      <c r="F145" s="10"/>
    </row>
    <row r="146" spans="1:6" ht="15.6" x14ac:dyDescent="0.3">
      <c r="A146" s="17" t="s">
        <v>5</v>
      </c>
      <c r="B146" s="18"/>
      <c r="C146" s="19"/>
      <c r="D146" s="8">
        <f>SUM(D7:D145)</f>
        <v>444.45999999999987</v>
      </c>
      <c r="E146" s="8">
        <f>SUM(E8:E145)</f>
        <v>4423.9340000000011</v>
      </c>
      <c r="F146" s="5"/>
    </row>
    <row r="147" spans="1:6" x14ac:dyDescent="0.3">
      <c r="A147" s="20" t="s">
        <v>7</v>
      </c>
      <c r="B147" s="20"/>
      <c r="D147" s="21"/>
      <c r="E147" s="21"/>
      <c r="F147" s="21" t="s">
        <v>159</v>
      </c>
    </row>
    <row r="148" spans="1:6" x14ac:dyDescent="0.3">
      <c r="A148" s="22" t="s">
        <v>84</v>
      </c>
      <c r="B148" s="22"/>
      <c r="C148" s="23"/>
      <c r="D148" s="23"/>
      <c r="E148" s="23"/>
      <c r="F148" s="23"/>
    </row>
  </sheetData>
  <mergeCells count="2">
    <mergeCell ref="E20:E25"/>
    <mergeCell ref="E8:E17"/>
  </mergeCells>
  <pageMargins left="0.7" right="0.7" top="0.75" bottom="0.75" header="0.3" footer="0.3"/>
  <pageSetup orientation="portrait" horizontalDpi="4294967294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Views>
    <sheetView topLeftCell="A44" workbookViewId="0">
      <selection activeCell="C19" sqref="C19"/>
    </sheetView>
  </sheetViews>
  <sheetFormatPr baseColWidth="10" defaultRowHeight="14.4" x14ac:dyDescent="0.3"/>
  <cols>
    <col min="1" max="1" width="13.88671875" customWidth="1"/>
    <col min="5" max="5" width="12.109375" style="11" customWidth="1"/>
    <col min="6" max="6" width="18.6640625" customWidth="1"/>
  </cols>
  <sheetData>
    <row r="1" spans="1:7" ht="15.6" x14ac:dyDescent="0.3">
      <c r="A1" s="14" t="s">
        <v>0</v>
      </c>
      <c r="B1" s="14"/>
      <c r="C1" s="14"/>
      <c r="D1" s="14"/>
      <c r="E1" s="14"/>
      <c r="F1" s="14"/>
    </row>
    <row r="2" spans="1:7" x14ac:dyDescent="0.3">
      <c r="A2" s="15" t="s">
        <v>146</v>
      </c>
      <c r="C2" s="15"/>
      <c r="D2" s="15"/>
      <c r="E2" s="15"/>
      <c r="F2" s="15"/>
    </row>
    <row r="3" spans="1:7" x14ac:dyDescent="0.3">
      <c r="A3" s="16" t="s">
        <v>160</v>
      </c>
      <c r="B3" s="16"/>
      <c r="C3" s="16"/>
      <c r="D3" s="16"/>
      <c r="E3" s="16"/>
      <c r="F3" s="16"/>
    </row>
    <row r="4" spans="1:7" ht="15.6" x14ac:dyDescent="0.3">
      <c r="A4" s="2" t="s">
        <v>153</v>
      </c>
      <c r="B4" s="15" t="s">
        <v>155</v>
      </c>
      <c r="C4" s="2"/>
      <c r="D4" s="2"/>
      <c r="E4" s="31" t="s">
        <v>151</v>
      </c>
      <c r="F4" s="1">
        <v>15.72</v>
      </c>
    </row>
    <row r="5" spans="1:7" ht="16.2" thickBot="1" x14ac:dyDescent="0.35">
      <c r="A5" s="2" t="s">
        <v>154</v>
      </c>
      <c r="B5" s="15" t="s">
        <v>156</v>
      </c>
      <c r="C5" s="2"/>
      <c r="D5" s="2"/>
      <c r="E5" s="3" t="s">
        <v>152</v>
      </c>
      <c r="F5" s="1">
        <v>7.33</v>
      </c>
    </row>
    <row r="6" spans="1:7" ht="15.6" thickTop="1" thickBot="1" x14ac:dyDescent="0.35">
      <c r="A6" s="4" t="s">
        <v>8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6</v>
      </c>
      <c r="G6" s="38" t="s">
        <v>150</v>
      </c>
    </row>
    <row r="7" spans="1:7" ht="16.2" thickTop="1" x14ac:dyDescent="0.3">
      <c r="A7" s="39" t="s">
        <v>85</v>
      </c>
      <c r="B7" s="40">
        <v>0.49</v>
      </c>
      <c r="C7" s="40">
        <v>0.68</v>
      </c>
      <c r="D7" s="41">
        <f t="shared" ref="D7:D36" si="0">C7-B7</f>
        <v>0.19000000000000006</v>
      </c>
      <c r="E7" s="48">
        <f>D7*F4</f>
        <v>2.986800000000001</v>
      </c>
      <c r="F7" s="35"/>
      <c r="G7" s="37"/>
    </row>
    <row r="8" spans="1:7" ht="15.6" x14ac:dyDescent="0.3">
      <c r="A8" s="26" t="s">
        <v>86</v>
      </c>
      <c r="B8" s="24">
        <v>0</v>
      </c>
      <c r="C8" s="24">
        <v>0</v>
      </c>
      <c r="D8" s="25">
        <f t="shared" si="0"/>
        <v>0</v>
      </c>
      <c r="E8" s="196">
        <f>D12*F4</f>
        <v>125.44559999999996</v>
      </c>
      <c r="F8" s="36"/>
      <c r="G8" s="49">
        <f>0.1*E8</f>
        <v>12.544559999999997</v>
      </c>
    </row>
    <row r="9" spans="1:7" ht="15.6" x14ac:dyDescent="0.3">
      <c r="A9" s="26" t="s">
        <v>87</v>
      </c>
      <c r="B9" s="24">
        <v>0</v>
      </c>
      <c r="C9" s="24">
        <v>0</v>
      </c>
      <c r="D9" s="25">
        <f t="shared" si="0"/>
        <v>0</v>
      </c>
      <c r="E9" s="197"/>
      <c r="F9" s="36"/>
      <c r="G9" s="49">
        <f>0.1*E8</f>
        <v>12.544559999999997</v>
      </c>
    </row>
    <row r="10" spans="1:7" ht="15.6" x14ac:dyDescent="0.3">
      <c r="A10" s="26" t="s">
        <v>88</v>
      </c>
      <c r="B10" s="24">
        <v>0</v>
      </c>
      <c r="C10" s="24">
        <v>0</v>
      </c>
      <c r="D10" s="25">
        <f t="shared" si="0"/>
        <v>0</v>
      </c>
      <c r="E10" s="197"/>
      <c r="F10" s="36"/>
      <c r="G10" s="49">
        <f>0.1*E8</f>
        <v>12.544559999999997</v>
      </c>
    </row>
    <row r="11" spans="1:7" ht="15.6" x14ac:dyDescent="0.3">
      <c r="A11" s="27" t="s">
        <v>9</v>
      </c>
      <c r="B11" s="24">
        <v>0</v>
      </c>
      <c r="C11" s="24">
        <v>0</v>
      </c>
      <c r="D11" s="25">
        <f t="shared" si="0"/>
        <v>0</v>
      </c>
      <c r="E11" s="197"/>
      <c r="F11" s="36"/>
      <c r="G11" s="49">
        <f>0.1*E8</f>
        <v>12.544559999999997</v>
      </c>
    </row>
    <row r="12" spans="1:7" ht="15.6" x14ac:dyDescent="0.3">
      <c r="A12" s="27" t="s">
        <v>10</v>
      </c>
      <c r="B12" s="24">
        <v>53.7</v>
      </c>
      <c r="C12" s="24">
        <v>61.68</v>
      </c>
      <c r="D12" s="25">
        <f t="shared" si="0"/>
        <v>7.9799999999999969</v>
      </c>
      <c r="E12" s="197"/>
      <c r="F12" s="36"/>
      <c r="G12" s="49">
        <f>0.1*E8</f>
        <v>12.544559999999997</v>
      </c>
    </row>
    <row r="13" spans="1:7" ht="15.6" x14ac:dyDescent="0.3">
      <c r="A13" s="27" t="s">
        <v>11</v>
      </c>
      <c r="B13" s="24">
        <v>0</v>
      </c>
      <c r="C13" s="24">
        <v>0</v>
      </c>
      <c r="D13" s="25">
        <f t="shared" si="0"/>
        <v>0</v>
      </c>
      <c r="E13" s="197"/>
      <c r="F13" s="36"/>
      <c r="G13" s="49">
        <f>0.1*E8</f>
        <v>12.544559999999997</v>
      </c>
    </row>
    <row r="14" spans="1:7" ht="15.6" x14ac:dyDescent="0.3">
      <c r="A14" s="27" t="s">
        <v>12</v>
      </c>
      <c r="B14" s="24">
        <v>0</v>
      </c>
      <c r="C14" s="24">
        <v>0</v>
      </c>
      <c r="D14" s="25">
        <f t="shared" si="0"/>
        <v>0</v>
      </c>
      <c r="E14" s="197"/>
      <c r="F14" s="36"/>
      <c r="G14" s="49">
        <f>0.1*E8</f>
        <v>12.544559999999997</v>
      </c>
    </row>
    <row r="15" spans="1:7" ht="15.6" x14ac:dyDescent="0.3">
      <c r="A15" s="27" t="s">
        <v>13</v>
      </c>
      <c r="B15" s="24">
        <v>0</v>
      </c>
      <c r="C15" s="24">
        <v>0</v>
      </c>
      <c r="D15" s="25">
        <f t="shared" si="0"/>
        <v>0</v>
      </c>
      <c r="E15" s="197"/>
      <c r="F15" s="36"/>
      <c r="G15" s="49">
        <f>0.1*E8</f>
        <v>12.544559999999997</v>
      </c>
    </row>
    <row r="16" spans="1:7" ht="15.6" x14ac:dyDescent="0.3">
      <c r="A16" s="27" t="s">
        <v>89</v>
      </c>
      <c r="B16" s="24">
        <v>0</v>
      </c>
      <c r="C16" s="24">
        <v>0</v>
      </c>
      <c r="D16" s="25">
        <f t="shared" si="0"/>
        <v>0</v>
      </c>
      <c r="E16" s="197"/>
      <c r="F16" s="36"/>
      <c r="G16" s="49">
        <f>0.1*E8</f>
        <v>12.544559999999997</v>
      </c>
    </row>
    <row r="17" spans="1:7" ht="15.6" x14ac:dyDescent="0.3">
      <c r="A17" s="27" t="s">
        <v>147</v>
      </c>
      <c r="B17" s="24">
        <v>0</v>
      </c>
      <c r="C17" s="24">
        <v>0</v>
      </c>
      <c r="D17" s="25">
        <f t="shared" si="0"/>
        <v>0</v>
      </c>
      <c r="E17" s="198"/>
      <c r="F17" s="36"/>
      <c r="G17" s="49">
        <f>0.1*E8</f>
        <v>12.544559999999997</v>
      </c>
    </row>
    <row r="18" spans="1:7" ht="15.6" x14ac:dyDescent="0.3">
      <c r="A18" s="12" t="s">
        <v>149</v>
      </c>
      <c r="B18" s="32">
        <v>0.56000000000000005</v>
      </c>
      <c r="C18" s="32">
        <v>0.56999999999999995</v>
      </c>
      <c r="D18" s="33">
        <f t="shared" si="0"/>
        <v>9.9999999999998979E-3</v>
      </c>
      <c r="E18" s="34">
        <f>D18*F4</f>
        <v>0.1571999999999984</v>
      </c>
      <c r="F18" s="5"/>
      <c r="G18" s="10"/>
    </row>
    <row r="19" spans="1:7" ht="15.6" x14ac:dyDescent="0.3">
      <c r="A19" s="12" t="s">
        <v>16</v>
      </c>
      <c r="B19" s="32">
        <v>29.85</v>
      </c>
      <c r="C19" s="32">
        <v>29.85</v>
      </c>
      <c r="D19" s="33">
        <f t="shared" si="0"/>
        <v>0</v>
      </c>
      <c r="E19" s="34">
        <f>D19*F4</f>
        <v>0</v>
      </c>
      <c r="F19" s="5"/>
      <c r="G19" s="10"/>
    </row>
    <row r="20" spans="1:7" ht="15.6" x14ac:dyDescent="0.3">
      <c r="A20" s="28" t="s">
        <v>90</v>
      </c>
      <c r="B20" s="29">
        <v>0</v>
      </c>
      <c r="C20" s="29">
        <v>0</v>
      </c>
      <c r="D20" s="30">
        <f t="shared" si="0"/>
        <v>0</v>
      </c>
      <c r="E20" s="193">
        <f>D23*F4</f>
        <v>15.248399999999982</v>
      </c>
      <c r="F20" s="36"/>
      <c r="G20" s="49">
        <f>0.17*E20</f>
        <v>2.5922279999999973</v>
      </c>
    </row>
    <row r="21" spans="1:7" ht="15.6" x14ac:dyDescent="0.3">
      <c r="A21" s="28" t="s">
        <v>14</v>
      </c>
      <c r="B21" s="29">
        <v>0</v>
      </c>
      <c r="C21" s="29">
        <v>0</v>
      </c>
      <c r="D21" s="30">
        <f t="shared" si="0"/>
        <v>0</v>
      </c>
      <c r="E21" s="194"/>
      <c r="F21" s="36"/>
      <c r="G21" s="49">
        <f>0.17*E20</f>
        <v>2.5922279999999973</v>
      </c>
    </row>
    <row r="22" spans="1:7" ht="15.6" x14ac:dyDescent="0.3">
      <c r="A22" s="28" t="s">
        <v>148</v>
      </c>
      <c r="B22" s="29">
        <v>0</v>
      </c>
      <c r="C22" s="29">
        <v>0</v>
      </c>
      <c r="D22" s="30">
        <f t="shared" si="0"/>
        <v>0</v>
      </c>
      <c r="E22" s="194"/>
      <c r="F22" s="36"/>
      <c r="G22" s="49">
        <f>0.17*E20</f>
        <v>2.5922279999999973</v>
      </c>
    </row>
    <row r="23" spans="1:7" ht="15.6" x14ac:dyDescent="0.3">
      <c r="A23" s="28" t="s">
        <v>15</v>
      </c>
      <c r="B23" s="29">
        <v>64.650000000000006</v>
      </c>
      <c r="C23" s="29">
        <v>65.62</v>
      </c>
      <c r="D23" s="30">
        <f t="shared" si="0"/>
        <v>0.96999999999999886</v>
      </c>
      <c r="E23" s="194"/>
      <c r="F23" s="36"/>
      <c r="G23" s="49">
        <f>0.17*E20</f>
        <v>2.5922279999999973</v>
      </c>
    </row>
    <row r="24" spans="1:7" ht="15.6" x14ac:dyDescent="0.3">
      <c r="A24" s="28" t="s">
        <v>17</v>
      </c>
      <c r="B24" s="29">
        <v>0</v>
      </c>
      <c r="C24" s="29">
        <v>0</v>
      </c>
      <c r="D24" s="30">
        <f t="shared" si="0"/>
        <v>0</v>
      </c>
      <c r="E24" s="194"/>
      <c r="F24" s="36"/>
      <c r="G24" s="49">
        <f>0.17*E20</f>
        <v>2.5922279999999973</v>
      </c>
    </row>
    <row r="25" spans="1:7" ht="15.6" x14ac:dyDescent="0.3">
      <c r="A25" s="28" t="s">
        <v>91</v>
      </c>
      <c r="B25" s="29">
        <v>0</v>
      </c>
      <c r="C25" s="29">
        <v>0</v>
      </c>
      <c r="D25" s="30">
        <f t="shared" si="0"/>
        <v>0</v>
      </c>
      <c r="E25" s="195"/>
      <c r="F25" s="36"/>
      <c r="G25" s="49">
        <f>0.17*E20</f>
        <v>2.5922279999999973</v>
      </c>
    </row>
    <row r="26" spans="1:7" ht="15.6" x14ac:dyDescent="0.3">
      <c r="A26" s="12" t="s">
        <v>92</v>
      </c>
      <c r="B26" s="9">
        <v>4.57</v>
      </c>
      <c r="C26" s="6">
        <v>4.57</v>
      </c>
      <c r="D26" s="5">
        <f t="shared" si="0"/>
        <v>0</v>
      </c>
      <c r="E26" s="7">
        <f>D26*F4</f>
        <v>0</v>
      </c>
      <c r="F26" s="5"/>
    </row>
    <row r="27" spans="1:7" ht="15.6" x14ac:dyDescent="0.3">
      <c r="A27" s="12" t="s">
        <v>93</v>
      </c>
      <c r="B27" s="6">
        <v>1.89</v>
      </c>
      <c r="C27" s="6">
        <v>1.89</v>
      </c>
      <c r="D27" s="5">
        <f t="shared" si="0"/>
        <v>0</v>
      </c>
      <c r="E27" s="7">
        <f>D27*F4</f>
        <v>0</v>
      </c>
      <c r="F27" s="5"/>
    </row>
    <row r="28" spans="1:7" ht="15.6" x14ac:dyDescent="0.3">
      <c r="A28" s="12" t="s">
        <v>94</v>
      </c>
      <c r="B28" s="5">
        <v>6.93</v>
      </c>
      <c r="C28" s="5">
        <v>8.67</v>
      </c>
      <c r="D28" s="5">
        <f t="shared" si="0"/>
        <v>1.7400000000000002</v>
      </c>
      <c r="E28" s="7">
        <f>D28*F4</f>
        <v>27.352800000000006</v>
      </c>
      <c r="F28" s="5"/>
    </row>
    <row r="29" spans="1:7" ht="15.6" x14ac:dyDescent="0.3">
      <c r="A29" s="12" t="s">
        <v>95</v>
      </c>
      <c r="B29" s="6">
        <v>4.1900000000000004</v>
      </c>
      <c r="C29" s="6">
        <v>4.6500000000000004</v>
      </c>
      <c r="D29" s="5">
        <f t="shared" si="0"/>
        <v>0.45999999999999996</v>
      </c>
      <c r="E29" s="7">
        <f>D29*F4</f>
        <v>7.2311999999999994</v>
      </c>
      <c r="F29" s="5"/>
    </row>
    <row r="30" spans="1:7" ht="15.6" x14ac:dyDescent="0.3">
      <c r="A30" s="12" t="s">
        <v>96</v>
      </c>
      <c r="B30" s="6">
        <v>4.4400000000000004</v>
      </c>
      <c r="C30" s="6">
        <v>4.4400000000000004</v>
      </c>
      <c r="D30" s="5">
        <f t="shared" si="0"/>
        <v>0</v>
      </c>
      <c r="E30" s="7">
        <f>D30*F4</f>
        <v>0</v>
      </c>
      <c r="F30" s="5"/>
    </row>
    <row r="31" spans="1:7" ht="15.6" x14ac:dyDescent="0.3">
      <c r="A31" s="12" t="s">
        <v>97</v>
      </c>
      <c r="B31" s="6">
        <v>21.62</v>
      </c>
      <c r="C31" s="6">
        <v>21.62</v>
      </c>
      <c r="D31" s="5">
        <f t="shared" si="0"/>
        <v>0</v>
      </c>
      <c r="E31" s="7">
        <f>D31*F4</f>
        <v>0</v>
      </c>
      <c r="F31" s="5"/>
    </row>
    <row r="32" spans="1:7" ht="15.6" x14ac:dyDescent="0.3">
      <c r="A32" s="12" t="s">
        <v>98</v>
      </c>
      <c r="B32" s="6">
        <v>8.4499999999999993</v>
      </c>
      <c r="C32" s="6">
        <v>8.4700000000000006</v>
      </c>
      <c r="D32" s="5">
        <f t="shared" si="0"/>
        <v>2.000000000000135E-2</v>
      </c>
      <c r="E32" s="7">
        <f>D32*F4</f>
        <v>0.31440000000002122</v>
      </c>
      <c r="F32" s="5"/>
    </row>
    <row r="33" spans="1:6" ht="15.6" x14ac:dyDescent="0.3">
      <c r="A33" s="12" t="s">
        <v>99</v>
      </c>
      <c r="B33" s="6">
        <v>18.170000000000002</v>
      </c>
      <c r="C33" s="6">
        <v>18.25</v>
      </c>
      <c r="D33" s="5">
        <f t="shared" si="0"/>
        <v>7.9999999999998295E-2</v>
      </c>
      <c r="E33" s="7">
        <f>D33*F4</f>
        <v>1.2575999999999732</v>
      </c>
      <c r="F33" s="5"/>
    </row>
    <row r="34" spans="1:6" ht="15.6" x14ac:dyDescent="0.3">
      <c r="A34" s="12" t="s">
        <v>100</v>
      </c>
      <c r="B34" s="6">
        <v>12.13</v>
      </c>
      <c r="C34" s="6">
        <v>12.34</v>
      </c>
      <c r="D34" s="5">
        <f t="shared" si="0"/>
        <v>0.20999999999999908</v>
      </c>
      <c r="E34" s="7">
        <f>D34*F4</f>
        <v>3.3011999999999855</v>
      </c>
      <c r="F34" s="5"/>
    </row>
    <row r="35" spans="1:6" ht="15.6" x14ac:dyDescent="0.3">
      <c r="A35" s="12" t="s">
        <v>101</v>
      </c>
      <c r="B35" s="6">
        <v>8.9499999999999993</v>
      </c>
      <c r="C35" s="6">
        <v>8.9499999999999993</v>
      </c>
      <c r="D35" s="5">
        <f t="shared" si="0"/>
        <v>0</v>
      </c>
      <c r="E35" s="7">
        <f>D35*F4</f>
        <v>0</v>
      </c>
      <c r="F35" s="5"/>
    </row>
    <row r="36" spans="1:6" ht="15.6" x14ac:dyDescent="0.3">
      <c r="A36" s="12" t="s">
        <v>102</v>
      </c>
      <c r="B36" s="6">
        <v>2.23</v>
      </c>
      <c r="C36" s="6">
        <v>2.2400000000000002</v>
      </c>
      <c r="D36" s="5">
        <f t="shared" si="0"/>
        <v>1.0000000000000231E-2</v>
      </c>
      <c r="E36" s="7">
        <f>D36*F4</f>
        <v>0.15720000000000364</v>
      </c>
      <c r="F36" s="5"/>
    </row>
    <row r="37" spans="1:6" ht="15.6" x14ac:dyDescent="0.3">
      <c r="A37" s="12" t="s">
        <v>103</v>
      </c>
      <c r="B37" s="6">
        <v>2.74</v>
      </c>
      <c r="C37" s="6">
        <v>2.75</v>
      </c>
      <c r="D37" s="5">
        <f t="shared" ref="D37:D100" si="1">C37-B37</f>
        <v>9.9999999999997868E-3</v>
      </c>
      <c r="E37" s="46">
        <f>D37*F4</f>
        <v>0.15719999999999665</v>
      </c>
      <c r="F37" s="10"/>
    </row>
    <row r="38" spans="1:6" ht="15.6" x14ac:dyDescent="0.3">
      <c r="A38" s="12" t="s">
        <v>104</v>
      </c>
      <c r="B38" s="10">
        <v>4.78</v>
      </c>
      <c r="C38" s="10">
        <v>5.62</v>
      </c>
      <c r="D38" s="5">
        <f>C38-B38</f>
        <v>0.83999999999999986</v>
      </c>
      <c r="E38" s="46">
        <f>D38*F4</f>
        <v>13.204799999999999</v>
      </c>
      <c r="F38" s="10"/>
    </row>
    <row r="39" spans="1:6" ht="15.6" x14ac:dyDescent="0.3">
      <c r="A39" s="12" t="s">
        <v>105</v>
      </c>
      <c r="B39" s="10">
        <v>0.94</v>
      </c>
      <c r="C39" s="10">
        <v>0.94</v>
      </c>
      <c r="D39" s="5">
        <f t="shared" si="1"/>
        <v>0</v>
      </c>
      <c r="E39" s="46">
        <f>D39*F4</f>
        <v>0</v>
      </c>
      <c r="F39" s="10"/>
    </row>
    <row r="40" spans="1:6" ht="15.6" x14ac:dyDescent="0.3">
      <c r="A40" s="12" t="s">
        <v>106</v>
      </c>
      <c r="B40" s="10">
        <v>14.29</v>
      </c>
      <c r="C40" s="10">
        <v>14.29</v>
      </c>
      <c r="D40" s="5">
        <f>C40-B40</f>
        <v>0</v>
      </c>
      <c r="E40" s="46">
        <f>D40*F4</f>
        <v>0</v>
      </c>
      <c r="F40" s="10"/>
    </row>
    <row r="41" spans="1:6" ht="15.6" x14ac:dyDescent="0.3">
      <c r="A41" s="12" t="s">
        <v>18</v>
      </c>
      <c r="B41" s="10">
        <v>6.95</v>
      </c>
      <c r="C41" s="10">
        <v>10.96</v>
      </c>
      <c r="D41" s="5">
        <f t="shared" si="1"/>
        <v>4.0100000000000007</v>
      </c>
      <c r="E41" s="46">
        <f>D41*F4</f>
        <v>63.037200000000013</v>
      </c>
      <c r="F41" s="10"/>
    </row>
    <row r="42" spans="1:6" ht="15.6" x14ac:dyDescent="0.3">
      <c r="A42" s="12" t="s">
        <v>19</v>
      </c>
      <c r="B42" s="10">
        <v>22.97</v>
      </c>
      <c r="C42" s="10">
        <v>23.34</v>
      </c>
      <c r="D42" s="5">
        <f>C42-B42</f>
        <v>0.37000000000000099</v>
      </c>
      <c r="E42" s="46">
        <f>D42*F4</f>
        <v>5.8164000000000158</v>
      </c>
      <c r="F42" s="10"/>
    </row>
    <row r="43" spans="1:6" ht="15.6" x14ac:dyDescent="0.3">
      <c r="A43" s="12" t="s">
        <v>107</v>
      </c>
      <c r="B43" s="10">
        <v>6.31</v>
      </c>
      <c r="C43" s="10">
        <v>6.35</v>
      </c>
      <c r="D43" s="5">
        <f t="shared" si="1"/>
        <v>4.0000000000000036E-2</v>
      </c>
      <c r="E43" s="46">
        <f>D43*F4</f>
        <v>0.62880000000000058</v>
      </c>
      <c r="F43" s="10"/>
    </row>
    <row r="44" spans="1:6" ht="15.6" x14ac:dyDescent="0.3">
      <c r="A44" s="12" t="s">
        <v>108</v>
      </c>
      <c r="B44" s="10">
        <v>5.52</v>
      </c>
      <c r="C44" s="10">
        <v>5.52</v>
      </c>
      <c r="D44" s="5">
        <f t="shared" si="1"/>
        <v>0</v>
      </c>
      <c r="E44" s="46">
        <f>D44*F4</f>
        <v>0</v>
      </c>
      <c r="F44" s="10"/>
    </row>
    <row r="45" spans="1:6" ht="15.6" x14ac:dyDescent="0.3">
      <c r="A45" s="12" t="s">
        <v>20</v>
      </c>
      <c r="B45" s="10">
        <v>4.18</v>
      </c>
      <c r="C45" s="10">
        <v>4.68</v>
      </c>
      <c r="D45" s="5">
        <f t="shared" si="1"/>
        <v>0.5</v>
      </c>
      <c r="E45" s="46">
        <f>D45*F4</f>
        <v>7.86</v>
      </c>
      <c r="F45" s="10"/>
    </row>
    <row r="46" spans="1:6" ht="15.6" x14ac:dyDescent="0.3">
      <c r="A46" s="12" t="s">
        <v>21</v>
      </c>
      <c r="B46" s="10">
        <v>2.61</v>
      </c>
      <c r="C46" s="10">
        <v>2.69</v>
      </c>
      <c r="D46" s="5">
        <f t="shared" si="1"/>
        <v>8.0000000000000071E-2</v>
      </c>
      <c r="E46" s="46">
        <f>D46*F4</f>
        <v>1.2576000000000012</v>
      </c>
      <c r="F46" s="10"/>
    </row>
    <row r="47" spans="1:6" ht="15.6" x14ac:dyDescent="0.3">
      <c r="A47" s="12" t="s">
        <v>22</v>
      </c>
      <c r="B47" s="10">
        <v>14.18</v>
      </c>
      <c r="C47" s="10">
        <v>16.03</v>
      </c>
      <c r="D47" s="5">
        <f t="shared" si="1"/>
        <v>1.8500000000000014</v>
      </c>
      <c r="E47" s="46">
        <f>D47*F4</f>
        <v>29.082000000000022</v>
      </c>
      <c r="F47" s="10"/>
    </row>
    <row r="48" spans="1:6" ht="15.6" x14ac:dyDescent="0.3">
      <c r="A48" s="12" t="s">
        <v>23</v>
      </c>
      <c r="B48" s="10">
        <v>6.21</v>
      </c>
      <c r="C48" s="10">
        <v>6.99</v>
      </c>
      <c r="D48" s="5">
        <f t="shared" si="1"/>
        <v>0.78000000000000025</v>
      </c>
      <c r="E48" s="46">
        <f>D48*F4</f>
        <v>12.261600000000005</v>
      </c>
      <c r="F48" s="10"/>
    </row>
    <row r="49" spans="1:6" ht="15.6" x14ac:dyDescent="0.3">
      <c r="A49" s="12" t="s">
        <v>24</v>
      </c>
      <c r="B49" s="10">
        <v>3.2</v>
      </c>
      <c r="C49" s="10">
        <v>3.25</v>
      </c>
      <c r="D49" s="5">
        <f t="shared" si="1"/>
        <v>4.9999999999999822E-2</v>
      </c>
      <c r="E49" s="46">
        <f>D49*F4</f>
        <v>0.78599999999999726</v>
      </c>
      <c r="F49" s="10"/>
    </row>
    <row r="50" spans="1:6" ht="15.6" x14ac:dyDescent="0.3">
      <c r="A50" s="12" t="s">
        <v>25</v>
      </c>
      <c r="B50" s="10">
        <v>2.27</v>
      </c>
      <c r="C50" s="10">
        <v>2.27</v>
      </c>
      <c r="D50" s="5">
        <f t="shared" si="1"/>
        <v>0</v>
      </c>
      <c r="E50" s="46">
        <f>D50*F4</f>
        <v>0</v>
      </c>
      <c r="F50" s="10"/>
    </row>
    <row r="51" spans="1:6" ht="15.6" x14ac:dyDescent="0.3">
      <c r="A51" s="12" t="s">
        <v>26</v>
      </c>
      <c r="B51" s="10">
        <v>3.33</v>
      </c>
      <c r="C51" s="10">
        <v>3.57</v>
      </c>
      <c r="D51" s="5">
        <f t="shared" si="1"/>
        <v>0.23999999999999977</v>
      </c>
      <c r="E51" s="46">
        <f>D51*F4</f>
        <v>3.7727999999999966</v>
      </c>
      <c r="F51" s="10"/>
    </row>
    <row r="52" spans="1:6" ht="15.6" x14ac:dyDescent="0.3">
      <c r="A52" s="12" t="s">
        <v>27</v>
      </c>
      <c r="B52" s="10">
        <v>0.37</v>
      </c>
      <c r="C52" s="10">
        <v>0.38</v>
      </c>
      <c r="D52" s="5">
        <f t="shared" si="1"/>
        <v>1.0000000000000009E-2</v>
      </c>
      <c r="E52" s="46">
        <f>D52*F4</f>
        <v>0.15720000000000015</v>
      </c>
      <c r="F52" s="10"/>
    </row>
    <row r="53" spans="1:6" ht="15.6" x14ac:dyDescent="0.3">
      <c r="A53" s="12" t="s">
        <v>109</v>
      </c>
      <c r="B53" s="10">
        <v>35.950000000000003</v>
      </c>
      <c r="C53" s="10">
        <v>43.86</v>
      </c>
      <c r="D53" s="5">
        <f>C53-B53</f>
        <v>7.9099999999999966</v>
      </c>
      <c r="E53" s="46">
        <f>D53*F4</f>
        <v>124.34519999999995</v>
      </c>
      <c r="F53" s="10"/>
    </row>
    <row r="54" spans="1:6" ht="15.6" x14ac:dyDescent="0.3">
      <c r="A54" s="12" t="s">
        <v>28</v>
      </c>
      <c r="B54" s="10">
        <v>3.54</v>
      </c>
      <c r="C54" s="10">
        <v>3.76</v>
      </c>
      <c r="D54" s="5">
        <f t="shared" si="1"/>
        <v>0.21999999999999975</v>
      </c>
      <c r="E54" s="46">
        <f>D54*F4</f>
        <v>3.4583999999999961</v>
      </c>
      <c r="F54" s="10"/>
    </row>
    <row r="55" spans="1:6" ht="15.6" x14ac:dyDescent="0.3">
      <c r="A55" s="12" t="s">
        <v>29</v>
      </c>
      <c r="B55" s="10">
        <v>1.28</v>
      </c>
      <c r="C55" s="10">
        <v>3.34</v>
      </c>
      <c r="D55" s="5">
        <f t="shared" si="1"/>
        <v>2.0599999999999996</v>
      </c>
      <c r="E55" s="46">
        <f>D55*F4</f>
        <v>32.383199999999995</v>
      </c>
      <c r="F55" s="10"/>
    </row>
    <row r="56" spans="1:6" ht="15.6" x14ac:dyDescent="0.3">
      <c r="A56" s="12" t="s">
        <v>30</v>
      </c>
      <c r="B56" s="10">
        <v>0.97</v>
      </c>
      <c r="C56" s="10">
        <v>0.97</v>
      </c>
      <c r="D56" s="5">
        <f t="shared" si="1"/>
        <v>0</v>
      </c>
      <c r="E56" s="46">
        <f>D56*F4</f>
        <v>0</v>
      </c>
      <c r="F56" s="10"/>
    </row>
    <row r="57" spans="1:6" ht="15.6" x14ac:dyDescent="0.3">
      <c r="A57" s="12" t="s">
        <v>31</v>
      </c>
      <c r="B57" s="10">
        <v>1.91</v>
      </c>
      <c r="C57" s="10">
        <v>2.35</v>
      </c>
      <c r="D57" s="5">
        <f t="shared" si="1"/>
        <v>0.44000000000000017</v>
      </c>
      <c r="E57" s="46">
        <f>D57*F4</f>
        <v>6.9168000000000029</v>
      </c>
      <c r="F57" s="10"/>
    </row>
    <row r="58" spans="1:6" ht="15.6" x14ac:dyDescent="0.3">
      <c r="A58" s="12" t="s">
        <v>32</v>
      </c>
      <c r="B58" s="10">
        <v>8.3699999999999992</v>
      </c>
      <c r="C58" s="10">
        <v>14.33</v>
      </c>
      <c r="D58" s="5">
        <f t="shared" si="1"/>
        <v>5.9600000000000009</v>
      </c>
      <c r="E58" s="46">
        <f>D58*F4</f>
        <v>93.691200000000023</v>
      </c>
      <c r="F58" s="10"/>
    </row>
    <row r="59" spans="1:6" ht="15.6" x14ac:dyDescent="0.3">
      <c r="A59" s="12" t="s">
        <v>33</v>
      </c>
      <c r="B59" s="10">
        <v>11.57</v>
      </c>
      <c r="C59" s="10">
        <v>13.57</v>
      </c>
      <c r="D59" s="5">
        <f t="shared" si="1"/>
        <v>2</v>
      </c>
      <c r="E59" s="46">
        <f>D59*F4</f>
        <v>31.44</v>
      </c>
      <c r="F59" s="10"/>
    </row>
    <row r="60" spans="1:6" ht="15.6" x14ac:dyDescent="0.3">
      <c r="A60" s="12" t="s">
        <v>34</v>
      </c>
      <c r="B60" s="10">
        <v>8.2100000000000009</v>
      </c>
      <c r="C60" s="10">
        <v>9.82</v>
      </c>
      <c r="D60" s="5">
        <f t="shared" si="1"/>
        <v>1.6099999999999994</v>
      </c>
      <c r="E60" s="46">
        <f>D60*F4</f>
        <v>25.309199999999993</v>
      </c>
      <c r="F60" s="10"/>
    </row>
    <row r="61" spans="1:6" ht="15.6" x14ac:dyDescent="0.3">
      <c r="A61" s="12" t="s">
        <v>110</v>
      </c>
      <c r="B61" s="10">
        <v>0.85</v>
      </c>
      <c r="C61" s="10">
        <v>0.85</v>
      </c>
      <c r="D61" s="5">
        <f t="shared" si="1"/>
        <v>0</v>
      </c>
      <c r="E61" s="46">
        <f>D61*F4</f>
        <v>0</v>
      </c>
      <c r="F61" s="10"/>
    </row>
    <row r="62" spans="1:6" ht="15.6" x14ac:dyDescent="0.3">
      <c r="A62" s="12" t="s">
        <v>35</v>
      </c>
      <c r="B62" s="10">
        <v>11.42</v>
      </c>
      <c r="C62" s="10">
        <v>12.63</v>
      </c>
      <c r="D62" s="5">
        <f t="shared" si="1"/>
        <v>1.2100000000000009</v>
      </c>
      <c r="E62" s="46">
        <f>D62*F4</f>
        <v>19.021200000000015</v>
      </c>
      <c r="F62" s="10"/>
    </row>
    <row r="63" spans="1:6" ht="15.6" x14ac:dyDescent="0.3">
      <c r="A63" s="12" t="s">
        <v>111</v>
      </c>
      <c r="B63" s="10">
        <v>1.36</v>
      </c>
      <c r="C63" s="10">
        <v>1.37</v>
      </c>
      <c r="D63" s="5">
        <f t="shared" si="1"/>
        <v>1.0000000000000009E-2</v>
      </c>
      <c r="E63" s="46">
        <f>D63*F4</f>
        <v>0.15720000000000015</v>
      </c>
      <c r="F63" s="10"/>
    </row>
    <row r="64" spans="1:6" ht="15.6" x14ac:dyDescent="0.3">
      <c r="A64" s="12" t="s">
        <v>36</v>
      </c>
      <c r="B64" s="10">
        <v>9.76</v>
      </c>
      <c r="C64" s="10">
        <v>9.9</v>
      </c>
      <c r="D64" s="5">
        <f t="shared" si="1"/>
        <v>0.14000000000000057</v>
      </c>
      <c r="E64" s="46">
        <f>D64*F4</f>
        <v>2.200800000000009</v>
      </c>
      <c r="F64" s="10"/>
    </row>
    <row r="65" spans="1:6" ht="15.6" x14ac:dyDescent="0.3">
      <c r="A65" s="12" t="s">
        <v>37</v>
      </c>
      <c r="B65" s="10">
        <v>3.04</v>
      </c>
      <c r="C65" s="10">
        <v>3.04</v>
      </c>
      <c r="D65" s="5">
        <f t="shared" si="1"/>
        <v>0</v>
      </c>
      <c r="E65" s="46">
        <f>D65*F4</f>
        <v>0</v>
      </c>
      <c r="F65" s="10"/>
    </row>
    <row r="66" spans="1:6" ht="15.6" x14ac:dyDescent="0.3">
      <c r="A66" s="12" t="s">
        <v>38</v>
      </c>
      <c r="B66" s="10">
        <v>1.73</v>
      </c>
      <c r="C66" s="10">
        <v>1.73</v>
      </c>
      <c r="D66" s="5">
        <f t="shared" si="1"/>
        <v>0</v>
      </c>
      <c r="E66" s="46">
        <f>D66*F4</f>
        <v>0</v>
      </c>
      <c r="F66" s="10"/>
    </row>
    <row r="67" spans="1:6" ht="15.6" x14ac:dyDescent="0.3">
      <c r="A67" s="12" t="s">
        <v>39</v>
      </c>
      <c r="B67" s="10">
        <v>1.41</v>
      </c>
      <c r="C67" s="10">
        <v>1.41</v>
      </c>
      <c r="D67" s="5">
        <f t="shared" si="1"/>
        <v>0</v>
      </c>
      <c r="E67" s="46">
        <f>D67*F4</f>
        <v>0</v>
      </c>
      <c r="F67" s="10"/>
    </row>
    <row r="68" spans="1:6" ht="15.6" x14ac:dyDescent="0.3">
      <c r="A68" s="12" t="s">
        <v>40</v>
      </c>
      <c r="B68" s="10">
        <v>1.64</v>
      </c>
      <c r="C68" s="10">
        <v>1.66</v>
      </c>
      <c r="D68" s="5">
        <f t="shared" si="1"/>
        <v>2.0000000000000018E-2</v>
      </c>
      <c r="E68" s="46">
        <f>D68*F4</f>
        <v>0.31440000000000029</v>
      </c>
      <c r="F68" s="10"/>
    </row>
    <row r="69" spans="1:6" ht="15.6" x14ac:dyDescent="0.3">
      <c r="A69" s="12" t="s">
        <v>112</v>
      </c>
      <c r="B69" s="10">
        <v>1.1200000000000001</v>
      </c>
      <c r="C69" s="10">
        <v>1.21</v>
      </c>
      <c r="D69" s="5">
        <f t="shared" si="1"/>
        <v>8.9999999999999858E-2</v>
      </c>
      <c r="E69" s="46">
        <f>D69*F4</f>
        <v>1.4147999999999978</v>
      </c>
      <c r="F69" s="10"/>
    </row>
    <row r="70" spans="1:6" ht="15.6" x14ac:dyDescent="0.3">
      <c r="A70" s="12" t="s">
        <v>113</v>
      </c>
      <c r="B70" s="10">
        <v>1.4</v>
      </c>
      <c r="C70" s="10">
        <v>1.47</v>
      </c>
      <c r="D70" s="5">
        <f t="shared" si="1"/>
        <v>7.0000000000000062E-2</v>
      </c>
      <c r="E70" s="46">
        <f>D70*F4</f>
        <v>1.1004000000000009</v>
      </c>
      <c r="F70" s="10"/>
    </row>
    <row r="71" spans="1:6" ht="15.6" x14ac:dyDescent="0.3">
      <c r="A71" s="12" t="s">
        <v>114</v>
      </c>
      <c r="B71" s="10">
        <v>5.76</v>
      </c>
      <c r="C71" s="10">
        <v>5.76</v>
      </c>
      <c r="D71" s="5">
        <f t="shared" si="1"/>
        <v>0</v>
      </c>
      <c r="E71" s="46">
        <f>D71*F4</f>
        <v>0</v>
      </c>
      <c r="F71" s="10"/>
    </row>
    <row r="72" spans="1:6" ht="15.6" x14ac:dyDescent="0.3">
      <c r="A72" s="12" t="s">
        <v>115</v>
      </c>
      <c r="B72" s="10">
        <v>1.9</v>
      </c>
      <c r="C72" s="10">
        <v>1.9</v>
      </c>
      <c r="D72" s="5">
        <f t="shared" si="1"/>
        <v>0</v>
      </c>
      <c r="E72" s="46">
        <f>D72*F4</f>
        <v>0</v>
      </c>
      <c r="F72" s="10"/>
    </row>
    <row r="73" spans="1:6" ht="15.6" x14ac:dyDescent="0.3">
      <c r="A73" s="12" t="s">
        <v>116</v>
      </c>
      <c r="B73" s="10">
        <v>5.61</v>
      </c>
      <c r="C73" s="10">
        <v>5.61</v>
      </c>
      <c r="D73" s="5">
        <f t="shared" si="1"/>
        <v>0</v>
      </c>
      <c r="E73" s="46">
        <f>D73*F4</f>
        <v>0</v>
      </c>
      <c r="F73" s="10"/>
    </row>
    <row r="74" spans="1:6" ht="15.6" x14ac:dyDescent="0.3">
      <c r="A74" s="12" t="s">
        <v>41</v>
      </c>
      <c r="B74" s="10">
        <v>1.1100000000000001</v>
      </c>
      <c r="C74" s="10">
        <v>1.1200000000000001</v>
      </c>
      <c r="D74" s="5">
        <f t="shared" si="1"/>
        <v>1.0000000000000009E-2</v>
      </c>
      <c r="E74" s="46">
        <f>D74*F4</f>
        <v>0.15720000000000015</v>
      </c>
      <c r="F74" s="10"/>
    </row>
    <row r="75" spans="1:6" ht="15.6" x14ac:dyDescent="0.3">
      <c r="A75" s="12" t="s">
        <v>42</v>
      </c>
      <c r="B75" s="10">
        <v>5.73</v>
      </c>
      <c r="C75" s="10">
        <v>5.79</v>
      </c>
      <c r="D75" s="5">
        <f t="shared" si="1"/>
        <v>5.9999999999999609E-2</v>
      </c>
      <c r="E75" s="46">
        <f>D75*F4</f>
        <v>0.94319999999999393</v>
      </c>
      <c r="F75" s="10"/>
    </row>
    <row r="76" spans="1:6" ht="15.6" x14ac:dyDescent="0.3">
      <c r="A76" s="12" t="s">
        <v>117</v>
      </c>
      <c r="B76" s="10">
        <v>1.57</v>
      </c>
      <c r="C76" s="10">
        <v>1.57</v>
      </c>
      <c r="D76" s="5">
        <f t="shared" si="1"/>
        <v>0</v>
      </c>
      <c r="E76" s="46">
        <f>D76*F4</f>
        <v>0</v>
      </c>
      <c r="F76" s="10"/>
    </row>
    <row r="77" spans="1:6" ht="15.6" x14ac:dyDescent="0.3">
      <c r="A77" s="13" t="s">
        <v>43</v>
      </c>
      <c r="B77" s="10">
        <v>11.55</v>
      </c>
      <c r="C77" s="10">
        <v>21.12</v>
      </c>
      <c r="D77" s="5">
        <f t="shared" si="1"/>
        <v>9.57</v>
      </c>
      <c r="E77" s="46">
        <f>D77*F5</f>
        <v>70.148099999999999</v>
      </c>
      <c r="F77" s="10"/>
    </row>
    <row r="78" spans="1:6" ht="15.6" x14ac:dyDescent="0.3">
      <c r="A78" s="13" t="s">
        <v>44</v>
      </c>
      <c r="B78" s="10">
        <v>0.13</v>
      </c>
      <c r="C78" s="10">
        <v>0.13</v>
      </c>
      <c r="D78" s="5">
        <f t="shared" si="1"/>
        <v>0</v>
      </c>
      <c r="E78" s="46">
        <f>D78*F5</f>
        <v>0</v>
      </c>
      <c r="F78" s="10"/>
    </row>
    <row r="79" spans="1:6" ht="15.6" x14ac:dyDescent="0.3">
      <c r="A79" s="13" t="s">
        <v>118</v>
      </c>
      <c r="B79" s="10">
        <v>2.73</v>
      </c>
      <c r="C79" s="10">
        <v>2.75</v>
      </c>
      <c r="D79" s="5">
        <f t="shared" si="1"/>
        <v>2.0000000000000018E-2</v>
      </c>
      <c r="E79" s="46">
        <f>D79*F5</f>
        <v>0.14660000000000012</v>
      </c>
      <c r="F79" s="10"/>
    </row>
    <row r="80" spans="1:6" ht="15.6" x14ac:dyDescent="0.3">
      <c r="A80" s="13" t="s">
        <v>119</v>
      </c>
      <c r="B80" s="10">
        <v>1.88</v>
      </c>
      <c r="C80" s="10">
        <v>1.89</v>
      </c>
      <c r="D80" s="5">
        <f t="shared" si="1"/>
        <v>1.0000000000000009E-2</v>
      </c>
      <c r="E80" s="46">
        <f>D80*F5</f>
        <v>7.330000000000006E-2</v>
      </c>
      <c r="F80" s="10"/>
    </row>
    <row r="81" spans="1:6" ht="15.6" x14ac:dyDescent="0.3">
      <c r="A81" s="13" t="s">
        <v>45</v>
      </c>
      <c r="B81" s="10">
        <v>21.72</v>
      </c>
      <c r="C81" s="10">
        <v>33.46</v>
      </c>
      <c r="D81" s="5">
        <f t="shared" si="1"/>
        <v>11.740000000000002</v>
      </c>
      <c r="E81" s="46">
        <f>D81*F5</f>
        <v>86.054200000000009</v>
      </c>
      <c r="F81" s="10"/>
    </row>
    <row r="82" spans="1:6" ht="15.6" x14ac:dyDescent="0.3">
      <c r="A82" s="13" t="s">
        <v>46</v>
      </c>
      <c r="B82" s="10">
        <v>76.180000000000007</v>
      </c>
      <c r="C82" s="10">
        <v>92.18</v>
      </c>
      <c r="D82" s="5">
        <f t="shared" si="1"/>
        <v>16</v>
      </c>
      <c r="E82" s="46">
        <f>D82*F5</f>
        <v>117.28</v>
      </c>
      <c r="F82" s="10"/>
    </row>
    <row r="83" spans="1:6" ht="15.6" x14ac:dyDescent="0.3">
      <c r="A83" s="13" t="s">
        <v>47</v>
      </c>
      <c r="B83" s="10">
        <v>4.25</v>
      </c>
      <c r="C83" s="10">
        <v>8.2100000000000009</v>
      </c>
      <c r="D83" s="5">
        <f t="shared" si="1"/>
        <v>3.9600000000000009</v>
      </c>
      <c r="E83" s="46">
        <f>D83*F5</f>
        <v>29.026800000000005</v>
      </c>
      <c r="F83" s="10"/>
    </row>
    <row r="84" spans="1:6" ht="15.6" x14ac:dyDescent="0.3">
      <c r="A84" s="13" t="s">
        <v>48</v>
      </c>
      <c r="B84" s="10">
        <v>17.190000000000001</v>
      </c>
      <c r="C84" s="10">
        <v>26.61</v>
      </c>
      <c r="D84" s="5">
        <f t="shared" si="1"/>
        <v>9.4199999999999982</v>
      </c>
      <c r="E84" s="46">
        <f>D84*F5</f>
        <v>69.048599999999993</v>
      </c>
      <c r="F84" s="10"/>
    </row>
    <row r="85" spans="1:6" ht="15.6" x14ac:dyDescent="0.3">
      <c r="A85" s="13" t="s">
        <v>49</v>
      </c>
      <c r="B85" s="10">
        <v>42.04</v>
      </c>
      <c r="C85" s="10">
        <v>52.96</v>
      </c>
      <c r="D85" s="5">
        <f t="shared" si="1"/>
        <v>10.920000000000002</v>
      </c>
      <c r="E85" s="46">
        <f>D85*F5</f>
        <v>80.043600000000012</v>
      </c>
      <c r="F85" s="10"/>
    </row>
    <row r="86" spans="1:6" ht="15.6" x14ac:dyDescent="0.3">
      <c r="A86" s="13" t="s">
        <v>50</v>
      </c>
      <c r="B86" s="10">
        <v>47.76</v>
      </c>
      <c r="C86" s="10">
        <v>65.37</v>
      </c>
      <c r="D86" s="5">
        <f t="shared" si="1"/>
        <v>17.610000000000007</v>
      </c>
      <c r="E86" s="46">
        <f>D86*F5</f>
        <v>129.08130000000006</v>
      </c>
      <c r="F86" s="10"/>
    </row>
    <row r="87" spans="1:6" ht="15.6" x14ac:dyDescent="0.3">
      <c r="A87" s="13" t="s">
        <v>51</v>
      </c>
      <c r="B87" s="10">
        <v>7.98</v>
      </c>
      <c r="C87" s="10">
        <v>10.71</v>
      </c>
      <c r="D87" s="5">
        <f t="shared" si="1"/>
        <v>2.7300000000000004</v>
      </c>
      <c r="E87" s="46">
        <f>D87*F5</f>
        <v>20.010900000000003</v>
      </c>
      <c r="F87" s="10"/>
    </row>
    <row r="88" spans="1:6" ht="15.6" x14ac:dyDescent="0.3">
      <c r="A88" s="13" t="s">
        <v>52</v>
      </c>
      <c r="B88" s="10">
        <v>19.190000000000001</v>
      </c>
      <c r="C88" s="10">
        <v>22.64</v>
      </c>
      <c r="D88" s="5">
        <f t="shared" si="1"/>
        <v>3.4499999999999993</v>
      </c>
      <c r="E88" s="46">
        <f>D88*F5</f>
        <v>25.288499999999996</v>
      </c>
      <c r="F88" s="10"/>
    </row>
    <row r="89" spans="1:6" ht="15.6" x14ac:dyDescent="0.3">
      <c r="A89" s="13" t="s">
        <v>120</v>
      </c>
      <c r="B89" s="10">
        <v>16.100000000000001</v>
      </c>
      <c r="C89" s="10">
        <v>28.02</v>
      </c>
      <c r="D89" s="5">
        <f t="shared" si="1"/>
        <v>11.919999999999998</v>
      </c>
      <c r="E89" s="46">
        <f>D89*F5</f>
        <v>87.373599999999982</v>
      </c>
      <c r="F89" s="10"/>
    </row>
    <row r="90" spans="1:6" ht="15.6" x14ac:dyDescent="0.3">
      <c r="A90" s="13" t="s">
        <v>53</v>
      </c>
      <c r="B90" s="10">
        <v>66</v>
      </c>
      <c r="C90" s="10">
        <v>66.12</v>
      </c>
      <c r="D90" s="5">
        <f t="shared" si="1"/>
        <v>0.12000000000000455</v>
      </c>
      <c r="E90" s="46">
        <f>D90*F5</f>
        <v>0.87960000000003336</v>
      </c>
      <c r="F90" s="10"/>
    </row>
    <row r="91" spans="1:6" ht="15.6" x14ac:dyDescent="0.3">
      <c r="A91" s="13" t="s">
        <v>121</v>
      </c>
      <c r="B91" s="10">
        <v>1.19</v>
      </c>
      <c r="C91" s="10">
        <v>1.22</v>
      </c>
      <c r="D91" s="5">
        <f t="shared" si="1"/>
        <v>3.0000000000000027E-2</v>
      </c>
      <c r="E91" s="46">
        <f>D91*F5</f>
        <v>0.21990000000000021</v>
      </c>
      <c r="F91" s="10"/>
    </row>
    <row r="92" spans="1:6" ht="15.6" x14ac:dyDescent="0.3">
      <c r="A92" s="13" t="s">
        <v>54</v>
      </c>
      <c r="B92" s="10">
        <v>42.92</v>
      </c>
      <c r="C92" s="10">
        <v>55.96</v>
      </c>
      <c r="D92" s="5">
        <f t="shared" si="1"/>
        <v>13.04</v>
      </c>
      <c r="E92" s="46">
        <f>D92*F5</f>
        <v>95.583199999999991</v>
      </c>
      <c r="F92" s="10"/>
    </row>
    <row r="93" spans="1:6" ht="15.6" x14ac:dyDescent="0.3">
      <c r="A93" s="13" t="s">
        <v>55</v>
      </c>
      <c r="B93" s="10">
        <v>26.29</v>
      </c>
      <c r="C93" s="10">
        <v>29.31</v>
      </c>
      <c r="D93" s="5">
        <f t="shared" si="1"/>
        <v>3.0199999999999996</v>
      </c>
      <c r="E93" s="46">
        <f>D93*F5</f>
        <v>22.136599999999998</v>
      </c>
      <c r="F93" s="10"/>
    </row>
    <row r="94" spans="1:6" ht="15.6" x14ac:dyDescent="0.3">
      <c r="A94" s="13" t="s">
        <v>122</v>
      </c>
      <c r="B94" s="10">
        <v>98.35</v>
      </c>
      <c r="C94" s="10">
        <v>225.14</v>
      </c>
      <c r="D94" s="5">
        <f t="shared" si="1"/>
        <v>126.78999999999999</v>
      </c>
      <c r="E94" s="46">
        <f>D94*F5</f>
        <v>929.37069999999994</v>
      </c>
      <c r="F94" s="10"/>
    </row>
    <row r="95" spans="1:6" ht="15.6" x14ac:dyDescent="0.3">
      <c r="A95" s="13" t="s">
        <v>56</v>
      </c>
      <c r="B95" s="10">
        <v>44.52</v>
      </c>
      <c r="C95" s="10">
        <v>50.38</v>
      </c>
      <c r="D95" s="5">
        <f t="shared" si="1"/>
        <v>5.8599999999999994</v>
      </c>
      <c r="E95" s="46">
        <f>D95*F5</f>
        <v>42.953799999999994</v>
      </c>
      <c r="F95" s="10"/>
    </row>
    <row r="96" spans="1:6" ht="15.6" x14ac:dyDescent="0.3">
      <c r="A96" s="12" t="s">
        <v>57</v>
      </c>
      <c r="B96" s="10">
        <v>6.19</v>
      </c>
      <c r="C96" s="10">
        <v>7.99</v>
      </c>
      <c r="D96" s="5">
        <f t="shared" si="1"/>
        <v>1.7999999999999998</v>
      </c>
      <c r="E96" s="46">
        <f>D96*F5</f>
        <v>13.193999999999999</v>
      </c>
      <c r="F96" s="10"/>
    </row>
    <row r="97" spans="1:6" ht="15.6" x14ac:dyDescent="0.3">
      <c r="A97" s="12" t="s">
        <v>58</v>
      </c>
      <c r="B97" s="10">
        <v>4.0999999999999996</v>
      </c>
      <c r="C97" s="10">
        <v>4.37</v>
      </c>
      <c r="D97" s="5">
        <f t="shared" si="1"/>
        <v>0.27000000000000046</v>
      </c>
      <c r="E97" s="46">
        <f>D97*F5</f>
        <v>1.9791000000000034</v>
      </c>
      <c r="F97" s="10"/>
    </row>
    <row r="98" spans="1:6" ht="15.6" x14ac:dyDescent="0.3">
      <c r="A98" s="13" t="s">
        <v>59</v>
      </c>
      <c r="B98" s="10">
        <v>83.52</v>
      </c>
      <c r="C98" s="10">
        <v>210</v>
      </c>
      <c r="D98" s="5">
        <f t="shared" si="1"/>
        <v>126.48</v>
      </c>
      <c r="E98" s="46">
        <f>D98*F5</f>
        <v>927.09840000000008</v>
      </c>
      <c r="F98" s="10"/>
    </row>
    <row r="99" spans="1:6" ht="15.6" x14ac:dyDescent="0.3">
      <c r="A99" s="13" t="s">
        <v>60</v>
      </c>
      <c r="B99" s="10">
        <v>49.17</v>
      </c>
      <c r="C99" s="10">
        <v>54.81</v>
      </c>
      <c r="D99" s="5">
        <f t="shared" si="1"/>
        <v>5.6400000000000006</v>
      </c>
      <c r="E99" s="46">
        <f>D99*F5</f>
        <v>41.341200000000008</v>
      </c>
      <c r="F99" s="10"/>
    </row>
    <row r="100" spans="1:6" ht="15.6" x14ac:dyDescent="0.3">
      <c r="A100" s="13" t="s">
        <v>61</v>
      </c>
      <c r="B100" s="10">
        <v>20.420000000000002</v>
      </c>
      <c r="C100" s="10">
        <v>25.05</v>
      </c>
      <c r="D100" s="5">
        <f t="shared" si="1"/>
        <v>4.629999999999999</v>
      </c>
      <c r="E100" s="46">
        <f>D100*F5</f>
        <v>33.937899999999992</v>
      </c>
      <c r="F100" s="10"/>
    </row>
    <row r="101" spans="1:6" ht="15.6" x14ac:dyDescent="0.3">
      <c r="A101" s="13" t="s">
        <v>62</v>
      </c>
      <c r="B101" s="10">
        <v>143.76</v>
      </c>
      <c r="C101" s="10">
        <v>158.6</v>
      </c>
      <c r="D101" s="5">
        <f t="shared" ref="D101:D145" si="2">C101-B101</f>
        <v>14.840000000000003</v>
      </c>
      <c r="E101" s="46">
        <f>D101*F5</f>
        <v>108.77720000000002</v>
      </c>
      <c r="F101" s="10"/>
    </row>
    <row r="102" spans="1:6" ht="15.6" x14ac:dyDescent="0.3">
      <c r="A102" s="13" t="s">
        <v>63</v>
      </c>
      <c r="B102" s="10">
        <v>42.44</v>
      </c>
      <c r="C102" s="10">
        <v>54.27</v>
      </c>
      <c r="D102" s="5">
        <f t="shared" si="2"/>
        <v>11.830000000000005</v>
      </c>
      <c r="E102" s="46">
        <f>D102*F5</f>
        <v>86.713900000000038</v>
      </c>
      <c r="F102" s="10"/>
    </row>
    <row r="103" spans="1:6" ht="15.6" x14ac:dyDescent="0.3">
      <c r="A103" s="13" t="s">
        <v>123</v>
      </c>
      <c r="B103" s="10">
        <v>2.39</v>
      </c>
      <c r="C103" s="10">
        <v>2.4</v>
      </c>
      <c r="D103" s="5">
        <f t="shared" si="2"/>
        <v>9.9999999999997868E-3</v>
      </c>
      <c r="E103" s="46">
        <f>D103*F5</f>
        <v>7.3299999999998436E-2</v>
      </c>
      <c r="F103" s="10"/>
    </row>
    <row r="104" spans="1:6" ht="15.6" x14ac:dyDescent="0.3">
      <c r="A104" s="13" t="s">
        <v>64</v>
      </c>
      <c r="B104" s="10">
        <v>30.29</v>
      </c>
      <c r="C104" s="10">
        <v>33.85</v>
      </c>
      <c r="D104" s="5">
        <f t="shared" si="2"/>
        <v>3.5600000000000023</v>
      </c>
      <c r="E104" s="46">
        <f>D104*F5</f>
        <v>26.094800000000017</v>
      </c>
      <c r="F104" s="10"/>
    </row>
    <row r="105" spans="1:6" ht="15.6" x14ac:dyDescent="0.3">
      <c r="A105" s="13" t="s">
        <v>65</v>
      </c>
      <c r="B105" s="10">
        <v>33.020000000000003</v>
      </c>
      <c r="C105" s="10">
        <v>33.31</v>
      </c>
      <c r="D105" s="5">
        <f t="shared" si="2"/>
        <v>0.28999999999999915</v>
      </c>
      <c r="E105" s="46">
        <f>D105*F5</f>
        <v>2.1256999999999939</v>
      </c>
      <c r="F105" s="10"/>
    </row>
    <row r="106" spans="1:6" ht="15.6" x14ac:dyDescent="0.3">
      <c r="A106" s="13" t="s">
        <v>66</v>
      </c>
      <c r="B106" s="10">
        <v>44.78</v>
      </c>
      <c r="C106" s="10">
        <v>44.88</v>
      </c>
      <c r="D106" s="5">
        <f t="shared" si="2"/>
        <v>0.10000000000000142</v>
      </c>
      <c r="E106" s="46">
        <f>D106*F5</f>
        <v>0.73300000000001042</v>
      </c>
      <c r="F106" s="10"/>
    </row>
    <row r="107" spans="1:6" ht="15.6" x14ac:dyDescent="0.3">
      <c r="A107" s="13" t="s">
        <v>124</v>
      </c>
      <c r="B107" s="10">
        <v>1.28</v>
      </c>
      <c r="C107" s="10">
        <v>1.52</v>
      </c>
      <c r="D107" s="5">
        <f t="shared" si="2"/>
        <v>0.24</v>
      </c>
      <c r="E107" s="46">
        <f>D107*F5</f>
        <v>1.7591999999999999</v>
      </c>
      <c r="F107" s="10"/>
    </row>
    <row r="108" spans="1:6" ht="15.6" x14ac:dyDescent="0.3">
      <c r="A108" s="13" t="s">
        <v>67</v>
      </c>
      <c r="B108" s="10">
        <v>17.37</v>
      </c>
      <c r="C108" s="10">
        <v>27.72</v>
      </c>
      <c r="D108" s="5">
        <f t="shared" si="2"/>
        <v>10.349999999999998</v>
      </c>
      <c r="E108" s="46">
        <f>D108*F5</f>
        <v>75.865499999999983</v>
      </c>
      <c r="F108" s="10"/>
    </row>
    <row r="109" spans="1:6" ht="15.6" x14ac:dyDescent="0.3">
      <c r="A109" s="42" t="s">
        <v>68</v>
      </c>
      <c r="B109" s="43">
        <v>72.69</v>
      </c>
      <c r="C109" s="43">
        <v>80.45</v>
      </c>
      <c r="D109" s="44">
        <f t="shared" si="2"/>
        <v>7.7600000000000051</v>
      </c>
      <c r="E109" s="47">
        <f>D109*F5</f>
        <v>56.880800000000036</v>
      </c>
      <c r="F109" s="43" t="s">
        <v>157</v>
      </c>
    </row>
    <row r="110" spans="1:6" ht="15.6" x14ac:dyDescent="0.3">
      <c r="A110" s="13" t="s">
        <v>125</v>
      </c>
      <c r="B110" s="10">
        <v>14.13</v>
      </c>
      <c r="C110" s="10">
        <v>26.08</v>
      </c>
      <c r="D110" s="5">
        <f>C110-B110</f>
        <v>11.949999999999998</v>
      </c>
      <c r="E110" s="46">
        <f>D110*F5</f>
        <v>87.593499999999977</v>
      </c>
      <c r="F110" s="10"/>
    </row>
    <row r="111" spans="1:6" ht="15.6" x14ac:dyDescent="0.3">
      <c r="A111" s="13" t="s">
        <v>126</v>
      </c>
      <c r="B111" s="10">
        <v>1.0900000000000001</v>
      </c>
      <c r="C111" s="10">
        <v>1.21</v>
      </c>
      <c r="D111" s="5">
        <f t="shared" si="2"/>
        <v>0.11999999999999988</v>
      </c>
      <c r="E111" s="46">
        <f>D111*F5</f>
        <v>0.87959999999999916</v>
      </c>
      <c r="F111" s="10"/>
    </row>
    <row r="112" spans="1:6" ht="15.6" x14ac:dyDescent="0.3">
      <c r="A112" s="13" t="s">
        <v>69</v>
      </c>
      <c r="B112" s="10">
        <v>20.420000000000002</v>
      </c>
      <c r="C112" s="10">
        <v>23.13</v>
      </c>
      <c r="D112" s="5">
        <f t="shared" si="2"/>
        <v>2.7099999999999973</v>
      </c>
      <c r="E112" s="46">
        <f>D112*F5</f>
        <v>19.864299999999979</v>
      </c>
      <c r="F112" s="10"/>
    </row>
    <row r="113" spans="1:6" ht="15.6" x14ac:dyDescent="0.3">
      <c r="A113" s="13" t="s">
        <v>127</v>
      </c>
      <c r="B113" s="10">
        <v>6.01</v>
      </c>
      <c r="C113" s="10">
        <v>16.829999999999998</v>
      </c>
      <c r="D113" s="5">
        <f t="shared" si="2"/>
        <v>10.819999999999999</v>
      </c>
      <c r="E113" s="46">
        <f>D113*F5</f>
        <v>79.310599999999994</v>
      </c>
      <c r="F113" s="10"/>
    </row>
    <row r="114" spans="1:6" ht="15.6" x14ac:dyDescent="0.3">
      <c r="A114" s="13" t="s">
        <v>128</v>
      </c>
      <c r="B114" s="10">
        <v>7.46</v>
      </c>
      <c r="C114" s="10">
        <v>13.55</v>
      </c>
      <c r="D114" s="5">
        <f t="shared" si="2"/>
        <v>6.0900000000000007</v>
      </c>
      <c r="E114" s="46">
        <f>D114*F5</f>
        <v>44.639700000000005</v>
      </c>
      <c r="F114" s="10"/>
    </row>
    <row r="115" spans="1:6" ht="15.6" x14ac:dyDescent="0.3">
      <c r="A115" s="13" t="s">
        <v>129</v>
      </c>
      <c r="B115" s="10">
        <v>1.87</v>
      </c>
      <c r="C115" s="10">
        <v>6.57</v>
      </c>
      <c r="D115" s="5">
        <f t="shared" si="2"/>
        <v>4.7</v>
      </c>
      <c r="E115" s="46">
        <f>D115*F5</f>
        <v>34.451000000000001</v>
      </c>
      <c r="F115" s="10"/>
    </row>
    <row r="116" spans="1:6" ht="15.6" x14ac:dyDescent="0.3">
      <c r="A116" s="13" t="s">
        <v>70</v>
      </c>
      <c r="B116" s="10">
        <v>32.28</v>
      </c>
      <c r="C116" s="10">
        <v>35.81</v>
      </c>
      <c r="D116" s="5">
        <f t="shared" si="2"/>
        <v>3.5300000000000011</v>
      </c>
      <c r="E116" s="46">
        <f>D116*F5</f>
        <v>25.874900000000007</v>
      </c>
      <c r="F116" s="10"/>
    </row>
    <row r="117" spans="1:6" ht="15.6" x14ac:dyDescent="0.3">
      <c r="A117" s="13" t="s">
        <v>71</v>
      </c>
      <c r="B117" s="10">
        <v>30.52</v>
      </c>
      <c r="C117" s="10">
        <v>40.840000000000003</v>
      </c>
      <c r="D117" s="5">
        <f t="shared" si="2"/>
        <v>10.320000000000004</v>
      </c>
      <c r="E117" s="46">
        <f>D117*F5</f>
        <v>75.64560000000003</v>
      </c>
      <c r="F117" s="10"/>
    </row>
    <row r="118" spans="1:6" ht="15.6" x14ac:dyDescent="0.3">
      <c r="A118" s="13" t="s">
        <v>130</v>
      </c>
      <c r="B118" s="10">
        <v>4.26</v>
      </c>
      <c r="C118" s="10">
        <v>4.41</v>
      </c>
      <c r="D118" s="5">
        <f t="shared" si="2"/>
        <v>0.15000000000000036</v>
      </c>
      <c r="E118" s="46">
        <f>D118*F5</f>
        <v>1.0995000000000026</v>
      </c>
      <c r="F118" s="10"/>
    </row>
    <row r="119" spans="1:6" ht="15.6" x14ac:dyDescent="0.3">
      <c r="A119" s="13" t="s">
        <v>131</v>
      </c>
      <c r="B119" s="10">
        <v>0.77</v>
      </c>
      <c r="C119" s="10">
        <v>0.89</v>
      </c>
      <c r="D119" s="5">
        <f t="shared" si="2"/>
        <v>0.12</v>
      </c>
      <c r="E119" s="46">
        <f>D119*F5</f>
        <v>0.87959999999999994</v>
      </c>
      <c r="F119" s="10"/>
    </row>
    <row r="120" spans="1:6" ht="15.6" x14ac:dyDescent="0.3">
      <c r="A120" s="13" t="s">
        <v>72</v>
      </c>
      <c r="B120" s="10">
        <v>8.49</v>
      </c>
      <c r="C120" s="10">
        <v>12.49</v>
      </c>
      <c r="D120" s="5">
        <f t="shared" si="2"/>
        <v>4</v>
      </c>
      <c r="E120" s="46">
        <f>D120*F5</f>
        <v>29.32</v>
      </c>
      <c r="F120" s="10"/>
    </row>
    <row r="121" spans="1:6" ht="15.6" x14ac:dyDescent="0.3">
      <c r="A121" s="13" t="s">
        <v>73</v>
      </c>
      <c r="B121" s="10">
        <v>97.84</v>
      </c>
      <c r="C121" s="10">
        <v>107.18</v>
      </c>
      <c r="D121" s="5">
        <f t="shared" si="2"/>
        <v>9.3400000000000034</v>
      </c>
      <c r="E121" s="46">
        <f>D121*F5</f>
        <v>68.462200000000024</v>
      </c>
      <c r="F121" s="10"/>
    </row>
    <row r="122" spans="1:6" ht="15.6" x14ac:dyDescent="0.3">
      <c r="A122" s="13" t="s">
        <v>74</v>
      </c>
      <c r="B122" s="10">
        <v>8.2100000000000009</v>
      </c>
      <c r="C122" s="10">
        <v>8.2100000000000009</v>
      </c>
      <c r="D122" s="5">
        <f t="shared" si="2"/>
        <v>0</v>
      </c>
      <c r="E122" s="46">
        <f>D122*F5</f>
        <v>0</v>
      </c>
      <c r="F122" s="10"/>
    </row>
    <row r="123" spans="1:6" ht="15.6" x14ac:dyDescent="0.3">
      <c r="A123" s="13" t="s">
        <v>132</v>
      </c>
      <c r="B123" s="10">
        <v>1.06</v>
      </c>
      <c r="C123" s="10">
        <v>1.07</v>
      </c>
      <c r="D123" s="5">
        <f t="shared" si="2"/>
        <v>1.0000000000000009E-2</v>
      </c>
      <c r="E123" s="46">
        <f>D123*F5</f>
        <v>7.330000000000006E-2</v>
      </c>
      <c r="F123" s="10"/>
    </row>
    <row r="124" spans="1:6" ht="15.6" x14ac:dyDescent="0.3">
      <c r="A124" s="13" t="s">
        <v>133</v>
      </c>
      <c r="B124" s="10">
        <v>2.34</v>
      </c>
      <c r="C124" s="10">
        <v>2.4300000000000002</v>
      </c>
      <c r="D124" s="5">
        <f t="shared" si="2"/>
        <v>9.0000000000000302E-2</v>
      </c>
      <c r="E124" s="46">
        <f>D124*F5</f>
        <v>0.65970000000000217</v>
      </c>
      <c r="F124" s="10"/>
    </row>
    <row r="125" spans="1:6" ht="15.6" x14ac:dyDescent="0.3">
      <c r="A125" s="13" t="s">
        <v>75</v>
      </c>
      <c r="B125" s="10">
        <v>66.34</v>
      </c>
      <c r="C125" s="10">
        <v>75.38</v>
      </c>
      <c r="D125" s="5">
        <f t="shared" si="2"/>
        <v>9.039999999999992</v>
      </c>
      <c r="E125" s="46">
        <f>D125*F5</f>
        <v>66.263199999999941</v>
      </c>
      <c r="F125" s="10"/>
    </row>
    <row r="126" spans="1:6" ht="15.6" x14ac:dyDescent="0.3">
      <c r="A126" s="13" t="s">
        <v>134</v>
      </c>
      <c r="B126" s="10">
        <v>8.19</v>
      </c>
      <c r="C126" s="10">
        <v>8.35</v>
      </c>
      <c r="D126" s="5">
        <f t="shared" si="2"/>
        <v>0.16000000000000014</v>
      </c>
      <c r="E126" s="46">
        <f>D126*F5</f>
        <v>1.172800000000001</v>
      </c>
      <c r="F126" s="10"/>
    </row>
    <row r="127" spans="1:6" ht="15.6" x14ac:dyDescent="0.3">
      <c r="A127" s="13" t="s">
        <v>135</v>
      </c>
      <c r="B127" s="10">
        <v>4.7300000000000004</v>
      </c>
      <c r="C127" s="10">
        <v>9.32</v>
      </c>
      <c r="D127" s="5">
        <f t="shared" si="2"/>
        <v>4.59</v>
      </c>
      <c r="E127" s="46">
        <f>D127*F5</f>
        <v>33.6447</v>
      </c>
      <c r="F127" s="10"/>
    </row>
    <row r="128" spans="1:6" ht="15.6" x14ac:dyDescent="0.3">
      <c r="A128" s="13" t="s">
        <v>76</v>
      </c>
      <c r="B128" s="10">
        <v>14.56</v>
      </c>
      <c r="C128" s="10">
        <v>15.72</v>
      </c>
      <c r="D128" s="5">
        <f t="shared" si="2"/>
        <v>1.1600000000000001</v>
      </c>
      <c r="E128" s="46">
        <f>D128*F5</f>
        <v>8.5028000000000006</v>
      </c>
      <c r="F128" s="10"/>
    </row>
    <row r="129" spans="1:6" ht="15.6" x14ac:dyDescent="0.3">
      <c r="A129" s="13" t="s">
        <v>136</v>
      </c>
      <c r="B129" s="10">
        <v>4.01</v>
      </c>
      <c r="C129" s="10">
        <v>4.43</v>
      </c>
      <c r="D129" s="5">
        <f t="shared" si="2"/>
        <v>0.41999999999999993</v>
      </c>
      <c r="E129" s="46">
        <f>D129*F5</f>
        <v>3.0785999999999993</v>
      </c>
      <c r="F129" s="10"/>
    </row>
    <row r="130" spans="1:6" ht="15.6" x14ac:dyDescent="0.3">
      <c r="A130" s="13" t="s">
        <v>137</v>
      </c>
      <c r="B130" s="10">
        <v>3.98</v>
      </c>
      <c r="C130" s="10">
        <v>4.3499999999999996</v>
      </c>
      <c r="D130" s="5">
        <f t="shared" si="2"/>
        <v>0.36999999999999966</v>
      </c>
      <c r="E130" s="46">
        <f>D130*F5</f>
        <v>2.7120999999999977</v>
      </c>
      <c r="F130" s="10"/>
    </row>
    <row r="131" spans="1:6" ht="15.6" x14ac:dyDescent="0.3">
      <c r="A131" s="13" t="s">
        <v>77</v>
      </c>
      <c r="B131" s="10">
        <v>12.89</v>
      </c>
      <c r="C131" s="10">
        <v>16.16</v>
      </c>
      <c r="D131" s="5">
        <f t="shared" si="2"/>
        <v>3.2699999999999996</v>
      </c>
      <c r="E131" s="46">
        <f>D131*F5</f>
        <v>23.969099999999997</v>
      </c>
      <c r="F131" s="10"/>
    </row>
    <row r="132" spans="1:6" ht="15.6" x14ac:dyDescent="0.3">
      <c r="A132" s="13" t="s">
        <v>138</v>
      </c>
      <c r="B132" s="10">
        <v>8.24</v>
      </c>
      <c r="C132" s="10">
        <v>12.49</v>
      </c>
      <c r="D132" s="5">
        <f t="shared" si="2"/>
        <v>4.25</v>
      </c>
      <c r="E132" s="46">
        <f>D132*F5</f>
        <v>31.1525</v>
      </c>
      <c r="F132" s="10"/>
    </row>
    <row r="133" spans="1:6" ht="15.6" x14ac:dyDescent="0.3">
      <c r="A133" s="13" t="s">
        <v>78</v>
      </c>
      <c r="B133" s="10">
        <v>68.8</v>
      </c>
      <c r="C133" s="10">
        <v>81.290000000000006</v>
      </c>
      <c r="D133" s="5">
        <f t="shared" si="2"/>
        <v>12.490000000000009</v>
      </c>
      <c r="E133" s="46">
        <f>D133*F5</f>
        <v>91.551700000000068</v>
      </c>
      <c r="F133" s="10"/>
    </row>
    <row r="134" spans="1:6" ht="15.6" x14ac:dyDescent="0.3">
      <c r="A134" s="13" t="s">
        <v>79</v>
      </c>
      <c r="B134" s="10">
        <v>32.43</v>
      </c>
      <c r="C134" s="10">
        <v>36.200000000000003</v>
      </c>
      <c r="D134" s="5">
        <f t="shared" si="2"/>
        <v>3.7700000000000031</v>
      </c>
      <c r="E134" s="46">
        <f>D134*F5</f>
        <v>27.634100000000021</v>
      </c>
      <c r="F134" s="10"/>
    </row>
    <row r="135" spans="1:6" ht="15.6" x14ac:dyDescent="0.3">
      <c r="A135" s="13" t="s">
        <v>80</v>
      </c>
      <c r="B135" s="10">
        <v>29.12</v>
      </c>
      <c r="C135" s="10">
        <v>36.78</v>
      </c>
      <c r="D135" s="5">
        <f t="shared" si="2"/>
        <v>7.66</v>
      </c>
      <c r="E135" s="46">
        <f>D135*F5</f>
        <v>56.147800000000004</v>
      </c>
      <c r="F135" s="10"/>
    </row>
    <row r="136" spans="1:6" ht="15.6" x14ac:dyDescent="0.3">
      <c r="A136" s="13" t="s">
        <v>81</v>
      </c>
      <c r="B136" s="10">
        <v>47.87</v>
      </c>
      <c r="C136" s="10">
        <v>63.6</v>
      </c>
      <c r="D136" s="5">
        <f t="shared" si="2"/>
        <v>15.730000000000004</v>
      </c>
      <c r="E136" s="46">
        <f>D136*F5</f>
        <v>115.30090000000003</v>
      </c>
      <c r="F136" s="10"/>
    </row>
    <row r="137" spans="1:6" ht="15.6" x14ac:dyDescent="0.3">
      <c r="A137" s="13" t="s">
        <v>139</v>
      </c>
      <c r="B137" s="10">
        <v>27.83</v>
      </c>
      <c r="C137" s="10">
        <v>28.09</v>
      </c>
      <c r="D137" s="5">
        <f t="shared" si="2"/>
        <v>0.26000000000000156</v>
      </c>
      <c r="E137" s="46">
        <f>D137*F5</f>
        <v>1.9058000000000115</v>
      </c>
      <c r="F137" s="10"/>
    </row>
    <row r="138" spans="1:6" ht="15.6" x14ac:dyDescent="0.3">
      <c r="A138" s="13" t="s">
        <v>82</v>
      </c>
      <c r="B138" s="10">
        <v>21.57</v>
      </c>
      <c r="C138" s="10">
        <v>28.68</v>
      </c>
      <c r="D138" s="5">
        <f t="shared" si="2"/>
        <v>7.1099999999999994</v>
      </c>
      <c r="E138" s="46">
        <f>D138*F5</f>
        <v>52.116299999999995</v>
      </c>
      <c r="F138" s="10"/>
    </row>
    <row r="139" spans="1:6" ht="15.6" x14ac:dyDescent="0.3">
      <c r="A139" s="13" t="s">
        <v>140</v>
      </c>
      <c r="B139" s="10">
        <v>10.94</v>
      </c>
      <c r="C139" s="10">
        <v>12.44</v>
      </c>
      <c r="D139" s="5">
        <f t="shared" si="2"/>
        <v>1.5</v>
      </c>
      <c r="E139" s="46">
        <f>D139*F5</f>
        <v>10.995000000000001</v>
      </c>
      <c r="F139" s="10"/>
    </row>
    <row r="140" spans="1:6" ht="15.6" x14ac:dyDescent="0.3">
      <c r="A140" s="13" t="s">
        <v>141</v>
      </c>
      <c r="B140" s="10">
        <v>7.07</v>
      </c>
      <c r="C140" s="10">
        <v>7.55</v>
      </c>
      <c r="D140" s="5">
        <f t="shared" si="2"/>
        <v>0.47999999999999954</v>
      </c>
      <c r="E140" s="46">
        <f>D140*F5</f>
        <v>3.5183999999999966</v>
      </c>
      <c r="F140" s="10"/>
    </row>
    <row r="141" spans="1:6" ht="15.6" x14ac:dyDescent="0.3">
      <c r="A141" s="13" t="s">
        <v>142</v>
      </c>
      <c r="B141" s="10">
        <v>16.38</v>
      </c>
      <c r="C141" s="10">
        <v>16.829999999999998</v>
      </c>
      <c r="D141" s="5">
        <f t="shared" si="2"/>
        <v>0.44999999999999929</v>
      </c>
      <c r="E141" s="46">
        <f>D141*F5</f>
        <v>3.2984999999999949</v>
      </c>
      <c r="F141" s="10"/>
    </row>
    <row r="142" spans="1:6" ht="15.6" x14ac:dyDescent="0.3">
      <c r="A142" s="13" t="s">
        <v>143</v>
      </c>
      <c r="B142" s="10">
        <v>5.59</v>
      </c>
      <c r="C142" s="10">
        <v>5.96</v>
      </c>
      <c r="D142" s="5">
        <f t="shared" si="2"/>
        <v>0.37000000000000011</v>
      </c>
      <c r="E142" s="46">
        <f>D142*F5</f>
        <v>2.7121000000000008</v>
      </c>
      <c r="F142" s="10"/>
    </row>
    <row r="143" spans="1:6" ht="15.6" x14ac:dyDescent="0.3">
      <c r="A143" s="13" t="s">
        <v>83</v>
      </c>
      <c r="B143" s="10">
        <v>21.64</v>
      </c>
      <c r="C143" s="10">
        <v>30.99</v>
      </c>
      <c r="D143" s="5">
        <f t="shared" si="2"/>
        <v>9.3499999999999979</v>
      </c>
      <c r="E143" s="46">
        <f>D143*F5</f>
        <v>68.535499999999985</v>
      </c>
      <c r="F143" s="10"/>
    </row>
    <row r="144" spans="1:6" ht="15.6" x14ac:dyDescent="0.3">
      <c r="A144" s="13" t="s">
        <v>144</v>
      </c>
      <c r="B144" s="10">
        <v>0</v>
      </c>
      <c r="C144" s="10">
        <v>0</v>
      </c>
      <c r="D144" s="5">
        <f t="shared" si="2"/>
        <v>0</v>
      </c>
      <c r="E144" s="46">
        <f>D144*F5</f>
        <v>0</v>
      </c>
      <c r="F144" s="10"/>
    </row>
    <row r="145" spans="1:6" ht="15.6" x14ac:dyDescent="0.3">
      <c r="A145" s="13" t="s">
        <v>145</v>
      </c>
      <c r="B145" s="10">
        <v>0</v>
      </c>
      <c r="C145" s="10">
        <v>0</v>
      </c>
      <c r="D145" s="5">
        <f t="shared" si="2"/>
        <v>0</v>
      </c>
      <c r="E145" s="46">
        <f>D145*F5</f>
        <v>0</v>
      </c>
      <c r="F145" s="10"/>
    </row>
    <row r="146" spans="1:6" ht="15.6" x14ac:dyDescent="0.3">
      <c r="A146" s="17" t="s">
        <v>5</v>
      </c>
      <c r="B146" s="18"/>
      <c r="C146" s="19"/>
      <c r="D146" s="8">
        <f>SUM(D7:D145)</f>
        <v>622.65</v>
      </c>
      <c r="E146" s="8">
        <f>SUM(E8:E145)</f>
        <v>4915.5990999999995</v>
      </c>
      <c r="F146" s="5"/>
    </row>
    <row r="147" spans="1:6" x14ac:dyDescent="0.3">
      <c r="A147" s="20" t="s">
        <v>7</v>
      </c>
      <c r="B147" s="20"/>
      <c r="D147" s="21"/>
      <c r="E147" s="21"/>
      <c r="F147" s="21" t="s">
        <v>161</v>
      </c>
    </row>
    <row r="148" spans="1:6" x14ac:dyDescent="0.3">
      <c r="A148" s="22" t="s">
        <v>84</v>
      </c>
      <c r="B148" s="22"/>
      <c r="C148" s="23"/>
      <c r="D148" s="23"/>
      <c r="E148" s="23"/>
      <c r="F148" s="23"/>
    </row>
  </sheetData>
  <mergeCells count="2">
    <mergeCell ref="E8:E17"/>
    <mergeCell ref="E20:E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Views>
    <sheetView workbookViewId="0">
      <selection activeCell="E89" sqref="E89"/>
    </sheetView>
  </sheetViews>
  <sheetFormatPr baseColWidth="10" defaultRowHeight="14.4" x14ac:dyDescent="0.3"/>
  <cols>
    <col min="1" max="1" width="13.88671875" customWidth="1"/>
    <col min="5" max="5" width="12.109375" style="11" customWidth="1"/>
    <col min="6" max="6" width="18.6640625" customWidth="1"/>
  </cols>
  <sheetData>
    <row r="1" spans="1:7" ht="15.6" x14ac:dyDescent="0.3">
      <c r="A1" s="14" t="s">
        <v>0</v>
      </c>
      <c r="B1" s="14"/>
      <c r="C1" s="14"/>
      <c r="D1" s="14"/>
      <c r="E1" s="14"/>
      <c r="F1" s="14"/>
    </row>
    <row r="2" spans="1:7" x14ac:dyDescent="0.3">
      <c r="A2" s="15" t="s">
        <v>146</v>
      </c>
      <c r="C2" s="15"/>
      <c r="D2" s="15"/>
      <c r="E2" s="15"/>
      <c r="F2" s="15"/>
    </row>
    <row r="3" spans="1:7" x14ac:dyDescent="0.3">
      <c r="A3" s="16" t="s">
        <v>163</v>
      </c>
      <c r="B3" s="16"/>
      <c r="C3" s="16"/>
      <c r="D3" s="16"/>
      <c r="E3" s="16"/>
      <c r="F3" s="16"/>
    </row>
    <row r="4" spans="1:7" ht="15.6" x14ac:dyDescent="0.3">
      <c r="A4" s="2" t="s">
        <v>153</v>
      </c>
      <c r="B4" s="15" t="s">
        <v>155</v>
      </c>
      <c r="C4" s="2"/>
      <c r="D4" s="2"/>
      <c r="E4" s="31" t="s">
        <v>151</v>
      </c>
      <c r="F4" s="1">
        <v>15.72</v>
      </c>
    </row>
    <row r="5" spans="1:7" ht="16.2" thickBot="1" x14ac:dyDescent="0.35">
      <c r="A5" s="2" t="s">
        <v>154</v>
      </c>
      <c r="B5" s="15" t="s">
        <v>156</v>
      </c>
      <c r="C5" s="2"/>
      <c r="D5" s="2"/>
      <c r="E5" s="3" t="s">
        <v>152</v>
      </c>
      <c r="F5" s="1">
        <v>7.33</v>
      </c>
    </row>
    <row r="6" spans="1:7" ht="15.6" thickTop="1" thickBot="1" x14ac:dyDescent="0.35">
      <c r="A6" s="4" t="s">
        <v>8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6</v>
      </c>
      <c r="G6" s="38" t="s">
        <v>150</v>
      </c>
    </row>
    <row r="7" spans="1:7" ht="16.2" thickTop="1" x14ac:dyDescent="0.3">
      <c r="A7" s="39" t="s">
        <v>85</v>
      </c>
      <c r="B7" s="40">
        <v>0.68</v>
      </c>
      <c r="C7" s="40">
        <v>0.79</v>
      </c>
      <c r="D7" s="41">
        <f t="shared" ref="D7:D36" si="0">C7-B7</f>
        <v>0.10999999999999999</v>
      </c>
      <c r="E7" s="48">
        <f>D7*F4</f>
        <v>1.7291999999999998</v>
      </c>
      <c r="F7" s="35"/>
      <c r="G7" s="37"/>
    </row>
    <row r="8" spans="1:7" ht="15.6" x14ac:dyDescent="0.3">
      <c r="A8" s="26" t="s">
        <v>86</v>
      </c>
      <c r="B8" s="24">
        <v>0</v>
      </c>
      <c r="C8" s="24">
        <v>0</v>
      </c>
      <c r="D8" s="25">
        <f t="shared" si="0"/>
        <v>0</v>
      </c>
      <c r="E8" s="196">
        <f>D12*F4</f>
        <v>39.771599999999907</v>
      </c>
      <c r="F8" s="36"/>
      <c r="G8" s="49">
        <f>0.1*E8</f>
        <v>3.9771599999999907</v>
      </c>
    </row>
    <row r="9" spans="1:7" ht="15.6" x14ac:dyDescent="0.3">
      <c r="A9" s="26" t="s">
        <v>87</v>
      </c>
      <c r="B9" s="24">
        <v>0</v>
      </c>
      <c r="C9" s="24">
        <v>0</v>
      </c>
      <c r="D9" s="25">
        <f t="shared" si="0"/>
        <v>0</v>
      </c>
      <c r="E9" s="197"/>
      <c r="F9" s="36"/>
      <c r="G9" s="49">
        <f>0.1*E8</f>
        <v>3.9771599999999907</v>
      </c>
    </row>
    <row r="10" spans="1:7" ht="15.6" x14ac:dyDescent="0.3">
      <c r="A10" s="26" t="s">
        <v>88</v>
      </c>
      <c r="B10" s="24">
        <v>0</v>
      </c>
      <c r="C10" s="24">
        <v>0</v>
      </c>
      <c r="D10" s="25">
        <f t="shared" si="0"/>
        <v>0</v>
      </c>
      <c r="E10" s="197"/>
      <c r="F10" s="36"/>
      <c r="G10" s="49">
        <f>0.1*E8</f>
        <v>3.9771599999999907</v>
      </c>
    </row>
    <row r="11" spans="1:7" ht="15.6" x14ac:dyDescent="0.3">
      <c r="A11" s="27" t="s">
        <v>9</v>
      </c>
      <c r="B11" s="24">
        <v>0</v>
      </c>
      <c r="C11" s="24">
        <v>0</v>
      </c>
      <c r="D11" s="25">
        <f t="shared" si="0"/>
        <v>0</v>
      </c>
      <c r="E11" s="197"/>
      <c r="F11" s="36"/>
      <c r="G11" s="49">
        <f>0.1*E8</f>
        <v>3.9771599999999907</v>
      </c>
    </row>
    <row r="12" spans="1:7" ht="15.6" x14ac:dyDescent="0.3">
      <c r="A12" s="27" t="s">
        <v>10</v>
      </c>
      <c r="B12" s="24">
        <v>61.68</v>
      </c>
      <c r="C12" s="24">
        <v>64.209999999999994</v>
      </c>
      <c r="D12" s="25">
        <f t="shared" si="0"/>
        <v>2.529999999999994</v>
      </c>
      <c r="E12" s="197"/>
      <c r="F12" s="36"/>
      <c r="G12" s="49">
        <f>0.1*E8</f>
        <v>3.9771599999999907</v>
      </c>
    </row>
    <row r="13" spans="1:7" ht="15.6" x14ac:dyDescent="0.3">
      <c r="A13" s="27" t="s">
        <v>11</v>
      </c>
      <c r="B13" s="24">
        <v>0</v>
      </c>
      <c r="C13" s="24">
        <v>0</v>
      </c>
      <c r="D13" s="25">
        <f t="shared" si="0"/>
        <v>0</v>
      </c>
      <c r="E13" s="197"/>
      <c r="F13" s="36"/>
      <c r="G13" s="49">
        <f>0.1*E8</f>
        <v>3.9771599999999907</v>
      </c>
    </row>
    <row r="14" spans="1:7" ht="15.6" x14ac:dyDescent="0.3">
      <c r="A14" s="27" t="s">
        <v>12</v>
      </c>
      <c r="B14" s="24">
        <v>0</v>
      </c>
      <c r="C14" s="24">
        <v>0</v>
      </c>
      <c r="D14" s="25">
        <f t="shared" si="0"/>
        <v>0</v>
      </c>
      <c r="E14" s="197"/>
      <c r="F14" s="36"/>
      <c r="G14" s="49">
        <f>0.1*E8</f>
        <v>3.9771599999999907</v>
      </c>
    </row>
    <row r="15" spans="1:7" ht="15.6" x14ac:dyDescent="0.3">
      <c r="A15" s="27" t="s">
        <v>13</v>
      </c>
      <c r="B15" s="24">
        <v>0</v>
      </c>
      <c r="C15" s="24">
        <v>0</v>
      </c>
      <c r="D15" s="25">
        <f t="shared" si="0"/>
        <v>0</v>
      </c>
      <c r="E15" s="197"/>
      <c r="F15" s="36"/>
      <c r="G15" s="49">
        <f>0.1*E8</f>
        <v>3.9771599999999907</v>
      </c>
    </row>
    <row r="16" spans="1:7" ht="15.6" x14ac:dyDescent="0.3">
      <c r="A16" s="27" t="s">
        <v>89</v>
      </c>
      <c r="B16" s="24">
        <v>0</v>
      </c>
      <c r="C16" s="24">
        <v>0</v>
      </c>
      <c r="D16" s="25">
        <f t="shared" si="0"/>
        <v>0</v>
      </c>
      <c r="E16" s="197"/>
      <c r="F16" s="36"/>
      <c r="G16" s="49">
        <f>0.1*E8</f>
        <v>3.9771599999999907</v>
      </c>
    </row>
    <row r="17" spans="1:7" ht="15.6" x14ac:dyDescent="0.3">
      <c r="A17" s="27" t="s">
        <v>147</v>
      </c>
      <c r="B17" s="24">
        <v>0</v>
      </c>
      <c r="C17" s="24">
        <v>0</v>
      </c>
      <c r="D17" s="25">
        <f t="shared" si="0"/>
        <v>0</v>
      </c>
      <c r="E17" s="198"/>
      <c r="F17" s="36"/>
      <c r="G17" s="49">
        <f>0.1*E8</f>
        <v>3.9771599999999907</v>
      </c>
    </row>
    <row r="18" spans="1:7" ht="15.6" x14ac:dyDescent="0.3">
      <c r="A18" s="12" t="s">
        <v>149</v>
      </c>
      <c r="B18" s="32">
        <v>0.56999999999999995</v>
      </c>
      <c r="C18" s="32">
        <v>0.56999999999999995</v>
      </c>
      <c r="D18" s="33">
        <f t="shared" si="0"/>
        <v>0</v>
      </c>
      <c r="E18" s="34">
        <f>D18*F4</f>
        <v>0</v>
      </c>
      <c r="F18" s="5"/>
      <c r="G18" s="10"/>
    </row>
    <row r="19" spans="1:7" ht="15.6" x14ac:dyDescent="0.3">
      <c r="A19" s="12" t="s">
        <v>16</v>
      </c>
      <c r="B19" s="32">
        <v>29.85</v>
      </c>
      <c r="C19" s="32">
        <v>29.85</v>
      </c>
      <c r="D19" s="33">
        <f t="shared" si="0"/>
        <v>0</v>
      </c>
      <c r="E19" s="34">
        <f>D19*F4</f>
        <v>0</v>
      </c>
      <c r="F19" s="5"/>
      <c r="G19" s="10"/>
    </row>
    <row r="20" spans="1:7" ht="15.6" x14ac:dyDescent="0.3">
      <c r="A20" s="28" t="s">
        <v>90</v>
      </c>
      <c r="B20" s="29">
        <v>0</v>
      </c>
      <c r="C20" s="29">
        <v>0</v>
      </c>
      <c r="D20" s="30">
        <f t="shared" si="0"/>
        <v>0</v>
      </c>
      <c r="E20" s="193">
        <f>D23*F4</f>
        <v>13.361999999999911</v>
      </c>
      <c r="F20" s="36"/>
      <c r="G20" s="49">
        <f>0.17*E20</f>
        <v>2.2715399999999852</v>
      </c>
    </row>
    <row r="21" spans="1:7" ht="15.6" x14ac:dyDescent="0.3">
      <c r="A21" s="28" t="s">
        <v>14</v>
      </c>
      <c r="B21" s="29">
        <v>0</v>
      </c>
      <c r="C21" s="29">
        <v>0</v>
      </c>
      <c r="D21" s="30">
        <f t="shared" si="0"/>
        <v>0</v>
      </c>
      <c r="E21" s="194"/>
      <c r="F21" s="36"/>
      <c r="G21" s="49">
        <f>0.17*E20</f>
        <v>2.2715399999999852</v>
      </c>
    </row>
    <row r="22" spans="1:7" ht="15.6" x14ac:dyDescent="0.3">
      <c r="A22" s="28" t="s">
        <v>148</v>
      </c>
      <c r="B22" s="29">
        <v>0</v>
      </c>
      <c r="C22" s="29">
        <v>0</v>
      </c>
      <c r="D22" s="30">
        <f t="shared" si="0"/>
        <v>0</v>
      </c>
      <c r="E22" s="194"/>
      <c r="F22" s="36"/>
      <c r="G22" s="49">
        <f>0.17*E20</f>
        <v>2.2715399999999852</v>
      </c>
    </row>
    <row r="23" spans="1:7" ht="15.6" x14ac:dyDescent="0.3">
      <c r="A23" s="28" t="s">
        <v>15</v>
      </c>
      <c r="B23" s="29">
        <v>65.62</v>
      </c>
      <c r="C23" s="29">
        <v>66.47</v>
      </c>
      <c r="D23" s="30">
        <f t="shared" si="0"/>
        <v>0.84999999999999432</v>
      </c>
      <c r="E23" s="194"/>
      <c r="F23" s="36"/>
      <c r="G23" s="49">
        <f>0.17*E20</f>
        <v>2.2715399999999852</v>
      </c>
    </row>
    <row r="24" spans="1:7" ht="15.6" x14ac:dyDescent="0.3">
      <c r="A24" s="28" t="s">
        <v>17</v>
      </c>
      <c r="B24" s="29">
        <v>0</v>
      </c>
      <c r="C24" s="29">
        <v>0</v>
      </c>
      <c r="D24" s="30">
        <f t="shared" si="0"/>
        <v>0</v>
      </c>
      <c r="E24" s="194"/>
      <c r="F24" s="36"/>
      <c r="G24" s="49">
        <f>0.17*E20</f>
        <v>2.2715399999999852</v>
      </c>
    </row>
    <row r="25" spans="1:7" ht="15.6" x14ac:dyDescent="0.3">
      <c r="A25" s="28" t="s">
        <v>91</v>
      </c>
      <c r="B25" s="29">
        <v>0</v>
      </c>
      <c r="C25" s="29">
        <v>0</v>
      </c>
      <c r="D25" s="30">
        <f t="shared" si="0"/>
        <v>0</v>
      </c>
      <c r="E25" s="195"/>
      <c r="F25" s="36"/>
      <c r="G25" s="49">
        <f>0.17*E20</f>
        <v>2.2715399999999852</v>
      </c>
    </row>
    <row r="26" spans="1:7" ht="15.6" x14ac:dyDescent="0.3">
      <c r="A26" s="12" t="s">
        <v>92</v>
      </c>
      <c r="B26" s="9">
        <v>4.57</v>
      </c>
      <c r="C26" s="6">
        <v>4.57</v>
      </c>
      <c r="D26" s="5">
        <f t="shared" si="0"/>
        <v>0</v>
      </c>
      <c r="E26" s="7">
        <f>D26*F4</f>
        <v>0</v>
      </c>
      <c r="F26" s="5"/>
    </row>
    <row r="27" spans="1:7" ht="15.6" x14ac:dyDescent="0.3">
      <c r="A27" s="12" t="s">
        <v>93</v>
      </c>
      <c r="B27" s="6">
        <v>1.89</v>
      </c>
      <c r="C27" s="6">
        <v>1.9</v>
      </c>
      <c r="D27" s="5">
        <f t="shared" si="0"/>
        <v>1.0000000000000009E-2</v>
      </c>
      <c r="E27" s="7">
        <f>D27*F4</f>
        <v>0.15720000000000015</v>
      </c>
      <c r="F27" s="5"/>
    </row>
    <row r="28" spans="1:7" ht="15.6" x14ac:dyDescent="0.3">
      <c r="A28" s="12" t="s">
        <v>94</v>
      </c>
      <c r="B28" s="5">
        <v>8.67</v>
      </c>
      <c r="C28" s="5">
        <v>9.91</v>
      </c>
      <c r="D28" s="5">
        <f t="shared" si="0"/>
        <v>1.2400000000000002</v>
      </c>
      <c r="E28" s="7">
        <f>D28*F4</f>
        <v>19.492800000000003</v>
      </c>
      <c r="F28" s="5"/>
    </row>
    <row r="29" spans="1:7" ht="15.6" x14ac:dyDescent="0.3">
      <c r="A29" s="12" t="s">
        <v>95</v>
      </c>
      <c r="B29" s="6">
        <v>4.6500000000000004</v>
      </c>
      <c r="C29" s="6">
        <v>4.88</v>
      </c>
      <c r="D29" s="5">
        <f t="shared" si="0"/>
        <v>0.22999999999999954</v>
      </c>
      <c r="E29" s="7">
        <f>D29*F4</f>
        <v>3.615599999999993</v>
      </c>
      <c r="F29" s="5"/>
    </row>
    <row r="30" spans="1:7" ht="15.6" x14ac:dyDescent="0.3">
      <c r="A30" s="12" t="s">
        <v>96</v>
      </c>
      <c r="B30" s="6">
        <v>4.4400000000000004</v>
      </c>
      <c r="C30" s="6">
        <v>4.4400000000000004</v>
      </c>
      <c r="D30" s="5">
        <f t="shared" si="0"/>
        <v>0</v>
      </c>
      <c r="E30" s="7">
        <f>D30*F4</f>
        <v>0</v>
      </c>
      <c r="F30" s="5"/>
    </row>
    <row r="31" spans="1:7" ht="15.6" x14ac:dyDescent="0.3">
      <c r="A31" s="12" t="s">
        <v>97</v>
      </c>
      <c r="B31" s="6">
        <v>21.62</v>
      </c>
      <c r="C31" s="6">
        <v>21.62</v>
      </c>
      <c r="D31" s="5">
        <f t="shared" si="0"/>
        <v>0</v>
      </c>
      <c r="E31" s="7">
        <f>D31*F4</f>
        <v>0</v>
      </c>
      <c r="F31" s="5"/>
    </row>
    <row r="32" spans="1:7" ht="15.6" x14ac:dyDescent="0.3">
      <c r="A32" s="12" t="s">
        <v>98</v>
      </c>
      <c r="B32" s="6">
        <v>8.4700000000000006</v>
      </c>
      <c r="C32" s="6">
        <v>8.5</v>
      </c>
      <c r="D32" s="5">
        <f t="shared" si="0"/>
        <v>2.9999999999999361E-2</v>
      </c>
      <c r="E32" s="7">
        <f>D32*F4</f>
        <v>0.47159999999998997</v>
      </c>
      <c r="F32" s="5"/>
    </row>
    <row r="33" spans="1:6" ht="15.6" x14ac:dyDescent="0.3">
      <c r="A33" s="12" t="s">
        <v>99</v>
      </c>
      <c r="B33" s="6">
        <v>18.25</v>
      </c>
      <c r="C33" s="6">
        <v>18.260000000000002</v>
      </c>
      <c r="D33" s="5">
        <f t="shared" si="0"/>
        <v>1.0000000000001563E-2</v>
      </c>
      <c r="E33" s="7">
        <f>D33*F4</f>
        <v>0.15720000000002457</v>
      </c>
      <c r="F33" s="5"/>
    </row>
    <row r="34" spans="1:6" ht="15.6" x14ac:dyDescent="0.3">
      <c r="A34" s="12" t="s">
        <v>100</v>
      </c>
      <c r="B34" s="6">
        <v>12.34</v>
      </c>
      <c r="C34" s="6">
        <v>12.62</v>
      </c>
      <c r="D34" s="5">
        <f t="shared" si="0"/>
        <v>0.27999999999999936</v>
      </c>
      <c r="E34" s="7">
        <f>D34*F4</f>
        <v>4.4015999999999904</v>
      </c>
      <c r="F34" s="5"/>
    </row>
    <row r="35" spans="1:6" ht="15.6" x14ac:dyDescent="0.3">
      <c r="A35" s="12" t="s">
        <v>101</v>
      </c>
      <c r="B35" s="6">
        <v>8.9499999999999993</v>
      </c>
      <c r="C35" s="6">
        <v>9.01</v>
      </c>
      <c r="D35" s="5">
        <f t="shared" si="0"/>
        <v>6.0000000000000497E-2</v>
      </c>
      <c r="E35" s="7">
        <f>D35*F4</f>
        <v>0.94320000000000781</v>
      </c>
      <c r="F35" s="5"/>
    </row>
    <row r="36" spans="1:6" ht="15.6" x14ac:dyDescent="0.3">
      <c r="A36" s="12" t="s">
        <v>102</v>
      </c>
      <c r="B36" s="6">
        <v>2.2400000000000002</v>
      </c>
      <c r="C36" s="6">
        <v>2.2400000000000002</v>
      </c>
      <c r="D36" s="5">
        <f t="shared" si="0"/>
        <v>0</v>
      </c>
      <c r="E36" s="7">
        <f>D36*F4</f>
        <v>0</v>
      </c>
      <c r="F36" s="5"/>
    </row>
    <row r="37" spans="1:6" ht="15.6" x14ac:dyDescent="0.3">
      <c r="A37" s="12" t="s">
        <v>103</v>
      </c>
      <c r="B37" s="6">
        <v>2.75</v>
      </c>
      <c r="C37" s="6">
        <v>2.79</v>
      </c>
      <c r="D37" s="5">
        <f t="shared" ref="D37:D100" si="1">C37-B37</f>
        <v>4.0000000000000036E-2</v>
      </c>
      <c r="E37" s="46">
        <f>D37*F4</f>
        <v>0.62880000000000058</v>
      </c>
      <c r="F37" s="10"/>
    </row>
    <row r="38" spans="1:6" ht="15.6" x14ac:dyDescent="0.3">
      <c r="A38" s="12" t="s">
        <v>104</v>
      </c>
      <c r="B38" s="10">
        <v>5.62</v>
      </c>
      <c r="C38" s="10">
        <v>6.21</v>
      </c>
      <c r="D38" s="5">
        <f>C38-B38</f>
        <v>0.58999999999999986</v>
      </c>
      <c r="E38" s="46">
        <f>D38*F4</f>
        <v>9.2747999999999973</v>
      </c>
      <c r="F38" s="10"/>
    </row>
    <row r="39" spans="1:6" ht="15.6" x14ac:dyDescent="0.3">
      <c r="A39" s="12" t="s">
        <v>105</v>
      </c>
      <c r="B39" s="10">
        <v>0.84</v>
      </c>
      <c r="C39" s="10">
        <v>0.94</v>
      </c>
      <c r="D39" s="5">
        <f t="shared" si="1"/>
        <v>9.9999999999999978E-2</v>
      </c>
      <c r="E39" s="46">
        <f>D39*F4</f>
        <v>1.5719999999999996</v>
      </c>
      <c r="F39" s="10"/>
    </row>
    <row r="40" spans="1:6" ht="15.6" x14ac:dyDescent="0.3">
      <c r="A40" s="12" t="s">
        <v>106</v>
      </c>
      <c r="B40" s="10">
        <v>14.29</v>
      </c>
      <c r="C40" s="10">
        <v>14.3</v>
      </c>
      <c r="D40" s="5">
        <f>C40-B40</f>
        <v>1.0000000000001563E-2</v>
      </c>
      <c r="E40" s="46">
        <f>D40*F4</f>
        <v>0.15720000000002457</v>
      </c>
      <c r="F40" s="10"/>
    </row>
    <row r="41" spans="1:6" ht="15.6" x14ac:dyDescent="0.3">
      <c r="A41" s="12" t="s">
        <v>18</v>
      </c>
      <c r="B41" s="10">
        <v>0.96</v>
      </c>
      <c r="C41" s="10">
        <v>0.97</v>
      </c>
      <c r="D41" s="5">
        <f t="shared" si="1"/>
        <v>1.0000000000000009E-2</v>
      </c>
      <c r="E41" s="46">
        <f>D41*F4</f>
        <v>0.15720000000000015</v>
      </c>
      <c r="F41" s="10"/>
    </row>
    <row r="42" spans="1:6" ht="15.6" x14ac:dyDescent="0.3">
      <c r="A42" s="12" t="s">
        <v>19</v>
      </c>
      <c r="B42" s="10">
        <v>23.34</v>
      </c>
      <c r="C42" s="10">
        <v>28.87</v>
      </c>
      <c r="D42" s="5">
        <f>C42-B42</f>
        <v>5.5300000000000011</v>
      </c>
      <c r="E42" s="46">
        <f>D42*F4</f>
        <v>86.931600000000017</v>
      </c>
      <c r="F42" s="10"/>
    </row>
    <row r="43" spans="1:6" ht="15.6" x14ac:dyDescent="0.3">
      <c r="A43" s="12" t="s">
        <v>107</v>
      </c>
      <c r="B43" s="10">
        <v>6.35</v>
      </c>
      <c r="C43" s="10">
        <v>6.38</v>
      </c>
      <c r="D43" s="5">
        <f t="shared" si="1"/>
        <v>3.0000000000000249E-2</v>
      </c>
      <c r="E43" s="46">
        <f>D43*F4</f>
        <v>0.4716000000000039</v>
      </c>
      <c r="F43" s="10"/>
    </row>
    <row r="44" spans="1:6" ht="15.6" x14ac:dyDescent="0.3">
      <c r="A44" s="12" t="s">
        <v>108</v>
      </c>
      <c r="B44" s="10">
        <v>5.52</v>
      </c>
      <c r="C44" s="10">
        <v>5.52</v>
      </c>
      <c r="D44" s="5">
        <f t="shared" si="1"/>
        <v>0</v>
      </c>
      <c r="E44" s="46">
        <f>D44*F4</f>
        <v>0</v>
      </c>
      <c r="F44" s="10"/>
    </row>
    <row r="45" spans="1:6" ht="15.6" x14ac:dyDescent="0.3">
      <c r="A45" s="12" t="s">
        <v>20</v>
      </c>
      <c r="B45" s="10">
        <v>4.68</v>
      </c>
      <c r="C45" s="10">
        <v>5.27</v>
      </c>
      <c r="D45" s="5">
        <f t="shared" si="1"/>
        <v>0.58999999999999986</v>
      </c>
      <c r="E45" s="46">
        <f>D45*F4</f>
        <v>9.2747999999999973</v>
      </c>
      <c r="F45" s="10"/>
    </row>
    <row r="46" spans="1:6" ht="15.6" x14ac:dyDescent="0.3">
      <c r="A46" s="12" t="s">
        <v>21</v>
      </c>
      <c r="B46" s="10">
        <v>2.69</v>
      </c>
      <c r="C46" s="10">
        <v>2.7</v>
      </c>
      <c r="D46" s="5">
        <f t="shared" si="1"/>
        <v>1.0000000000000231E-2</v>
      </c>
      <c r="E46" s="46">
        <f>D46*F4</f>
        <v>0.15720000000000364</v>
      </c>
      <c r="F46" s="10"/>
    </row>
    <row r="47" spans="1:6" ht="15.6" x14ac:dyDescent="0.3">
      <c r="A47" s="12" t="s">
        <v>22</v>
      </c>
      <c r="B47" s="10">
        <v>16.03</v>
      </c>
      <c r="C47" s="10">
        <v>18.16</v>
      </c>
      <c r="D47" s="5">
        <f t="shared" si="1"/>
        <v>2.129999999999999</v>
      </c>
      <c r="E47" s="46">
        <f>D47*F4</f>
        <v>33.483599999999988</v>
      </c>
      <c r="F47" s="10"/>
    </row>
    <row r="48" spans="1:6" ht="15.6" x14ac:dyDescent="0.3">
      <c r="A48" s="12" t="s">
        <v>23</v>
      </c>
      <c r="B48" s="10">
        <v>6.99</v>
      </c>
      <c r="C48" s="10">
        <v>7.98</v>
      </c>
      <c r="D48" s="5">
        <f t="shared" si="1"/>
        <v>0.99000000000000021</v>
      </c>
      <c r="E48" s="46">
        <f>D48*F4</f>
        <v>15.562800000000005</v>
      </c>
      <c r="F48" s="10"/>
    </row>
    <row r="49" spans="1:6" ht="15.6" x14ac:dyDescent="0.3">
      <c r="A49" s="12" t="s">
        <v>24</v>
      </c>
      <c r="B49" s="10">
        <v>3.25</v>
      </c>
      <c r="C49" s="10">
        <v>3.28</v>
      </c>
      <c r="D49" s="5">
        <f t="shared" si="1"/>
        <v>2.9999999999999805E-2</v>
      </c>
      <c r="E49" s="46">
        <f>D49*F4</f>
        <v>0.47159999999999697</v>
      </c>
      <c r="F49" s="10"/>
    </row>
    <row r="50" spans="1:6" ht="15.6" x14ac:dyDescent="0.3">
      <c r="A50" s="12" t="s">
        <v>25</v>
      </c>
      <c r="B50" s="10">
        <v>2.27</v>
      </c>
      <c r="C50" s="10">
        <v>2.27</v>
      </c>
      <c r="D50" s="5">
        <f t="shared" si="1"/>
        <v>0</v>
      </c>
      <c r="E50" s="46">
        <f>D50*F4</f>
        <v>0</v>
      </c>
      <c r="F50" s="10"/>
    </row>
    <row r="51" spans="1:6" ht="15.6" x14ac:dyDescent="0.3">
      <c r="A51" s="12" t="s">
        <v>26</v>
      </c>
      <c r="B51" s="10">
        <v>3.57</v>
      </c>
      <c r="C51" s="10">
        <v>4.2300000000000004</v>
      </c>
      <c r="D51" s="5">
        <f t="shared" si="1"/>
        <v>0.66000000000000059</v>
      </c>
      <c r="E51" s="46">
        <f>D51*F4</f>
        <v>10.37520000000001</v>
      </c>
      <c r="F51" s="10"/>
    </row>
    <row r="52" spans="1:6" ht="15.6" x14ac:dyDescent="0.3">
      <c r="A52" s="12" t="s">
        <v>27</v>
      </c>
      <c r="B52" s="10">
        <v>0.38</v>
      </c>
      <c r="C52" s="10">
        <v>0.38</v>
      </c>
      <c r="D52" s="5">
        <f t="shared" si="1"/>
        <v>0</v>
      </c>
      <c r="E52" s="46">
        <f>D52*F4</f>
        <v>0</v>
      </c>
      <c r="F52" s="10"/>
    </row>
    <row r="53" spans="1:6" ht="15.6" x14ac:dyDescent="0.3">
      <c r="A53" s="12" t="s">
        <v>109</v>
      </c>
      <c r="B53" s="10">
        <v>43.86</v>
      </c>
      <c r="C53" s="10">
        <v>44.69</v>
      </c>
      <c r="D53" s="5">
        <f>C53-B53</f>
        <v>0.82999999999999829</v>
      </c>
      <c r="E53" s="46">
        <f>D53*F4</f>
        <v>13.047599999999974</v>
      </c>
      <c r="F53" s="10"/>
    </row>
    <row r="54" spans="1:6" ht="15.6" x14ac:dyDescent="0.3">
      <c r="A54" s="12" t="s">
        <v>28</v>
      </c>
      <c r="B54" s="10">
        <v>3.76</v>
      </c>
      <c r="C54" s="10">
        <v>4.01</v>
      </c>
      <c r="D54" s="5">
        <f t="shared" si="1"/>
        <v>0.25</v>
      </c>
      <c r="E54" s="46">
        <f>D54*F4</f>
        <v>3.93</v>
      </c>
      <c r="F54" s="10"/>
    </row>
    <row r="55" spans="1:6" ht="15.6" x14ac:dyDescent="0.3">
      <c r="A55" s="12" t="s">
        <v>29</v>
      </c>
      <c r="B55" s="10">
        <v>3.34</v>
      </c>
      <c r="C55" s="10">
        <v>5.56</v>
      </c>
      <c r="D55" s="5">
        <f t="shared" si="1"/>
        <v>2.2199999999999998</v>
      </c>
      <c r="E55" s="46">
        <f>D55*F4</f>
        <v>34.898399999999995</v>
      </c>
      <c r="F55" s="10"/>
    </row>
    <row r="56" spans="1:6" ht="15.6" x14ac:dyDescent="0.3">
      <c r="A56" s="12" t="s">
        <v>30</v>
      </c>
      <c r="B56" s="10">
        <v>0.97</v>
      </c>
      <c r="C56" s="10">
        <v>0.97</v>
      </c>
      <c r="D56" s="5">
        <f t="shared" si="1"/>
        <v>0</v>
      </c>
      <c r="E56" s="46">
        <f>D56*F4</f>
        <v>0</v>
      </c>
      <c r="F56" s="10"/>
    </row>
    <row r="57" spans="1:6" ht="15.6" x14ac:dyDescent="0.3">
      <c r="A57" s="12" t="s">
        <v>31</v>
      </c>
      <c r="B57" s="10">
        <v>2.35</v>
      </c>
      <c r="C57" s="10">
        <v>2.67</v>
      </c>
      <c r="D57" s="5">
        <f t="shared" si="1"/>
        <v>0.31999999999999984</v>
      </c>
      <c r="E57" s="46">
        <f>D57*F4</f>
        <v>5.0303999999999975</v>
      </c>
      <c r="F57" s="10"/>
    </row>
    <row r="58" spans="1:6" ht="15.6" x14ac:dyDescent="0.3">
      <c r="A58" s="12" t="s">
        <v>32</v>
      </c>
      <c r="B58" s="10">
        <v>14.33</v>
      </c>
      <c r="C58" s="10">
        <v>18.329999999999998</v>
      </c>
      <c r="D58" s="5">
        <f t="shared" si="1"/>
        <v>3.9999999999999982</v>
      </c>
      <c r="E58" s="46">
        <f>D58*F4</f>
        <v>62.879999999999974</v>
      </c>
      <c r="F58" s="10"/>
    </row>
    <row r="59" spans="1:6" ht="15.6" x14ac:dyDescent="0.3">
      <c r="A59" s="12" t="s">
        <v>33</v>
      </c>
      <c r="B59" s="10">
        <v>13.57</v>
      </c>
      <c r="C59" s="10">
        <v>14.77</v>
      </c>
      <c r="D59" s="5">
        <f t="shared" si="1"/>
        <v>1.1999999999999993</v>
      </c>
      <c r="E59" s="46">
        <f>D59*F4</f>
        <v>18.86399999999999</v>
      </c>
      <c r="F59" s="10"/>
    </row>
    <row r="60" spans="1:6" ht="15.6" x14ac:dyDescent="0.3">
      <c r="A60" s="12" t="s">
        <v>34</v>
      </c>
      <c r="B60" s="10">
        <v>9.82</v>
      </c>
      <c r="C60" s="10">
        <v>10.82</v>
      </c>
      <c r="D60" s="5">
        <f t="shared" si="1"/>
        <v>1</v>
      </c>
      <c r="E60" s="46">
        <f>D60*F4</f>
        <v>15.72</v>
      </c>
      <c r="F60" s="10"/>
    </row>
    <row r="61" spans="1:6" ht="15.6" x14ac:dyDescent="0.3">
      <c r="A61" s="12" t="s">
        <v>110</v>
      </c>
      <c r="B61" s="10">
        <v>0.85</v>
      </c>
      <c r="C61" s="10">
        <v>0.85</v>
      </c>
      <c r="D61" s="5">
        <f t="shared" si="1"/>
        <v>0</v>
      </c>
      <c r="E61" s="46">
        <f>D61*F4</f>
        <v>0</v>
      </c>
      <c r="F61" s="10"/>
    </row>
    <row r="62" spans="1:6" ht="15.6" x14ac:dyDescent="0.3">
      <c r="A62" s="12" t="s">
        <v>35</v>
      </c>
      <c r="B62" s="10">
        <v>12.63</v>
      </c>
      <c r="C62" s="10">
        <v>13.9</v>
      </c>
      <c r="D62" s="5">
        <f t="shared" si="1"/>
        <v>1.2699999999999996</v>
      </c>
      <c r="E62" s="46">
        <f>D62*F4</f>
        <v>19.964399999999994</v>
      </c>
      <c r="F62" s="10"/>
    </row>
    <row r="63" spans="1:6" ht="15.6" x14ac:dyDescent="0.3">
      <c r="A63" s="12" t="s">
        <v>111</v>
      </c>
      <c r="B63" s="10">
        <v>1.37</v>
      </c>
      <c r="C63" s="10">
        <v>1.41</v>
      </c>
      <c r="D63" s="5">
        <f t="shared" si="1"/>
        <v>3.9999999999999813E-2</v>
      </c>
      <c r="E63" s="46">
        <f>D63*F4</f>
        <v>0.62879999999999714</v>
      </c>
      <c r="F63" s="10"/>
    </row>
    <row r="64" spans="1:6" ht="15.6" x14ac:dyDescent="0.3">
      <c r="A64" s="12" t="s">
        <v>36</v>
      </c>
      <c r="B64" s="10">
        <v>9.9</v>
      </c>
      <c r="C64" s="10">
        <v>13.92</v>
      </c>
      <c r="D64" s="5">
        <f>C64-B64</f>
        <v>4.0199999999999996</v>
      </c>
      <c r="E64" s="46">
        <f>D64*F4</f>
        <v>63.194399999999995</v>
      </c>
      <c r="F64" s="10"/>
    </row>
    <row r="65" spans="1:6" ht="15.6" x14ac:dyDescent="0.3">
      <c r="A65" s="12" t="s">
        <v>37</v>
      </c>
      <c r="B65" s="10">
        <v>3.04</v>
      </c>
      <c r="C65" s="10">
        <v>3.04</v>
      </c>
      <c r="D65" s="5">
        <f>C65-B65</f>
        <v>0</v>
      </c>
      <c r="E65" s="46">
        <f>D65*F4</f>
        <v>0</v>
      </c>
      <c r="F65" s="10"/>
    </row>
    <row r="66" spans="1:6" ht="15.6" x14ac:dyDescent="0.3">
      <c r="A66" s="12" t="s">
        <v>38</v>
      </c>
      <c r="B66" s="10">
        <v>1.73</v>
      </c>
      <c r="C66" s="10">
        <v>1.73</v>
      </c>
      <c r="D66" s="5">
        <f t="shared" si="1"/>
        <v>0</v>
      </c>
      <c r="E66" s="46">
        <f>D66*F4</f>
        <v>0</v>
      </c>
      <c r="F66" s="10"/>
    </row>
    <row r="67" spans="1:6" ht="15.6" x14ac:dyDescent="0.3">
      <c r="A67" s="12" t="s">
        <v>39</v>
      </c>
      <c r="B67" s="10">
        <v>1.41</v>
      </c>
      <c r="C67" s="10">
        <v>1.41</v>
      </c>
      <c r="D67" s="5">
        <f t="shared" si="1"/>
        <v>0</v>
      </c>
      <c r="E67" s="46">
        <f>D67*F4</f>
        <v>0</v>
      </c>
      <c r="F67" s="10"/>
    </row>
    <row r="68" spans="1:6" ht="15.6" x14ac:dyDescent="0.3">
      <c r="A68" s="12" t="s">
        <v>40</v>
      </c>
      <c r="B68" s="10">
        <v>1.66</v>
      </c>
      <c r="C68" s="10">
        <v>1.69</v>
      </c>
      <c r="D68" s="5">
        <f t="shared" si="1"/>
        <v>3.0000000000000027E-2</v>
      </c>
      <c r="E68" s="46">
        <f>D68*F4</f>
        <v>0.47160000000000046</v>
      </c>
      <c r="F68" s="10"/>
    </row>
    <row r="69" spans="1:6" ht="15.6" x14ac:dyDescent="0.3">
      <c r="A69" s="12" t="s">
        <v>112</v>
      </c>
      <c r="B69" s="10">
        <v>1.21</v>
      </c>
      <c r="C69" s="10">
        <v>1.22</v>
      </c>
      <c r="D69" s="5">
        <f t="shared" si="1"/>
        <v>1.0000000000000009E-2</v>
      </c>
      <c r="E69" s="46">
        <f>D69*F4</f>
        <v>0.15720000000000015</v>
      </c>
      <c r="F69" s="10"/>
    </row>
    <row r="70" spans="1:6" ht="15.6" x14ac:dyDescent="0.3">
      <c r="A70" s="12" t="s">
        <v>113</v>
      </c>
      <c r="B70" s="10">
        <v>1.47</v>
      </c>
      <c r="C70" s="10">
        <v>1.52</v>
      </c>
      <c r="D70" s="5">
        <f t="shared" si="1"/>
        <v>5.0000000000000044E-2</v>
      </c>
      <c r="E70" s="46">
        <f>D70*F4</f>
        <v>0.7860000000000007</v>
      </c>
      <c r="F70" s="10"/>
    </row>
    <row r="71" spans="1:6" ht="15.6" x14ac:dyDescent="0.3">
      <c r="A71" s="12" t="s">
        <v>114</v>
      </c>
      <c r="B71" s="10">
        <v>5.76</v>
      </c>
      <c r="C71" s="10">
        <v>5.81</v>
      </c>
      <c r="D71" s="5">
        <f t="shared" si="1"/>
        <v>4.9999999999999822E-2</v>
      </c>
      <c r="E71" s="46">
        <f>D71*F4</f>
        <v>0.78599999999999726</v>
      </c>
      <c r="F71" s="10"/>
    </row>
    <row r="72" spans="1:6" ht="15.6" x14ac:dyDescent="0.3">
      <c r="A72" s="12" t="s">
        <v>115</v>
      </c>
      <c r="B72" s="10">
        <v>1.9</v>
      </c>
      <c r="C72" s="10">
        <v>1.92</v>
      </c>
      <c r="D72" s="5">
        <f t="shared" si="1"/>
        <v>2.0000000000000018E-2</v>
      </c>
      <c r="E72" s="46">
        <f>D72*F4</f>
        <v>0.31440000000000029</v>
      </c>
      <c r="F72" s="10"/>
    </row>
    <row r="73" spans="1:6" ht="15.6" x14ac:dyDescent="0.3">
      <c r="A73" s="12" t="s">
        <v>116</v>
      </c>
      <c r="B73" s="10">
        <v>5.61</v>
      </c>
      <c r="C73" s="10">
        <v>5.64</v>
      </c>
      <c r="D73" s="5">
        <f t="shared" si="1"/>
        <v>2.9999999999999361E-2</v>
      </c>
      <c r="E73" s="46">
        <f>D73*F4</f>
        <v>0.47159999999998997</v>
      </c>
      <c r="F73" s="10"/>
    </row>
    <row r="74" spans="1:6" ht="15.6" x14ac:dyDescent="0.3">
      <c r="A74" s="12" t="s">
        <v>41</v>
      </c>
      <c r="B74" s="10">
        <v>1.1200000000000001</v>
      </c>
      <c r="C74" s="10">
        <v>1.1200000000000001</v>
      </c>
      <c r="D74" s="5">
        <f t="shared" si="1"/>
        <v>0</v>
      </c>
      <c r="E74" s="46">
        <f>D74*F4</f>
        <v>0</v>
      </c>
      <c r="F74" s="10"/>
    </row>
    <row r="75" spans="1:6" ht="15.6" x14ac:dyDescent="0.3">
      <c r="A75" s="12" t="s">
        <v>42</v>
      </c>
      <c r="B75" s="10">
        <v>5.79</v>
      </c>
      <c r="C75" s="10">
        <v>5.97</v>
      </c>
      <c r="D75" s="5">
        <f t="shared" si="1"/>
        <v>0.17999999999999972</v>
      </c>
      <c r="E75" s="46">
        <f>D75*F4</f>
        <v>2.8295999999999957</v>
      </c>
      <c r="F75" s="10"/>
    </row>
    <row r="76" spans="1:6" ht="15.6" x14ac:dyDescent="0.3">
      <c r="A76" s="12" t="s">
        <v>117</v>
      </c>
      <c r="B76" s="10">
        <v>1.57</v>
      </c>
      <c r="C76" s="10">
        <v>1.57</v>
      </c>
      <c r="D76" s="5">
        <f t="shared" si="1"/>
        <v>0</v>
      </c>
      <c r="E76" s="46">
        <f>D76*F4</f>
        <v>0</v>
      </c>
      <c r="F76" s="10"/>
    </row>
    <row r="77" spans="1:6" ht="15.6" x14ac:dyDescent="0.3">
      <c r="A77" s="13" t="s">
        <v>43</v>
      </c>
      <c r="B77" s="10">
        <v>21.12</v>
      </c>
      <c r="C77" s="10">
        <v>28.58</v>
      </c>
      <c r="D77" s="5">
        <f t="shared" si="1"/>
        <v>7.4599999999999973</v>
      </c>
      <c r="E77" s="46">
        <f>D77*F5</f>
        <v>54.681799999999981</v>
      </c>
      <c r="F77" s="10"/>
    </row>
    <row r="78" spans="1:6" ht="15.6" x14ac:dyDescent="0.3">
      <c r="A78" s="13" t="s">
        <v>44</v>
      </c>
      <c r="B78" s="10">
        <v>0.13</v>
      </c>
      <c r="C78" s="10">
        <v>0.13</v>
      </c>
      <c r="D78" s="5">
        <f t="shared" si="1"/>
        <v>0</v>
      </c>
      <c r="E78" s="46">
        <f>D78*F5</f>
        <v>0</v>
      </c>
      <c r="F78" s="10"/>
    </row>
    <row r="79" spans="1:6" ht="15.6" x14ac:dyDescent="0.3">
      <c r="A79" s="13" t="s">
        <v>118</v>
      </c>
      <c r="B79" s="10">
        <v>2.75</v>
      </c>
      <c r="C79" s="10">
        <v>2.99</v>
      </c>
      <c r="D79" s="5">
        <f t="shared" si="1"/>
        <v>0.24000000000000021</v>
      </c>
      <c r="E79" s="46">
        <f>D79*F5</f>
        <v>1.7592000000000017</v>
      </c>
      <c r="F79" s="10"/>
    </row>
    <row r="80" spans="1:6" ht="15.6" x14ac:dyDescent="0.3">
      <c r="A80" s="13" t="s">
        <v>119</v>
      </c>
      <c r="B80" s="10">
        <v>1.89</v>
      </c>
      <c r="C80" s="10">
        <v>2.2400000000000002</v>
      </c>
      <c r="D80" s="5">
        <f t="shared" si="1"/>
        <v>0.35000000000000031</v>
      </c>
      <c r="E80" s="46">
        <f>D80*F5</f>
        <v>2.5655000000000023</v>
      </c>
      <c r="F80" s="10"/>
    </row>
    <row r="81" spans="1:6" ht="15.6" x14ac:dyDescent="0.3">
      <c r="A81" s="13" t="s">
        <v>45</v>
      </c>
      <c r="B81" s="10">
        <v>33.46</v>
      </c>
      <c r="C81" s="10">
        <v>45.87</v>
      </c>
      <c r="D81" s="5">
        <f t="shared" si="1"/>
        <v>12.409999999999997</v>
      </c>
      <c r="E81" s="46">
        <f>D81*F5</f>
        <v>90.965299999999971</v>
      </c>
      <c r="F81" s="10"/>
    </row>
    <row r="82" spans="1:6" ht="15.6" x14ac:dyDescent="0.3">
      <c r="A82" s="13" t="s">
        <v>46</v>
      </c>
      <c r="B82" s="10">
        <v>92.18</v>
      </c>
      <c r="C82" s="10">
        <v>100</v>
      </c>
      <c r="D82" s="5">
        <f t="shared" si="1"/>
        <v>7.8199999999999932</v>
      </c>
      <c r="E82" s="46">
        <f>D82*F5</f>
        <v>57.320599999999949</v>
      </c>
      <c r="F82" s="10"/>
    </row>
    <row r="83" spans="1:6" ht="15.6" x14ac:dyDescent="0.3">
      <c r="A83" s="13" t="s">
        <v>47</v>
      </c>
      <c r="B83" s="10">
        <v>8.2100000000000009</v>
      </c>
      <c r="C83" s="10">
        <v>12.5</v>
      </c>
      <c r="D83" s="5">
        <f t="shared" si="1"/>
        <v>4.2899999999999991</v>
      </c>
      <c r="E83" s="46">
        <f>D83*F5</f>
        <v>31.445699999999995</v>
      </c>
      <c r="F83" s="10"/>
    </row>
    <row r="84" spans="1:6" ht="15.6" x14ac:dyDescent="0.3">
      <c r="A84" s="13" t="s">
        <v>48</v>
      </c>
      <c r="B84" s="10">
        <v>26.61</v>
      </c>
      <c r="C84" s="10">
        <v>34.270000000000003</v>
      </c>
      <c r="D84" s="5">
        <f t="shared" si="1"/>
        <v>7.6600000000000037</v>
      </c>
      <c r="E84" s="46">
        <f>D84*F5</f>
        <v>56.147800000000025</v>
      </c>
      <c r="F84" s="10"/>
    </row>
    <row r="85" spans="1:6" ht="15.6" x14ac:dyDescent="0.3">
      <c r="A85" s="13" t="s">
        <v>49</v>
      </c>
      <c r="B85" s="10">
        <v>52.96</v>
      </c>
      <c r="C85" s="10">
        <v>63.58</v>
      </c>
      <c r="D85" s="5">
        <f t="shared" si="1"/>
        <v>10.619999999999997</v>
      </c>
      <c r="E85" s="46">
        <f>D85*F5</f>
        <v>77.844599999999986</v>
      </c>
      <c r="F85" s="10"/>
    </row>
    <row r="86" spans="1:6" ht="15.6" x14ac:dyDescent="0.3">
      <c r="A86" s="13" t="s">
        <v>50</v>
      </c>
      <c r="B86" s="10">
        <v>65.37</v>
      </c>
      <c r="C86" s="10">
        <v>82.2</v>
      </c>
      <c r="D86" s="5">
        <f t="shared" si="1"/>
        <v>16.829999999999998</v>
      </c>
      <c r="E86" s="46">
        <f>D86*F5</f>
        <v>123.36389999999999</v>
      </c>
      <c r="F86" s="10"/>
    </row>
    <row r="87" spans="1:6" ht="15.6" x14ac:dyDescent="0.3">
      <c r="A87" s="13" t="s">
        <v>51</v>
      </c>
      <c r="B87" s="10">
        <v>10.71</v>
      </c>
      <c r="C87" s="10">
        <v>13.2</v>
      </c>
      <c r="D87" s="5">
        <f t="shared" si="1"/>
        <v>2.4899999999999984</v>
      </c>
      <c r="E87" s="46">
        <f>D87*F5</f>
        <v>18.251699999999989</v>
      </c>
      <c r="F87" s="10"/>
    </row>
    <row r="88" spans="1:6" ht="15.6" x14ac:dyDescent="0.3">
      <c r="A88" s="13" t="s">
        <v>52</v>
      </c>
      <c r="B88" s="10">
        <v>22.64</v>
      </c>
      <c r="C88" s="10">
        <v>25.96</v>
      </c>
      <c r="D88" s="5">
        <f t="shared" si="1"/>
        <v>3.3200000000000003</v>
      </c>
      <c r="E88" s="46">
        <f>D88*F5</f>
        <v>24.335600000000003</v>
      </c>
      <c r="F88" s="10"/>
    </row>
    <row r="89" spans="1:6" ht="15.6" x14ac:dyDescent="0.3">
      <c r="A89" s="13" t="s">
        <v>120</v>
      </c>
      <c r="B89" s="10">
        <v>28.02</v>
      </c>
      <c r="C89" s="10">
        <v>39.76</v>
      </c>
      <c r="D89" s="5">
        <f t="shared" si="1"/>
        <v>11.739999999999998</v>
      </c>
      <c r="E89" s="46">
        <f>D89*F5</f>
        <v>86.054199999999994</v>
      </c>
      <c r="F89" s="10"/>
    </row>
    <row r="90" spans="1:6" ht="15.6" x14ac:dyDescent="0.3">
      <c r="A90" s="13" t="s">
        <v>53</v>
      </c>
      <c r="B90" s="10">
        <v>66.12</v>
      </c>
      <c r="C90" s="10">
        <v>66.260000000000005</v>
      </c>
      <c r="D90" s="5">
        <f t="shared" si="1"/>
        <v>0.14000000000000057</v>
      </c>
      <c r="E90" s="46">
        <f>D90*F5</f>
        <v>1.0262000000000042</v>
      </c>
      <c r="F90" s="10"/>
    </row>
    <row r="91" spans="1:6" ht="15.6" x14ac:dyDescent="0.3">
      <c r="A91" s="13" t="s">
        <v>121</v>
      </c>
      <c r="B91" s="10">
        <v>1.22</v>
      </c>
      <c r="C91" s="10">
        <v>1.22</v>
      </c>
      <c r="D91" s="5">
        <f t="shared" si="1"/>
        <v>0</v>
      </c>
      <c r="E91" s="46">
        <f>D91*F5</f>
        <v>0</v>
      </c>
      <c r="F91" s="10"/>
    </row>
    <row r="92" spans="1:6" ht="15.6" x14ac:dyDescent="0.3">
      <c r="A92" s="13" t="s">
        <v>54</v>
      </c>
      <c r="B92" s="10">
        <v>25.76</v>
      </c>
      <c r="C92" s="10">
        <v>28.26</v>
      </c>
      <c r="D92" s="5">
        <f t="shared" si="1"/>
        <v>2.5</v>
      </c>
      <c r="E92" s="46">
        <f>D92*F5</f>
        <v>18.324999999999999</v>
      </c>
      <c r="F92" s="10"/>
    </row>
    <row r="93" spans="1:6" ht="15.6" x14ac:dyDescent="0.3">
      <c r="A93" s="13" t="s">
        <v>55</v>
      </c>
      <c r="B93" s="10">
        <v>29.31</v>
      </c>
      <c r="C93" s="10">
        <v>30.36</v>
      </c>
      <c r="D93" s="5">
        <f t="shared" si="1"/>
        <v>1.0500000000000007</v>
      </c>
      <c r="E93" s="46">
        <f>D93*F5</f>
        <v>7.6965000000000057</v>
      </c>
      <c r="F93" s="10"/>
    </row>
    <row r="94" spans="1:6" ht="15.6" x14ac:dyDescent="0.3">
      <c r="A94" s="13" t="s">
        <v>122</v>
      </c>
      <c r="B94" s="10">
        <v>225.14</v>
      </c>
      <c r="C94" s="10">
        <v>248.69</v>
      </c>
      <c r="D94" s="5">
        <f t="shared" si="1"/>
        <v>23.550000000000011</v>
      </c>
      <c r="E94" s="46">
        <f>D94*F5</f>
        <v>172.62150000000008</v>
      </c>
      <c r="F94" s="10"/>
    </row>
    <row r="95" spans="1:6" ht="15.6" x14ac:dyDescent="0.3">
      <c r="A95" s="13" t="s">
        <v>56</v>
      </c>
      <c r="B95" s="10">
        <v>50.38</v>
      </c>
      <c r="C95" s="10">
        <v>55.23</v>
      </c>
      <c r="D95" s="5">
        <f t="shared" si="1"/>
        <v>4.8499999999999943</v>
      </c>
      <c r="E95" s="46">
        <f>D95*F5</f>
        <v>35.550499999999957</v>
      </c>
      <c r="F95" s="10"/>
    </row>
    <row r="96" spans="1:6" ht="15.6" x14ac:dyDescent="0.3">
      <c r="A96" s="12" t="s">
        <v>57</v>
      </c>
      <c r="B96" s="10">
        <v>7.99</v>
      </c>
      <c r="C96" s="10">
        <v>8.5399999999999991</v>
      </c>
      <c r="D96" s="5">
        <f t="shared" si="1"/>
        <v>0.54999999999999893</v>
      </c>
      <c r="E96" s="46">
        <f>D96*F5</f>
        <v>4.0314999999999923</v>
      </c>
      <c r="F96" s="10"/>
    </row>
    <row r="97" spans="1:6" ht="15.6" x14ac:dyDescent="0.3">
      <c r="A97" s="12" t="s">
        <v>58</v>
      </c>
      <c r="B97" s="10">
        <v>4.37</v>
      </c>
      <c r="C97" s="10">
        <v>4.38</v>
      </c>
      <c r="D97" s="5">
        <f t="shared" si="1"/>
        <v>9.9999999999997868E-3</v>
      </c>
      <c r="E97" s="46">
        <f>D97*F5</f>
        <v>7.3299999999998436E-2</v>
      </c>
      <c r="F97" s="10"/>
    </row>
    <row r="98" spans="1:6" ht="15.6" x14ac:dyDescent="0.3">
      <c r="A98" s="13" t="s">
        <v>59</v>
      </c>
      <c r="B98" s="10">
        <v>210</v>
      </c>
      <c r="C98" s="10">
        <v>234.78</v>
      </c>
      <c r="D98" s="5">
        <f t="shared" si="1"/>
        <v>24.78</v>
      </c>
      <c r="E98" s="46">
        <f>D98*F5</f>
        <v>181.63740000000001</v>
      </c>
      <c r="F98" s="10"/>
    </row>
    <row r="99" spans="1:6" ht="15.6" x14ac:dyDescent="0.3">
      <c r="A99" s="13" t="s">
        <v>60</v>
      </c>
      <c r="B99" s="10">
        <v>54.81</v>
      </c>
      <c r="C99" s="10">
        <v>57.54</v>
      </c>
      <c r="D99" s="5">
        <f t="shared" si="1"/>
        <v>2.7299999999999969</v>
      </c>
      <c r="E99" s="46">
        <f>D99*F5</f>
        <v>20.010899999999978</v>
      </c>
      <c r="F99" s="10"/>
    </row>
    <row r="100" spans="1:6" ht="15.6" x14ac:dyDescent="0.3">
      <c r="A100" s="13" t="s">
        <v>61</v>
      </c>
      <c r="B100" s="10">
        <v>25.05</v>
      </c>
      <c r="C100" s="10">
        <v>30.12</v>
      </c>
      <c r="D100" s="5">
        <f t="shared" si="1"/>
        <v>5.07</v>
      </c>
      <c r="E100" s="46">
        <f>D100*F5</f>
        <v>37.1631</v>
      </c>
      <c r="F100" s="10"/>
    </row>
    <row r="101" spans="1:6" ht="15.6" x14ac:dyDescent="0.3">
      <c r="A101" s="13" t="s">
        <v>62</v>
      </c>
      <c r="B101" s="10">
        <v>158.6</v>
      </c>
      <c r="C101" s="10">
        <v>172.98</v>
      </c>
      <c r="D101" s="5">
        <f t="shared" ref="D101:D145" si="2">C101-B101</f>
        <v>14.379999999999995</v>
      </c>
      <c r="E101" s="46">
        <f>D101*F5</f>
        <v>105.40539999999997</v>
      </c>
      <c r="F101" s="10"/>
    </row>
    <row r="102" spans="1:6" ht="15.6" x14ac:dyDescent="0.3">
      <c r="A102" s="13" t="s">
        <v>63</v>
      </c>
      <c r="B102" s="10">
        <v>54.27</v>
      </c>
      <c r="C102" s="10">
        <v>59.2</v>
      </c>
      <c r="D102" s="5">
        <f t="shared" si="2"/>
        <v>4.93</v>
      </c>
      <c r="E102" s="46">
        <f>D102*F5</f>
        <v>36.136899999999997</v>
      </c>
      <c r="F102" s="10"/>
    </row>
    <row r="103" spans="1:6" ht="15.6" x14ac:dyDescent="0.3">
      <c r="A103" s="13" t="s">
        <v>123</v>
      </c>
      <c r="B103" s="10">
        <v>2.4</v>
      </c>
      <c r="C103" s="10">
        <v>2.63</v>
      </c>
      <c r="D103" s="5">
        <f t="shared" si="2"/>
        <v>0.22999999999999998</v>
      </c>
      <c r="E103" s="46">
        <f>D103*F5</f>
        <v>1.6859</v>
      </c>
      <c r="F103" s="10"/>
    </row>
    <row r="104" spans="1:6" ht="15.6" x14ac:dyDescent="0.3">
      <c r="A104" s="13" t="s">
        <v>64</v>
      </c>
      <c r="B104" s="10">
        <v>33.85</v>
      </c>
      <c r="C104" s="10">
        <v>63.22</v>
      </c>
      <c r="D104" s="5">
        <f t="shared" si="2"/>
        <v>29.369999999999997</v>
      </c>
      <c r="E104" s="46">
        <f>D104*F5</f>
        <v>215.28209999999999</v>
      </c>
      <c r="F104" s="10"/>
    </row>
    <row r="105" spans="1:6" ht="15.6" x14ac:dyDescent="0.3">
      <c r="A105" s="13" t="s">
        <v>65</v>
      </c>
      <c r="B105" s="10">
        <v>33.31</v>
      </c>
      <c r="C105" s="10">
        <v>41.86</v>
      </c>
      <c r="D105" s="5">
        <f t="shared" si="2"/>
        <v>8.5499999999999972</v>
      </c>
      <c r="E105" s="46">
        <f>D105*F5</f>
        <v>62.67149999999998</v>
      </c>
      <c r="F105" s="10"/>
    </row>
    <row r="106" spans="1:6" ht="15.6" x14ac:dyDescent="0.3">
      <c r="A106" s="13" t="s">
        <v>66</v>
      </c>
      <c r="B106" s="10">
        <v>44.88</v>
      </c>
      <c r="C106" s="10">
        <v>51.58</v>
      </c>
      <c r="D106" s="5">
        <f t="shared" si="2"/>
        <v>6.6999999999999957</v>
      </c>
      <c r="E106" s="46">
        <f>D106*F5</f>
        <v>49.110999999999969</v>
      </c>
      <c r="F106" s="10"/>
    </row>
    <row r="107" spans="1:6" ht="15.6" x14ac:dyDescent="0.3">
      <c r="A107" s="13" t="s">
        <v>124</v>
      </c>
      <c r="B107" s="10">
        <v>1.52</v>
      </c>
      <c r="C107" s="10">
        <v>3.46</v>
      </c>
      <c r="D107" s="5">
        <f t="shared" si="2"/>
        <v>1.94</v>
      </c>
      <c r="E107" s="46">
        <f>D107*F5</f>
        <v>14.2202</v>
      </c>
      <c r="F107" s="10"/>
    </row>
    <row r="108" spans="1:6" ht="15.6" x14ac:dyDescent="0.3">
      <c r="A108" s="13" t="s">
        <v>67</v>
      </c>
      <c r="B108" s="10">
        <v>27.72</v>
      </c>
      <c r="C108" s="10">
        <v>37.409999999999997</v>
      </c>
      <c r="D108" s="5">
        <f t="shared" si="2"/>
        <v>9.6899999999999977</v>
      </c>
      <c r="E108" s="46">
        <f>D108*F5</f>
        <v>71.027699999999982</v>
      </c>
      <c r="F108" s="10"/>
    </row>
    <row r="109" spans="1:6" ht="15.6" x14ac:dyDescent="0.3">
      <c r="A109" s="42" t="s">
        <v>68</v>
      </c>
      <c r="B109" s="43">
        <v>80.45</v>
      </c>
      <c r="C109" s="43">
        <v>9962.24</v>
      </c>
      <c r="D109" s="44">
        <f t="shared" si="2"/>
        <v>9881.7899999999991</v>
      </c>
      <c r="E109" s="47">
        <f>D109*F5</f>
        <v>72433.520699999994</v>
      </c>
      <c r="F109" s="43" t="s">
        <v>157</v>
      </c>
    </row>
    <row r="110" spans="1:6" ht="15.6" x14ac:dyDescent="0.3">
      <c r="A110" s="13" t="s">
        <v>125</v>
      </c>
      <c r="B110" s="10">
        <v>26.08</v>
      </c>
      <c r="C110" s="10">
        <v>35.39</v>
      </c>
      <c r="D110" s="5">
        <f>C110-B110</f>
        <v>9.3100000000000023</v>
      </c>
      <c r="E110" s="46">
        <f>D110*F5</f>
        <v>68.242300000000014</v>
      </c>
      <c r="F110" s="10"/>
    </row>
    <row r="111" spans="1:6" ht="15.6" x14ac:dyDescent="0.3">
      <c r="A111" s="13" t="s">
        <v>126</v>
      </c>
      <c r="B111" s="10">
        <v>1.21</v>
      </c>
      <c r="C111" s="10">
        <v>1.21</v>
      </c>
      <c r="D111" s="5">
        <f t="shared" si="2"/>
        <v>0</v>
      </c>
      <c r="E111" s="46">
        <f>D111*F5</f>
        <v>0</v>
      </c>
      <c r="F111" s="10"/>
    </row>
    <row r="112" spans="1:6" ht="15.6" x14ac:dyDescent="0.3">
      <c r="A112" s="13" t="s">
        <v>69</v>
      </c>
      <c r="B112" s="10">
        <v>23.13</v>
      </c>
      <c r="C112" s="10">
        <v>26.22</v>
      </c>
      <c r="D112" s="5">
        <f t="shared" si="2"/>
        <v>3.09</v>
      </c>
      <c r="E112" s="46">
        <f>D112*F5</f>
        <v>22.649699999999999</v>
      </c>
      <c r="F112" s="10"/>
    </row>
    <row r="113" spans="1:6" ht="15.6" x14ac:dyDescent="0.3">
      <c r="A113" s="13" t="s">
        <v>127</v>
      </c>
      <c r="B113" s="10">
        <v>16.829999999999998</v>
      </c>
      <c r="C113" s="10">
        <v>30.33</v>
      </c>
      <c r="D113" s="5">
        <f t="shared" si="2"/>
        <v>13.5</v>
      </c>
      <c r="E113" s="46">
        <f>D113*F5</f>
        <v>98.954999999999998</v>
      </c>
      <c r="F113" s="10"/>
    </row>
    <row r="114" spans="1:6" ht="15.6" x14ac:dyDescent="0.3">
      <c r="A114" s="13" t="s">
        <v>128</v>
      </c>
      <c r="B114" s="10">
        <v>13.55</v>
      </c>
      <c r="C114" s="10">
        <v>18.91</v>
      </c>
      <c r="D114" s="5">
        <f t="shared" si="2"/>
        <v>5.3599999999999994</v>
      </c>
      <c r="E114" s="46">
        <f>D114*F5</f>
        <v>39.288799999999995</v>
      </c>
      <c r="F114" s="10"/>
    </row>
    <row r="115" spans="1:6" ht="15.6" x14ac:dyDescent="0.3">
      <c r="A115" s="13" t="s">
        <v>129</v>
      </c>
      <c r="B115" s="10">
        <v>6.57</v>
      </c>
      <c r="C115" s="10">
        <v>6.69</v>
      </c>
      <c r="D115" s="5">
        <f t="shared" si="2"/>
        <v>0.12000000000000011</v>
      </c>
      <c r="E115" s="46">
        <f>D115*F5</f>
        <v>0.87960000000000083</v>
      </c>
      <c r="F115" s="10"/>
    </row>
    <row r="116" spans="1:6" ht="15.6" x14ac:dyDescent="0.3">
      <c r="A116" s="13" t="s">
        <v>70</v>
      </c>
      <c r="B116" s="10">
        <v>35.81</v>
      </c>
      <c r="C116" s="10">
        <v>39.08</v>
      </c>
      <c r="D116" s="5">
        <f t="shared" si="2"/>
        <v>3.269999999999996</v>
      </c>
      <c r="E116" s="46">
        <f>D116*F5</f>
        <v>23.969099999999973</v>
      </c>
      <c r="F116" s="10"/>
    </row>
    <row r="117" spans="1:6" ht="15.6" x14ac:dyDescent="0.3">
      <c r="A117" s="13" t="s">
        <v>71</v>
      </c>
      <c r="B117" s="10">
        <v>40.840000000000003</v>
      </c>
      <c r="C117" s="10">
        <v>52.41</v>
      </c>
      <c r="D117" s="5">
        <f t="shared" si="2"/>
        <v>11.569999999999993</v>
      </c>
      <c r="E117" s="46">
        <f>D117*F5</f>
        <v>84.808099999999953</v>
      </c>
      <c r="F117" s="10"/>
    </row>
    <row r="118" spans="1:6" ht="15.6" x14ac:dyDescent="0.3">
      <c r="A118" s="13" t="s">
        <v>130</v>
      </c>
      <c r="B118" s="10">
        <v>4.41</v>
      </c>
      <c r="C118" s="10">
        <v>4.58</v>
      </c>
      <c r="D118" s="5">
        <f t="shared" si="2"/>
        <v>0.16999999999999993</v>
      </c>
      <c r="E118" s="46">
        <f>D118*F5</f>
        <v>1.2460999999999995</v>
      </c>
      <c r="F118" s="10"/>
    </row>
    <row r="119" spans="1:6" ht="15.6" x14ac:dyDescent="0.3">
      <c r="A119" s="13" t="s">
        <v>131</v>
      </c>
      <c r="B119" s="10">
        <v>0.89</v>
      </c>
      <c r="C119" s="10">
        <v>0.97</v>
      </c>
      <c r="D119" s="5">
        <f t="shared" si="2"/>
        <v>7.999999999999996E-2</v>
      </c>
      <c r="E119" s="46">
        <f>D119*F5</f>
        <v>0.5863999999999997</v>
      </c>
      <c r="F119" s="10"/>
    </row>
    <row r="120" spans="1:6" ht="15.6" x14ac:dyDescent="0.3">
      <c r="A120" s="13" t="s">
        <v>72</v>
      </c>
      <c r="B120" s="10">
        <v>12.49</v>
      </c>
      <c r="C120" s="10">
        <v>18.420000000000002</v>
      </c>
      <c r="D120" s="5">
        <f t="shared" si="2"/>
        <v>5.9300000000000015</v>
      </c>
      <c r="E120" s="46">
        <f>D120*F5</f>
        <v>43.46690000000001</v>
      </c>
      <c r="F120" s="10"/>
    </row>
    <row r="121" spans="1:6" ht="15.6" x14ac:dyDescent="0.3">
      <c r="A121" s="13" t="s">
        <v>73</v>
      </c>
      <c r="B121" s="10">
        <v>107.18</v>
      </c>
      <c r="C121" s="10">
        <v>133.75</v>
      </c>
      <c r="D121" s="5">
        <f t="shared" si="2"/>
        <v>26.569999999999993</v>
      </c>
      <c r="E121" s="46">
        <f>D121*F5</f>
        <v>194.75809999999996</v>
      </c>
      <c r="F121" s="10"/>
    </row>
    <row r="122" spans="1:6" ht="15.6" x14ac:dyDescent="0.3">
      <c r="A122" s="13" t="s">
        <v>74</v>
      </c>
      <c r="B122" s="10">
        <v>8.2100000000000009</v>
      </c>
      <c r="C122" s="10">
        <v>8.65</v>
      </c>
      <c r="D122" s="5">
        <f t="shared" si="2"/>
        <v>0.4399999999999995</v>
      </c>
      <c r="E122" s="46">
        <f>D122*F5</f>
        <v>3.2251999999999965</v>
      </c>
      <c r="F122" s="10"/>
    </row>
    <row r="123" spans="1:6" ht="15.6" x14ac:dyDescent="0.3">
      <c r="A123" s="13" t="s">
        <v>132</v>
      </c>
      <c r="B123" s="10">
        <v>1.07</v>
      </c>
      <c r="C123" s="10">
        <v>1.08</v>
      </c>
      <c r="D123" s="5">
        <f t="shared" si="2"/>
        <v>1.0000000000000009E-2</v>
      </c>
      <c r="E123" s="46">
        <f>D123*F5</f>
        <v>7.330000000000006E-2</v>
      </c>
      <c r="F123" s="10"/>
    </row>
    <row r="124" spans="1:6" ht="15.6" x14ac:dyDescent="0.3">
      <c r="A124" s="13" t="s">
        <v>133</v>
      </c>
      <c r="B124" s="10">
        <v>2.4300000000000002</v>
      </c>
      <c r="C124" s="10">
        <v>2.44</v>
      </c>
      <c r="D124" s="5">
        <f t="shared" si="2"/>
        <v>9.9999999999997868E-3</v>
      </c>
      <c r="E124" s="46">
        <f>D124*F5</f>
        <v>7.3299999999998436E-2</v>
      </c>
      <c r="F124" s="10"/>
    </row>
    <row r="125" spans="1:6" ht="15.6" x14ac:dyDescent="0.3">
      <c r="A125" s="13" t="s">
        <v>75</v>
      </c>
      <c r="B125" s="10">
        <v>75.38</v>
      </c>
      <c r="C125" s="10">
        <v>83.09</v>
      </c>
      <c r="D125" s="5">
        <f t="shared" si="2"/>
        <v>7.710000000000008</v>
      </c>
      <c r="E125" s="46">
        <f>D125*F5</f>
        <v>56.514300000000055</v>
      </c>
      <c r="F125" s="10"/>
    </row>
    <row r="126" spans="1:6" ht="15.6" x14ac:dyDescent="0.3">
      <c r="A126" s="13" t="s">
        <v>134</v>
      </c>
      <c r="B126" s="10">
        <v>8.35</v>
      </c>
      <c r="C126" s="10">
        <v>8.67</v>
      </c>
      <c r="D126" s="5">
        <f t="shared" si="2"/>
        <v>0.32000000000000028</v>
      </c>
      <c r="E126" s="46">
        <f>D126*F5</f>
        <v>2.3456000000000019</v>
      </c>
      <c r="F126" s="10"/>
    </row>
    <row r="127" spans="1:6" ht="15.6" x14ac:dyDescent="0.3">
      <c r="A127" s="13" t="s">
        <v>135</v>
      </c>
      <c r="B127" s="10">
        <v>9.32</v>
      </c>
      <c r="C127" s="10">
        <v>13.46</v>
      </c>
      <c r="D127" s="5">
        <f t="shared" si="2"/>
        <v>4.1400000000000006</v>
      </c>
      <c r="E127" s="46">
        <f>D127*F5</f>
        <v>30.346200000000003</v>
      </c>
      <c r="F127" s="10"/>
    </row>
    <row r="128" spans="1:6" ht="15.6" x14ac:dyDescent="0.3">
      <c r="A128" s="13" t="s">
        <v>76</v>
      </c>
      <c r="B128" s="10">
        <v>15.72</v>
      </c>
      <c r="C128" s="10">
        <v>16.87</v>
      </c>
      <c r="D128" s="5">
        <f t="shared" si="2"/>
        <v>1.1500000000000004</v>
      </c>
      <c r="E128" s="46">
        <f>D128*F5</f>
        <v>8.4295000000000027</v>
      </c>
      <c r="F128" s="10"/>
    </row>
    <row r="129" spans="1:6" ht="15.6" x14ac:dyDescent="0.3">
      <c r="A129" s="13" t="s">
        <v>136</v>
      </c>
      <c r="B129" s="10">
        <v>4.43</v>
      </c>
      <c r="C129" s="10">
        <v>11.54</v>
      </c>
      <c r="D129" s="5">
        <f t="shared" si="2"/>
        <v>7.1099999999999994</v>
      </c>
      <c r="E129" s="46">
        <f>D129*F5</f>
        <v>52.116299999999995</v>
      </c>
      <c r="F129" s="10"/>
    </row>
    <row r="130" spans="1:6" ht="15.6" x14ac:dyDescent="0.3">
      <c r="A130" s="13" t="s">
        <v>137</v>
      </c>
      <c r="B130" s="10">
        <v>4.3499999999999996</v>
      </c>
      <c r="C130" s="10">
        <v>9.17</v>
      </c>
      <c r="D130" s="5">
        <f t="shared" si="2"/>
        <v>4.82</v>
      </c>
      <c r="E130" s="46">
        <f>D130*F5</f>
        <v>35.330600000000004</v>
      </c>
      <c r="F130" s="10"/>
    </row>
    <row r="131" spans="1:6" ht="15.6" x14ac:dyDescent="0.3">
      <c r="A131" s="13" t="s">
        <v>77</v>
      </c>
      <c r="B131" s="10">
        <v>16.16</v>
      </c>
      <c r="C131" s="10">
        <v>20.57</v>
      </c>
      <c r="D131" s="5">
        <f t="shared" si="2"/>
        <v>4.41</v>
      </c>
      <c r="E131" s="46">
        <f>D131*F5</f>
        <v>32.325299999999999</v>
      </c>
      <c r="F131" s="10"/>
    </row>
    <row r="132" spans="1:6" ht="15.6" x14ac:dyDescent="0.3">
      <c r="A132" s="13" t="s">
        <v>138</v>
      </c>
      <c r="B132" s="10">
        <v>12.49</v>
      </c>
      <c r="C132" s="10">
        <v>16.329999999999998</v>
      </c>
      <c r="D132" s="5">
        <f t="shared" si="2"/>
        <v>3.8399999999999981</v>
      </c>
      <c r="E132" s="46">
        <f>D132*F5</f>
        <v>28.147199999999987</v>
      </c>
      <c r="F132" s="10"/>
    </row>
    <row r="133" spans="1:6" ht="15.6" x14ac:dyDescent="0.3">
      <c r="A133" s="13" t="s">
        <v>78</v>
      </c>
      <c r="B133" s="10">
        <v>81.290000000000006</v>
      </c>
      <c r="C133" s="10">
        <v>89.7</v>
      </c>
      <c r="D133" s="5">
        <f t="shared" si="2"/>
        <v>8.4099999999999966</v>
      </c>
      <c r="E133" s="46">
        <f>D133*F5</f>
        <v>61.645299999999978</v>
      </c>
      <c r="F133" s="10"/>
    </row>
    <row r="134" spans="1:6" ht="15.6" x14ac:dyDescent="0.3">
      <c r="A134" s="13" t="s">
        <v>79</v>
      </c>
      <c r="B134" s="10">
        <v>36.200000000000003</v>
      </c>
      <c r="C134" s="10">
        <v>38.479999999999997</v>
      </c>
      <c r="D134" s="5">
        <f t="shared" si="2"/>
        <v>2.279999999999994</v>
      </c>
      <c r="E134" s="46">
        <f>D134*F5</f>
        <v>16.712399999999956</v>
      </c>
      <c r="F134" s="10"/>
    </row>
    <row r="135" spans="1:6" ht="15.6" x14ac:dyDescent="0.3">
      <c r="A135" s="13" t="s">
        <v>80</v>
      </c>
      <c r="B135" s="10">
        <v>36.78</v>
      </c>
      <c r="C135" s="10">
        <v>39.28</v>
      </c>
      <c r="D135" s="5">
        <f t="shared" si="2"/>
        <v>2.5</v>
      </c>
      <c r="E135" s="46">
        <f>D135*F5</f>
        <v>18.324999999999999</v>
      </c>
      <c r="F135" s="10"/>
    </row>
    <row r="136" spans="1:6" ht="15.6" x14ac:dyDescent="0.3">
      <c r="A136" s="13" t="s">
        <v>81</v>
      </c>
      <c r="B136" s="10">
        <v>63.6</v>
      </c>
      <c r="C136" s="10">
        <v>65.22</v>
      </c>
      <c r="D136" s="5">
        <f t="shared" si="2"/>
        <v>1.6199999999999974</v>
      </c>
      <c r="E136" s="46">
        <f>D136*F5</f>
        <v>11.874599999999981</v>
      </c>
      <c r="F136" s="10"/>
    </row>
    <row r="137" spans="1:6" ht="15.6" x14ac:dyDescent="0.3">
      <c r="A137" s="13" t="s">
        <v>139</v>
      </c>
      <c r="B137" s="10">
        <v>28.09</v>
      </c>
      <c r="C137" s="10">
        <v>29.38</v>
      </c>
      <c r="D137" s="5">
        <f t="shared" si="2"/>
        <v>1.2899999999999991</v>
      </c>
      <c r="E137" s="46">
        <f>D137*F5</f>
        <v>9.4556999999999931</v>
      </c>
      <c r="F137" s="10"/>
    </row>
    <row r="138" spans="1:6" ht="15.6" x14ac:dyDescent="0.3">
      <c r="A138" s="13" t="s">
        <v>82</v>
      </c>
      <c r="B138" s="10">
        <v>28.68</v>
      </c>
      <c r="C138" s="10">
        <v>33.68</v>
      </c>
      <c r="D138" s="5">
        <f t="shared" si="2"/>
        <v>5</v>
      </c>
      <c r="E138" s="46">
        <f>D138*F5</f>
        <v>36.65</v>
      </c>
      <c r="F138" s="10"/>
    </row>
    <row r="139" spans="1:6" ht="15.6" x14ac:dyDescent="0.3">
      <c r="A139" s="13" t="s">
        <v>140</v>
      </c>
      <c r="B139" s="10">
        <v>12.44</v>
      </c>
      <c r="C139" s="10">
        <v>14.34</v>
      </c>
      <c r="D139" s="5">
        <f t="shared" si="2"/>
        <v>1.9000000000000004</v>
      </c>
      <c r="E139" s="46">
        <f>D139*F5</f>
        <v>13.927000000000003</v>
      </c>
      <c r="F139" s="10"/>
    </row>
    <row r="140" spans="1:6" ht="15.6" x14ac:dyDescent="0.3">
      <c r="A140" s="13" t="s">
        <v>141</v>
      </c>
      <c r="B140" s="10">
        <v>7.55</v>
      </c>
      <c r="C140" s="10">
        <v>8.1199999999999992</v>
      </c>
      <c r="D140" s="5">
        <f t="shared" si="2"/>
        <v>0.5699999999999994</v>
      </c>
      <c r="E140" s="46">
        <f>D140*F5</f>
        <v>4.1780999999999953</v>
      </c>
      <c r="F140" s="10"/>
    </row>
    <row r="141" spans="1:6" ht="15.6" x14ac:dyDescent="0.3">
      <c r="A141" s="13" t="s">
        <v>142</v>
      </c>
      <c r="B141" s="10">
        <v>16.829999999999998</v>
      </c>
      <c r="C141" s="10">
        <v>19.21</v>
      </c>
      <c r="D141" s="5">
        <f t="shared" si="2"/>
        <v>2.3800000000000026</v>
      </c>
      <c r="E141" s="46">
        <f>D141*F5</f>
        <v>17.445400000000021</v>
      </c>
      <c r="F141" s="10"/>
    </row>
    <row r="142" spans="1:6" ht="15.6" x14ac:dyDescent="0.3">
      <c r="A142" s="13" t="s">
        <v>143</v>
      </c>
      <c r="B142" s="10">
        <v>5.96</v>
      </c>
      <c r="C142" s="10">
        <v>6.51</v>
      </c>
      <c r="D142" s="5">
        <f t="shared" si="2"/>
        <v>0.54999999999999982</v>
      </c>
      <c r="E142" s="46">
        <f>D142*F5</f>
        <v>4.0314999999999985</v>
      </c>
      <c r="F142" s="10"/>
    </row>
    <row r="143" spans="1:6" ht="15.6" x14ac:dyDescent="0.3">
      <c r="A143" s="13" t="s">
        <v>83</v>
      </c>
      <c r="B143" s="10">
        <v>30.99</v>
      </c>
      <c r="C143" s="10">
        <v>35.53</v>
      </c>
      <c r="D143" s="5">
        <f t="shared" si="2"/>
        <v>4.5400000000000027</v>
      </c>
      <c r="E143" s="46">
        <f>D143*F5</f>
        <v>33.27820000000002</v>
      </c>
      <c r="F143" s="10"/>
    </row>
    <row r="144" spans="1:6" ht="15.6" x14ac:dyDescent="0.3">
      <c r="A144" s="13" t="s">
        <v>144</v>
      </c>
      <c r="B144" s="10">
        <v>0</v>
      </c>
      <c r="C144" s="10">
        <v>0</v>
      </c>
      <c r="D144" s="5">
        <f t="shared" si="2"/>
        <v>0</v>
      </c>
      <c r="E144" s="46">
        <f>D144*F5</f>
        <v>0</v>
      </c>
      <c r="F144" s="10"/>
    </row>
    <row r="145" spans="1:6" ht="15.6" x14ac:dyDescent="0.3">
      <c r="A145" s="13" t="s">
        <v>145</v>
      </c>
      <c r="B145" s="10">
        <v>0</v>
      </c>
      <c r="C145" s="10">
        <v>0</v>
      </c>
      <c r="D145" s="5">
        <f t="shared" si="2"/>
        <v>0</v>
      </c>
      <c r="E145" s="46">
        <f>D145*F5</f>
        <v>0</v>
      </c>
      <c r="F145" s="10"/>
    </row>
    <row r="146" spans="1:6" ht="15.6" x14ac:dyDescent="0.3">
      <c r="A146" s="17" t="s">
        <v>5</v>
      </c>
      <c r="B146" s="18"/>
      <c r="C146" s="19"/>
      <c r="D146" s="8">
        <f>SUM(D7:D145)</f>
        <v>10283.6</v>
      </c>
      <c r="E146" s="8">
        <f>SUM(E8:E145)</f>
        <v>75642.098899999983</v>
      </c>
      <c r="F146" s="5"/>
    </row>
    <row r="147" spans="1:6" x14ac:dyDescent="0.3">
      <c r="A147" s="20" t="s">
        <v>7</v>
      </c>
      <c r="B147" s="20"/>
      <c r="D147" s="21"/>
      <c r="E147" s="21"/>
      <c r="F147" s="21" t="s">
        <v>162</v>
      </c>
    </row>
    <row r="148" spans="1:6" x14ac:dyDescent="0.3">
      <c r="A148" s="22" t="s">
        <v>84</v>
      </c>
      <c r="B148" s="22"/>
      <c r="C148" s="23"/>
      <c r="D148" s="23"/>
      <c r="E148" s="23"/>
      <c r="F148" s="23"/>
    </row>
  </sheetData>
  <mergeCells count="2">
    <mergeCell ref="E8:E17"/>
    <mergeCell ref="E20:E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Views>
    <sheetView workbookViewId="0">
      <selection activeCell="E8" sqref="E8:E17"/>
    </sheetView>
  </sheetViews>
  <sheetFormatPr baseColWidth="10" defaultRowHeight="14.4" x14ac:dyDescent="0.3"/>
  <cols>
    <col min="1" max="1" width="13.88671875" customWidth="1"/>
    <col min="5" max="5" width="12.109375" style="11" customWidth="1"/>
    <col min="6" max="6" width="18.6640625" customWidth="1"/>
  </cols>
  <sheetData>
    <row r="1" spans="1:7" ht="15.6" x14ac:dyDescent="0.3">
      <c r="A1" s="14" t="s">
        <v>0</v>
      </c>
      <c r="B1" s="14"/>
      <c r="C1" s="14"/>
      <c r="D1" s="14"/>
      <c r="E1" s="14"/>
      <c r="F1" s="14"/>
    </row>
    <row r="2" spans="1:7" x14ac:dyDescent="0.3">
      <c r="A2" s="15" t="s">
        <v>146</v>
      </c>
      <c r="C2" s="15"/>
      <c r="D2" s="15"/>
      <c r="E2" s="15"/>
      <c r="F2" s="15"/>
    </row>
    <row r="3" spans="1:7" x14ac:dyDescent="0.3">
      <c r="A3" s="16" t="s">
        <v>167</v>
      </c>
      <c r="B3" s="16"/>
      <c r="C3" s="16"/>
      <c r="D3" s="16"/>
      <c r="E3" s="16"/>
      <c r="F3" s="16"/>
    </row>
    <row r="4" spans="1:7" ht="15.6" x14ac:dyDescent="0.3">
      <c r="A4" s="2" t="s">
        <v>153</v>
      </c>
      <c r="B4" s="15" t="s">
        <v>155</v>
      </c>
      <c r="C4" s="2"/>
      <c r="D4" s="2"/>
      <c r="E4" s="31" t="s">
        <v>151</v>
      </c>
      <c r="F4" s="1">
        <v>14.69</v>
      </c>
    </row>
    <row r="5" spans="1:7" ht="16.2" thickBot="1" x14ac:dyDescent="0.35">
      <c r="A5" s="2" t="s">
        <v>154</v>
      </c>
      <c r="B5" s="15" t="s">
        <v>156</v>
      </c>
      <c r="C5" s="2"/>
      <c r="D5" s="2"/>
      <c r="E5" s="3" t="s">
        <v>152</v>
      </c>
      <c r="F5" s="1">
        <v>11.12</v>
      </c>
    </row>
    <row r="6" spans="1:7" ht="15.6" thickTop="1" thickBot="1" x14ac:dyDescent="0.35">
      <c r="A6" s="4" t="s">
        <v>8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6</v>
      </c>
      <c r="G6" s="38" t="s">
        <v>150</v>
      </c>
    </row>
    <row r="7" spans="1:7" ht="16.2" thickTop="1" x14ac:dyDescent="0.3">
      <c r="A7" s="39" t="s">
        <v>85</v>
      </c>
      <c r="B7" s="40">
        <v>0.79</v>
      </c>
      <c r="C7" s="40">
        <v>0.95</v>
      </c>
      <c r="D7" s="41">
        <f t="shared" ref="D7:D36" si="0">C7-B7</f>
        <v>0.15999999999999992</v>
      </c>
      <c r="E7" s="48">
        <f>D7*F4</f>
        <v>2.3503999999999987</v>
      </c>
      <c r="F7" s="35"/>
      <c r="G7" s="37"/>
    </row>
    <row r="8" spans="1:7" ht="15.6" x14ac:dyDescent="0.3">
      <c r="A8" s="26" t="s">
        <v>86</v>
      </c>
      <c r="B8" s="24">
        <v>0</v>
      </c>
      <c r="C8" s="24">
        <v>0</v>
      </c>
      <c r="D8" s="25">
        <f t="shared" si="0"/>
        <v>0</v>
      </c>
      <c r="E8" s="196">
        <f>D12*F4</f>
        <v>93.281500000000122</v>
      </c>
      <c r="F8" s="36"/>
      <c r="G8" s="49">
        <f>0.1*E8</f>
        <v>9.3281500000000133</v>
      </c>
    </row>
    <row r="9" spans="1:7" ht="15.6" x14ac:dyDescent="0.3">
      <c r="A9" s="26" t="s">
        <v>87</v>
      </c>
      <c r="B9" s="24">
        <v>0</v>
      </c>
      <c r="C9" s="24">
        <v>0</v>
      </c>
      <c r="D9" s="25">
        <f t="shared" si="0"/>
        <v>0</v>
      </c>
      <c r="E9" s="197"/>
      <c r="F9" s="36"/>
      <c r="G9" s="49">
        <f>0.1*E8</f>
        <v>9.3281500000000133</v>
      </c>
    </row>
    <row r="10" spans="1:7" ht="15.6" x14ac:dyDescent="0.3">
      <c r="A10" s="26" t="s">
        <v>88</v>
      </c>
      <c r="B10" s="24">
        <v>0</v>
      </c>
      <c r="C10" s="24">
        <v>0</v>
      </c>
      <c r="D10" s="25">
        <f t="shared" si="0"/>
        <v>0</v>
      </c>
      <c r="E10" s="197"/>
      <c r="F10" s="36"/>
      <c r="G10" s="49">
        <f>0.1*E8</f>
        <v>9.3281500000000133</v>
      </c>
    </row>
    <row r="11" spans="1:7" ht="15.6" x14ac:dyDescent="0.3">
      <c r="A11" s="27" t="s">
        <v>9</v>
      </c>
      <c r="B11" s="24">
        <v>0</v>
      </c>
      <c r="C11" s="24">
        <v>0</v>
      </c>
      <c r="D11" s="25">
        <f t="shared" si="0"/>
        <v>0</v>
      </c>
      <c r="E11" s="197"/>
      <c r="F11" s="36"/>
      <c r="G11" s="49">
        <f>0.1*E8</f>
        <v>9.3281500000000133</v>
      </c>
    </row>
    <row r="12" spans="1:7" ht="15.6" x14ac:dyDescent="0.3">
      <c r="A12" s="27" t="s">
        <v>10</v>
      </c>
      <c r="B12" s="24">
        <v>64.209999999999994</v>
      </c>
      <c r="C12" s="24">
        <v>70.56</v>
      </c>
      <c r="D12" s="25">
        <f t="shared" si="0"/>
        <v>6.3500000000000085</v>
      </c>
      <c r="E12" s="197"/>
      <c r="F12" s="36"/>
      <c r="G12" s="49">
        <f>0.1*E8</f>
        <v>9.3281500000000133</v>
      </c>
    </row>
    <row r="13" spans="1:7" ht="15.6" x14ac:dyDescent="0.3">
      <c r="A13" s="27" t="s">
        <v>11</v>
      </c>
      <c r="B13" s="24">
        <v>0</v>
      </c>
      <c r="C13" s="24">
        <v>0</v>
      </c>
      <c r="D13" s="25">
        <f t="shared" si="0"/>
        <v>0</v>
      </c>
      <c r="E13" s="197"/>
      <c r="F13" s="36"/>
      <c r="G13" s="49">
        <f>0.1*E8</f>
        <v>9.3281500000000133</v>
      </c>
    </row>
    <row r="14" spans="1:7" ht="15.6" x14ac:dyDescent="0.3">
      <c r="A14" s="27" t="s">
        <v>12</v>
      </c>
      <c r="B14" s="24">
        <v>0</v>
      </c>
      <c r="C14" s="24">
        <v>0</v>
      </c>
      <c r="D14" s="25">
        <f t="shared" si="0"/>
        <v>0</v>
      </c>
      <c r="E14" s="197"/>
      <c r="F14" s="36"/>
      <c r="G14" s="49">
        <f>0.1*E8</f>
        <v>9.3281500000000133</v>
      </c>
    </row>
    <row r="15" spans="1:7" ht="15.6" x14ac:dyDescent="0.3">
      <c r="A15" s="27" t="s">
        <v>13</v>
      </c>
      <c r="B15" s="24">
        <v>0</v>
      </c>
      <c r="C15" s="24">
        <v>0</v>
      </c>
      <c r="D15" s="25">
        <f t="shared" si="0"/>
        <v>0</v>
      </c>
      <c r="E15" s="197"/>
      <c r="F15" s="36"/>
      <c r="G15" s="49">
        <f>0.1*E8</f>
        <v>9.3281500000000133</v>
      </c>
    </row>
    <row r="16" spans="1:7" ht="15.6" x14ac:dyDescent="0.3">
      <c r="A16" s="27" t="s">
        <v>89</v>
      </c>
      <c r="B16" s="24">
        <v>0</v>
      </c>
      <c r="C16" s="24">
        <v>0</v>
      </c>
      <c r="D16" s="25">
        <f t="shared" si="0"/>
        <v>0</v>
      </c>
      <c r="E16" s="197"/>
      <c r="F16" s="36"/>
      <c r="G16" s="49">
        <f>0.1*E8</f>
        <v>9.3281500000000133</v>
      </c>
    </row>
    <row r="17" spans="1:7" ht="15.6" x14ac:dyDescent="0.3">
      <c r="A17" s="27" t="s">
        <v>147</v>
      </c>
      <c r="B17" s="24">
        <v>0</v>
      </c>
      <c r="C17" s="24">
        <v>0</v>
      </c>
      <c r="D17" s="25">
        <f t="shared" si="0"/>
        <v>0</v>
      </c>
      <c r="E17" s="198"/>
      <c r="F17" s="36"/>
      <c r="G17" s="49">
        <f>0.1*E8</f>
        <v>9.3281500000000133</v>
      </c>
    </row>
    <row r="18" spans="1:7" ht="15.6" x14ac:dyDescent="0.3">
      <c r="A18" s="12" t="s">
        <v>149</v>
      </c>
      <c r="B18" s="32">
        <v>0.56999999999999995</v>
      </c>
      <c r="C18" s="32">
        <v>0.56999999999999995</v>
      </c>
      <c r="D18" s="33">
        <f t="shared" si="0"/>
        <v>0</v>
      </c>
      <c r="E18" s="34">
        <f>D18*F4</f>
        <v>0</v>
      </c>
      <c r="F18" s="5"/>
      <c r="G18" s="10"/>
    </row>
    <row r="19" spans="1:7" ht="15.6" x14ac:dyDescent="0.3">
      <c r="A19" s="12" t="s">
        <v>16</v>
      </c>
      <c r="B19" s="32">
        <v>29.85</v>
      </c>
      <c r="C19" s="32">
        <v>29.85</v>
      </c>
      <c r="D19" s="33">
        <f t="shared" si="0"/>
        <v>0</v>
      </c>
      <c r="E19" s="34">
        <f>D19*F4</f>
        <v>0</v>
      </c>
      <c r="F19" s="5"/>
      <c r="G19" s="10"/>
    </row>
    <row r="20" spans="1:7" ht="15.6" x14ac:dyDescent="0.3">
      <c r="A20" s="28" t="s">
        <v>90</v>
      </c>
      <c r="B20" s="29">
        <v>0</v>
      </c>
      <c r="C20" s="29">
        <v>0</v>
      </c>
      <c r="D20" s="30">
        <f t="shared" si="0"/>
        <v>0</v>
      </c>
      <c r="E20" s="193">
        <f>D23*F4</f>
        <v>33.786999999999956</v>
      </c>
      <c r="F20" s="36"/>
      <c r="G20" s="49">
        <f>0.17*E20</f>
        <v>5.7437899999999926</v>
      </c>
    </row>
    <row r="21" spans="1:7" ht="15.6" x14ac:dyDescent="0.3">
      <c r="A21" s="28" t="s">
        <v>14</v>
      </c>
      <c r="B21" s="29">
        <v>0</v>
      </c>
      <c r="C21" s="29">
        <v>0</v>
      </c>
      <c r="D21" s="30">
        <f t="shared" si="0"/>
        <v>0</v>
      </c>
      <c r="E21" s="194"/>
      <c r="F21" s="36"/>
      <c r="G21" s="49">
        <f>0.17*E20</f>
        <v>5.7437899999999926</v>
      </c>
    </row>
    <row r="22" spans="1:7" ht="15.6" x14ac:dyDescent="0.3">
      <c r="A22" s="28" t="s">
        <v>148</v>
      </c>
      <c r="B22" s="29">
        <v>0</v>
      </c>
      <c r="C22" s="29">
        <v>0</v>
      </c>
      <c r="D22" s="30">
        <f t="shared" si="0"/>
        <v>0</v>
      </c>
      <c r="E22" s="194"/>
      <c r="F22" s="36"/>
      <c r="G22" s="49">
        <f>0.17*E20</f>
        <v>5.7437899999999926</v>
      </c>
    </row>
    <row r="23" spans="1:7" ht="15.6" x14ac:dyDescent="0.3">
      <c r="A23" s="28" t="s">
        <v>15</v>
      </c>
      <c r="B23" s="29">
        <v>66.47</v>
      </c>
      <c r="C23" s="29">
        <v>68.77</v>
      </c>
      <c r="D23" s="30">
        <f t="shared" si="0"/>
        <v>2.2999999999999972</v>
      </c>
      <c r="E23" s="194"/>
      <c r="F23" s="36"/>
      <c r="G23" s="49">
        <f>0.17*E20</f>
        <v>5.7437899999999926</v>
      </c>
    </row>
    <row r="24" spans="1:7" ht="15.6" x14ac:dyDescent="0.3">
      <c r="A24" s="28" t="s">
        <v>17</v>
      </c>
      <c r="B24" s="29">
        <v>0</v>
      </c>
      <c r="C24" s="29">
        <v>0</v>
      </c>
      <c r="D24" s="30">
        <f t="shared" si="0"/>
        <v>0</v>
      </c>
      <c r="E24" s="194"/>
      <c r="F24" s="36"/>
      <c r="G24" s="49">
        <f>0.17*E20</f>
        <v>5.7437899999999926</v>
      </c>
    </row>
    <row r="25" spans="1:7" ht="15.6" x14ac:dyDescent="0.3">
      <c r="A25" s="28" t="s">
        <v>91</v>
      </c>
      <c r="B25" s="29">
        <v>0</v>
      </c>
      <c r="C25" s="29">
        <v>0</v>
      </c>
      <c r="D25" s="30">
        <f t="shared" si="0"/>
        <v>0</v>
      </c>
      <c r="E25" s="195"/>
      <c r="F25" s="36"/>
      <c r="G25" s="49">
        <f>0.17*E20</f>
        <v>5.7437899999999926</v>
      </c>
    </row>
    <row r="26" spans="1:7" ht="15.6" x14ac:dyDescent="0.3">
      <c r="A26" s="12" t="s">
        <v>92</v>
      </c>
      <c r="B26" s="9">
        <v>4.57</v>
      </c>
      <c r="C26" s="6">
        <v>4.57</v>
      </c>
      <c r="D26" s="5">
        <f t="shared" si="0"/>
        <v>0</v>
      </c>
      <c r="E26" s="7">
        <f>D26*F4</f>
        <v>0</v>
      </c>
      <c r="F26" s="5"/>
    </row>
    <row r="27" spans="1:7" ht="15.6" x14ac:dyDescent="0.3">
      <c r="A27" s="12" t="s">
        <v>93</v>
      </c>
      <c r="B27" s="6">
        <v>1.89</v>
      </c>
      <c r="C27" s="6">
        <v>1.9</v>
      </c>
      <c r="D27" s="5">
        <f t="shared" si="0"/>
        <v>1.0000000000000009E-2</v>
      </c>
      <c r="E27" s="7">
        <f>D27*F4</f>
        <v>0.14690000000000011</v>
      </c>
      <c r="F27" s="5"/>
    </row>
    <row r="28" spans="1:7" ht="15.6" x14ac:dyDescent="0.3">
      <c r="A28" s="12" t="s">
        <v>94</v>
      </c>
      <c r="B28" s="5">
        <v>9.91</v>
      </c>
      <c r="C28" s="5">
        <v>11.49</v>
      </c>
      <c r="D28" s="5">
        <f t="shared" si="0"/>
        <v>1.58</v>
      </c>
      <c r="E28" s="7">
        <f>D28*F4</f>
        <v>23.2102</v>
      </c>
      <c r="F28" s="5"/>
    </row>
    <row r="29" spans="1:7" ht="15.6" x14ac:dyDescent="0.3">
      <c r="A29" s="12" t="s">
        <v>95</v>
      </c>
      <c r="B29" s="6">
        <v>4.88</v>
      </c>
      <c r="C29" s="6">
        <v>5.43</v>
      </c>
      <c r="D29" s="5">
        <f t="shared" si="0"/>
        <v>0.54999999999999982</v>
      </c>
      <c r="E29" s="7">
        <f>D29*F4</f>
        <v>8.0794999999999977</v>
      </c>
      <c r="F29" s="5"/>
    </row>
    <row r="30" spans="1:7" ht="15.6" x14ac:dyDescent="0.3">
      <c r="A30" s="12" t="s">
        <v>96</v>
      </c>
      <c r="B30" s="6">
        <v>4.4400000000000004</v>
      </c>
      <c r="C30" s="6">
        <v>4.6500000000000004</v>
      </c>
      <c r="D30" s="5">
        <f t="shared" si="0"/>
        <v>0.20999999999999996</v>
      </c>
      <c r="E30" s="7">
        <f>D30*F4</f>
        <v>3.0848999999999993</v>
      </c>
      <c r="F30" s="5"/>
    </row>
    <row r="31" spans="1:7" ht="15.6" x14ac:dyDescent="0.3">
      <c r="A31" s="12" t="s">
        <v>97</v>
      </c>
      <c r="B31" s="6">
        <v>21.62</v>
      </c>
      <c r="C31" s="6">
        <v>21.78</v>
      </c>
      <c r="D31" s="5">
        <f t="shared" si="0"/>
        <v>0.16000000000000014</v>
      </c>
      <c r="E31" s="7">
        <f>D31*F4</f>
        <v>2.3504000000000018</v>
      </c>
      <c r="F31" s="5"/>
    </row>
    <row r="32" spans="1:7" ht="15.6" x14ac:dyDescent="0.3">
      <c r="A32" s="12" t="s">
        <v>98</v>
      </c>
      <c r="B32" s="6">
        <v>8.5</v>
      </c>
      <c r="C32" s="6">
        <v>8.5</v>
      </c>
      <c r="D32" s="5">
        <f t="shared" si="0"/>
        <v>0</v>
      </c>
      <c r="E32" s="7">
        <f>D32*F4</f>
        <v>0</v>
      </c>
      <c r="F32" s="5"/>
    </row>
    <row r="33" spans="1:6" ht="15.6" x14ac:dyDescent="0.3">
      <c r="A33" s="12" t="s">
        <v>99</v>
      </c>
      <c r="B33" s="6">
        <v>18.260000000000002</v>
      </c>
      <c r="C33" s="6">
        <v>18.600000000000001</v>
      </c>
      <c r="D33" s="5">
        <f t="shared" si="0"/>
        <v>0.33999999999999986</v>
      </c>
      <c r="E33" s="7">
        <f>D33*F4</f>
        <v>4.9945999999999975</v>
      </c>
      <c r="F33" s="5"/>
    </row>
    <row r="34" spans="1:6" ht="15.6" x14ac:dyDescent="0.3">
      <c r="A34" s="12" t="s">
        <v>100</v>
      </c>
      <c r="B34" s="6">
        <v>12.62</v>
      </c>
      <c r="C34" s="6">
        <v>12.97</v>
      </c>
      <c r="D34" s="5">
        <f t="shared" si="0"/>
        <v>0.35000000000000142</v>
      </c>
      <c r="E34" s="7">
        <f>D34*F4</f>
        <v>5.1415000000000211</v>
      </c>
      <c r="F34" s="5"/>
    </row>
    <row r="35" spans="1:6" ht="15.6" x14ac:dyDescent="0.3">
      <c r="A35" s="12" t="s">
        <v>101</v>
      </c>
      <c r="B35" s="6">
        <v>9.01</v>
      </c>
      <c r="C35" s="6">
        <v>9.0399999999999991</v>
      </c>
      <c r="D35" s="5">
        <f t="shared" si="0"/>
        <v>2.9999999999999361E-2</v>
      </c>
      <c r="E35" s="7">
        <f>D35*F4</f>
        <v>0.4406999999999906</v>
      </c>
      <c r="F35" s="5"/>
    </row>
    <row r="36" spans="1:6" ht="15.6" x14ac:dyDescent="0.3">
      <c r="A36" s="12" t="s">
        <v>102</v>
      </c>
      <c r="B36" s="6">
        <v>2.2400000000000002</v>
      </c>
      <c r="C36" s="6">
        <v>2.2799999999999998</v>
      </c>
      <c r="D36" s="5">
        <f t="shared" si="0"/>
        <v>3.9999999999999591E-2</v>
      </c>
      <c r="E36" s="7">
        <f>D36*F4</f>
        <v>0.58759999999999402</v>
      </c>
      <c r="F36" s="5"/>
    </row>
    <row r="37" spans="1:6" ht="15.6" x14ac:dyDescent="0.3">
      <c r="A37" s="12" t="s">
        <v>103</v>
      </c>
      <c r="B37" s="6">
        <v>2.79</v>
      </c>
      <c r="C37" s="6">
        <v>2.84</v>
      </c>
      <c r="D37" s="5">
        <f t="shared" ref="D37:D100" si="1">C37-B37</f>
        <v>4.9999999999999822E-2</v>
      </c>
      <c r="E37" s="46">
        <f>D37*F4</f>
        <v>0.73449999999999738</v>
      </c>
      <c r="F37" s="10"/>
    </row>
    <row r="38" spans="1:6" ht="15.6" x14ac:dyDescent="0.3">
      <c r="A38" s="12" t="s">
        <v>104</v>
      </c>
      <c r="B38" s="10">
        <v>6.21</v>
      </c>
      <c r="C38" s="10">
        <v>6.84</v>
      </c>
      <c r="D38" s="5">
        <f>C38-B38</f>
        <v>0.62999999999999989</v>
      </c>
      <c r="E38" s="46">
        <f>D38*F4</f>
        <v>9.2546999999999979</v>
      </c>
      <c r="F38" s="10"/>
    </row>
    <row r="39" spans="1:6" ht="15.6" x14ac:dyDescent="0.3">
      <c r="A39" s="12" t="s">
        <v>105</v>
      </c>
      <c r="B39" s="10">
        <v>0.84</v>
      </c>
      <c r="C39" s="10">
        <v>0.84</v>
      </c>
      <c r="D39" s="5">
        <f t="shared" si="1"/>
        <v>0</v>
      </c>
      <c r="E39" s="46">
        <f>D39*F4</f>
        <v>0</v>
      </c>
      <c r="F39" s="10"/>
    </row>
    <row r="40" spans="1:6" ht="15.6" x14ac:dyDescent="0.3">
      <c r="A40" s="12" t="s">
        <v>106</v>
      </c>
      <c r="B40" s="10">
        <v>14.3</v>
      </c>
      <c r="C40" s="10">
        <v>14.3</v>
      </c>
      <c r="D40" s="5">
        <f>C40-B40</f>
        <v>0</v>
      </c>
      <c r="E40" s="46">
        <f>D40*F4</f>
        <v>0</v>
      </c>
      <c r="F40" s="10"/>
    </row>
    <row r="41" spans="1:6" ht="15.6" x14ac:dyDescent="0.3">
      <c r="A41" s="12" t="s">
        <v>18</v>
      </c>
      <c r="B41" s="10">
        <v>0.97</v>
      </c>
      <c r="C41" s="10">
        <v>0.98</v>
      </c>
      <c r="D41" s="5">
        <f t="shared" si="1"/>
        <v>1.0000000000000009E-2</v>
      </c>
      <c r="E41" s="46">
        <f>D41*F4</f>
        <v>0.14690000000000011</v>
      </c>
      <c r="F41" s="10"/>
    </row>
    <row r="42" spans="1:6" ht="15.6" x14ac:dyDescent="0.3">
      <c r="A42" s="12" t="s">
        <v>19</v>
      </c>
      <c r="B42" s="10">
        <v>28.87</v>
      </c>
      <c r="C42" s="10">
        <v>31.97</v>
      </c>
      <c r="D42" s="5">
        <f>C42-B42</f>
        <v>3.0999999999999979</v>
      </c>
      <c r="E42" s="46">
        <f>D42*F4</f>
        <v>45.538999999999966</v>
      </c>
      <c r="F42" s="10"/>
    </row>
    <row r="43" spans="1:6" ht="15.6" x14ac:dyDescent="0.3">
      <c r="A43" s="12" t="s">
        <v>107</v>
      </c>
      <c r="B43" s="10">
        <v>6.38</v>
      </c>
      <c r="C43" s="10">
        <v>6.42</v>
      </c>
      <c r="D43" s="5">
        <f t="shared" si="1"/>
        <v>4.0000000000000036E-2</v>
      </c>
      <c r="E43" s="46">
        <f>D43*F4</f>
        <v>0.58760000000000046</v>
      </c>
      <c r="F43" s="10"/>
    </row>
    <row r="44" spans="1:6" ht="15.6" x14ac:dyDescent="0.3">
      <c r="A44" s="12" t="s">
        <v>108</v>
      </c>
      <c r="B44" s="10">
        <v>5.52</v>
      </c>
      <c r="C44" s="10">
        <v>5.58</v>
      </c>
      <c r="D44" s="5">
        <f t="shared" si="1"/>
        <v>6.0000000000000497E-2</v>
      </c>
      <c r="E44" s="46">
        <f>D44*F4</f>
        <v>0.88140000000000729</v>
      </c>
      <c r="F44" s="10"/>
    </row>
    <row r="45" spans="1:6" ht="15.6" x14ac:dyDescent="0.3">
      <c r="A45" s="12" t="s">
        <v>20</v>
      </c>
      <c r="B45" s="10">
        <v>5.27</v>
      </c>
      <c r="C45" s="10">
        <v>6.04</v>
      </c>
      <c r="D45" s="5">
        <f t="shared" si="1"/>
        <v>0.77000000000000046</v>
      </c>
      <c r="E45" s="46">
        <f>D45*F4</f>
        <v>11.311300000000006</v>
      </c>
      <c r="F45" s="10"/>
    </row>
    <row r="46" spans="1:6" ht="15.6" x14ac:dyDescent="0.3">
      <c r="A46" s="12" t="s">
        <v>21</v>
      </c>
      <c r="B46" s="10">
        <v>2.7</v>
      </c>
      <c r="C46" s="10">
        <v>2.72</v>
      </c>
      <c r="D46" s="5">
        <f t="shared" si="1"/>
        <v>2.0000000000000018E-2</v>
      </c>
      <c r="E46" s="46">
        <f>D46*F4</f>
        <v>0.29380000000000023</v>
      </c>
      <c r="F46" s="10"/>
    </row>
    <row r="47" spans="1:6" ht="15.6" x14ac:dyDescent="0.3">
      <c r="A47" s="12" t="s">
        <v>22</v>
      </c>
      <c r="B47" s="10">
        <v>18.16</v>
      </c>
      <c r="C47" s="10">
        <v>20.64</v>
      </c>
      <c r="D47" s="5">
        <f t="shared" si="1"/>
        <v>2.4800000000000004</v>
      </c>
      <c r="E47" s="46">
        <f>D47*F4</f>
        <v>36.431200000000004</v>
      </c>
      <c r="F47" s="10"/>
    </row>
    <row r="48" spans="1:6" ht="15.6" x14ac:dyDescent="0.3">
      <c r="A48" s="12" t="s">
        <v>23</v>
      </c>
      <c r="B48" s="10">
        <v>7.98</v>
      </c>
      <c r="C48" s="10">
        <v>8.23</v>
      </c>
      <c r="D48" s="5">
        <f t="shared" si="1"/>
        <v>0.25</v>
      </c>
      <c r="E48" s="46">
        <f>D48*F4</f>
        <v>3.6724999999999999</v>
      </c>
      <c r="F48" s="10"/>
    </row>
    <row r="49" spans="1:6" ht="15.6" x14ac:dyDescent="0.3">
      <c r="A49" s="12" t="s">
        <v>24</v>
      </c>
      <c r="B49" s="10">
        <v>3.28</v>
      </c>
      <c r="C49" s="10">
        <v>3.3</v>
      </c>
      <c r="D49" s="5">
        <f t="shared" si="1"/>
        <v>2.0000000000000018E-2</v>
      </c>
      <c r="E49" s="46">
        <f>D49*F4</f>
        <v>0.29380000000000023</v>
      </c>
      <c r="F49" s="10"/>
    </row>
    <row r="50" spans="1:6" ht="15.6" x14ac:dyDescent="0.3">
      <c r="A50" s="12" t="s">
        <v>25</v>
      </c>
      <c r="B50" s="10">
        <v>2.27</v>
      </c>
      <c r="C50" s="10">
        <v>2.27</v>
      </c>
      <c r="D50" s="5">
        <f t="shared" si="1"/>
        <v>0</v>
      </c>
      <c r="E50" s="46">
        <f>D50*F4</f>
        <v>0</v>
      </c>
      <c r="F50" s="10"/>
    </row>
    <row r="51" spans="1:6" ht="15.6" x14ac:dyDescent="0.3">
      <c r="A51" s="12" t="s">
        <v>26</v>
      </c>
      <c r="B51" s="10">
        <v>4.2300000000000004</v>
      </c>
      <c r="C51" s="10">
        <v>5.19</v>
      </c>
      <c r="D51" s="5">
        <f t="shared" si="1"/>
        <v>0.96</v>
      </c>
      <c r="E51" s="46">
        <f>D51*F4</f>
        <v>14.102399999999999</v>
      </c>
      <c r="F51" s="10"/>
    </row>
    <row r="52" spans="1:6" ht="15.6" x14ac:dyDescent="0.3">
      <c r="A52" s="12" t="s">
        <v>27</v>
      </c>
      <c r="B52" s="10">
        <v>0.38</v>
      </c>
      <c r="C52" s="10">
        <v>1.43</v>
      </c>
      <c r="D52" s="5">
        <f t="shared" si="1"/>
        <v>1.0499999999999998</v>
      </c>
      <c r="E52" s="46">
        <f>D52*F4</f>
        <v>15.424499999999997</v>
      </c>
      <c r="F52" s="10"/>
    </row>
    <row r="53" spans="1:6" ht="15.6" x14ac:dyDescent="0.3">
      <c r="A53" s="12" t="s">
        <v>109</v>
      </c>
      <c r="B53" s="10">
        <v>44.69</v>
      </c>
      <c r="C53" s="10">
        <v>51.84</v>
      </c>
      <c r="D53" s="5">
        <f>C53-B53</f>
        <v>7.1500000000000057</v>
      </c>
      <c r="E53" s="46">
        <f>D53*F4</f>
        <v>105.03350000000007</v>
      </c>
      <c r="F53" s="10"/>
    </row>
    <row r="54" spans="1:6" ht="15.6" x14ac:dyDescent="0.3">
      <c r="A54" s="12" t="s">
        <v>28</v>
      </c>
      <c r="B54" s="10">
        <v>4.01</v>
      </c>
      <c r="C54" s="10">
        <v>4.34</v>
      </c>
      <c r="D54" s="5">
        <f t="shared" si="1"/>
        <v>0.33000000000000007</v>
      </c>
      <c r="E54" s="46">
        <f>D54*F4</f>
        <v>4.8477000000000006</v>
      </c>
      <c r="F54" s="10"/>
    </row>
    <row r="55" spans="1:6" ht="15.6" x14ac:dyDescent="0.3">
      <c r="A55" s="12" t="s">
        <v>29</v>
      </c>
      <c r="B55" s="10">
        <v>5.56</v>
      </c>
      <c r="C55" s="10">
        <v>7.78</v>
      </c>
      <c r="D55" s="5">
        <f t="shared" si="1"/>
        <v>2.2200000000000006</v>
      </c>
      <c r="E55" s="46">
        <f>D55*F4</f>
        <v>32.611800000000009</v>
      </c>
      <c r="F55" s="10"/>
    </row>
    <row r="56" spans="1:6" ht="15.6" x14ac:dyDescent="0.3">
      <c r="A56" s="12" t="s">
        <v>30</v>
      </c>
      <c r="B56" s="10">
        <v>0.97</v>
      </c>
      <c r="C56" s="10">
        <v>0.97</v>
      </c>
      <c r="D56" s="5">
        <f t="shared" si="1"/>
        <v>0</v>
      </c>
      <c r="E56" s="46">
        <f>D56*F4</f>
        <v>0</v>
      </c>
      <c r="F56" s="10"/>
    </row>
    <row r="57" spans="1:6" ht="15.6" x14ac:dyDescent="0.3">
      <c r="A57" s="12" t="s">
        <v>31</v>
      </c>
      <c r="B57" s="10">
        <v>2.67</v>
      </c>
      <c r="C57" s="10">
        <v>3.06</v>
      </c>
      <c r="D57" s="5">
        <f t="shared" si="1"/>
        <v>0.39000000000000012</v>
      </c>
      <c r="E57" s="46">
        <f>D57*F4</f>
        <v>5.7291000000000016</v>
      </c>
      <c r="F57" s="10"/>
    </row>
    <row r="58" spans="1:6" ht="15.6" x14ac:dyDescent="0.3">
      <c r="A58" s="12" t="s">
        <v>32</v>
      </c>
      <c r="B58" s="10">
        <v>10.46</v>
      </c>
      <c r="C58" s="10">
        <v>11.86</v>
      </c>
      <c r="D58" s="5">
        <f t="shared" si="1"/>
        <v>1.3999999999999986</v>
      </c>
      <c r="E58" s="46">
        <f>D58*F4</f>
        <v>20.565999999999978</v>
      </c>
      <c r="F58" s="10"/>
    </row>
    <row r="59" spans="1:6" ht="15.6" x14ac:dyDescent="0.3">
      <c r="A59" s="12" t="s">
        <v>33</v>
      </c>
      <c r="B59" s="10">
        <v>12.22</v>
      </c>
      <c r="C59" s="10">
        <v>12.67</v>
      </c>
      <c r="D59" s="5">
        <f t="shared" si="1"/>
        <v>0.44999999999999929</v>
      </c>
      <c r="E59" s="46">
        <f>D59*F4</f>
        <v>6.6104999999999894</v>
      </c>
      <c r="F59" s="10"/>
    </row>
    <row r="60" spans="1:6" ht="15.6" x14ac:dyDescent="0.3">
      <c r="A60" s="12" t="s">
        <v>34</v>
      </c>
      <c r="B60" s="10">
        <v>8.66</v>
      </c>
      <c r="C60" s="10">
        <v>8.85</v>
      </c>
      <c r="D60" s="5">
        <f t="shared" si="1"/>
        <v>0.1899999999999995</v>
      </c>
      <c r="E60" s="46">
        <f>D60*F4</f>
        <v>2.7910999999999926</v>
      </c>
      <c r="F60" s="10"/>
    </row>
    <row r="61" spans="1:6" ht="15.6" x14ac:dyDescent="0.3">
      <c r="A61" s="12" t="s">
        <v>110</v>
      </c>
      <c r="B61" s="10">
        <v>0.85</v>
      </c>
      <c r="C61" s="10">
        <v>0.85</v>
      </c>
      <c r="D61" s="5">
        <f t="shared" si="1"/>
        <v>0</v>
      </c>
      <c r="E61" s="46">
        <f>D61*F4</f>
        <v>0</v>
      </c>
      <c r="F61" s="10"/>
    </row>
    <row r="62" spans="1:6" ht="15.6" x14ac:dyDescent="0.3">
      <c r="A62" s="12" t="s">
        <v>35</v>
      </c>
      <c r="B62" s="10">
        <v>13.9</v>
      </c>
      <c r="C62" s="10">
        <v>15.45</v>
      </c>
      <c r="D62" s="5">
        <f t="shared" si="1"/>
        <v>1.5499999999999989</v>
      </c>
      <c r="E62" s="46">
        <f>D62*F4</f>
        <v>22.769499999999983</v>
      </c>
      <c r="F62" s="10"/>
    </row>
    <row r="63" spans="1:6" ht="15.6" x14ac:dyDescent="0.3">
      <c r="A63" s="12" t="s">
        <v>111</v>
      </c>
      <c r="B63" s="10">
        <v>1.41</v>
      </c>
      <c r="C63" s="10">
        <v>1.41</v>
      </c>
      <c r="D63" s="5">
        <f t="shared" si="1"/>
        <v>0</v>
      </c>
      <c r="E63" s="46">
        <f>D63*F4</f>
        <v>0</v>
      </c>
      <c r="F63" s="10"/>
    </row>
    <row r="64" spans="1:6" ht="15.6" x14ac:dyDescent="0.3">
      <c r="A64" s="12" t="s">
        <v>36</v>
      </c>
      <c r="B64" s="10">
        <v>13.92</v>
      </c>
      <c r="C64" s="10">
        <v>16.260000000000002</v>
      </c>
      <c r="D64" s="5">
        <f>C64-B64</f>
        <v>2.3400000000000016</v>
      </c>
      <c r="E64" s="46">
        <f>D64*F4</f>
        <v>34.374600000000022</v>
      </c>
      <c r="F64" s="10"/>
    </row>
    <row r="65" spans="1:6" ht="15.6" x14ac:dyDescent="0.3">
      <c r="A65" s="12" t="s">
        <v>37</v>
      </c>
      <c r="B65" s="10">
        <v>3.04</v>
      </c>
      <c r="C65" s="10">
        <v>3.04</v>
      </c>
      <c r="D65" s="5">
        <f>C65-B65</f>
        <v>0</v>
      </c>
      <c r="E65" s="46">
        <f>D65*F4</f>
        <v>0</v>
      </c>
      <c r="F65" s="10"/>
    </row>
    <row r="66" spans="1:6" ht="15.6" x14ac:dyDescent="0.3">
      <c r="A66" s="12" t="s">
        <v>38</v>
      </c>
      <c r="B66" s="10">
        <v>1.73</v>
      </c>
      <c r="C66" s="10">
        <v>1.89</v>
      </c>
      <c r="D66" s="5">
        <f t="shared" si="1"/>
        <v>0.15999999999999992</v>
      </c>
      <c r="E66" s="46">
        <f>D66*F4</f>
        <v>2.3503999999999987</v>
      </c>
      <c r="F66" s="10"/>
    </row>
    <row r="67" spans="1:6" ht="15.6" x14ac:dyDescent="0.3">
      <c r="A67" s="12" t="s">
        <v>39</v>
      </c>
      <c r="B67" s="10">
        <v>1.41</v>
      </c>
      <c r="C67" s="10">
        <v>1.42</v>
      </c>
      <c r="D67" s="5">
        <f t="shared" si="1"/>
        <v>1.0000000000000009E-2</v>
      </c>
      <c r="E67" s="46">
        <f>D67*F4</f>
        <v>0.14690000000000011</v>
      </c>
      <c r="F67" s="10"/>
    </row>
    <row r="68" spans="1:6" ht="15.6" x14ac:dyDescent="0.3">
      <c r="A68" s="12" t="s">
        <v>40</v>
      </c>
      <c r="B68" s="10">
        <v>1.69</v>
      </c>
      <c r="C68" s="10">
        <v>1.69</v>
      </c>
      <c r="D68" s="5">
        <f t="shared" si="1"/>
        <v>0</v>
      </c>
      <c r="E68" s="46">
        <f>D68*F4</f>
        <v>0</v>
      </c>
      <c r="F68" s="10"/>
    </row>
    <row r="69" spans="1:6" ht="15.6" x14ac:dyDescent="0.3">
      <c r="A69" s="12" t="s">
        <v>112</v>
      </c>
      <c r="B69" s="10">
        <v>1.2</v>
      </c>
      <c r="C69" s="10">
        <v>1.2</v>
      </c>
      <c r="D69" s="5">
        <f t="shared" si="1"/>
        <v>0</v>
      </c>
      <c r="E69" s="46">
        <f>D69*F4</f>
        <v>0</v>
      </c>
      <c r="F69" s="10"/>
    </row>
    <row r="70" spans="1:6" ht="15.6" x14ac:dyDescent="0.3">
      <c r="A70" s="12" t="s">
        <v>113</v>
      </c>
      <c r="B70" s="10">
        <v>1.52</v>
      </c>
      <c r="C70" s="10">
        <v>1.54</v>
      </c>
      <c r="D70" s="5">
        <f t="shared" si="1"/>
        <v>2.0000000000000018E-2</v>
      </c>
      <c r="E70" s="46">
        <f>D70*F4</f>
        <v>0.29380000000000023</v>
      </c>
      <c r="F70" s="10"/>
    </row>
    <row r="71" spans="1:6" ht="15.6" x14ac:dyDescent="0.3">
      <c r="A71" s="12" t="s">
        <v>114</v>
      </c>
      <c r="B71" s="10">
        <v>5.81</v>
      </c>
      <c r="C71" s="10">
        <v>5.82</v>
      </c>
      <c r="D71" s="5">
        <f t="shared" si="1"/>
        <v>1.0000000000000675E-2</v>
      </c>
      <c r="E71" s="46">
        <f>D71*F4</f>
        <v>0.14690000000000991</v>
      </c>
      <c r="F71" s="10"/>
    </row>
    <row r="72" spans="1:6" ht="15.6" x14ac:dyDescent="0.3">
      <c r="A72" s="12" t="s">
        <v>115</v>
      </c>
      <c r="B72" s="10">
        <v>1.92</v>
      </c>
      <c r="C72" s="10">
        <v>1.97</v>
      </c>
      <c r="D72" s="5">
        <f t="shared" si="1"/>
        <v>5.0000000000000044E-2</v>
      </c>
      <c r="E72" s="46">
        <f>D72*F4</f>
        <v>0.7345000000000006</v>
      </c>
      <c r="F72" s="10"/>
    </row>
    <row r="73" spans="1:6" ht="15.6" x14ac:dyDescent="0.3">
      <c r="A73" s="12" t="s">
        <v>116</v>
      </c>
      <c r="B73" s="10">
        <v>5.64</v>
      </c>
      <c r="C73" s="10">
        <v>5.67</v>
      </c>
      <c r="D73" s="5">
        <f t="shared" si="1"/>
        <v>3.0000000000000249E-2</v>
      </c>
      <c r="E73" s="46">
        <f>D73*F4</f>
        <v>0.44070000000000364</v>
      </c>
      <c r="F73" s="10"/>
    </row>
    <row r="74" spans="1:6" ht="15.6" x14ac:dyDescent="0.3">
      <c r="A74" s="12" t="s">
        <v>41</v>
      </c>
      <c r="B74" s="10">
        <v>1.1200000000000001</v>
      </c>
      <c r="C74" s="10">
        <v>1.1299999999999999</v>
      </c>
      <c r="D74" s="5">
        <f t="shared" si="1"/>
        <v>9.9999999999997868E-3</v>
      </c>
      <c r="E74" s="46">
        <f>D74*F4</f>
        <v>0.14689999999999687</v>
      </c>
      <c r="F74" s="10"/>
    </row>
    <row r="75" spans="1:6" ht="15.6" x14ac:dyDescent="0.3">
      <c r="A75" s="12" t="s">
        <v>42</v>
      </c>
      <c r="B75" s="10">
        <v>5.97</v>
      </c>
      <c r="C75" s="10">
        <v>6.06</v>
      </c>
      <c r="D75" s="5">
        <f t="shared" si="1"/>
        <v>8.9999999999999858E-2</v>
      </c>
      <c r="E75" s="46">
        <f>D75*F4</f>
        <v>1.3220999999999978</v>
      </c>
      <c r="F75" s="10"/>
    </row>
    <row r="76" spans="1:6" ht="15.6" x14ac:dyDescent="0.3">
      <c r="A76" s="12" t="s">
        <v>117</v>
      </c>
      <c r="B76" s="10">
        <v>1.57</v>
      </c>
      <c r="C76" s="10">
        <v>1.57</v>
      </c>
      <c r="D76" s="5">
        <f t="shared" si="1"/>
        <v>0</v>
      </c>
      <c r="E76" s="46">
        <f>D76*F4</f>
        <v>0</v>
      </c>
      <c r="F76" s="10"/>
    </row>
    <row r="77" spans="1:6" ht="15.6" x14ac:dyDescent="0.3">
      <c r="A77" s="13" t="s">
        <v>43</v>
      </c>
      <c r="B77" s="10">
        <v>28.58</v>
      </c>
      <c r="C77" s="10">
        <v>36.590000000000003</v>
      </c>
      <c r="D77" s="5">
        <f t="shared" si="1"/>
        <v>8.0100000000000051</v>
      </c>
      <c r="E77" s="46">
        <f>D77*F5</f>
        <v>89.071200000000047</v>
      </c>
      <c r="F77" s="10"/>
    </row>
    <row r="78" spans="1:6" ht="15.6" x14ac:dyDescent="0.3">
      <c r="A78" s="13" t="s">
        <v>44</v>
      </c>
      <c r="B78" s="10">
        <v>0.13</v>
      </c>
      <c r="C78" s="10">
        <v>1.31</v>
      </c>
      <c r="D78" s="5">
        <f t="shared" si="1"/>
        <v>1.1800000000000002</v>
      </c>
      <c r="E78" s="46">
        <f>D78*F5</f>
        <v>13.121600000000001</v>
      </c>
      <c r="F78" s="10"/>
    </row>
    <row r="79" spans="1:6" ht="15.6" x14ac:dyDescent="0.3">
      <c r="A79" s="13" t="s">
        <v>118</v>
      </c>
      <c r="B79" s="10">
        <v>2.99</v>
      </c>
      <c r="C79" s="10">
        <v>9.48</v>
      </c>
      <c r="D79" s="5">
        <f t="shared" si="1"/>
        <v>6.49</v>
      </c>
      <c r="E79" s="46">
        <f>D79*F5</f>
        <v>72.16879999999999</v>
      </c>
      <c r="F79" s="10"/>
    </row>
    <row r="80" spans="1:6" ht="15.6" x14ac:dyDescent="0.3">
      <c r="A80" s="13" t="s">
        <v>119</v>
      </c>
      <c r="B80" s="10">
        <v>2.2400000000000002</v>
      </c>
      <c r="C80" s="10">
        <v>2.2599999999999998</v>
      </c>
      <c r="D80" s="5">
        <f t="shared" si="1"/>
        <v>1.9999999999999574E-2</v>
      </c>
      <c r="E80" s="46">
        <f>D80*F5</f>
        <v>0.22239999999999524</v>
      </c>
      <c r="F80" s="10"/>
    </row>
    <row r="81" spans="1:6" ht="15.6" x14ac:dyDescent="0.3">
      <c r="A81" s="13" t="s">
        <v>45</v>
      </c>
      <c r="B81" s="10">
        <v>45.87</v>
      </c>
      <c r="C81" s="10">
        <v>61.44</v>
      </c>
      <c r="D81" s="5">
        <f t="shared" si="1"/>
        <v>15.57</v>
      </c>
      <c r="E81" s="46">
        <f>D81*F5</f>
        <v>173.13839999999999</v>
      </c>
      <c r="F81" s="10"/>
    </row>
    <row r="82" spans="1:6" ht="15.6" x14ac:dyDescent="0.3">
      <c r="A82" s="13" t="s">
        <v>46</v>
      </c>
      <c r="B82" s="10">
        <v>100</v>
      </c>
      <c r="C82" s="10">
        <v>111.54</v>
      </c>
      <c r="D82" s="5">
        <f t="shared" si="1"/>
        <v>11.540000000000006</v>
      </c>
      <c r="E82" s="46">
        <f>D82*F5</f>
        <v>128.32480000000007</v>
      </c>
      <c r="F82" s="10"/>
    </row>
    <row r="83" spans="1:6" ht="15.6" x14ac:dyDescent="0.3">
      <c r="A83" s="13" t="s">
        <v>47</v>
      </c>
      <c r="B83" s="10">
        <v>12.5</v>
      </c>
      <c r="C83" s="10">
        <v>15.88</v>
      </c>
      <c r="D83" s="5">
        <f t="shared" si="1"/>
        <v>3.3800000000000008</v>
      </c>
      <c r="E83" s="46">
        <f>D83*F5</f>
        <v>37.585600000000007</v>
      </c>
      <c r="F83" s="10"/>
    </row>
    <row r="84" spans="1:6" ht="15.6" x14ac:dyDescent="0.3">
      <c r="A84" s="13" t="s">
        <v>48</v>
      </c>
      <c r="B84" s="10">
        <v>34.270000000000003</v>
      </c>
      <c r="C84" s="10">
        <v>41.36</v>
      </c>
      <c r="D84" s="5">
        <f t="shared" si="1"/>
        <v>7.0899999999999963</v>
      </c>
      <c r="E84" s="46">
        <f>D84*F5</f>
        <v>78.840799999999959</v>
      </c>
      <c r="F84" s="10"/>
    </row>
    <row r="85" spans="1:6" ht="15.6" x14ac:dyDescent="0.3">
      <c r="A85" s="13" t="s">
        <v>49</v>
      </c>
      <c r="B85" s="10">
        <v>63.58</v>
      </c>
      <c r="C85" s="10">
        <v>73.180000000000007</v>
      </c>
      <c r="D85" s="5">
        <f t="shared" si="1"/>
        <v>9.6000000000000085</v>
      </c>
      <c r="E85" s="46">
        <f>D85*F5</f>
        <v>106.75200000000008</v>
      </c>
      <c r="F85" s="10"/>
    </row>
    <row r="86" spans="1:6" ht="15.6" x14ac:dyDescent="0.3">
      <c r="A86" s="13" t="s">
        <v>50</v>
      </c>
      <c r="B86" s="10">
        <v>82.2</v>
      </c>
      <c r="C86" s="10">
        <v>97.82</v>
      </c>
      <c r="D86" s="5">
        <f t="shared" si="1"/>
        <v>15.61999999999999</v>
      </c>
      <c r="E86" s="46">
        <f>D86*F5</f>
        <v>173.69439999999989</v>
      </c>
      <c r="F86" s="10"/>
    </row>
    <row r="87" spans="1:6" ht="15.6" x14ac:dyDescent="0.3">
      <c r="A87" s="13" t="s">
        <v>51</v>
      </c>
      <c r="B87" s="10">
        <v>13.2</v>
      </c>
      <c r="C87" s="10">
        <v>15.36</v>
      </c>
      <c r="D87" s="5">
        <f t="shared" si="1"/>
        <v>2.16</v>
      </c>
      <c r="E87" s="46">
        <f>D87*F5</f>
        <v>24.019200000000001</v>
      </c>
      <c r="F87" s="10"/>
    </row>
    <row r="88" spans="1:6" ht="15.6" x14ac:dyDescent="0.3">
      <c r="A88" s="13" t="s">
        <v>52</v>
      </c>
      <c r="B88" s="10">
        <v>25.96</v>
      </c>
      <c r="C88" s="10">
        <v>29.5</v>
      </c>
      <c r="D88" s="5">
        <f t="shared" si="1"/>
        <v>3.5399999999999991</v>
      </c>
      <c r="E88" s="46">
        <f>D88*F5</f>
        <v>39.364799999999988</v>
      </c>
      <c r="F88" s="10"/>
    </row>
    <row r="89" spans="1:6" ht="15.6" x14ac:dyDescent="0.3">
      <c r="A89" s="13" t="s">
        <v>120</v>
      </c>
      <c r="B89" s="10">
        <v>39.76</v>
      </c>
      <c r="C89" s="10">
        <v>51.58</v>
      </c>
      <c r="D89" s="5">
        <f t="shared" si="1"/>
        <v>11.82</v>
      </c>
      <c r="E89" s="46">
        <f>D89*F5</f>
        <v>131.4384</v>
      </c>
      <c r="F89" s="10"/>
    </row>
    <row r="90" spans="1:6" ht="15.6" x14ac:dyDescent="0.3">
      <c r="A90" s="13" t="s">
        <v>53</v>
      </c>
      <c r="B90" s="10">
        <v>66.260000000000005</v>
      </c>
      <c r="C90" s="10">
        <v>66.28</v>
      </c>
      <c r="D90" s="5">
        <f t="shared" si="1"/>
        <v>1.9999999999996021E-2</v>
      </c>
      <c r="E90" s="46">
        <f>D90*F5</f>
        <v>0.22239999999995574</v>
      </c>
      <c r="F90" s="10"/>
    </row>
    <row r="91" spans="1:6" ht="15.6" x14ac:dyDescent="0.3">
      <c r="A91" s="13" t="s">
        <v>121</v>
      </c>
      <c r="B91" s="10">
        <v>1.22</v>
      </c>
      <c r="C91" s="10">
        <v>10.220000000000001</v>
      </c>
      <c r="D91" s="5">
        <f t="shared" si="1"/>
        <v>9</v>
      </c>
      <c r="E91" s="46">
        <f>D91*F5</f>
        <v>100.08</v>
      </c>
      <c r="F91" s="10"/>
    </row>
    <row r="92" spans="1:6" ht="15.6" x14ac:dyDescent="0.3">
      <c r="A92" s="13" t="s">
        <v>54</v>
      </c>
      <c r="B92" s="10">
        <v>28.26</v>
      </c>
      <c r="C92" s="10">
        <v>29</v>
      </c>
      <c r="D92" s="5">
        <f t="shared" si="1"/>
        <v>0.73999999999999844</v>
      </c>
      <c r="E92" s="46">
        <f>D92*F5</f>
        <v>8.2287999999999819</v>
      </c>
      <c r="F92" s="10"/>
    </row>
    <row r="93" spans="1:6" ht="15.6" x14ac:dyDescent="0.3">
      <c r="A93" s="13" t="s">
        <v>55</v>
      </c>
      <c r="B93" s="10">
        <v>30.36</v>
      </c>
      <c r="C93" s="10">
        <v>33.39</v>
      </c>
      <c r="D93" s="5">
        <f t="shared" si="1"/>
        <v>3.0300000000000011</v>
      </c>
      <c r="E93" s="46">
        <f>D93*F5</f>
        <v>33.693600000000011</v>
      </c>
      <c r="F93" s="10"/>
    </row>
    <row r="94" spans="1:6" ht="15.6" x14ac:dyDescent="0.3">
      <c r="A94" s="13" t="s">
        <v>122</v>
      </c>
      <c r="B94" s="10">
        <v>16.71</v>
      </c>
      <c r="C94" s="10">
        <v>16.71</v>
      </c>
      <c r="D94" s="5">
        <f t="shared" si="1"/>
        <v>0</v>
      </c>
      <c r="E94" s="46">
        <f>D94*F5</f>
        <v>0</v>
      </c>
      <c r="F94" s="10"/>
    </row>
    <row r="95" spans="1:6" ht="15.6" x14ac:dyDescent="0.3">
      <c r="A95" s="13" t="s">
        <v>56</v>
      </c>
      <c r="B95" s="10">
        <v>55.23</v>
      </c>
      <c r="C95" s="10">
        <v>59.97</v>
      </c>
      <c r="D95" s="5">
        <f t="shared" si="1"/>
        <v>4.740000000000002</v>
      </c>
      <c r="E95" s="46">
        <f>D95*F5</f>
        <v>52.708800000000018</v>
      </c>
      <c r="F95" s="10"/>
    </row>
    <row r="96" spans="1:6" ht="15.6" x14ac:dyDescent="0.3">
      <c r="A96" s="12" t="s">
        <v>57</v>
      </c>
      <c r="B96" s="10">
        <v>8.5399999999999991</v>
      </c>
      <c r="C96" s="10">
        <v>10.91</v>
      </c>
      <c r="D96" s="5">
        <f t="shared" si="1"/>
        <v>2.370000000000001</v>
      </c>
      <c r="E96" s="46">
        <f>D96*F5</f>
        <v>26.354400000000009</v>
      </c>
      <c r="F96" s="10"/>
    </row>
    <row r="97" spans="1:6" ht="15.6" x14ac:dyDescent="0.3">
      <c r="A97" s="12" t="s">
        <v>58</v>
      </c>
      <c r="B97" s="10">
        <v>4.38</v>
      </c>
      <c r="C97" s="10">
        <v>4.38</v>
      </c>
      <c r="D97" s="5">
        <f t="shared" si="1"/>
        <v>0</v>
      </c>
      <c r="E97" s="46">
        <f>D97*F5</f>
        <v>0</v>
      </c>
      <c r="F97" s="10"/>
    </row>
    <row r="98" spans="1:6" ht="15.6" x14ac:dyDescent="0.3">
      <c r="A98" s="13" t="s">
        <v>59</v>
      </c>
      <c r="B98" s="10">
        <v>234.78</v>
      </c>
      <c r="C98" s="10">
        <v>255.58</v>
      </c>
      <c r="D98" s="5">
        <f t="shared" si="1"/>
        <v>20.800000000000011</v>
      </c>
      <c r="E98" s="46">
        <f>D98*F5</f>
        <v>231.29600000000011</v>
      </c>
      <c r="F98" s="10"/>
    </row>
    <row r="99" spans="1:6" ht="15.6" x14ac:dyDescent="0.3">
      <c r="A99" s="13" t="s">
        <v>60</v>
      </c>
      <c r="B99" s="10">
        <v>57.54</v>
      </c>
      <c r="C99" s="10">
        <v>60.59</v>
      </c>
      <c r="D99" s="5">
        <f t="shared" si="1"/>
        <v>3.0500000000000043</v>
      </c>
      <c r="E99" s="46">
        <f>D99*F5</f>
        <v>33.916000000000047</v>
      </c>
      <c r="F99" s="10"/>
    </row>
    <row r="100" spans="1:6" ht="15.6" x14ac:dyDescent="0.3">
      <c r="A100" s="13" t="s">
        <v>61</v>
      </c>
      <c r="B100" s="10">
        <v>30.12</v>
      </c>
      <c r="C100" s="10">
        <v>35.369999999999997</v>
      </c>
      <c r="D100" s="5">
        <f t="shared" si="1"/>
        <v>5.2499999999999964</v>
      </c>
      <c r="E100" s="46">
        <f>D100*F5</f>
        <v>58.37999999999996</v>
      </c>
      <c r="F100" s="10"/>
    </row>
    <row r="101" spans="1:6" ht="15.6" x14ac:dyDescent="0.3">
      <c r="A101" s="13" t="s">
        <v>62</v>
      </c>
      <c r="B101" s="10">
        <v>172.98</v>
      </c>
      <c r="C101" s="10">
        <v>189.16</v>
      </c>
      <c r="D101" s="5">
        <f t="shared" ref="D101:D145" si="2">C101-B101</f>
        <v>16.180000000000007</v>
      </c>
      <c r="E101" s="46">
        <f>D101*F5</f>
        <v>179.92160000000007</v>
      </c>
      <c r="F101" s="10"/>
    </row>
    <row r="102" spans="1:6" ht="15.6" x14ac:dyDescent="0.3">
      <c r="A102" s="13" t="s">
        <v>63</v>
      </c>
      <c r="B102" s="10">
        <v>59.2</v>
      </c>
      <c r="C102" s="10">
        <v>67.34</v>
      </c>
      <c r="D102" s="5">
        <f t="shared" si="2"/>
        <v>8.14</v>
      </c>
      <c r="E102" s="46">
        <f>D102*F5</f>
        <v>90.516800000000003</v>
      </c>
      <c r="F102" s="10"/>
    </row>
    <row r="103" spans="1:6" ht="15.6" x14ac:dyDescent="0.3">
      <c r="A103" s="13" t="s">
        <v>123</v>
      </c>
      <c r="B103" s="10">
        <v>2.63</v>
      </c>
      <c r="C103" s="10">
        <v>2.63</v>
      </c>
      <c r="D103" s="5">
        <f t="shared" si="2"/>
        <v>0</v>
      </c>
      <c r="E103" s="46">
        <f>D103*F5</f>
        <v>0</v>
      </c>
      <c r="F103" s="10"/>
    </row>
    <row r="104" spans="1:6" ht="15.6" x14ac:dyDescent="0.3">
      <c r="A104" s="13" t="s">
        <v>64</v>
      </c>
      <c r="B104" s="10">
        <v>36.22</v>
      </c>
      <c r="C104" s="10">
        <v>41.06</v>
      </c>
      <c r="D104" s="5">
        <f t="shared" si="2"/>
        <v>4.8400000000000034</v>
      </c>
      <c r="E104" s="46">
        <f>D104*F5</f>
        <v>53.820800000000034</v>
      </c>
      <c r="F104" s="10"/>
    </row>
    <row r="105" spans="1:6" ht="15.6" x14ac:dyDescent="0.3">
      <c r="A105" s="13" t="s">
        <v>65</v>
      </c>
      <c r="B105" s="10">
        <v>41.86</v>
      </c>
      <c r="C105" s="10">
        <v>47.95</v>
      </c>
      <c r="D105" s="5">
        <f t="shared" si="2"/>
        <v>6.0900000000000034</v>
      </c>
      <c r="E105" s="46">
        <f>D105*F5</f>
        <v>67.72080000000004</v>
      </c>
      <c r="F105" s="10"/>
    </row>
    <row r="106" spans="1:6" ht="15.6" x14ac:dyDescent="0.3">
      <c r="A106" s="13" t="s">
        <v>66</v>
      </c>
      <c r="B106" s="10">
        <v>51.58</v>
      </c>
      <c r="C106" s="10">
        <v>58.48</v>
      </c>
      <c r="D106" s="5">
        <f t="shared" si="2"/>
        <v>6.8999999999999986</v>
      </c>
      <c r="E106" s="46">
        <f>D106*F5</f>
        <v>76.72799999999998</v>
      </c>
      <c r="F106" s="10"/>
    </row>
    <row r="107" spans="1:6" ht="15.6" x14ac:dyDescent="0.3">
      <c r="A107" s="13" t="s">
        <v>124</v>
      </c>
      <c r="B107" s="10">
        <v>3.46</v>
      </c>
      <c r="C107" s="10">
        <v>4.9400000000000004</v>
      </c>
      <c r="D107" s="5">
        <f t="shared" si="2"/>
        <v>1.4800000000000004</v>
      </c>
      <c r="E107" s="46">
        <f>D107*F5</f>
        <v>16.457600000000003</v>
      </c>
      <c r="F107" s="10"/>
    </row>
    <row r="108" spans="1:6" ht="15.6" x14ac:dyDescent="0.3">
      <c r="A108" s="13" t="s">
        <v>67</v>
      </c>
      <c r="B108" s="10">
        <v>37.409999999999997</v>
      </c>
      <c r="C108" s="10">
        <v>41.39</v>
      </c>
      <c r="D108" s="5">
        <f t="shared" si="2"/>
        <v>3.980000000000004</v>
      </c>
      <c r="E108" s="46">
        <f>D108*F5</f>
        <v>44.257600000000039</v>
      </c>
      <c r="F108" s="10"/>
    </row>
    <row r="109" spans="1:6" ht="15.6" x14ac:dyDescent="0.3">
      <c r="A109" s="50" t="s">
        <v>68</v>
      </c>
      <c r="B109" s="51">
        <v>5.17</v>
      </c>
      <c r="C109" s="51">
        <v>5.17</v>
      </c>
      <c r="D109" s="52">
        <f t="shared" si="2"/>
        <v>0</v>
      </c>
      <c r="E109" s="53">
        <f>D109*F5</f>
        <v>0</v>
      </c>
      <c r="F109" s="51"/>
    </row>
    <row r="110" spans="1:6" ht="15.6" x14ac:dyDescent="0.3">
      <c r="A110" s="13" t="s">
        <v>125</v>
      </c>
      <c r="B110" s="10">
        <v>35.39</v>
      </c>
      <c r="C110" s="10">
        <v>42</v>
      </c>
      <c r="D110" s="5">
        <f>C110-B110</f>
        <v>6.6099999999999994</v>
      </c>
      <c r="E110" s="46">
        <f>D110*F5</f>
        <v>73.503199999999993</v>
      </c>
      <c r="F110" s="10"/>
    </row>
    <row r="111" spans="1:6" ht="15.6" x14ac:dyDescent="0.3">
      <c r="A111" s="13" t="s">
        <v>126</v>
      </c>
      <c r="B111" s="10">
        <v>1.21</v>
      </c>
      <c r="C111" s="10">
        <v>1.21</v>
      </c>
      <c r="D111" s="5">
        <f t="shared" si="2"/>
        <v>0</v>
      </c>
      <c r="E111" s="46">
        <f>D111*F5</f>
        <v>0</v>
      </c>
      <c r="F111" s="10"/>
    </row>
    <row r="112" spans="1:6" ht="15.6" x14ac:dyDescent="0.3">
      <c r="A112" s="13" t="s">
        <v>69</v>
      </c>
      <c r="B112" s="10">
        <v>26.22</v>
      </c>
      <c r="C112" s="10">
        <v>28.39</v>
      </c>
      <c r="D112" s="5">
        <f t="shared" si="2"/>
        <v>2.1700000000000017</v>
      </c>
      <c r="E112" s="46">
        <f>D112*F5</f>
        <v>24.130400000000016</v>
      </c>
      <c r="F112" s="10"/>
    </row>
    <row r="113" spans="1:6" ht="15.6" x14ac:dyDescent="0.3">
      <c r="A113" s="13" t="s">
        <v>127</v>
      </c>
      <c r="B113" s="10">
        <v>30.33</v>
      </c>
      <c r="C113" s="10">
        <v>44.13</v>
      </c>
      <c r="D113" s="5">
        <f t="shared" si="2"/>
        <v>13.800000000000004</v>
      </c>
      <c r="E113" s="46">
        <f>D113*F5</f>
        <v>153.45600000000005</v>
      </c>
      <c r="F113" s="10"/>
    </row>
    <row r="114" spans="1:6" ht="15.6" x14ac:dyDescent="0.3">
      <c r="A114" s="13" t="s">
        <v>128</v>
      </c>
      <c r="B114" s="10">
        <v>18.91</v>
      </c>
      <c r="C114" s="10">
        <v>25.37</v>
      </c>
      <c r="D114" s="5">
        <f t="shared" si="2"/>
        <v>6.4600000000000009</v>
      </c>
      <c r="E114" s="46">
        <f>D114*F5</f>
        <v>71.8352</v>
      </c>
      <c r="F114" s="10"/>
    </row>
    <row r="115" spans="1:6" ht="15.6" x14ac:dyDescent="0.3">
      <c r="A115" s="13" t="s">
        <v>129</v>
      </c>
      <c r="B115" s="10">
        <v>6.69</v>
      </c>
      <c r="C115" s="10">
        <v>13.21</v>
      </c>
      <c r="D115" s="5">
        <f t="shared" si="2"/>
        <v>6.5200000000000005</v>
      </c>
      <c r="E115" s="46">
        <f>D115*F5</f>
        <v>72.502399999999994</v>
      </c>
      <c r="F115" s="10"/>
    </row>
    <row r="116" spans="1:6" ht="15.6" x14ac:dyDescent="0.3">
      <c r="A116" s="13" t="s">
        <v>70</v>
      </c>
      <c r="B116" s="10">
        <v>39.08</v>
      </c>
      <c r="C116" s="10">
        <v>40.04</v>
      </c>
      <c r="D116" s="5">
        <f t="shared" si="2"/>
        <v>0.96000000000000085</v>
      </c>
      <c r="E116" s="46">
        <f>D116*F5</f>
        <v>10.675200000000009</v>
      </c>
      <c r="F116" s="10"/>
    </row>
    <row r="117" spans="1:6" ht="15.6" x14ac:dyDescent="0.3">
      <c r="A117" s="13" t="s">
        <v>71</v>
      </c>
      <c r="B117" s="10">
        <v>52.41</v>
      </c>
      <c r="C117" s="10">
        <v>63.6</v>
      </c>
      <c r="D117" s="5">
        <f t="shared" si="2"/>
        <v>11.190000000000005</v>
      </c>
      <c r="E117" s="46">
        <f>D117*F5</f>
        <v>124.43280000000004</v>
      </c>
      <c r="F117" s="10"/>
    </row>
    <row r="118" spans="1:6" ht="15.6" x14ac:dyDescent="0.3">
      <c r="A118" s="13" t="s">
        <v>130</v>
      </c>
      <c r="B118" s="10">
        <v>4.58</v>
      </c>
      <c r="C118" s="10">
        <v>4.95</v>
      </c>
      <c r="D118" s="5">
        <f t="shared" si="2"/>
        <v>0.37000000000000011</v>
      </c>
      <c r="E118" s="46">
        <f>D118*F5</f>
        <v>4.1144000000000007</v>
      </c>
      <c r="F118" s="10"/>
    </row>
    <row r="119" spans="1:6" ht="15.6" x14ac:dyDescent="0.3">
      <c r="A119" s="13" t="s">
        <v>131</v>
      </c>
      <c r="B119" s="10">
        <v>0.97</v>
      </c>
      <c r="C119" s="10">
        <v>0.97</v>
      </c>
      <c r="D119" s="5">
        <f t="shared" si="2"/>
        <v>0</v>
      </c>
      <c r="E119" s="46">
        <f>D119*F5</f>
        <v>0</v>
      </c>
      <c r="F119" s="10"/>
    </row>
    <row r="120" spans="1:6" ht="15.6" x14ac:dyDescent="0.3">
      <c r="A120" s="13" t="s">
        <v>72</v>
      </c>
      <c r="B120" s="10">
        <v>18.420000000000002</v>
      </c>
      <c r="C120" s="10">
        <v>21.99</v>
      </c>
      <c r="D120" s="5">
        <f t="shared" si="2"/>
        <v>3.5699999999999967</v>
      </c>
      <c r="E120" s="46">
        <f>D120*F5</f>
        <v>39.698399999999964</v>
      </c>
      <c r="F120" s="10"/>
    </row>
    <row r="121" spans="1:6" ht="15.6" x14ac:dyDescent="0.3">
      <c r="A121" s="13" t="s">
        <v>73</v>
      </c>
      <c r="B121" s="10">
        <v>1.99</v>
      </c>
      <c r="C121" s="10">
        <v>11.46</v>
      </c>
      <c r="D121" s="5">
        <f t="shared" si="2"/>
        <v>9.4700000000000006</v>
      </c>
      <c r="E121" s="46">
        <f>D121*F5</f>
        <v>105.3064</v>
      </c>
      <c r="F121" s="10"/>
    </row>
    <row r="122" spans="1:6" ht="15.6" x14ac:dyDescent="0.3">
      <c r="A122" s="13" t="s">
        <v>74</v>
      </c>
      <c r="B122" s="10">
        <v>8.65</v>
      </c>
      <c r="C122" s="10">
        <v>8.8000000000000007</v>
      </c>
      <c r="D122" s="5">
        <f t="shared" si="2"/>
        <v>0.15000000000000036</v>
      </c>
      <c r="E122" s="46">
        <f>D122*F5</f>
        <v>1.6680000000000039</v>
      </c>
      <c r="F122" s="10"/>
    </row>
    <row r="123" spans="1:6" ht="15.6" x14ac:dyDescent="0.3">
      <c r="A123" s="13" t="s">
        <v>132</v>
      </c>
      <c r="B123" s="10">
        <v>1.08</v>
      </c>
      <c r="C123" s="10">
        <v>1.1100000000000001</v>
      </c>
      <c r="D123" s="5">
        <f t="shared" si="2"/>
        <v>3.0000000000000027E-2</v>
      </c>
      <c r="E123" s="46">
        <f>D123*F5</f>
        <v>0.33360000000000029</v>
      </c>
      <c r="F123" s="10"/>
    </row>
    <row r="124" spans="1:6" ht="15.6" x14ac:dyDescent="0.3">
      <c r="A124" s="13" t="s">
        <v>133</v>
      </c>
      <c r="B124" s="10">
        <v>2.44</v>
      </c>
      <c r="C124" s="10">
        <v>2.44</v>
      </c>
      <c r="D124" s="5">
        <f t="shared" si="2"/>
        <v>0</v>
      </c>
      <c r="E124" s="46">
        <f>D124*F5</f>
        <v>0</v>
      </c>
      <c r="F124" s="10"/>
    </row>
    <row r="125" spans="1:6" ht="15.6" x14ac:dyDescent="0.3">
      <c r="A125" s="13" t="s">
        <v>75</v>
      </c>
      <c r="B125" s="10">
        <v>83.09</v>
      </c>
      <c r="C125" s="10">
        <v>89.86</v>
      </c>
      <c r="D125" s="5">
        <f t="shared" si="2"/>
        <v>6.769999999999996</v>
      </c>
      <c r="E125" s="46">
        <f>D125*F5</f>
        <v>75.282399999999953</v>
      </c>
      <c r="F125" s="10"/>
    </row>
    <row r="126" spans="1:6" ht="15.6" x14ac:dyDescent="0.3">
      <c r="A126" s="13" t="s">
        <v>134</v>
      </c>
      <c r="B126" s="10">
        <v>8.67</v>
      </c>
      <c r="C126" s="10">
        <v>8.82</v>
      </c>
      <c r="D126" s="5">
        <f t="shared" si="2"/>
        <v>0.15000000000000036</v>
      </c>
      <c r="E126" s="46">
        <f>D126*F5</f>
        <v>1.6680000000000039</v>
      </c>
      <c r="F126" s="10"/>
    </row>
    <row r="127" spans="1:6" ht="15.6" x14ac:dyDescent="0.3">
      <c r="A127" s="13" t="s">
        <v>135</v>
      </c>
      <c r="B127" s="10">
        <v>13.46</v>
      </c>
      <c r="C127" s="10">
        <v>16.940000000000001</v>
      </c>
      <c r="D127" s="5">
        <f t="shared" si="2"/>
        <v>3.4800000000000004</v>
      </c>
      <c r="E127" s="46">
        <f>D127*F5</f>
        <v>38.697600000000001</v>
      </c>
      <c r="F127" s="10"/>
    </row>
    <row r="128" spans="1:6" ht="15.6" x14ac:dyDescent="0.3">
      <c r="A128" s="13" t="s">
        <v>76</v>
      </c>
      <c r="B128" s="10">
        <v>16.87</v>
      </c>
      <c r="C128" s="10">
        <v>18.059999999999999</v>
      </c>
      <c r="D128" s="5">
        <f t="shared" si="2"/>
        <v>1.1899999999999977</v>
      </c>
      <c r="E128" s="46">
        <f>D128*F5</f>
        <v>13.232799999999974</v>
      </c>
      <c r="F128" s="10"/>
    </row>
    <row r="129" spans="1:6" ht="15.6" x14ac:dyDescent="0.3">
      <c r="A129" s="13" t="s">
        <v>136</v>
      </c>
      <c r="B129" s="10">
        <v>11.54</v>
      </c>
      <c r="C129" s="10">
        <v>21.2</v>
      </c>
      <c r="D129" s="5">
        <f t="shared" si="2"/>
        <v>9.66</v>
      </c>
      <c r="E129" s="46">
        <f>D129*F5</f>
        <v>107.41919999999999</v>
      </c>
      <c r="F129" s="10"/>
    </row>
    <row r="130" spans="1:6" ht="15.6" x14ac:dyDescent="0.3">
      <c r="A130" s="13" t="s">
        <v>137</v>
      </c>
      <c r="B130" s="10">
        <v>9.17</v>
      </c>
      <c r="C130" s="10">
        <v>14.83</v>
      </c>
      <c r="D130" s="5">
        <f t="shared" si="2"/>
        <v>5.66</v>
      </c>
      <c r="E130" s="46">
        <f>D130*F5</f>
        <v>62.9392</v>
      </c>
      <c r="F130" s="10"/>
    </row>
    <row r="131" spans="1:6" ht="15.6" x14ac:dyDescent="0.3">
      <c r="A131" s="13" t="s">
        <v>77</v>
      </c>
      <c r="B131" s="10">
        <v>20.57</v>
      </c>
      <c r="C131" s="10">
        <v>25.7</v>
      </c>
      <c r="D131" s="5">
        <f t="shared" si="2"/>
        <v>5.129999999999999</v>
      </c>
      <c r="E131" s="46">
        <f>D131*F5</f>
        <v>57.045599999999986</v>
      </c>
      <c r="F131" s="10"/>
    </row>
    <row r="132" spans="1:6" ht="15.6" x14ac:dyDescent="0.3">
      <c r="A132" s="13" t="s">
        <v>138</v>
      </c>
      <c r="B132" s="10">
        <v>16.329999999999998</v>
      </c>
      <c r="C132" s="10">
        <v>23.67</v>
      </c>
      <c r="D132" s="5">
        <f t="shared" si="2"/>
        <v>7.3400000000000034</v>
      </c>
      <c r="E132" s="46">
        <f>D132*F5</f>
        <v>81.620800000000031</v>
      </c>
      <c r="F132" s="10"/>
    </row>
    <row r="133" spans="1:6" ht="15.6" x14ac:dyDescent="0.3">
      <c r="A133" s="13" t="s">
        <v>78</v>
      </c>
      <c r="B133" s="10">
        <v>89.7</v>
      </c>
      <c r="C133" s="10">
        <v>99.07</v>
      </c>
      <c r="D133" s="5">
        <f t="shared" si="2"/>
        <v>9.3699999999999903</v>
      </c>
      <c r="E133" s="46">
        <f>D133*F5</f>
        <v>104.19439999999989</v>
      </c>
      <c r="F133" s="10"/>
    </row>
    <row r="134" spans="1:6" ht="15.6" x14ac:dyDescent="0.3">
      <c r="A134" s="13" t="s">
        <v>79</v>
      </c>
      <c r="B134" s="10">
        <v>38.479999999999997</v>
      </c>
      <c r="C134" s="10">
        <v>42</v>
      </c>
      <c r="D134" s="5">
        <f t="shared" si="2"/>
        <v>3.5200000000000031</v>
      </c>
      <c r="E134" s="46">
        <f>D134*F5</f>
        <v>39.142400000000031</v>
      </c>
      <c r="F134" s="10"/>
    </row>
    <row r="135" spans="1:6" ht="15.6" x14ac:dyDescent="0.3">
      <c r="A135" s="13" t="s">
        <v>80</v>
      </c>
      <c r="B135" s="10">
        <v>39.28</v>
      </c>
      <c r="C135" s="10">
        <v>41.75</v>
      </c>
      <c r="D135" s="5">
        <f t="shared" si="2"/>
        <v>2.4699999999999989</v>
      </c>
      <c r="E135" s="46">
        <f>D135*F5</f>
        <v>27.466399999999986</v>
      </c>
      <c r="F135" s="10"/>
    </row>
    <row r="136" spans="1:6" ht="15.6" x14ac:dyDescent="0.3">
      <c r="A136" s="13" t="s">
        <v>81</v>
      </c>
      <c r="B136" s="10">
        <v>65.22</v>
      </c>
      <c r="C136" s="10">
        <v>67.790000000000006</v>
      </c>
      <c r="D136" s="5">
        <f t="shared" si="2"/>
        <v>2.5700000000000074</v>
      </c>
      <c r="E136" s="46">
        <f>D136*F5</f>
        <v>28.57840000000008</v>
      </c>
      <c r="F136" s="10"/>
    </row>
    <row r="137" spans="1:6" ht="15.6" x14ac:dyDescent="0.3">
      <c r="A137" s="13" t="s">
        <v>139</v>
      </c>
      <c r="B137" s="10">
        <v>29.38</v>
      </c>
      <c r="C137" s="10">
        <v>37.700000000000003</v>
      </c>
      <c r="D137" s="5">
        <f t="shared" si="2"/>
        <v>8.3200000000000038</v>
      </c>
      <c r="E137" s="46">
        <f>D137*F5</f>
        <v>92.518400000000042</v>
      </c>
      <c r="F137" s="10"/>
    </row>
    <row r="138" spans="1:6" ht="15.6" x14ac:dyDescent="0.3">
      <c r="A138" s="13" t="s">
        <v>82</v>
      </c>
      <c r="B138" s="10">
        <v>33.68</v>
      </c>
      <c r="C138" s="10">
        <v>38.6</v>
      </c>
      <c r="D138" s="5">
        <f t="shared" si="2"/>
        <v>4.9200000000000017</v>
      </c>
      <c r="E138" s="46">
        <f>D138*F5</f>
        <v>54.710400000000014</v>
      </c>
      <c r="F138" s="10"/>
    </row>
    <row r="139" spans="1:6" ht="15.6" x14ac:dyDescent="0.3">
      <c r="A139" s="13" t="s">
        <v>140</v>
      </c>
      <c r="B139" s="10">
        <v>14.34</v>
      </c>
      <c r="C139" s="10">
        <v>17.510000000000002</v>
      </c>
      <c r="D139" s="5">
        <f t="shared" si="2"/>
        <v>3.1700000000000017</v>
      </c>
      <c r="E139" s="46">
        <f>D139*F5</f>
        <v>35.250400000000013</v>
      </c>
      <c r="F139" s="10"/>
    </row>
    <row r="140" spans="1:6" ht="15.6" x14ac:dyDescent="0.3">
      <c r="A140" s="13" t="s">
        <v>141</v>
      </c>
      <c r="B140" s="10">
        <v>8.1199999999999992</v>
      </c>
      <c r="C140" s="10">
        <v>8.52</v>
      </c>
      <c r="D140" s="5">
        <f t="shared" si="2"/>
        <v>0.40000000000000036</v>
      </c>
      <c r="E140" s="46">
        <f>D140*F5</f>
        <v>4.448000000000004</v>
      </c>
      <c r="F140" s="10"/>
    </row>
    <row r="141" spans="1:6" ht="15.6" x14ac:dyDescent="0.3">
      <c r="A141" s="13" t="s">
        <v>142</v>
      </c>
      <c r="B141" s="10">
        <v>19.21</v>
      </c>
      <c r="C141" s="10">
        <v>22.37</v>
      </c>
      <c r="D141" s="5">
        <f t="shared" si="2"/>
        <v>3.16</v>
      </c>
      <c r="E141" s="46">
        <f>D141*F5</f>
        <v>35.139200000000002</v>
      </c>
      <c r="F141" s="10"/>
    </row>
    <row r="142" spans="1:6" ht="15.6" x14ac:dyDescent="0.3">
      <c r="A142" s="13" t="s">
        <v>143</v>
      </c>
      <c r="B142" s="10">
        <v>6.51</v>
      </c>
      <c r="C142" s="10">
        <v>6.63</v>
      </c>
      <c r="D142" s="5">
        <f t="shared" si="2"/>
        <v>0.12000000000000011</v>
      </c>
      <c r="E142" s="46">
        <f>D142*F5</f>
        <v>1.3344000000000011</v>
      </c>
      <c r="F142" s="10"/>
    </row>
    <row r="143" spans="1:6" ht="15.6" x14ac:dyDescent="0.3">
      <c r="A143" s="13" t="s">
        <v>83</v>
      </c>
      <c r="B143" s="10">
        <v>35.53</v>
      </c>
      <c r="C143" s="10">
        <v>42.39</v>
      </c>
      <c r="D143" s="5">
        <f t="shared" si="2"/>
        <v>6.8599999999999994</v>
      </c>
      <c r="E143" s="46">
        <f>D143*F5</f>
        <v>76.283199999999994</v>
      </c>
      <c r="F143" s="10"/>
    </row>
    <row r="144" spans="1:6" ht="15.6" x14ac:dyDescent="0.3">
      <c r="A144" s="13" t="s">
        <v>144</v>
      </c>
      <c r="B144" s="10">
        <v>0</v>
      </c>
      <c r="C144" s="10">
        <v>0</v>
      </c>
      <c r="D144" s="5">
        <f t="shared" si="2"/>
        <v>0</v>
      </c>
      <c r="E144" s="46">
        <f>D144*F5</f>
        <v>0</v>
      </c>
      <c r="F144" s="10"/>
    </row>
    <row r="145" spans="1:6" ht="15.6" x14ac:dyDescent="0.3">
      <c r="A145" s="13" t="s">
        <v>145</v>
      </c>
      <c r="B145" s="10">
        <v>0</v>
      </c>
      <c r="C145" s="10">
        <v>0</v>
      </c>
      <c r="D145" s="5">
        <f t="shared" si="2"/>
        <v>0</v>
      </c>
      <c r="E145" s="46">
        <f>D145*F5</f>
        <v>0</v>
      </c>
      <c r="F145" s="10"/>
    </row>
    <row r="146" spans="1:6" ht="15.6" x14ac:dyDescent="0.3">
      <c r="A146" s="17" t="s">
        <v>5</v>
      </c>
      <c r="B146" s="18"/>
      <c r="C146" s="19"/>
      <c r="D146" s="8">
        <f>SUM(D7:D145)</f>
        <v>376.11000000000007</v>
      </c>
      <c r="E146" s="8">
        <f>SUM(E7:E145)</f>
        <v>4317.7175999999999</v>
      </c>
      <c r="F146" s="5"/>
    </row>
    <row r="147" spans="1:6" x14ac:dyDescent="0.3">
      <c r="A147" s="20" t="s">
        <v>7</v>
      </c>
      <c r="B147" s="20"/>
      <c r="D147" s="21"/>
      <c r="E147" s="21"/>
      <c r="F147" s="21" t="s">
        <v>164</v>
      </c>
    </row>
    <row r="148" spans="1:6" x14ac:dyDescent="0.3">
      <c r="A148" s="22" t="s">
        <v>84</v>
      </c>
      <c r="B148" s="22"/>
      <c r="C148" s="23"/>
      <c r="D148" s="23"/>
      <c r="E148" s="23"/>
      <c r="F148" s="23"/>
    </row>
  </sheetData>
  <mergeCells count="2">
    <mergeCell ref="E8:E17"/>
    <mergeCell ref="E20:E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Views>
    <sheetView workbookViewId="0">
      <selection activeCell="F16" sqref="F16"/>
    </sheetView>
  </sheetViews>
  <sheetFormatPr baseColWidth="10" defaultRowHeight="14.4" x14ac:dyDescent="0.3"/>
  <cols>
    <col min="1" max="1" width="13.88671875" customWidth="1"/>
    <col min="5" max="5" width="12.109375" style="11" customWidth="1"/>
    <col min="6" max="6" width="18.6640625" customWidth="1"/>
  </cols>
  <sheetData>
    <row r="1" spans="1:7" ht="15.6" x14ac:dyDescent="0.3">
      <c r="A1" s="14" t="s">
        <v>0</v>
      </c>
      <c r="B1" s="14"/>
      <c r="C1" s="14"/>
      <c r="D1" s="14"/>
      <c r="E1" s="14"/>
      <c r="F1" s="14"/>
    </row>
    <row r="2" spans="1:7" x14ac:dyDescent="0.3">
      <c r="A2" s="15" t="s">
        <v>146</v>
      </c>
      <c r="C2" s="15"/>
      <c r="D2" s="15"/>
      <c r="E2" s="15"/>
      <c r="F2" s="15"/>
    </row>
    <row r="3" spans="1:7" x14ac:dyDescent="0.3">
      <c r="A3" s="16" t="s">
        <v>166</v>
      </c>
      <c r="B3" s="16"/>
      <c r="C3" s="16"/>
      <c r="D3" s="16"/>
      <c r="E3" s="16"/>
      <c r="F3" s="16"/>
    </row>
    <row r="4" spans="1:7" ht="15.6" x14ac:dyDescent="0.3">
      <c r="A4" s="2" t="s">
        <v>153</v>
      </c>
      <c r="B4" s="15" t="s">
        <v>155</v>
      </c>
      <c r="C4" s="2"/>
      <c r="D4" s="2"/>
      <c r="E4" s="31" t="s">
        <v>151</v>
      </c>
      <c r="F4" s="1">
        <v>11.81</v>
      </c>
    </row>
    <row r="5" spans="1:7" ht="16.2" thickBot="1" x14ac:dyDescent="0.35">
      <c r="A5" s="2" t="s">
        <v>154</v>
      </c>
      <c r="B5" s="15" t="s">
        <v>156</v>
      </c>
      <c r="C5" s="2"/>
      <c r="D5" s="2"/>
      <c r="E5" s="3" t="s">
        <v>152</v>
      </c>
      <c r="F5" s="1">
        <v>11</v>
      </c>
    </row>
    <row r="6" spans="1:7" ht="15.6" thickTop="1" thickBot="1" x14ac:dyDescent="0.35">
      <c r="A6" s="4" t="s">
        <v>8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6</v>
      </c>
      <c r="G6" s="38" t="s">
        <v>150</v>
      </c>
    </row>
    <row r="7" spans="1:7" ht="16.2" thickTop="1" x14ac:dyDescent="0.3">
      <c r="A7" s="39" t="s">
        <v>85</v>
      </c>
      <c r="B7" s="40">
        <v>0.95</v>
      </c>
      <c r="C7" s="40">
        <v>1.05</v>
      </c>
      <c r="D7" s="41">
        <f t="shared" ref="D7:D36" si="0">C7-B7</f>
        <v>0.10000000000000009</v>
      </c>
      <c r="E7" s="48">
        <f>D7*F4</f>
        <v>1.1810000000000012</v>
      </c>
      <c r="F7" s="35"/>
      <c r="G7" s="37"/>
    </row>
    <row r="8" spans="1:7" ht="15.6" x14ac:dyDescent="0.3">
      <c r="A8" s="26" t="s">
        <v>86</v>
      </c>
      <c r="B8" s="24">
        <v>0</v>
      </c>
      <c r="C8" s="24">
        <v>0</v>
      </c>
      <c r="D8" s="25">
        <f t="shared" si="0"/>
        <v>0</v>
      </c>
      <c r="E8" s="196">
        <f>D12*F4</f>
        <v>60.585299999999947</v>
      </c>
      <c r="F8" s="36"/>
      <c r="G8" s="49">
        <f>0.1*E8</f>
        <v>6.0585299999999949</v>
      </c>
    </row>
    <row r="9" spans="1:7" ht="15.6" x14ac:dyDescent="0.3">
      <c r="A9" s="26" t="s">
        <v>87</v>
      </c>
      <c r="B9" s="24">
        <v>0</v>
      </c>
      <c r="C9" s="24">
        <v>0</v>
      </c>
      <c r="D9" s="25">
        <f t="shared" si="0"/>
        <v>0</v>
      </c>
      <c r="E9" s="197"/>
      <c r="F9" s="36"/>
      <c r="G9" s="49">
        <f>0.1*E8</f>
        <v>6.0585299999999949</v>
      </c>
    </row>
    <row r="10" spans="1:7" ht="15.6" x14ac:dyDescent="0.3">
      <c r="A10" s="26" t="s">
        <v>88</v>
      </c>
      <c r="B10" s="24">
        <v>0</v>
      </c>
      <c r="C10" s="24">
        <v>0</v>
      </c>
      <c r="D10" s="25">
        <f t="shared" si="0"/>
        <v>0</v>
      </c>
      <c r="E10" s="197"/>
      <c r="F10" s="36"/>
      <c r="G10" s="49">
        <f>0.1*E8</f>
        <v>6.0585299999999949</v>
      </c>
    </row>
    <row r="11" spans="1:7" ht="15.6" x14ac:dyDescent="0.3">
      <c r="A11" s="27" t="s">
        <v>9</v>
      </c>
      <c r="B11" s="24">
        <v>0</v>
      </c>
      <c r="C11" s="24">
        <v>0</v>
      </c>
      <c r="D11" s="25">
        <f t="shared" si="0"/>
        <v>0</v>
      </c>
      <c r="E11" s="197"/>
      <c r="F11" s="36"/>
      <c r="G11" s="49">
        <f>0.1*E8</f>
        <v>6.0585299999999949</v>
      </c>
    </row>
    <row r="12" spans="1:7" ht="15.6" x14ac:dyDescent="0.3">
      <c r="A12" s="27" t="s">
        <v>10</v>
      </c>
      <c r="B12" s="24">
        <v>70.56</v>
      </c>
      <c r="C12" s="24">
        <v>75.69</v>
      </c>
      <c r="D12" s="25">
        <f t="shared" si="0"/>
        <v>5.1299999999999955</v>
      </c>
      <c r="E12" s="197"/>
      <c r="F12" s="36"/>
      <c r="G12" s="49">
        <f>0.1*E8</f>
        <v>6.0585299999999949</v>
      </c>
    </row>
    <row r="13" spans="1:7" ht="15.6" x14ac:dyDescent="0.3">
      <c r="A13" s="27" t="s">
        <v>11</v>
      </c>
      <c r="B13" s="24">
        <v>0</v>
      </c>
      <c r="C13" s="24">
        <v>0</v>
      </c>
      <c r="D13" s="25">
        <f t="shared" si="0"/>
        <v>0</v>
      </c>
      <c r="E13" s="197"/>
      <c r="F13" s="36"/>
      <c r="G13" s="49">
        <f>0.1*E8</f>
        <v>6.0585299999999949</v>
      </c>
    </row>
    <row r="14" spans="1:7" ht="15.6" x14ac:dyDescent="0.3">
      <c r="A14" s="27" t="s">
        <v>12</v>
      </c>
      <c r="B14" s="24">
        <v>0</v>
      </c>
      <c r="C14" s="24">
        <v>0</v>
      </c>
      <c r="D14" s="25">
        <f t="shared" si="0"/>
        <v>0</v>
      </c>
      <c r="E14" s="197"/>
      <c r="F14" s="36"/>
      <c r="G14" s="49">
        <f>0.1*E8</f>
        <v>6.0585299999999949</v>
      </c>
    </row>
    <row r="15" spans="1:7" ht="15.6" x14ac:dyDescent="0.3">
      <c r="A15" s="27" t="s">
        <v>13</v>
      </c>
      <c r="B15" s="24">
        <v>0</v>
      </c>
      <c r="C15" s="24">
        <v>0</v>
      </c>
      <c r="D15" s="25">
        <f t="shared" si="0"/>
        <v>0</v>
      </c>
      <c r="E15" s="197"/>
      <c r="F15" s="36"/>
      <c r="G15" s="49">
        <f>0.1*E8</f>
        <v>6.0585299999999949</v>
      </c>
    </row>
    <row r="16" spans="1:7" ht="15.6" x14ac:dyDescent="0.3">
      <c r="A16" s="27" t="s">
        <v>89</v>
      </c>
      <c r="B16" s="24">
        <v>0</v>
      </c>
      <c r="C16" s="24">
        <v>0</v>
      </c>
      <c r="D16" s="25">
        <f t="shared" si="0"/>
        <v>0</v>
      </c>
      <c r="E16" s="197"/>
      <c r="F16" s="36"/>
      <c r="G16" s="49">
        <f>0.1*E8</f>
        <v>6.0585299999999949</v>
      </c>
    </row>
    <row r="17" spans="1:7" ht="15.6" x14ac:dyDescent="0.3">
      <c r="A17" s="27" t="s">
        <v>147</v>
      </c>
      <c r="B17" s="24">
        <v>0</v>
      </c>
      <c r="C17" s="24">
        <v>0</v>
      </c>
      <c r="D17" s="25">
        <f t="shared" si="0"/>
        <v>0</v>
      </c>
      <c r="E17" s="198"/>
      <c r="F17" s="36"/>
      <c r="G17" s="49">
        <f>0.1*E8</f>
        <v>6.0585299999999949</v>
      </c>
    </row>
    <row r="18" spans="1:7" ht="15.6" x14ac:dyDescent="0.3">
      <c r="A18" s="12" t="s">
        <v>149</v>
      </c>
      <c r="B18" s="32">
        <v>0.56999999999999995</v>
      </c>
      <c r="C18" s="32">
        <v>0.57999999999999996</v>
      </c>
      <c r="D18" s="33">
        <f t="shared" si="0"/>
        <v>1.0000000000000009E-2</v>
      </c>
      <c r="E18" s="34">
        <f>D18*F4</f>
        <v>0.11810000000000011</v>
      </c>
      <c r="F18" s="5"/>
      <c r="G18" s="10"/>
    </row>
    <row r="19" spans="1:7" ht="15.6" x14ac:dyDescent="0.3">
      <c r="A19" s="12" t="s">
        <v>16</v>
      </c>
      <c r="B19" s="32">
        <v>29.85</v>
      </c>
      <c r="C19" s="32">
        <v>29.85</v>
      </c>
      <c r="D19" s="33">
        <f t="shared" si="0"/>
        <v>0</v>
      </c>
      <c r="E19" s="34">
        <f>D19*F4</f>
        <v>0</v>
      </c>
      <c r="F19" s="5"/>
      <c r="G19" s="10"/>
    </row>
    <row r="20" spans="1:7" ht="15.6" x14ac:dyDescent="0.3">
      <c r="A20" s="28" t="s">
        <v>90</v>
      </c>
      <c r="B20" s="29">
        <v>0</v>
      </c>
      <c r="C20" s="29">
        <v>0</v>
      </c>
      <c r="D20" s="30">
        <f t="shared" si="0"/>
        <v>0</v>
      </c>
      <c r="E20" s="193">
        <f>D23*F4</f>
        <v>13.93580000000008</v>
      </c>
      <c r="F20" s="36"/>
      <c r="G20" s="49">
        <f>0.17*E20</f>
        <v>2.369086000000014</v>
      </c>
    </row>
    <row r="21" spans="1:7" ht="15.6" x14ac:dyDescent="0.3">
      <c r="A21" s="28" t="s">
        <v>14</v>
      </c>
      <c r="B21" s="29">
        <v>0</v>
      </c>
      <c r="C21" s="29">
        <v>0</v>
      </c>
      <c r="D21" s="30">
        <f t="shared" si="0"/>
        <v>0</v>
      </c>
      <c r="E21" s="194"/>
      <c r="F21" s="36"/>
      <c r="G21" s="49">
        <f>0.17*E20</f>
        <v>2.369086000000014</v>
      </c>
    </row>
    <row r="22" spans="1:7" ht="15.6" x14ac:dyDescent="0.3">
      <c r="A22" s="28" t="s">
        <v>148</v>
      </c>
      <c r="B22" s="29">
        <v>0</v>
      </c>
      <c r="C22" s="29">
        <v>0</v>
      </c>
      <c r="D22" s="30">
        <f t="shared" si="0"/>
        <v>0</v>
      </c>
      <c r="E22" s="194"/>
      <c r="F22" s="36"/>
      <c r="G22" s="49">
        <f>0.17*E20</f>
        <v>2.369086000000014</v>
      </c>
    </row>
    <row r="23" spans="1:7" ht="15.6" x14ac:dyDescent="0.3">
      <c r="A23" s="28" t="s">
        <v>15</v>
      </c>
      <c r="B23" s="29">
        <v>68.77</v>
      </c>
      <c r="C23" s="29">
        <v>69.95</v>
      </c>
      <c r="D23" s="30">
        <f t="shared" si="0"/>
        <v>1.1800000000000068</v>
      </c>
      <c r="E23" s="194"/>
      <c r="F23" s="36"/>
      <c r="G23" s="49">
        <f>0.17*E20</f>
        <v>2.369086000000014</v>
      </c>
    </row>
    <row r="24" spans="1:7" ht="15.6" x14ac:dyDescent="0.3">
      <c r="A24" s="28" t="s">
        <v>17</v>
      </c>
      <c r="B24" s="29">
        <v>0</v>
      </c>
      <c r="C24" s="29">
        <v>0</v>
      </c>
      <c r="D24" s="30">
        <f t="shared" si="0"/>
        <v>0</v>
      </c>
      <c r="E24" s="194"/>
      <c r="F24" s="36"/>
      <c r="G24" s="49">
        <f>0.17*E20</f>
        <v>2.369086000000014</v>
      </c>
    </row>
    <row r="25" spans="1:7" ht="15.6" x14ac:dyDescent="0.3">
      <c r="A25" s="28" t="s">
        <v>91</v>
      </c>
      <c r="B25" s="29">
        <v>0</v>
      </c>
      <c r="C25" s="29">
        <v>0</v>
      </c>
      <c r="D25" s="30">
        <f t="shared" si="0"/>
        <v>0</v>
      </c>
      <c r="E25" s="195"/>
      <c r="F25" s="36"/>
      <c r="G25" s="49">
        <f>0.17*E20</f>
        <v>2.369086000000014</v>
      </c>
    </row>
    <row r="26" spans="1:7" ht="15.6" x14ac:dyDescent="0.3">
      <c r="A26" s="12" t="s">
        <v>92</v>
      </c>
      <c r="B26" s="9">
        <v>4.57</v>
      </c>
      <c r="C26" s="6">
        <v>5.75</v>
      </c>
      <c r="D26" s="5">
        <f t="shared" si="0"/>
        <v>1.1799999999999997</v>
      </c>
      <c r="E26" s="7">
        <f>D26*F4</f>
        <v>13.935799999999997</v>
      </c>
      <c r="F26" s="5"/>
    </row>
    <row r="27" spans="1:7" ht="15.6" x14ac:dyDescent="0.3">
      <c r="A27" s="12" t="s">
        <v>93</v>
      </c>
      <c r="B27" s="6">
        <v>1.9</v>
      </c>
      <c r="C27" s="6">
        <v>2.17</v>
      </c>
      <c r="D27" s="5">
        <f t="shared" si="0"/>
        <v>0.27</v>
      </c>
      <c r="E27" s="7">
        <f>D27*F4</f>
        <v>3.1887000000000003</v>
      </c>
      <c r="F27" s="5"/>
    </row>
    <row r="28" spans="1:7" ht="15.6" x14ac:dyDescent="0.3">
      <c r="A28" s="12" t="s">
        <v>94</v>
      </c>
      <c r="B28" s="5">
        <v>11.49</v>
      </c>
      <c r="C28" s="5">
        <v>12.62</v>
      </c>
      <c r="D28" s="5">
        <f t="shared" si="0"/>
        <v>1.129999999999999</v>
      </c>
      <c r="E28" s="7">
        <f>D28*F4</f>
        <v>13.345299999999989</v>
      </c>
      <c r="F28" s="5"/>
    </row>
    <row r="29" spans="1:7" ht="15.6" x14ac:dyDescent="0.3">
      <c r="A29" s="12" t="s">
        <v>95</v>
      </c>
      <c r="B29" s="6">
        <v>5.43</v>
      </c>
      <c r="C29" s="6">
        <v>6</v>
      </c>
      <c r="D29" s="5">
        <f t="shared" si="0"/>
        <v>0.57000000000000028</v>
      </c>
      <c r="E29" s="7">
        <f>D29*F4</f>
        <v>6.7317000000000036</v>
      </c>
      <c r="F29" s="5"/>
    </row>
    <row r="30" spans="1:7" ht="15.6" x14ac:dyDescent="0.3">
      <c r="A30" s="12" t="s">
        <v>96</v>
      </c>
      <c r="B30" s="6">
        <v>4.6500000000000004</v>
      </c>
      <c r="C30" s="6">
        <v>4.6500000000000004</v>
      </c>
      <c r="D30" s="5">
        <f t="shared" si="0"/>
        <v>0</v>
      </c>
      <c r="E30" s="7">
        <f>D30*F4</f>
        <v>0</v>
      </c>
      <c r="F30" s="5"/>
    </row>
    <row r="31" spans="1:7" ht="15.6" x14ac:dyDescent="0.3">
      <c r="A31" s="12" t="s">
        <v>97</v>
      </c>
      <c r="B31" s="6">
        <v>21.78</v>
      </c>
      <c r="C31" s="6">
        <v>21.83</v>
      </c>
      <c r="D31" s="5">
        <f t="shared" si="0"/>
        <v>4.9999999999997158E-2</v>
      </c>
      <c r="E31" s="7">
        <f>D31*F4</f>
        <v>0.5904999999999665</v>
      </c>
      <c r="F31" s="5"/>
    </row>
    <row r="32" spans="1:7" ht="15.6" x14ac:dyDescent="0.3">
      <c r="A32" s="12" t="s">
        <v>98</v>
      </c>
      <c r="B32" s="6">
        <v>8.5</v>
      </c>
      <c r="C32" s="6">
        <v>9.33</v>
      </c>
      <c r="D32" s="5">
        <f t="shared" si="0"/>
        <v>0.83000000000000007</v>
      </c>
      <c r="E32" s="7">
        <f>D32*F4</f>
        <v>9.8023000000000007</v>
      </c>
      <c r="F32" s="5"/>
    </row>
    <row r="33" spans="1:6" ht="15.6" x14ac:dyDescent="0.3">
      <c r="A33" s="12" t="s">
        <v>99</v>
      </c>
      <c r="B33" s="6">
        <v>18.600000000000001</v>
      </c>
      <c r="C33" s="6">
        <v>18.98</v>
      </c>
      <c r="D33" s="5">
        <f t="shared" si="0"/>
        <v>0.37999999999999901</v>
      </c>
      <c r="E33" s="7">
        <f>D33*F4</f>
        <v>4.4877999999999885</v>
      </c>
      <c r="F33" s="5"/>
    </row>
    <row r="34" spans="1:6" ht="15.6" x14ac:dyDescent="0.3">
      <c r="A34" s="12" t="s">
        <v>100</v>
      </c>
      <c r="B34" s="6">
        <v>12.97</v>
      </c>
      <c r="C34" s="6">
        <v>13.04</v>
      </c>
      <c r="D34" s="5">
        <f t="shared" si="0"/>
        <v>6.9999999999998508E-2</v>
      </c>
      <c r="E34" s="7">
        <f>D34*F4</f>
        <v>0.82669999999998245</v>
      </c>
      <c r="F34" s="5"/>
    </row>
    <row r="35" spans="1:6" ht="15.6" x14ac:dyDescent="0.3">
      <c r="A35" s="12" t="s">
        <v>101</v>
      </c>
      <c r="B35" s="6">
        <v>9.0399999999999991</v>
      </c>
      <c r="C35" s="6">
        <v>9.06</v>
      </c>
      <c r="D35" s="5">
        <f t="shared" si="0"/>
        <v>2.000000000000135E-2</v>
      </c>
      <c r="E35" s="7">
        <f>D35*F4</f>
        <v>0.23620000000001595</v>
      </c>
      <c r="F35" s="5"/>
    </row>
    <row r="36" spans="1:6" ht="15.6" x14ac:dyDescent="0.3">
      <c r="A36" s="12" t="s">
        <v>102</v>
      </c>
      <c r="B36" s="6">
        <v>2.2799999999999998</v>
      </c>
      <c r="C36" s="6">
        <v>2.2799999999999998</v>
      </c>
      <c r="D36" s="5">
        <f t="shared" si="0"/>
        <v>0</v>
      </c>
      <c r="E36" s="7">
        <f>D36*F4</f>
        <v>0</v>
      </c>
      <c r="F36" s="5"/>
    </row>
    <row r="37" spans="1:6" ht="15.6" x14ac:dyDescent="0.3">
      <c r="A37" s="12" t="s">
        <v>103</v>
      </c>
      <c r="B37" s="6">
        <v>2.84</v>
      </c>
      <c r="C37" s="6">
        <v>2.85</v>
      </c>
      <c r="D37" s="5">
        <f t="shared" ref="D37:D100" si="1">C37-B37</f>
        <v>1.0000000000000231E-2</v>
      </c>
      <c r="E37" s="46">
        <f>D37*F4</f>
        <v>0.11810000000000273</v>
      </c>
      <c r="F37" s="10"/>
    </row>
    <row r="38" spans="1:6" ht="15.6" x14ac:dyDescent="0.3">
      <c r="A38" s="12" t="s">
        <v>104</v>
      </c>
      <c r="B38" s="10">
        <v>6.84</v>
      </c>
      <c r="C38" s="10">
        <v>7.32</v>
      </c>
      <c r="D38" s="5">
        <f>C38-B38</f>
        <v>0.48000000000000043</v>
      </c>
      <c r="E38" s="46">
        <f>D38*F4</f>
        <v>5.6688000000000054</v>
      </c>
      <c r="F38" s="10"/>
    </row>
    <row r="39" spans="1:6" ht="15.6" x14ac:dyDescent="0.3">
      <c r="A39" s="12" t="s">
        <v>105</v>
      </c>
      <c r="B39" s="10">
        <v>0.84</v>
      </c>
      <c r="C39" s="10">
        <v>0.84</v>
      </c>
      <c r="D39" s="5">
        <f t="shared" si="1"/>
        <v>0</v>
      </c>
      <c r="E39" s="46">
        <f>D39*F4</f>
        <v>0</v>
      </c>
      <c r="F39" s="10"/>
    </row>
    <row r="40" spans="1:6" ht="15.6" x14ac:dyDescent="0.3">
      <c r="A40" s="12" t="s">
        <v>106</v>
      </c>
      <c r="B40" s="10">
        <v>14.3</v>
      </c>
      <c r="C40" s="10">
        <v>14.3</v>
      </c>
      <c r="D40" s="5">
        <f>C40-B40</f>
        <v>0</v>
      </c>
      <c r="E40" s="46">
        <f>D40*F4</f>
        <v>0</v>
      </c>
      <c r="F40" s="10"/>
    </row>
    <row r="41" spans="1:6" ht="15.6" x14ac:dyDescent="0.3">
      <c r="A41" s="12" t="s">
        <v>18</v>
      </c>
      <c r="B41" s="10">
        <v>0.98</v>
      </c>
      <c r="C41" s="10">
        <v>1.01</v>
      </c>
      <c r="D41" s="5">
        <f t="shared" si="1"/>
        <v>3.0000000000000027E-2</v>
      </c>
      <c r="E41" s="46">
        <f>D41*F4</f>
        <v>0.35430000000000034</v>
      </c>
      <c r="F41" s="10"/>
    </row>
    <row r="42" spans="1:6" ht="15.6" x14ac:dyDescent="0.3">
      <c r="A42" s="12" t="s">
        <v>19</v>
      </c>
      <c r="B42" s="10">
        <v>31.97</v>
      </c>
      <c r="C42" s="10">
        <v>33.99</v>
      </c>
      <c r="D42" s="5">
        <f>C42-B42</f>
        <v>2.0200000000000031</v>
      </c>
      <c r="E42" s="46">
        <f>D42*F4</f>
        <v>23.856200000000037</v>
      </c>
      <c r="F42" s="10"/>
    </row>
    <row r="43" spans="1:6" ht="15.6" x14ac:dyDescent="0.3">
      <c r="A43" s="12" t="s">
        <v>107</v>
      </c>
      <c r="B43" s="10">
        <v>6.42</v>
      </c>
      <c r="C43" s="10">
        <v>6.46</v>
      </c>
      <c r="D43" s="5">
        <f t="shared" si="1"/>
        <v>4.0000000000000036E-2</v>
      </c>
      <c r="E43" s="46">
        <f>D43*F4</f>
        <v>0.47240000000000043</v>
      </c>
      <c r="F43" s="10"/>
    </row>
    <row r="44" spans="1:6" ht="15.6" x14ac:dyDescent="0.3">
      <c r="A44" s="12" t="s">
        <v>108</v>
      </c>
      <c r="B44" s="10">
        <v>5.58</v>
      </c>
      <c r="C44" s="10">
        <v>5.58</v>
      </c>
      <c r="D44" s="5">
        <f t="shared" si="1"/>
        <v>0</v>
      </c>
      <c r="E44" s="46">
        <f>D44*F4</f>
        <v>0</v>
      </c>
      <c r="F44" s="10"/>
    </row>
    <row r="45" spans="1:6" ht="15.6" x14ac:dyDescent="0.3">
      <c r="A45" s="12" t="s">
        <v>20</v>
      </c>
      <c r="B45" s="10">
        <v>6.04</v>
      </c>
      <c r="C45" s="10">
        <v>6.53</v>
      </c>
      <c r="D45" s="5">
        <f t="shared" si="1"/>
        <v>0.49000000000000021</v>
      </c>
      <c r="E45" s="46">
        <f>D45*F4</f>
        <v>5.7869000000000028</v>
      </c>
      <c r="F45" s="10"/>
    </row>
    <row r="46" spans="1:6" ht="15.6" x14ac:dyDescent="0.3">
      <c r="A46" s="12" t="s">
        <v>21</v>
      </c>
      <c r="B46" s="10">
        <v>2.72</v>
      </c>
      <c r="C46" s="10">
        <v>2.72</v>
      </c>
      <c r="D46" s="5">
        <f t="shared" si="1"/>
        <v>0</v>
      </c>
      <c r="E46" s="46">
        <f>D46*F4</f>
        <v>0</v>
      </c>
      <c r="F46" s="10"/>
    </row>
    <row r="47" spans="1:6" ht="15.6" x14ac:dyDescent="0.3">
      <c r="A47" s="12" t="s">
        <v>22</v>
      </c>
      <c r="B47" s="10">
        <v>20.64</v>
      </c>
      <c r="C47" s="10">
        <v>22.55</v>
      </c>
      <c r="D47" s="5">
        <f t="shared" si="1"/>
        <v>1.9100000000000001</v>
      </c>
      <c r="E47" s="46">
        <f>D47*F4</f>
        <v>22.557100000000002</v>
      </c>
      <c r="F47" s="10"/>
    </row>
    <row r="48" spans="1:6" ht="15.6" x14ac:dyDescent="0.3">
      <c r="A48" s="12" t="s">
        <v>23</v>
      </c>
      <c r="B48" s="10">
        <v>8.23</v>
      </c>
      <c r="C48" s="10">
        <v>9.6</v>
      </c>
      <c r="D48" s="5">
        <f t="shared" si="1"/>
        <v>1.3699999999999992</v>
      </c>
      <c r="E48" s="46">
        <f>D48*F4</f>
        <v>16.17969999999999</v>
      </c>
      <c r="F48" s="10"/>
    </row>
    <row r="49" spans="1:6" ht="15.6" x14ac:dyDescent="0.3">
      <c r="A49" s="12" t="s">
        <v>24</v>
      </c>
      <c r="B49" s="10">
        <v>3.3</v>
      </c>
      <c r="C49" s="10">
        <v>3.45</v>
      </c>
      <c r="D49" s="5">
        <f t="shared" si="1"/>
        <v>0.15000000000000036</v>
      </c>
      <c r="E49" s="46">
        <f>D49*F4</f>
        <v>1.7715000000000043</v>
      </c>
      <c r="F49" s="10"/>
    </row>
    <row r="50" spans="1:6" ht="15.6" x14ac:dyDescent="0.3">
      <c r="A50" s="12" t="s">
        <v>25</v>
      </c>
      <c r="B50" s="10">
        <v>2.27</v>
      </c>
      <c r="C50" s="10">
        <v>2.2799999999999998</v>
      </c>
      <c r="D50" s="5">
        <f t="shared" si="1"/>
        <v>9.9999999999997868E-3</v>
      </c>
      <c r="E50" s="46">
        <f>D50*F4</f>
        <v>0.11809999999999748</v>
      </c>
      <c r="F50" s="10"/>
    </row>
    <row r="51" spans="1:6" ht="15.6" x14ac:dyDescent="0.3">
      <c r="A51" s="12" t="s">
        <v>26</v>
      </c>
      <c r="B51" s="10">
        <v>5.19</v>
      </c>
      <c r="C51" s="10">
        <v>5.78</v>
      </c>
      <c r="D51" s="5">
        <f t="shared" si="1"/>
        <v>0.58999999999999986</v>
      </c>
      <c r="E51" s="46">
        <f>D51*F4</f>
        <v>6.9678999999999984</v>
      </c>
      <c r="F51" s="10"/>
    </row>
    <row r="52" spans="1:6" ht="15.6" x14ac:dyDescent="0.3">
      <c r="A52" s="12" t="s">
        <v>27</v>
      </c>
      <c r="B52" s="10">
        <v>1.43</v>
      </c>
      <c r="C52" s="10">
        <v>2.85</v>
      </c>
      <c r="D52" s="5">
        <f t="shared" si="1"/>
        <v>1.4200000000000002</v>
      </c>
      <c r="E52" s="46">
        <f>D52*F4</f>
        <v>16.770200000000003</v>
      </c>
      <c r="F52" s="10"/>
    </row>
    <row r="53" spans="1:6" ht="15.6" x14ac:dyDescent="0.3">
      <c r="A53" s="12" t="s">
        <v>109</v>
      </c>
      <c r="B53" s="10">
        <v>51.84</v>
      </c>
      <c r="C53" s="10">
        <v>51.84</v>
      </c>
      <c r="D53" s="5">
        <f>C53-B53</f>
        <v>0</v>
      </c>
      <c r="E53" s="46">
        <f>D53*F4</f>
        <v>0</v>
      </c>
      <c r="F53" s="10"/>
    </row>
    <row r="54" spans="1:6" ht="15.6" x14ac:dyDescent="0.3">
      <c r="A54" s="12" t="s">
        <v>28</v>
      </c>
      <c r="B54" s="10">
        <v>4.34</v>
      </c>
      <c r="C54" s="10">
        <v>4.58</v>
      </c>
      <c r="D54" s="5">
        <f t="shared" si="1"/>
        <v>0.24000000000000021</v>
      </c>
      <c r="E54" s="46">
        <f>D54*F4</f>
        <v>2.8344000000000027</v>
      </c>
      <c r="F54" s="10"/>
    </row>
    <row r="55" spans="1:6" ht="15.6" x14ac:dyDescent="0.3">
      <c r="A55" s="12" t="s">
        <v>29</v>
      </c>
      <c r="B55" s="10">
        <v>7.78</v>
      </c>
      <c r="C55" s="10">
        <v>9.8800000000000008</v>
      </c>
      <c r="D55" s="5">
        <f t="shared" si="1"/>
        <v>2.1000000000000005</v>
      </c>
      <c r="E55" s="46">
        <f>D55*F4</f>
        <v>24.801000000000009</v>
      </c>
      <c r="F55" s="10"/>
    </row>
    <row r="56" spans="1:6" ht="15.6" x14ac:dyDescent="0.3">
      <c r="A56" s="12" t="s">
        <v>30</v>
      </c>
      <c r="B56" s="10">
        <v>0.97</v>
      </c>
      <c r="C56" s="10">
        <v>0.97</v>
      </c>
      <c r="D56" s="5">
        <f t="shared" si="1"/>
        <v>0</v>
      </c>
      <c r="E56" s="46">
        <f>D56*F4</f>
        <v>0</v>
      </c>
      <c r="F56" s="10"/>
    </row>
    <row r="57" spans="1:6" ht="15.6" x14ac:dyDescent="0.3">
      <c r="A57" s="12" t="s">
        <v>31</v>
      </c>
      <c r="B57" s="10">
        <v>3.06</v>
      </c>
      <c r="C57" s="10">
        <v>3.4</v>
      </c>
      <c r="D57" s="5">
        <f t="shared" si="1"/>
        <v>0.33999999999999986</v>
      </c>
      <c r="E57" s="46">
        <f>D57*F4</f>
        <v>4.0153999999999987</v>
      </c>
      <c r="F57" s="10"/>
    </row>
    <row r="58" spans="1:6" ht="15.6" x14ac:dyDescent="0.3">
      <c r="A58" s="12" t="s">
        <v>32</v>
      </c>
      <c r="B58" s="10">
        <v>11.86</v>
      </c>
      <c r="C58" s="10">
        <v>12.9</v>
      </c>
      <c r="D58" s="5">
        <f t="shared" si="1"/>
        <v>1.0400000000000009</v>
      </c>
      <c r="E58" s="46">
        <f>D58*F4</f>
        <v>12.282400000000012</v>
      </c>
      <c r="F58" s="10"/>
    </row>
    <row r="59" spans="1:6" ht="15.6" x14ac:dyDescent="0.3">
      <c r="A59" s="12" t="s">
        <v>33</v>
      </c>
      <c r="B59" s="10">
        <v>12.67</v>
      </c>
      <c r="C59" s="10">
        <v>13</v>
      </c>
      <c r="D59" s="5">
        <f t="shared" si="1"/>
        <v>0.33000000000000007</v>
      </c>
      <c r="E59" s="46">
        <f>D59*F4</f>
        <v>3.8973000000000009</v>
      </c>
      <c r="F59" s="10"/>
    </row>
    <row r="60" spans="1:6" ht="15.6" x14ac:dyDescent="0.3">
      <c r="A60" s="12" t="s">
        <v>34</v>
      </c>
      <c r="B60" s="10">
        <v>8.85</v>
      </c>
      <c r="C60" s="10">
        <v>9.2200000000000006</v>
      </c>
      <c r="D60" s="5">
        <f t="shared" si="1"/>
        <v>0.37000000000000099</v>
      </c>
      <c r="E60" s="46">
        <f>D60*F4</f>
        <v>4.3697000000000124</v>
      </c>
      <c r="F60" s="10"/>
    </row>
    <row r="61" spans="1:6" ht="15.6" x14ac:dyDescent="0.3">
      <c r="A61" s="12" t="s">
        <v>110</v>
      </c>
      <c r="B61" s="10">
        <v>0.85</v>
      </c>
      <c r="C61" s="10">
        <v>0.85</v>
      </c>
      <c r="D61" s="5">
        <f t="shared" si="1"/>
        <v>0</v>
      </c>
      <c r="E61" s="46">
        <f>D61*F4</f>
        <v>0</v>
      </c>
      <c r="F61" s="10"/>
    </row>
    <row r="62" spans="1:6" ht="15.6" x14ac:dyDescent="0.3">
      <c r="A62" s="12" t="s">
        <v>35</v>
      </c>
      <c r="B62" s="10">
        <v>15.45</v>
      </c>
      <c r="C62" s="10">
        <v>16.63</v>
      </c>
      <c r="D62" s="5">
        <f t="shared" si="1"/>
        <v>1.1799999999999997</v>
      </c>
      <c r="E62" s="46">
        <f>D62*F4</f>
        <v>13.935799999999997</v>
      </c>
      <c r="F62" s="10"/>
    </row>
    <row r="63" spans="1:6" ht="15.6" x14ac:dyDescent="0.3">
      <c r="A63" s="12" t="s">
        <v>111</v>
      </c>
      <c r="B63" s="10">
        <v>1.41</v>
      </c>
      <c r="C63" s="10">
        <v>1.41</v>
      </c>
      <c r="D63" s="5">
        <f t="shared" si="1"/>
        <v>0</v>
      </c>
      <c r="E63" s="46">
        <f>D63*F4</f>
        <v>0</v>
      </c>
      <c r="F63" s="10"/>
    </row>
    <row r="64" spans="1:6" ht="15.6" x14ac:dyDescent="0.3">
      <c r="A64" s="12" t="s">
        <v>36</v>
      </c>
      <c r="B64" s="10">
        <v>16.260000000000002</v>
      </c>
      <c r="C64" s="10">
        <v>18.54</v>
      </c>
      <c r="D64" s="5">
        <f>C64-B64</f>
        <v>2.2799999999999976</v>
      </c>
      <c r="E64" s="46">
        <f>D64*F4</f>
        <v>26.926799999999972</v>
      </c>
      <c r="F64" s="10"/>
    </row>
    <row r="65" spans="1:6" ht="15.6" x14ac:dyDescent="0.3">
      <c r="A65" s="12" t="s">
        <v>37</v>
      </c>
      <c r="B65" s="10">
        <v>3.04</v>
      </c>
      <c r="C65" s="10">
        <v>3.04</v>
      </c>
      <c r="D65" s="5">
        <f>C65-B65</f>
        <v>0</v>
      </c>
      <c r="E65" s="46">
        <f>D65*F4</f>
        <v>0</v>
      </c>
      <c r="F65" s="10"/>
    </row>
    <row r="66" spans="1:6" ht="15.6" x14ac:dyDescent="0.3">
      <c r="A66" s="12" t="s">
        <v>38</v>
      </c>
      <c r="B66" s="10">
        <v>1.89</v>
      </c>
      <c r="C66" s="10">
        <v>1.94</v>
      </c>
      <c r="D66" s="5">
        <f t="shared" si="1"/>
        <v>5.0000000000000044E-2</v>
      </c>
      <c r="E66" s="46">
        <f>D66*F4</f>
        <v>0.59050000000000058</v>
      </c>
      <c r="F66" s="10"/>
    </row>
    <row r="67" spans="1:6" ht="15.6" x14ac:dyDescent="0.3">
      <c r="A67" s="12" t="s">
        <v>39</v>
      </c>
      <c r="B67" s="10">
        <v>1.42</v>
      </c>
      <c r="C67" s="10">
        <v>1.42</v>
      </c>
      <c r="D67" s="5">
        <f t="shared" si="1"/>
        <v>0</v>
      </c>
      <c r="E67" s="46">
        <f>D67*F4</f>
        <v>0</v>
      </c>
      <c r="F67" s="10"/>
    </row>
    <row r="68" spans="1:6" ht="15.6" x14ac:dyDescent="0.3">
      <c r="A68" s="12" t="s">
        <v>40</v>
      </c>
      <c r="B68" s="10">
        <v>1.69</v>
      </c>
      <c r="C68" s="10">
        <v>1.7</v>
      </c>
      <c r="D68" s="5">
        <f t="shared" si="1"/>
        <v>1.0000000000000009E-2</v>
      </c>
      <c r="E68" s="46">
        <f>D68*F4</f>
        <v>0.11810000000000011</v>
      </c>
      <c r="F68" s="10"/>
    </row>
    <row r="69" spans="1:6" ht="15.6" x14ac:dyDescent="0.3">
      <c r="A69" s="12" t="s">
        <v>112</v>
      </c>
      <c r="B69" s="10">
        <v>1.2</v>
      </c>
      <c r="C69" s="10">
        <v>1.2</v>
      </c>
      <c r="D69" s="5">
        <f t="shared" si="1"/>
        <v>0</v>
      </c>
      <c r="E69" s="46">
        <f>D69*F4</f>
        <v>0</v>
      </c>
      <c r="F69" s="10"/>
    </row>
    <row r="70" spans="1:6" ht="15.6" x14ac:dyDescent="0.3">
      <c r="A70" s="12" t="s">
        <v>113</v>
      </c>
      <c r="B70" s="10">
        <v>1.54</v>
      </c>
      <c r="C70" s="10">
        <v>1.54</v>
      </c>
      <c r="D70" s="5">
        <f t="shared" si="1"/>
        <v>0</v>
      </c>
      <c r="E70" s="46">
        <f>D70*F4</f>
        <v>0</v>
      </c>
      <c r="F70" s="10"/>
    </row>
    <row r="71" spans="1:6" ht="15.6" x14ac:dyDescent="0.3">
      <c r="A71" s="12" t="s">
        <v>114</v>
      </c>
      <c r="B71" s="10">
        <v>5.82</v>
      </c>
      <c r="C71" s="10">
        <v>5.89</v>
      </c>
      <c r="D71" s="5">
        <f t="shared" si="1"/>
        <v>6.9999999999999396E-2</v>
      </c>
      <c r="E71" s="46">
        <f>D71*F4</f>
        <v>0.82669999999999288</v>
      </c>
      <c r="F71" s="10"/>
    </row>
    <row r="72" spans="1:6" ht="15.6" x14ac:dyDescent="0.3">
      <c r="A72" s="12" t="s">
        <v>115</v>
      </c>
      <c r="B72" s="10">
        <v>1.97</v>
      </c>
      <c r="C72" s="10">
        <v>1.97</v>
      </c>
      <c r="D72" s="5">
        <f t="shared" si="1"/>
        <v>0</v>
      </c>
      <c r="E72" s="46">
        <f>D72*F4</f>
        <v>0</v>
      </c>
      <c r="F72" s="10"/>
    </row>
    <row r="73" spans="1:6" ht="15.6" x14ac:dyDescent="0.3">
      <c r="A73" s="12" t="s">
        <v>116</v>
      </c>
      <c r="B73" s="10">
        <v>5.67</v>
      </c>
      <c r="C73" s="10">
        <v>5.17</v>
      </c>
      <c r="D73" s="5">
        <f t="shared" si="1"/>
        <v>-0.5</v>
      </c>
      <c r="E73" s="46">
        <f>D73*F4</f>
        <v>-5.9050000000000002</v>
      </c>
      <c r="F73" s="10"/>
    </row>
    <row r="74" spans="1:6" ht="15.6" x14ac:dyDescent="0.3">
      <c r="A74" s="12" t="s">
        <v>41</v>
      </c>
      <c r="B74" s="10">
        <v>1.1299999999999999</v>
      </c>
      <c r="C74" s="10">
        <v>1.1299999999999999</v>
      </c>
      <c r="D74" s="5">
        <f t="shared" si="1"/>
        <v>0</v>
      </c>
      <c r="E74" s="46">
        <f>D74*F4</f>
        <v>0</v>
      </c>
      <c r="F74" s="10"/>
    </row>
    <row r="75" spans="1:6" ht="15.6" x14ac:dyDescent="0.3">
      <c r="A75" s="12" t="s">
        <v>42</v>
      </c>
      <c r="B75" s="10">
        <v>6.06</v>
      </c>
      <c r="C75" s="10">
        <v>6.1</v>
      </c>
      <c r="D75" s="5">
        <f t="shared" si="1"/>
        <v>4.0000000000000036E-2</v>
      </c>
      <c r="E75" s="46">
        <f>D75*F4</f>
        <v>0.47240000000000043</v>
      </c>
      <c r="F75" s="10"/>
    </row>
    <row r="76" spans="1:6" ht="15.6" x14ac:dyDescent="0.3">
      <c r="A76" s="12" t="s">
        <v>117</v>
      </c>
      <c r="B76" s="10">
        <v>1.57</v>
      </c>
      <c r="C76" s="10">
        <v>1.57</v>
      </c>
      <c r="D76" s="5">
        <f t="shared" si="1"/>
        <v>0</v>
      </c>
      <c r="E76" s="46">
        <f>D76*F4</f>
        <v>0</v>
      </c>
      <c r="F76" s="10"/>
    </row>
    <row r="77" spans="1:6" ht="15.6" x14ac:dyDescent="0.3">
      <c r="A77" s="13" t="s">
        <v>43</v>
      </c>
      <c r="B77" s="10">
        <v>36.590000000000003</v>
      </c>
      <c r="C77" s="10">
        <v>46.42</v>
      </c>
      <c r="D77" s="5">
        <f t="shared" si="1"/>
        <v>9.8299999999999983</v>
      </c>
      <c r="E77" s="46">
        <f>D77*F5</f>
        <v>108.12999999999998</v>
      </c>
      <c r="F77" s="10"/>
    </row>
    <row r="78" spans="1:6" ht="15.6" x14ac:dyDescent="0.3">
      <c r="A78" s="13" t="s">
        <v>44</v>
      </c>
      <c r="B78" s="10">
        <v>1.31</v>
      </c>
      <c r="C78" s="10">
        <v>12.05</v>
      </c>
      <c r="D78" s="5">
        <f t="shared" si="1"/>
        <v>10.74</v>
      </c>
      <c r="E78" s="46">
        <f>D78*F5</f>
        <v>118.14</v>
      </c>
      <c r="F78" s="10"/>
    </row>
    <row r="79" spans="1:6" ht="15.6" x14ac:dyDescent="0.3">
      <c r="A79" s="13" t="s">
        <v>118</v>
      </c>
      <c r="B79" s="10">
        <v>9.48</v>
      </c>
      <c r="C79" s="10">
        <v>17.87</v>
      </c>
      <c r="D79" s="5">
        <f t="shared" si="1"/>
        <v>8.39</v>
      </c>
      <c r="E79" s="46">
        <f>D79*F5</f>
        <v>92.29</v>
      </c>
      <c r="F79" s="10"/>
    </row>
    <row r="80" spans="1:6" ht="15.6" x14ac:dyDescent="0.3">
      <c r="A80" s="13" t="s">
        <v>119</v>
      </c>
      <c r="B80" s="10">
        <v>2.2599999999999998</v>
      </c>
      <c r="C80" s="10">
        <v>2.2599999999999998</v>
      </c>
      <c r="D80" s="5">
        <f t="shared" si="1"/>
        <v>0</v>
      </c>
      <c r="E80" s="46">
        <f>D80*F5</f>
        <v>0</v>
      </c>
      <c r="F80" s="10"/>
    </row>
    <row r="81" spans="1:6" ht="15.6" x14ac:dyDescent="0.3">
      <c r="A81" s="13" t="s">
        <v>45</v>
      </c>
      <c r="B81" s="10">
        <v>61.44</v>
      </c>
      <c r="C81" s="10">
        <v>71.83</v>
      </c>
      <c r="D81" s="5">
        <f t="shared" si="1"/>
        <v>10.39</v>
      </c>
      <c r="E81" s="46">
        <f>D81*F5</f>
        <v>114.29</v>
      </c>
      <c r="F81" s="10"/>
    </row>
    <row r="82" spans="1:6" ht="15.6" x14ac:dyDescent="0.3">
      <c r="A82" s="13" t="s">
        <v>46</v>
      </c>
      <c r="B82" s="10">
        <v>111.54</v>
      </c>
      <c r="C82" s="10">
        <v>123.06</v>
      </c>
      <c r="D82" s="5">
        <f t="shared" si="1"/>
        <v>11.519999999999996</v>
      </c>
      <c r="E82" s="46">
        <f>D82*F5</f>
        <v>126.71999999999996</v>
      </c>
      <c r="F82" s="10"/>
    </row>
    <row r="83" spans="1:6" ht="15.6" x14ac:dyDescent="0.3">
      <c r="A83" s="13" t="s">
        <v>47</v>
      </c>
      <c r="B83" s="10">
        <v>15.88</v>
      </c>
      <c r="C83" s="10">
        <v>19.2</v>
      </c>
      <c r="D83" s="5">
        <f t="shared" si="1"/>
        <v>3.3199999999999985</v>
      </c>
      <c r="E83" s="46">
        <f>D83*F5</f>
        <v>36.519999999999982</v>
      </c>
      <c r="F83" s="10"/>
    </row>
    <row r="84" spans="1:6" ht="15.6" x14ac:dyDescent="0.3">
      <c r="A84" s="13" t="s">
        <v>48</v>
      </c>
      <c r="B84" s="10">
        <v>41.36</v>
      </c>
      <c r="C84" s="10">
        <v>48.2</v>
      </c>
      <c r="D84" s="5">
        <f t="shared" si="1"/>
        <v>6.8400000000000034</v>
      </c>
      <c r="E84" s="46">
        <f>D84*F5</f>
        <v>75.240000000000038</v>
      </c>
      <c r="F84" s="10"/>
    </row>
    <row r="85" spans="1:6" ht="15.6" x14ac:dyDescent="0.3">
      <c r="A85" s="13" t="s">
        <v>49</v>
      </c>
      <c r="B85" s="10">
        <v>73.180000000000007</v>
      </c>
      <c r="C85" s="10">
        <v>83.57</v>
      </c>
      <c r="D85" s="5">
        <f t="shared" si="1"/>
        <v>10.389999999999986</v>
      </c>
      <c r="E85" s="46">
        <f>D85*F5</f>
        <v>114.28999999999985</v>
      </c>
      <c r="F85" s="10"/>
    </row>
    <row r="86" spans="1:6" ht="15.6" x14ac:dyDescent="0.3">
      <c r="A86" s="13" t="s">
        <v>50</v>
      </c>
      <c r="B86" s="10">
        <v>97.82</v>
      </c>
      <c r="C86" s="10">
        <v>107.11</v>
      </c>
      <c r="D86" s="5">
        <f t="shared" si="1"/>
        <v>9.2900000000000063</v>
      </c>
      <c r="E86" s="46">
        <f>D86*F5</f>
        <v>102.19000000000007</v>
      </c>
      <c r="F86" s="10"/>
    </row>
    <row r="87" spans="1:6" ht="15.6" x14ac:dyDescent="0.3">
      <c r="A87" s="13" t="s">
        <v>51</v>
      </c>
      <c r="B87" s="10">
        <v>15.36</v>
      </c>
      <c r="C87" s="10">
        <v>17.670000000000002</v>
      </c>
      <c r="D87" s="5">
        <f t="shared" si="1"/>
        <v>2.3100000000000023</v>
      </c>
      <c r="E87" s="46">
        <f>D87*F5</f>
        <v>25.410000000000025</v>
      </c>
      <c r="F87" s="10"/>
    </row>
    <row r="88" spans="1:6" ht="15.6" x14ac:dyDescent="0.3">
      <c r="A88" s="13" t="s">
        <v>52</v>
      </c>
      <c r="B88" s="10">
        <v>29.5</v>
      </c>
      <c r="C88" s="10">
        <v>31.89</v>
      </c>
      <c r="D88" s="5">
        <f t="shared" si="1"/>
        <v>2.3900000000000006</v>
      </c>
      <c r="E88" s="46">
        <f>D88*F5</f>
        <v>26.290000000000006</v>
      </c>
      <c r="F88" s="10"/>
    </row>
    <row r="89" spans="1:6" ht="15.6" x14ac:dyDescent="0.3">
      <c r="A89" s="13" t="s">
        <v>120</v>
      </c>
      <c r="B89" s="10">
        <v>51.58</v>
      </c>
      <c r="C89" s="10">
        <v>62.88</v>
      </c>
      <c r="D89" s="5">
        <f t="shared" si="1"/>
        <v>11.300000000000004</v>
      </c>
      <c r="E89" s="46">
        <f>D89*F5</f>
        <v>124.30000000000004</v>
      </c>
      <c r="F89" s="10"/>
    </row>
    <row r="90" spans="1:6" ht="15.6" x14ac:dyDescent="0.3">
      <c r="A90" s="13" t="s">
        <v>53</v>
      </c>
      <c r="B90" s="10">
        <v>66.28</v>
      </c>
      <c r="C90" s="10">
        <v>66.28</v>
      </c>
      <c r="D90" s="5">
        <f t="shared" si="1"/>
        <v>0</v>
      </c>
      <c r="E90" s="46">
        <f>D90*F5</f>
        <v>0</v>
      </c>
      <c r="F90" s="10"/>
    </row>
    <row r="91" spans="1:6" ht="15.6" x14ac:dyDescent="0.3">
      <c r="A91" s="13" t="s">
        <v>121</v>
      </c>
      <c r="B91" s="10">
        <v>10.220000000000001</v>
      </c>
      <c r="C91" s="10">
        <v>10.220000000000001</v>
      </c>
      <c r="D91" s="5">
        <f t="shared" si="1"/>
        <v>0</v>
      </c>
      <c r="E91" s="46">
        <f>D91*F5</f>
        <v>0</v>
      </c>
      <c r="F91" s="10"/>
    </row>
    <row r="92" spans="1:6" ht="15.6" x14ac:dyDescent="0.3">
      <c r="A92" s="13" t="s">
        <v>54</v>
      </c>
      <c r="B92" s="10">
        <v>29</v>
      </c>
      <c r="C92" s="10">
        <v>31.84</v>
      </c>
      <c r="D92" s="5">
        <f t="shared" si="1"/>
        <v>2.84</v>
      </c>
      <c r="E92" s="46">
        <f>D92*F5</f>
        <v>31.24</v>
      </c>
      <c r="F92" s="10"/>
    </row>
    <row r="93" spans="1:6" ht="15.6" x14ac:dyDescent="0.3">
      <c r="A93" s="13" t="s">
        <v>55</v>
      </c>
      <c r="B93" s="10">
        <v>33.39</v>
      </c>
      <c r="C93" s="10">
        <v>37.24</v>
      </c>
      <c r="D93" s="5">
        <f t="shared" si="1"/>
        <v>3.8500000000000014</v>
      </c>
      <c r="E93" s="46">
        <f>D93*F5</f>
        <v>42.350000000000016</v>
      </c>
      <c r="F93" s="10"/>
    </row>
    <row r="94" spans="1:6" ht="15.6" x14ac:dyDescent="0.3">
      <c r="A94" s="13" t="s">
        <v>122</v>
      </c>
      <c r="B94" s="10">
        <v>16.71</v>
      </c>
      <c r="C94" s="10">
        <v>36.44</v>
      </c>
      <c r="D94" s="5">
        <f t="shared" si="1"/>
        <v>19.729999999999997</v>
      </c>
      <c r="E94" s="46">
        <f>D94*F5</f>
        <v>217.02999999999997</v>
      </c>
      <c r="F94" s="10"/>
    </row>
    <row r="95" spans="1:6" ht="15.6" x14ac:dyDescent="0.3">
      <c r="A95" s="13" t="s">
        <v>56</v>
      </c>
      <c r="B95" s="10">
        <v>59.97</v>
      </c>
      <c r="C95" s="10">
        <v>64.11</v>
      </c>
      <c r="D95" s="5">
        <f t="shared" si="1"/>
        <v>4.1400000000000006</v>
      </c>
      <c r="E95" s="46">
        <f>D95*F5</f>
        <v>45.540000000000006</v>
      </c>
      <c r="F95" s="10"/>
    </row>
    <row r="96" spans="1:6" ht="15.6" x14ac:dyDescent="0.3">
      <c r="A96" s="12" t="s">
        <v>57</v>
      </c>
      <c r="B96" s="10">
        <v>10.91</v>
      </c>
      <c r="C96" s="10">
        <v>13.27</v>
      </c>
      <c r="D96" s="5">
        <f t="shared" si="1"/>
        <v>2.3599999999999994</v>
      </c>
      <c r="E96" s="46">
        <f>D96*F5</f>
        <v>25.959999999999994</v>
      </c>
      <c r="F96" s="10"/>
    </row>
    <row r="97" spans="1:6" ht="15.6" x14ac:dyDescent="0.3">
      <c r="A97" s="12" t="s">
        <v>58</v>
      </c>
      <c r="B97" s="10">
        <v>4.38</v>
      </c>
      <c r="C97" s="10">
        <v>4.51</v>
      </c>
      <c r="D97" s="5">
        <f t="shared" si="1"/>
        <v>0.12999999999999989</v>
      </c>
      <c r="E97" s="46">
        <f>D97*F5</f>
        <v>1.4299999999999988</v>
      </c>
      <c r="F97" s="10"/>
    </row>
    <row r="98" spans="1:6" ht="15.6" x14ac:dyDescent="0.3">
      <c r="A98" s="13" t="s">
        <v>59</v>
      </c>
      <c r="B98" s="10">
        <v>255.58</v>
      </c>
      <c r="C98" s="10">
        <v>275.17</v>
      </c>
      <c r="D98" s="5">
        <f t="shared" si="1"/>
        <v>19.590000000000003</v>
      </c>
      <c r="E98" s="46">
        <f>D98*F5</f>
        <v>215.49000000000004</v>
      </c>
      <c r="F98" s="10"/>
    </row>
    <row r="99" spans="1:6" ht="15.6" x14ac:dyDescent="0.3">
      <c r="A99" s="13" t="s">
        <v>60</v>
      </c>
      <c r="B99" s="10">
        <v>60.59</v>
      </c>
      <c r="C99" s="10">
        <v>64.58</v>
      </c>
      <c r="D99" s="5">
        <f t="shared" si="1"/>
        <v>3.9899999999999949</v>
      </c>
      <c r="E99" s="46">
        <f>D99*F5</f>
        <v>43.889999999999944</v>
      </c>
      <c r="F99" s="10"/>
    </row>
    <row r="100" spans="1:6" ht="15.6" x14ac:dyDescent="0.3">
      <c r="A100" s="13" t="s">
        <v>61</v>
      </c>
      <c r="B100" s="10">
        <v>35.369999999999997</v>
      </c>
      <c r="C100" s="10">
        <v>33.99</v>
      </c>
      <c r="D100" s="5">
        <f t="shared" si="1"/>
        <v>-1.3799999999999955</v>
      </c>
      <c r="E100" s="46">
        <f>D100*F5</f>
        <v>-15.17999999999995</v>
      </c>
      <c r="F100" s="10"/>
    </row>
    <row r="101" spans="1:6" ht="15.6" x14ac:dyDescent="0.3">
      <c r="A101" s="13" t="s">
        <v>62</v>
      </c>
      <c r="B101" s="10">
        <v>189.16</v>
      </c>
      <c r="C101" s="10">
        <v>202.53</v>
      </c>
      <c r="D101" s="5">
        <f t="shared" ref="D101:D145" si="2">C101-B101</f>
        <v>13.370000000000005</v>
      </c>
      <c r="E101" s="46">
        <f>D101*F5</f>
        <v>147.07000000000005</v>
      </c>
      <c r="F101" s="10"/>
    </row>
    <row r="102" spans="1:6" ht="15.6" x14ac:dyDescent="0.3">
      <c r="A102" s="13" t="s">
        <v>63</v>
      </c>
      <c r="B102" s="10">
        <v>67.34</v>
      </c>
      <c r="C102" s="10">
        <v>72.58</v>
      </c>
      <c r="D102" s="5">
        <f t="shared" si="2"/>
        <v>5.2399999999999949</v>
      </c>
      <c r="E102" s="46">
        <f>D102*F5</f>
        <v>57.639999999999944</v>
      </c>
      <c r="F102" s="10"/>
    </row>
    <row r="103" spans="1:6" ht="15.6" x14ac:dyDescent="0.3">
      <c r="A103" s="13" t="s">
        <v>123</v>
      </c>
      <c r="B103" s="10">
        <v>2.63</v>
      </c>
      <c r="C103" s="10">
        <v>2.63</v>
      </c>
      <c r="D103" s="5">
        <f t="shared" si="2"/>
        <v>0</v>
      </c>
      <c r="E103" s="46">
        <f>D103*F5</f>
        <v>0</v>
      </c>
      <c r="F103" s="10"/>
    </row>
    <row r="104" spans="1:6" ht="15.6" x14ac:dyDescent="0.3">
      <c r="A104" s="13" t="s">
        <v>64</v>
      </c>
      <c r="B104" s="10">
        <v>41.06</v>
      </c>
      <c r="C104" s="10">
        <v>44.67</v>
      </c>
      <c r="D104" s="5">
        <f t="shared" si="2"/>
        <v>3.6099999999999994</v>
      </c>
      <c r="E104" s="46">
        <f>D104*F5</f>
        <v>39.709999999999994</v>
      </c>
      <c r="F104" s="10"/>
    </row>
    <row r="105" spans="1:6" ht="15.6" x14ac:dyDescent="0.3">
      <c r="A105" s="13" t="s">
        <v>65</v>
      </c>
      <c r="B105" s="10">
        <v>47.95</v>
      </c>
      <c r="C105" s="10">
        <v>52.18</v>
      </c>
      <c r="D105" s="5">
        <f t="shared" si="2"/>
        <v>4.2299999999999969</v>
      </c>
      <c r="E105" s="46">
        <f>D105*F5</f>
        <v>46.529999999999966</v>
      </c>
      <c r="F105" s="10"/>
    </row>
    <row r="106" spans="1:6" ht="15.6" x14ac:dyDescent="0.3">
      <c r="A106" s="13" t="s">
        <v>66</v>
      </c>
      <c r="B106" s="10">
        <v>58.48</v>
      </c>
      <c r="C106" s="10">
        <v>67.959999999999994</v>
      </c>
      <c r="D106" s="5">
        <f t="shared" si="2"/>
        <v>9.4799999999999969</v>
      </c>
      <c r="E106" s="46">
        <f>D106*F5</f>
        <v>104.27999999999997</v>
      </c>
      <c r="F106" s="10"/>
    </row>
    <row r="107" spans="1:6" ht="15.6" x14ac:dyDescent="0.3">
      <c r="A107" s="13" t="s">
        <v>124</v>
      </c>
      <c r="B107" s="10">
        <v>4.9400000000000004</v>
      </c>
      <c r="C107" s="10">
        <v>7.18</v>
      </c>
      <c r="D107" s="5">
        <f t="shared" si="2"/>
        <v>2.2399999999999993</v>
      </c>
      <c r="E107" s="46">
        <f>D107*F5</f>
        <v>24.639999999999993</v>
      </c>
      <c r="F107" s="10"/>
    </row>
    <row r="108" spans="1:6" ht="15.6" x14ac:dyDescent="0.3">
      <c r="A108" s="13" t="s">
        <v>67</v>
      </c>
      <c r="B108" s="10">
        <v>41.39</v>
      </c>
      <c r="C108" s="10">
        <v>41.49</v>
      </c>
      <c r="D108" s="5">
        <f t="shared" si="2"/>
        <v>0.10000000000000142</v>
      </c>
      <c r="E108" s="46">
        <f>D108*F5</f>
        <v>1.1000000000000156</v>
      </c>
      <c r="F108" s="10"/>
    </row>
    <row r="109" spans="1:6" ht="15.6" x14ac:dyDescent="0.3">
      <c r="A109" s="50" t="s">
        <v>68</v>
      </c>
      <c r="B109" s="51">
        <v>5.17</v>
      </c>
      <c r="C109" s="51">
        <v>12.47</v>
      </c>
      <c r="D109" s="52">
        <f t="shared" si="2"/>
        <v>7.3000000000000007</v>
      </c>
      <c r="E109" s="53">
        <f>D109*F5</f>
        <v>80.300000000000011</v>
      </c>
      <c r="F109" s="51"/>
    </row>
    <row r="110" spans="1:6" ht="15.6" x14ac:dyDescent="0.3">
      <c r="A110" s="13" t="s">
        <v>125</v>
      </c>
      <c r="B110" s="10">
        <v>42</v>
      </c>
      <c r="C110" s="10">
        <v>49.46</v>
      </c>
      <c r="D110" s="5">
        <f>C110-B110</f>
        <v>7.4600000000000009</v>
      </c>
      <c r="E110" s="46">
        <f>D110*F5</f>
        <v>82.06</v>
      </c>
      <c r="F110" s="10"/>
    </row>
    <row r="111" spans="1:6" ht="15.6" x14ac:dyDescent="0.3">
      <c r="A111" s="13" t="s">
        <v>126</v>
      </c>
      <c r="B111" s="10">
        <v>1.21</v>
      </c>
      <c r="C111" s="10">
        <v>1.33</v>
      </c>
      <c r="D111" s="5">
        <f t="shared" si="2"/>
        <v>0.12000000000000011</v>
      </c>
      <c r="E111" s="46">
        <f>D111*F5</f>
        <v>1.3200000000000012</v>
      </c>
      <c r="F111" s="10"/>
    </row>
    <row r="112" spans="1:6" ht="15.6" x14ac:dyDescent="0.3">
      <c r="A112" s="13" t="s">
        <v>69</v>
      </c>
      <c r="B112" s="10">
        <v>28.39</v>
      </c>
      <c r="C112" s="10">
        <v>30.32</v>
      </c>
      <c r="D112" s="5">
        <f t="shared" si="2"/>
        <v>1.9299999999999997</v>
      </c>
      <c r="E112" s="46">
        <f>D112*F5</f>
        <v>21.229999999999997</v>
      </c>
      <c r="F112" s="10"/>
    </row>
    <row r="113" spans="1:6" ht="15.6" x14ac:dyDescent="0.3">
      <c r="A113" s="13" t="s">
        <v>127</v>
      </c>
      <c r="B113" s="10">
        <v>44.13</v>
      </c>
      <c r="C113" s="10">
        <v>60.99</v>
      </c>
      <c r="D113" s="5">
        <f t="shared" si="2"/>
        <v>16.86</v>
      </c>
      <c r="E113" s="46">
        <f>D113*F5</f>
        <v>185.45999999999998</v>
      </c>
      <c r="F113" s="10"/>
    </row>
    <row r="114" spans="1:6" ht="15.6" x14ac:dyDescent="0.3">
      <c r="A114" s="13" t="s">
        <v>128</v>
      </c>
      <c r="B114" s="10">
        <v>25.37</v>
      </c>
      <c r="C114" s="10">
        <v>32.04</v>
      </c>
      <c r="D114" s="5">
        <f t="shared" si="2"/>
        <v>6.6699999999999982</v>
      </c>
      <c r="E114" s="46">
        <f>D114*F5</f>
        <v>73.369999999999976</v>
      </c>
      <c r="F114" s="10"/>
    </row>
    <row r="115" spans="1:6" ht="15.6" x14ac:dyDescent="0.3">
      <c r="A115" s="13" t="s">
        <v>129</v>
      </c>
      <c r="B115" s="10">
        <v>13.21</v>
      </c>
      <c r="C115" s="10">
        <v>20.260000000000002</v>
      </c>
      <c r="D115" s="5">
        <f t="shared" si="2"/>
        <v>7.0500000000000007</v>
      </c>
      <c r="E115" s="46">
        <f>D115*F5</f>
        <v>77.550000000000011</v>
      </c>
      <c r="F115" s="10"/>
    </row>
    <row r="116" spans="1:6" ht="15.6" x14ac:dyDescent="0.3">
      <c r="A116" s="13" t="s">
        <v>70</v>
      </c>
      <c r="B116" s="10">
        <v>40.04</v>
      </c>
      <c r="C116" s="10">
        <v>43.8</v>
      </c>
      <c r="D116" s="5">
        <f t="shared" si="2"/>
        <v>3.759999999999998</v>
      </c>
      <c r="E116" s="46">
        <f>D116*F5</f>
        <v>41.359999999999978</v>
      </c>
      <c r="F116" s="10"/>
    </row>
    <row r="117" spans="1:6" ht="15.6" x14ac:dyDescent="0.3">
      <c r="A117" s="13" t="s">
        <v>71</v>
      </c>
      <c r="B117" s="10">
        <v>63.6</v>
      </c>
      <c r="C117" s="10">
        <v>72.42</v>
      </c>
      <c r="D117" s="5">
        <f t="shared" si="2"/>
        <v>8.82</v>
      </c>
      <c r="E117" s="46">
        <f>D117*F5</f>
        <v>97.02000000000001</v>
      </c>
      <c r="F117" s="10"/>
    </row>
    <row r="118" spans="1:6" ht="15.6" x14ac:dyDescent="0.3">
      <c r="A118" s="13" t="s">
        <v>130</v>
      </c>
      <c r="B118" s="10">
        <v>4.95</v>
      </c>
      <c r="C118" s="10">
        <v>4.95</v>
      </c>
      <c r="D118" s="5">
        <f t="shared" si="2"/>
        <v>0</v>
      </c>
      <c r="E118" s="46">
        <f>D118*F5</f>
        <v>0</v>
      </c>
      <c r="F118" s="10"/>
    </row>
    <row r="119" spans="1:6" ht="15.6" x14ac:dyDescent="0.3">
      <c r="A119" s="13" t="s">
        <v>131</v>
      </c>
      <c r="B119" s="10">
        <v>0.97</v>
      </c>
      <c r="C119" s="10">
        <v>0.97</v>
      </c>
      <c r="D119" s="5">
        <f t="shared" si="2"/>
        <v>0</v>
      </c>
      <c r="E119" s="46">
        <f>D119*F5</f>
        <v>0</v>
      </c>
      <c r="F119" s="10"/>
    </row>
    <row r="120" spans="1:6" ht="15.6" x14ac:dyDescent="0.3">
      <c r="A120" s="13" t="s">
        <v>72</v>
      </c>
      <c r="B120" s="10">
        <v>21.99</v>
      </c>
      <c r="C120" s="10">
        <v>25.13</v>
      </c>
      <c r="D120" s="5">
        <f t="shared" si="2"/>
        <v>3.1400000000000006</v>
      </c>
      <c r="E120" s="46">
        <f>D120*F5</f>
        <v>34.540000000000006</v>
      </c>
      <c r="F120" s="10"/>
    </row>
    <row r="121" spans="1:6" ht="15.6" x14ac:dyDescent="0.3">
      <c r="A121" s="13" t="s">
        <v>73</v>
      </c>
      <c r="B121" s="10">
        <v>11.46</v>
      </c>
      <c r="C121" s="10">
        <v>24.9</v>
      </c>
      <c r="D121" s="5">
        <f t="shared" si="2"/>
        <v>13.439999999999998</v>
      </c>
      <c r="E121" s="46">
        <f>D121*F5</f>
        <v>147.83999999999997</v>
      </c>
      <c r="F121" s="10"/>
    </row>
    <row r="122" spans="1:6" ht="15.6" x14ac:dyDescent="0.3">
      <c r="A122" s="13" t="s">
        <v>74</v>
      </c>
      <c r="B122" s="10">
        <v>8.8000000000000007</v>
      </c>
      <c r="C122" s="10">
        <v>9.19</v>
      </c>
      <c r="D122" s="5">
        <f t="shared" si="2"/>
        <v>0.38999999999999879</v>
      </c>
      <c r="E122" s="46">
        <f>D122*F5</f>
        <v>4.2899999999999867</v>
      </c>
      <c r="F122" s="10"/>
    </row>
    <row r="123" spans="1:6" ht="15.6" x14ac:dyDescent="0.3">
      <c r="A123" s="13" t="s">
        <v>132</v>
      </c>
      <c r="B123" s="10">
        <v>1.1100000000000001</v>
      </c>
      <c r="C123" s="10">
        <v>1.36</v>
      </c>
      <c r="D123" s="5">
        <f t="shared" si="2"/>
        <v>0.25</v>
      </c>
      <c r="E123" s="46">
        <f>D123*F5</f>
        <v>2.75</v>
      </c>
      <c r="F123" s="10"/>
    </row>
    <row r="124" spans="1:6" ht="15.6" x14ac:dyDescent="0.3">
      <c r="A124" s="13" t="s">
        <v>133</v>
      </c>
      <c r="B124" s="10">
        <v>20.440000000000001</v>
      </c>
      <c r="C124" s="10">
        <v>43.8</v>
      </c>
      <c r="D124" s="5">
        <f t="shared" si="2"/>
        <v>23.359999999999996</v>
      </c>
      <c r="E124" s="46">
        <f>D124*F5</f>
        <v>256.95999999999998</v>
      </c>
      <c r="F124" s="10"/>
    </row>
    <row r="125" spans="1:6" ht="15.6" x14ac:dyDescent="0.3">
      <c r="A125" s="13" t="s">
        <v>75</v>
      </c>
      <c r="B125" s="10">
        <v>89.86</v>
      </c>
      <c r="C125" s="10">
        <v>97.1</v>
      </c>
      <c r="D125" s="5">
        <f t="shared" si="2"/>
        <v>7.2399999999999949</v>
      </c>
      <c r="E125" s="46">
        <f>D125*F5</f>
        <v>79.639999999999944</v>
      </c>
      <c r="F125" s="10"/>
    </row>
    <row r="126" spans="1:6" ht="15.6" x14ac:dyDescent="0.3">
      <c r="A126" s="13" t="s">
        <v>134</v>
      </c>
      <c r="B126" s="10">
        <v>8.82</v>
      </c>
      <c r="C126" s="10">
        <v>8.84</v>
      </c>
      <c r="D126" s="5">
        <f t="shared" si="2"/>
        <v>1.9999999999999574E-2</v>
      </c>
      <c r="E126" s="46">
        <f>D126*F5</f>
        <v>0.21999999999999531</v>
      </c>
      <c r="F126" s="10"/>
    </row>
    <row r="127" spans="1:6" ht="15.6" x14ac:dyDescent="0.3">
      <c r="A127" s="13" t="s">
        <v>135</v>
      </c>
      <c r="B127" s="10">
        <v>16.940000000000001</v>
      </c>
      <c r="C127" s="10">
        <v>21.56</v>
      </c>
      <c r="D127" s="5">
        <f t="shared" si="2"/>
        <v>4.6199999999999974</v>
      </c>
      <c r="E127" s="46">
        <f>D127*F5</f>
        <v>50.819999999999972</v>
      </c>
      <c r="F127" s="10"/>
    </row>
    <row r="128" spans="1:6" ht="15.6" x14ac:dyDescent="0.3">
      <c r="A128" s="13" t="s">
        <v>76</v>
      </c>
      <c r="B128" s="10">
        <v>18.059999999999999</v>
      </c>
      <c r="C128" s="10">
        <v>19.86</v>
      </c>
      <c r="D128" s="5">
        <f t="shared" si="2"/>
        <v>1.8000000000000007</v>
      </c>
      <c r="E128" s="46">
        <f>D128*F5</f>
        <v>19.800000000000008</v>
      </c>
      <c r="F128" s="10"/>
    </row>
    <row r="129" spans="1:6" ht="15.6" x14ac:dyDescent="0.3">
      <c r="A129" s="13" t="s">
        <v>136</v>
      </c>
      <c r="B129" s="10">
        <v>21.2</v>
      </c>
      <c r="C129" s="10">
        <v>28.63</v>
      </c>
      <c r="D129" s="5">
        <f t="shared" si="2"/>
        <v>7.43</v>
      </c>
      <c r="E129" s="46">
        <f>D129*F5</f>
        <v>81.72999999999999</v>
      </c>
      <c r="F129" s="10"/>
    </row>
    <row r="130" spans="1:6" ht="15.6" x14ac:dyDescent="0.3">
      <c r="A130" s="13" t="s">
        <v>137</v>
      </c>
      <c r="B130" s="10">
        <v>14.83</v>
      </c>
      <c r="C130" s="10">
        <v>20.92</v>
      </c>
      <c r="D130" s="5">
        <f t="shared" si="2"/>
        <v>6.0900000000000016</v>
      </c>
      <c r="E130" s="46">
        <f>D130*F5</f>
        <v>66.990000000000023</v>
      </c>
      <c r="F130" s="10"/>
    </row>
    <row r="131" spans="1:6" ht="15.6" x14ac:dyDescent="0.3">
      <c r="A131" s="13" t="s">
        <v>77</v>
      </c>
      <c r="B131" s="10">
        <v>25.7</v>
      </c>
      <c r="C131" s="10">
        <v>29.27</v>
      </c>
      <c r="D131" s="5">
        <f t="shared" si="2"/>
        <v>3.5700000000000003</v>
      </c>
      <c r="E131" s="46">
        <f>D131*F5</f>
        <v>39.270000000000003</v>
      </c>
      <c r="F131" s="10"/>
    </row>
    <row r="132" spans="1:6" ht="15.6" x14ac:dyDescent="0.3">
      <c r="A132" s="13" t="s">
        <v>138</v>
      </c>
      <c r="B132" s="10">
        <v>23.67</v>
      </c>
      <c r="C132" s="10">
        <v>27.52</v>
      </c>
      <c r="D132" s="5">
        <f t="shared" si="2"/>
        <v>3.8499999999999979</v>
      </c>
      <c r="E132" s="46">
        <f>D132*F5</f>
        <v>42.34999999999998</v>
      </c>
      <c r="F132" s="10"/>
    </row>
    <row r="133" spans="1:6" ht="15.6" x14ac:dyDescent="0.3">
      <c r="A133" s="13" t="s">
        <v>78</v>
      </c>
      <c r="B133" s="10">
        <v>99.07</v>
      </c>
      <c r="C133" s="10">
        <v>105.82</v>
      </c>
      <c r="D133" s="5">
        <f t="shared" si="2"/>
        <v>6.75</v>
      </c>
      <c r="E133" s="46">
        <f>D133*F5</f>
        <v>74.25</v>
      </c>
      <c r="F133" s="10"/>
    </row>
    <row r="134" spans="1:6" ht="15.6" x14ac:dyDescent="0.3">
      <c r="A134" s="13" t="s">
        <v>79</v>
      </c>
      <c r="B134" s="10">
        <v>42</v>
      </c>
      <c r="C134" s="10">
        <v>45.83</v>
      </c>
      <c r="D134" s="5">
        <f t="shared" si="2"/>
        <v>3.8299999999999983</v>
      </c>
      <c r="E134" s="46">
        <f>D134*F5</f>
        <v>42.129999999999981</v>
      </c>
      <c r="F134" s="10"/>
    </row>
    <row r="135" spans="1:6" ht="15.6" x14ac:dyDescent="0.3">
      <c r="A135" s="13" t="s">
        <v>80</v>
      </c>
      <c r="B135" s="10">
        <v>41.75</v>
      </c>
      <c r="C135" s="10">
        <v>42.21</v>
      </c>
      <c r="D135" s="5">
        <f t="shared" si="2"/>
        <v>0.46000000000000085</v>
      </c>
      <c r="E135" s="46">
        <f>D135*F5</f>
        <v>5.0600000000000094</v>
      </c>
      <c r="F135" s="10"/>
    </row>
    <row r="136" spans="1:6" ht="15.6" x14ac:dyDescent="0.3">
      <c r="A136" s="13" t="s">
        <v>81</v>
      </c>
      <c r="B136" s="10">
        <v>67.790000000000006</v>
      </c>
      <c r="C136" s="10">
        <v>70.760000000000005</v>
      </c>
      <c r="D136" s="5">
        <f t="shared" si="2"/>
        <v>2.9699999999999989</v>
      </c>
      <c r="E136" s="46">
        <f>D136*F5</f>
        <v>32.669999999999987</v>
      </c>
      <c r="F136" s="10"/>
    </row>
    <row r="137" spans="1:6" ht="15.6" x14ac:dyDescent="0.3">
      <c r="A137" s="13" t="s">
        <v>139</v>
      </c>
      <c r="B137" s="10">
        <v>37.700000000000003</v>
      </c>
      <c r="C137" s="10">
        <v>45.35</v>
      </c>
      <c r="D137" s="5">
        <f t="shared" si="2"/>
        <v>7.6499999999999986</v>
      </c>
      <c r="E137" s="46">
        <f>D137*F5</f>
        <v>84.149999999999977</v>
      </c>
      <c r="F137" s="10"/>
    </row>
    <row r="138" spans="1:6" ht="15.6" x14ac:dyDescent="0.3">
      <c r="A138" s="13" t="s">
        <v>82</v>
      </c>
      <c r="B138" s="10">
        <v>38.6</v>
      </c>
      <c r="C138" s="10">
        <v>43.27</v>
      </c>
      <c r="D138" s="5">
        <f t="shared" si="2"/>
        <v>4.6700000000000017</v>
      </c>
      <c r="E138" s="46">
        <f>D138*F5</f>
        <v>51.370000000000019</v>
      </c>
      <c r="F138" s="10"/>
    </row>
    <row r="139" spans="1:6" ht="15.6" x14ac:dyDescent="0.3">
      <c r="A139" s="13" t="s">
        <v>140</v>
      </c>
      <c r="B139" s="10">
        <v>17.510000000000002</v>
      </c>
      <c r="C139" s="10">
        <v>21.34</v>
      </c>
      <c r="D139" s="5">
        <f t="shared" si="2"/>
        <v>3.8299999999999983</v>
      </c>
      <c r="E139" s="46">
        <f>D139*F5</f>
        <v>42.129999999999981</v>
      </c>
      <c r="F139" s="10"/>
    </row>
    <row r="140" spans="1:6" ht="15.6" x14ac:dyDescent="0.3">
      <c r="A140" s="13" t="s">
        <v>141</v>
      </c>
      <c r="B140" s="10">
        <v>8.52</v>
      </c>
      <c r="C140" s="10">
        <v>8.89</v>
      </c>
      <c r="D140" s="5">
        <f t="shared" si="2"/>
        <v>0.37000000000000099</v>
      </c>
      <c r="E140" s="46">
        <f>D140*F5</f>
        <v>4.0700000000000109</v>
      </c>
      <c r="F140" s="10"/>
    </row>
    <row r="141" spans="1:6" ht="15.6" x14ac:dyDescent="0.3">
      <c r="A141" s="13" t="s">
        <v>142</v>
      </c>
      <c r="B141" s="10">
        <v>22.37</v>
      </c>
      <c r="C141" s="10">
        <v>23.38</v>
      </c>
      <c r="D141" s="5">
        <f t="shared" si="2"/>
        <v>1.009999999999998</v>
      </c>
      <c r="E141" s="46">
        <f>D141*F5</f>
        <v>11.109999999999978</v>
      </c>
      <c r="F141" s="10"/>
    </row>
    <row r="142" spans="1:6" ht="15.6" x14ac:dyDescent="0.3">
      <c r="A142" s="13" t="s">
        <v>143</v>
      </c>
      <c r="B142" s="10">
        <v>6.63</v>
      </c>
      <c r="C142" s="10">
        <v>6.93</v>
      </c>
      <c r="D142" s="5">
        <f t="shared" si="2"/>
        <v>0.29999999999999982</v>
      </c>
      <c r="E142" s="46">
        <f>D142*F5</f>
        <v>3.299999999999998</v>
      </c>
      <c r="F142" s="10"/>
    </row>
    <row r="143" spans="1:6" ht="15.6" x14ac:dyDescent="0.3">
      <c r="A143" s="13" t="s">
        <v>83</v>
      </c>
      <c r="B143" s="10">
        <v>42.39</v>
      </c>
      <c r="C143" s="10">
        <v>48.51</v>
      </c>
      <c r="D143" s="5">
        <f t="shared" si="2"/>
        <v>6.1199999999999974</v>
      </c>
      <c r="E143" s="46">
        <f>D143*F5</f>
        <v>67.319999999999965</v>
      </c>
      <c r="F143" s="10"/>
    </row>
    <row r="144" spans="1:6" ht="15.6" x14ac:dyDescent="0.3">
      <c r="A144" s="13" t="s">
        <v>144</v>
      </c>
      <c r="B144" s="10">
        <v>23.34</v>
      </c>
      <c r="C144" s="10">
        <v>23.34</v>
      </c>
      <c r="D144" s="5">
        <f t="shared" si="2"/>
        <v>0</v>
      </c>
      <c r="E144" s="46">
        <f>D144*F5</f>
        <v>0</v>
      </c>
      <c r="F144" s="10"/>
    </row>
    <row r="145" spans="1:6" ht="15.6" x14ac:dyDescent="0.3">
      <c r="A145" s="13" t="s">
        <v>145</v>
      </c>
      <c r="B145" s="10">
        <v>70.59</v>
      </c>
      <c r="C145" s="10">
        <v>70.59</v>
      </c>
      <c r="D145" s="5">
        <f t="shared" si="2"/>
        <v>0</v>
      </c>
      <c r="E145" s="46">
        <f>D145*F5</f>
        <v>0</v>
      </c>
      <c r="F145" s="10"/>
    </row>
    <row r="146" spans="1:6" ht="15.6" x14ac:dyDescent="0.3">
      <c r="A146" s="17" t="s">
        <v>5</v>
      </c>
      <c r="B146" s="18"/>
      <c r="C146" s="19"/>
      <c r="D146" s="8">
        <f>SUM(D7:D145)</f>
        <v>390.34999999999997</v>
      </c>
      <c r="E146" s="8">
        <f>SUM(E7:E145)</f>
        <v>4315.7118999999993</v>
      </c>
      <c r="F146" s="5"/>
    </row>
    <row r="147" spans="1:6" x14ac:dyDescent="0.3">
      <c r="A147" s="20" t="s">
        <v>7</v>
      </c>
      <c r="B147" s="20"/>
      <c r="D147" s="21"/>
      <c r="E147" s="21"/>
      <c r="F147" s="21" t="s">
        <v>165</v>
      </c>
    </row>
    <row r="148" spans="1:6" x14ac:dyDescent="0.3">
      <c r="A148" s="22" t="s">
        <v>84</v>
      </c>
      <c r="B148" s="22"/>
      <c r="C148" s="23"/>
      <c r="D148" s="23"/>
      <c r="E148" s="23"/>
      <c r="F148" s="23"/>
    </row>
  </sheetData>
  <mergeCells count="2">
    <mergeCell ref="E8:E17"/>
    <mergeCell ref="E20:E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Views>
    <sheetView workbookViewId="0">
      <selection activeCell="F21" sqref="F21"/>
    </sheetView>
  </sheetViews>
  <sheetFormatPr baseColWidth="10" defaultRowHeight="14.4" x14ac:dyDescent="0.3"/>
  <cols>
    <col min="1" max="1" width="13.88671875" customWidth="1"/>
    <col min="5" max="5" width="12.109375" style="11" customWidth="1"/>
    <col min="6" max="6" width="18.6640625" customWidth="1"/>
  </cols>
  <sheetData>
    <row r="1" spans="1:7" ht="15.6" x14ac:dyDescent="0.3">
      <c r="A1" s="14" t="s">
        <v>0</v>
      </c>
      <c r="B1" s="14"/>
      <c r="C1" s="14"/>
      <c r="D1" s="14"/>
      <c r="E1" s="14"/>
      <c r="F1" s="14"/>
    </row>
    <row r="2" spans="1:7" x14ac:dyDescent="0.3">
      <c r="A2" s="15" t="s">
        <v>146</v>
      </c>
      <c r="C2" s="15"/>
      <c r="D2" s="15"/>
      <c r="E2" s="15"/>
      <c r="F2" s="15"/>
    </row>
    <row r="3" spans="1:7" x14ac:dyDescent="0.3">
      <c r="A3" s="16" t="s">
        <v>169</v>
      </c>
      <c r="B3" s="16"/>
      <c r="C3" s="16"/>
      <c r="D3" s="16"/>
      <c r="E3" s="16"/>
      <c r="F3" s="16"/>
    </row>
    <row r="4" spans="1:7" ht="15.6" x14ac:dyDescent="0.3">
      <c r="A4" s="2" t="s">
        <v>153</v>
      </c>
      <c r="B4" s="15" t="s">
        <v>155</v>
      </c>
      <c r="C4" s="2"/>
      <c r="D4" s="2"/>
      <c r="E4" s="31" t="s">
        <v>151</v>
      </c>
      <c r="F4" s="1">
        <v>12.81</v>
      </c>
    </row>
    <row r="5" spans="1:7" ht="16.2" thickBot="1" x14ac:dyDescent="0.35">
      <c r="A5" s="2" t="s">
        <v>154</v>
      </c>
      <c r="B5" s="15" t="s">
        <v>156</v>
      </c>
      <c r="C5" s="2"/>
      <c r="D5" s="2"/>
      <c r="E5" s="3" t="s">
        <v>152</v>
      </c>
      <c r="F5" s="1">
        <v>11.27</v>
      </c>
    </row>
    <row r="6" spans="1:7" ht="15.6" thickTop="1" thickBot="1" x14ac:dyDescent="0.35">
      <c r="A6" s="4" t="s">
        <v>8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6</v>
      </c>
      <c r="G6" s="38" t="s">
        <v>150</v>
      </c>
    </row>
    <row r="7" spans="1:7" ht="16.2" thickTop="1" x14ac:dyDescent="0.3">
      <c r="A7" s="39" t="s">
        <v>85</v>
      </c>
      <c r="B7" s="40">
        <v>1.05</v>
      </c>
      <c r="C7" s="40">
        <v>1.17</v>
      </c>
      <c r="D7" s="41">
        <f t="shared" ref="D7:D36" si="0">C7-B7</f>
        <v>0.11999999999999988</v>
      </c>
      <c r="E7" s="48">
        <f>D7*F4</f>
        <v>1.5371999999999986</v>
      </c>
      <c r="F7" s="35"/>
      <c r="G7" s="37"/>
    </row>
    <row r="8" spans="1:7" ht="15.6" x14ac:dyDescent="0.3">
      <c r="A8" s="26" t="s">
        <v>86</v>
      </c>
      <c r="B8" s="24">
        <v>0</v>
      </c>
      <c r="C8" s="24">
        <v>0</v>
      </c>
      <c r="D8" s="25">
        <f t="shared" si="0"/>
        <v>0</v>
      </c>
      <c r="E8" s="196">
        <f>D12*F4</f>
        <v>87.748500000000107</v>
      </c>
      <c r="F8" s="36"/>
      <c r="G8" s="49">
        <f>0.1*E8</f>
        <v>8.7748500000000114</v>
      </c>
    </row>
    <row r="9" spans="1:7" ht="15.6" x14ac:dyDescent="0.3">
      <c r="A9" s="26" t="s">
        <v>87</v>
      </c>
      <c r="B9" s="24">
        <v>0</v>
      </c>
      <c r="C9" s="24">
        <v>0</v>
      </c>
      <c r="D9" s="25">
        <f t="shared" si="0"/>
        <v>0</v>
      </c>
      <c r="E9" s="197"/>
      <c r="F9" s="36"/>
      <c r="G9" s="49">
        <f>0.1*E8</f>
        <v>8.7748500000000114</v>
      </c>
    </row>
    <row r="10" spans="1:7" ht="15.6" x14ac:dyDescent="0.3">
      <c r="A10" s="26" t="s">
        <v>88</v>
      </c>
      <c r="B10" s="24">
        <v>0</v>
      </c>
      <c r="C10" s="24">
        <v>0</v>
      </c>
      <c r="D10" s="25">
        <f t="shared" si="0"/>
        <v>0</v>
      </c>
      <c r="E10" s="197"/>
      <c r="F10" s="36"/>
      <c r="G10" s="49">
        <f>0.1*E8</f>
        <v>8.7748500000000114</v>
      </c>
    </row>
    <row r="11" spans="1:7" ht="15.6" x14ac:dyDescent="0.3">
      <c r="A11" s="27" t="s">
        <v>9</v>
      </c>
      <c r="B11" s="24">
        <v>0</v>
      </c>
      <c r="C11" s="24">
        <v>0</v>
      </c>
      <c r="D11" s="25">
        <f t="shared" si="0"/>
        <v>0</v>
      </c>
      <c r="E11" s="197"/>
      <c r="F11" s="36"/>
      <c r="G11" s="49">
        <f>0.1*E8</f>
        <v>8.7748500000000114</v>
      </c>
    </row>
    <row r="12" spans="1:7" ht="15.6" x14ac:dyDescent="0.3">
      <c r="A12" s="27" t="s">
        <v>10</v>
      </c>
      <c r="B12" s="24">
        <v>75.69</v>
      </c>
      <c r="C12" s="24">
        <v>82.54</v>
      </c>
      <c r="D12" s="25">
        <f t="shared" si="0"/>
        <v>6.8500000000000085</v>
      </c>
      <c r="E12" s="197"/>
      <c r="F12" s="36"/>
      <c r="G12" s="49">
        <f>0.1*E8</f>
        <v>8.7748500000000114</v>
      </c>
    </row>
    <row r="13" spans="1:7" ht="15.6" x14ac:dyDescent="0.3">
      <c r="A13" s="27" t="s">
        <v>11</v>
      </c>
      <c r="B13" s="24">
        <v>0</v>
      </c>
      <c r="C13" s="24">
        <v>0</v>
      </c>
      <c r="D13" s="25">
        <f t="shared" si="0"/>
        <v>0</v>
      </c>
      <c r="E13" s="197"/>
      <c r="F13" s="36"/>
      <c r="G13" s="49">
        <f>0.1*E8</f>
        <v>8.7748500000000114</v>
      </c>
    </row>
    <row r="14" spans="1:7" ht="15.6" x14ac:dyDescent="0.3">
      <c r="A14" s="27" t="s">
        <v>12</v>
      </c>
      <c r="B14" s="24">
        <v>0</v>
      </c>
      <c r="C14" s="24">
        <v>0</v>
      </c>
      <c r="D14" s="25">
        <f t="shared" si="0"/>
        <v>0</v>
      </c>
      <c r="E14" s="197"/>
      <c r="F14" s="36"/>
      <c r="G14" s="49">
        <f>0.1*E8</f>
        <v>8.7748500000000114</v>
      </c>
    </row>
    <row r="15" spans="1:7" ht="15.6" x14ac:dyDescent="0.3">
      <c r="A15" s="27" t="s">
        <v>13</v>
      </c>
      <c r="B15" s="24">
        <v>0</v>
      </c>
      <c r="C15" s="24">
        <v>0</v>
      </c>
      <c r="D15" s="25">
        <f t="shared" si="0"/>
        <v>0</v>
      </c>
      <c r="E15" s="197"/>
      <c r="F15" s="36"/>
      <c r="G15" s="49">
        <f>0.1*E8</f>
        <v>8.7748500000000114</v>
      </c>
    </row>
    <row r="16" spans="1:7" ht="15.6" x14ac:dyDescent="0.3">
      <c r="A16" s="27" t="s">
        <v>89</v>
      </c>
      <c r="B16" s="24">
        <v>0</v>
      </c>
      <c r="C16" s="24">
        <v>0</v>
      </c>
      <c r="D16" s="25">
        <f t="shared" si="0"/>
        <v>0</v>
      </c>
      <c r="E16" s="197"/>
      <c r="F16" s="36"/>
      <c r="G16" s="49">
        <f>0.1*E8</f>
        <v>8.7748500000000114</v>
      </c>
    </row>
    <row r="17" spans="1:7" ht="15.6" x14ac:dyDescent="0.3">
      <c r="A17" s="27" t="s">
        <v>147</v>
      </c>
      <c r="B17" s="24">
        <v>0</v>
      </c>
      <c r="C17" s="24">
        <v>0</v>
      </c>
      <c r="D17" s="25">
        <f t="shared" si="0"/>
        <v>0</v>
      </c>
      <c r="E17" s="198"/>
      <c r="F17" s="36"/>
      <c r="G17" s="49">
        <f>0.1*E8</f>
        <v>8.7748500000000114</v>
      </c>
    </row>
    <row r="18" spans="1:7" ht="15.6" x14ac:dyDescent="0.3">
      <c r="A18" s="12" t="s">
        <v>149</v>
      </c>
      <c r="B18" s="32">
        <v>0.57999999999999996</v>
      </c>
      <c r="C18" s="32">
        <v>0.57999999999999996</v>
      </c>
      <c r="D18" s="33">
        <f t="shared" si="0"/>
        <v>0</v>
      </c>
      <c r="E18" s="34">
        <f>D18*F4</f>
        <v>0</v>
      </c>
      <c r="F18" s="5"/>
      <c r="G18" s="10"/>
    </row>
    <row r="19" spans="1:7" ht="15.6" x14ac:dyDescent="0.3">
      <c r="A19" s="12" t="s">
        <v>16</v>
      </c>
      <c r="B19" s="32">
        <v>29.85</v>
      </c>
      <c r="C19" s="32">
        <v>29.85</v>
      </c>
      <c r="D19" s="33">
        <f t="shared" si="0"/>
        <v>0</v>
      </c>
      <c r="E19" s="34">
        <f>D19*F4</f>
        <v>0</v>
      </c>
      <c r="F19" s="5"/>
      <c r="G19" s="10"/>
    </row>
    <row r="20" spans="1:7" ht="15.6" x14ac:dyDescent="0.3">
      <c r="A20" s="28" t="s">
        <v>90</v>
      </c>
      <c r="B20" s="29">
        <v>0</v>
      </c>
      <c r="C20" s="29">
        <v>0</v>
      </c>
      <c r="D20" s="30">
        <f t="shared" si="0"/>
        <v>0</v>
      </c>
      <c r="E20" s="193">
        <f>D23*F4</f>
        <v>10.888499999999928</v>
      </c>
      <c r="F20" s="36"/>
      <c r="G20" s="49">
        <f>0.17*E20</f>
        <v>1.8510449999999878</v>
      </c>
    </row>
    <row r="21" spans="1:7" ht="15.6" x14ac:dyDescent="0.3">
      <c r="A21" s="28" t="s">
        <v>14</v>
      </c>
      <c r="B21" s="29">
        <v>0</v>
      </c>
      <c r="C21" s="29">
        <v>0</v>
      </c>
      <c r="D21" s="30">
        <f t="shared" si="0"/>
        <v>0</v>
      </c>
      <c r="E21" s="194"/>
      <c r="F21" s="36"/>
      <c r="G21" s="49">
        <f>0.17*E20</f>
        <v>1.8510449999999878</v>
      </c>
    </row>
    <row r="22" spans="1:7" ht="15.6" x14ac:dyDescent="0.3">
      <c r="A22" s="28" t="s">
        <v>148</v>
      </c>
      <c r="B22" s="29">
        <v>0</v>
      </c>
      <c r="C22" s="29">
        <v>0</v>
      </c>
      <c r="D22" s="30">
        <f t="shared" si="0"/>
        <v>0</v>
      </c>
      <c r="E22" s="194"/>
      <c r="F22" s="36"/>
      <c r="G22" s="49">
        <f>0.17*E20</f>
        <v>1.8510449999999878</v>
      </c>
    </row>
    <row r="23" spans="1:7" ht="15.6" x14ac:dyDescent="0.3">
      <c r="A23" s="28" t="s">
        <v>15</v>
      </c>
      <c r="B23" s="29">
        <v>69.95</v>
      </c>
      <c r="C23" s="29">
        <v>70.8</v>
      </c>
      <c r="D23" s="30">
        <f t="shared" si="0"/>
        <v>0.84999999999999432</v>
      </c>
      <c r="E23" s="194"/>
      <c r="F23" s="36"/>
      <c r="G23" s="49">
        <f>0.17*E20</f>
        <v>1.8510449999999878</v>
      </c>
    </row>
    <row r="24" spans="1:7" ht="15.6" x14ac:dyDescent="0.3">
      <c r="A24" s="28" t="s">
        <v>17</v>
      </c>
      <c r="B24" s="29">
        <v>0</v>
      </c>
      <c r="C24" s="29">
        <v>0</v>
      </c>
      <c r="D24" s="30">
        <f t="shared" si="0"/>
        <v>0</v>
      </c>
      <c r="E24" s="194"/>
      <c r="F24" s="36"/>
      <c r="G24" s="49">
        <f>0.17*E20</f>
        <v>1.8510449999999878</v>
      </c>
    </row>
    <row r="25" spans="1:7" ht="15.6" x14ac:dyDescent="0.3">
      <c r="A25" s="28" t="s">
        <v>91</v>
      </c>
      <c r="B25" s="29">
        <v>0</v>
      </c>
      <c r="C25" s="29">
        <v>0</v>
      </c>
      <c r="D25" s="30">
        <f t="shared" si="0"/>
        <v>0</v>
      </c>
      <c r="E25" s="195"/>
      <c r="F25" s="36"/>
      <c r="G25" s="49">
        <f>0.17*E20</f>
        <v>1.8510449999999878</v>
      </c>
    </row>
    <row r="26" spans="1:7" ht="15.6" x14ac:dyDescent="0.3">
      <c r="A26" s="12" t="s">
        <v>92</v>
      </c>
      <c r="B26" s="9">
        <v>5.75</v>
      </c>
      <c r="C26" s="6">
        <v>6.8</v>
      </c>
      <c r="D26" s="5">
        <f t="shared" si="0"/>
        <v>1.0499999999999998</v>
      </c>
      <c r="E26" s="7">
        <f>D26*F4</f>
        <v>13.450499999999998</v>
      </c>
      <c r="F26" s="5"/>
    </row>
    <row r="27" spans="1:7" ht="15.6" x14ac:dyDescent="0.3">
      <c r="A27" s="12" t="s">
        <v>93</v>
      </c>
      <c r="B27" s="6">
        <v>2.17</v>
      </c>
      <c r="C27" s="6">
        <v>2.17</v>
      </c>
      <c r="D27" s="5">
        <f t="shared" si="0"/>
        <v>0</v>
      </c>
      <c r="E27" s="7">
        <f>D27*F4</f>
        <v>0</v>
      </c>
      <c r="F27" s="5"/>
    </row>
    <row r="28" spans="1:7" ht="15.6" x14ac:dyDescent="0.3">
      <c r="A28" s="12" t="s">
        <v>94</v>
      </c>
      <c r="B28" s="5">
        <v>12.62</v>
      </c>
      <c r="C28" s="5">
        <v>13.47</v>
      </c>
      <c r="D28" s="5">
        <f t="shared" si="0"/>
        <v>0.85000000000000142</v>
      </c>
      <c r="E28" s="7">
        <f>D28*F4</f>
        <v>10.888500000000018</v>
      </c>
      <c r="F28" s="5"/>
    </row>
    <row r="29" spans="1:7" ht="15.6" x14ac:dyDescent="0.3">
      <c r="A29" s="12" t="s">
        <v>95</v>
      </c>
      <c r="B29" s="6">
        <v>6</v>
      </c>
      <c r="C29" s="6">
        <v>6.48</v>
      </c>
      <c r="D29" s="5">
        <f t="shared" si="0"/>
        <v>0.48000000000000043</v>
      </c>
      <c r="E29" s="7">
        <f>D29*F4</f>
        <v>6.1488000000000058</v>
      </c>
      <c r="F29" s="5"/>
    </row>
    <row r="30" spans="1:7" ht="15.6" x14ac:dyDescent="0.3">
      <c r="A30" s="12" t="s">
        <v>96</v>
      </c>
      <c r="B30" s="6">
        <v>4.6500000000000004</v>
      </c>
      <c r="C30" s="6">
        <v>4.6500000000000004</v>
      </c>
      <c r="D30" s="5">
        <f t="shared" si="0"/>
        <v>0</v>
      </c>
      <c r="E30" s="7">
        <f>D30*F4</f>
        <v>0</v>
      </c>
      <c r="F30" s="5"/>
    </row>
    <row r="31" spans="1:7" ht="15.6" x14ac:dyDescent="0.3">
      <c r="A31" s="12" t="s">
        <v>97</v>
      </c>
      <c r="B31" s="6">
        <v>21.83</v>
      </c>
      <c r="C31" s="6">
        <v>21.9</v>
      </c>
      <c r="D31" s="5">
        <f t="shared" si="0"/>
        <v>7.0000000000000284E-2</v>
      </c>
      <c r="E31" s="7">
        <f>D31*F4</f>
        <v>0.89670000000000372</v>
      </c>
      <c r="F31" s="5"/>
    </row>
    <row r="32" spans="1:7" ht="15.6" x14ac:dyDescent="0.3">
      <c r="A32" s="12" t="s">
        <v>98</v>
      </c>
      <c r="B32" s="6">
        <v>9.33</v>
      </c>
      <c r="C32" s="6">
        <v>0.33</v>
      </c>
      <c r="D32" s="5">
        <f t="shared" si="0"/>
        <v>-9</v>
      </c>
      <c r="E32" s="7">
        <f>D32*F4</f>
        <v>-115.29</v>
      </c>
      <c r="F32" s="5"/>
    </row>
    <row r="33" spans="1:6" ht="15.6" x14ac:dyDescent="0.3">
      <c r="A33" s="12" t="s">
        <v>99</v>
      </c>
      <c r="B33" s="6">
        <v>18.98</v>
      </c>
      <c r="C33" s="6">
        <v>19.21</v>
      </c>
      <c r="D33" s="5">
        <f t="shared" si="0"/>
        <v>0.23000000000000043</v>
      </c>
      <c r="E33" s="7">
        <f>D33*F4</f>
        <v>2.9463000000000057</v>
      </c>
      <c r="F33" s="5"/>
    </row>
    <row r="34" spans="1:6" ht="15.6" x14ac:dyDescent="0.3">
      <c r="A34" s="12" t="s">
        <v>100</v>
      </c>
      <c r="B34" s="6">
        <v>13.04</v>
      </c>
      <c r="C34" s="6">
        <v>13.18</v>
      </c>
      <c r="D34" s="5">
        <f t="shared" si="0"/>
        <v>0.14000000000000057</v>
      </c>
      <c r="E34" s="7">
        <f>D34*F4</f>
        <v>1.7934000000000074</v>
      </c>
      <c r="F34" s="5"/>
    </row>
    <row r="35" spans="1:6" ht="15.6" x14ac:dyDescent="0.3">
      <c r="A35" s="12" t="s">
        <v>101</v>
      </c>
      <c r="B35" s="6">
        <v>9.06</v>
      </c>
      <c r="C35" s="6">
        <v>9.06</v>
      </c>
      <c r="D35" s="5">
        <f t="shared" si="0"/>
        <v>0</v>
      </c>
      <c r="E35" s="7">
        <f>D35*F4</f>
        <v>0</v>
      </c>
      <c r="F35" s="5"/>
    </row>
    <row r="36" spans="1:6" ht="15.6" x14ac:dyDescent="0.3">
      <c r="A36" s="12" t="s">
        <v>102</v>
      </c>
      <c r="B36" s="6">
        <v>2.2799999999999998</v>
      </c>
      <c r="C36" s="6">
        <v>2.2999999999999998</v>
      </c>
      <c r="D36" s="5">
        <f t="shared" si="0"/>
        <v>2.0000000000000018E-2</v>
      </c>
      <c r="E36" s="7">
        <f>D36*F4</f>
        <v>0.25620000000000026</v>
      </c>
      <c r="F36" s="5"/>
    </row>
    <row r="37" spans="1:6" ht="15.6" x14ac:dyDescent="0.3">
      <c r="A37" s="12" t="s">
        <v>103</v>
      </c>
      <c r="B37" s="6">
        <v>2.85</v>
      </c>
      <c r="C37" s="6">
        <v>2.85</v>
      </c>
      <c r="D37" s="5">
        <f t="shared" ref="D37:D100" si="1">C37-B37</f>
        <v>0</v>
      </c>
      <c r="E37" s="46">
        <f>D37*F4</f>
        <v>0</v>
      </c>
      <c r="F37" s="10"/>
    </row>
    <row r="38" spans="1:6" ht="15.6" x14ac:dyDescent="0.3">
      <c r="A38" s="12" t="s">
        <v>104</v>
      </c>
      <c r="B38" s="10">
        <v>7.32</v>
      </c>
      <c r="C38" s="10">
        <v>8.93</v>
      </c>
      <c r="D38" s="5">
        <f>C38-B38</f>
        <v>1.6099999999999994</v>
      </c>
      <c r="E38" s="46">
        <f>D38*F4</f>
        <v>20.624099999999995</v>
      </c>
      <c r="F38" s="10"/>
    </row>
    <row r="39" spans="1:6" ht="15.6" x14ac:dyDescent="0.3">
      <c r="A39" s="12" t="s">
        <v>105</v>
      </c>
      <c r="B39" s="10">
        <v>0.84</v>
      </c>
      <c r="C39" s="10">
        <v>0.9</v>
      </c>
      <c r="D39" s="5">
        <f t="shared" si="1"/>
        <v>6.0000000000000053E-2</v>
      </c>
      <c r="E39" s="46">
        <f>D39*F4</f>
        <v>0.76860000000000073</v>
      </c>
      <c r="F39" s="10"/>
    </row>
    <row r="40" spans="1:6" ht="15.6" x14ac:dyDescent="0.3">
      <c r="A40" s="12" t="s">
        <v>106</v>
      </c>
      <c r="B40" s="10">
        <v>14.3</v>
      </c>
      <c r="C40" s="10">
        <v>14.31</v>
      </c>
      <c r="D40" s="5">
        <f>C40-B40</f>
        <v>9.9999999999997868E-3</v>
      </c>
      <c r="E40" s="46">
        <f>D40*F4</f>
        <v>0.12809999999999727</v>
      </c>
      <c r="F40" s="10"/>
    </row>
    <row r="41" spans="1:6" ht="15.6" x14ac:dyDescent="0.3">
      <c r="A41" s="12" t="s">
        <v>18</v>
      </c>
      <c r="B41" s="10">
        <v>1.01</v>
      </c>
      <c r="C41" s="10">
        <v>1.18</v>
      </c>
      <c r="D41" s="5">
        <f t="shared" si="1"/>
        <v>0.16999999999999993</v>
      </c>
      <c r="E41" s="46">
        <f>D41*F4</f>
        <v>2.1776999999999993</v>
      </c>
      <c r="F41" s="10"/>
    </row>
    <row r="42" spans="1:6" ht="15.6" x14ac:dyDescent="0.3">
      <c r="A42" s="12" t="s">
        <v>19</v>
      </c>
      <c r="B42" s="10">
        <v>33.99</v>
      </c>
      <c r="C42" s="10">
        <v>37.880000000000003</v>
      </c>
      <c r="D42" s="5">
        <f>C42-B42</f>
        <v>3.8900000000000006</v>
      </c>
      <c r="E42" s="46">
        <f>D42*F4</f>
        <v>49.830900000000007</v>
      </c>
      <c r="F42" s="10" t="s">
        <v>168</v>
      </c>
    </row>
    <row r="43" spans="1:6" ht="15.6" x14ac:dyDescent="0.3">
      <c r="A43" s="12" t="s">
        <v>107</v>
      </c>
      <c r="B43" s="10">
        <v>6.46</v>
      </c>
      <c r="C43" s="10">
        <v>6.67</v>
      </c>
      <c r="D43" s="5">
        <f t="shared" si="1"/>
        <v>0.20999999999999996</v>
      </c>
      <c r="E43" s="46">
        <f>D43*F4</f>
        <v>2.6900999999999997</v>
      </c>
      <c r="F43" s="10"/>
    </row>
    <row r="44" spans="1:6" ht="15.6" x14ac:dyDescent="0.3">
      <c r="A44" s="12" t="s">
        <v>108</v>
      </c>
      <c r="B44" s="10">
        <v>5.58</v>
      </c>
      <c r="C44" s="10">
        <v>5.58</v>
      </c>
      <c r="D44" s="5">
        <f t="shared" si="1"/>
        <v>0</v>
      </c>
      <c r="E44" s="46">
        <f>D44*F4</f>
        <v>0</v>
      </c>
      <c r="F44" s="10"/>
    </row>
    <row r="45" spans="1:6" ht="15.6" x14ac:dyDescent="0.3">
      <c r="A45" s="12" t="s">
        <v>20</v>
      </c>
      <c r="B45" s="10">
        <v>6.53</v>
      </c>
      <c r="C45" s="10">
        <v>6.81</v>
      </c>
      <c r="D45" s="5">
        <f t="shared" si="1"/>
        <v>0.27999999999999936</v>
      </c>
      <c r="E45" s="46">
        <f>D45*F4</f>
        <v>3.5867999999999918</v>
      </c>
      <c r="F45" s="10"/>
    </row>
    <row r="46" spans="1:6" ht="15.6" x14ac:dyDescent="0.3">
      <c r="A46" s="12" t="s">
        <v>21</v>
      </c>
      <c r="B46" s="10">
        <v>2.72</v>
      </c>
      <c r="C46" s="10">
        <v>2.74</v>
      </c>
      <c r="D46" s="5">
        <f t="shared" si="1"/>
        <v>2.0000000000000018E-2</v>
      </c>
      <c r="E46" s="46">
        <f>D46*F4</f>
        <v>0.25620000000000026</v>
      </c>
      <c r="F46" s="10"/>
    </row>
    <row r="47" spans="1:6" ht="15.6" x14ac:dyDescent="0.3">
      <c r="A47" s="12" t="s">
        <v>22</v>
      </c>
      <c r="B47" s="10">
        <v>22.55</v>
      </c>
      <c r="C47" s="10">
        <v>24.32</v>
      </c>
      <c r="D47" s="5">
        <f t="shared" si="1"/>
        <v>1.7699999999999996</v>
      </c>
      <c r="E47" s="46">
        <f>D47*F4</f>
        <v>22.673699999999997</v>
      </c>
      <c r="F47" s="10"/>
    </row>
    <row r="48" spans="1:6" ht="15.6" x14ac:dyDescent="0.3">
      <c r="A48" s="12" t="s">
        <v>23</v>
      </c>
      <c r="B48" s="10">
        <v>9.6</v>
      </c>
      <c r="C48" s="10">
        <v>10.18</v>
      </c>
      <c r="D48" s="5">
        <f t="shared" si="1"/>
        <v>0.58000000000000007</v>
      </c>
      <c r="E48" s="46">
        <f>D48*F4</f>
        <v>7.4298000000000011</v>
      </c>
      <c r="F48" s="10"/>
    </row>
    <row r="49" spans="1:6" ht="15.6" x14ac:dyDescent="0.3">
      <c r="A49" s="12" t="s">
        <v>24</v>
      </c>
      <c r="B49" s="10">
        <v>3.45</v>
      </c>
      <c r="C49" s="10">
        <v>3.48</v>
      </c>
      <c r="D49" s="5">
        <f t="shared" si="1"/>
        <v>2.9999999999999805E-2</v>
      </c>
      <c r="E49" s="46">
        <f>D49*F4</f>
        <v>0.38429999999999753</v>
      </c>
      <c r="F49" s="10"/>
    </row>
    <row r="50" spans="1:6" ht="15.6" x14ac:dyDescent="0.3">
      <c r="A50" s="12" t="s">
        <v>25</v>
      </c>
      <c r="B50" s="10">
        <v>2.2799999999999998</v>
      </c>
      <c r="C50" s="10">
        <v>2.2799999999999998</v>
      </c>
      <c r="D50" s="5">
        <f t="shared" si="1"/>
        <v>0</v>
      </c>
      <c r="E50" s="46">
        <f>D50*F4</f>
        <v>0</v>
      </c>
      <c r="F50" s="10"/>
    </row>
    <row r="51" spans="1:6" ht="15.6" x14ac:dyDescent="0.3">
      <c r="A51" s="12" t="s">
        <v>26</v>
      </c>
      <c r="B51" s="10">
        <v>5.78</v>
      </c>
      <c r="C51" s="10">
        <v>6.43</v>
      </c>
      <c r="D51" s="5">
        <f t="shared" si="1"/>
        <v>0.64999999999999947</v>
      </c>
      <c r="E51" s="46">
        <f>D51*F4</f>
        <v>8.326499999999994</v>
      </c>
      <c r="F51" s="10"/>
    </row>
    <row r="52" spans="1:6" ht="15.6" x14ac:dyDescent="0.3">
      <c r="A52" s="12" t="s">
        <v>27</v>
      </c>
      <c r="B52" s="10">
        <v>2.85</v>
      </c>
      <c r="C52" s="10">
        <v>3.63</v>
      </c>
      <c r="D52" s="5">
        <f t="shared" si="1"/>
        <v>0.7799999999999998</v>
      </c>
      <c r="E52" s="46">
        <f>D52*F4</f>
        <v>9.9917999999999978</v>
      </c>
      <c r="F52" s="10"/>
    </row>
    <row r="53" spans="1:6" ht="15.6" x14ac:dyDescent="0.3">
      <c r="A53" s="12" t="s">
        <v>109</v>
      </c>
      <c r="B53" s="10">
        <v>51.84</v>
      </c>
      <c r="C53" s="10">
        <v>51.84</v>
      </c>
      <c r="D53" s="5">
        <f>C53-B53</f>
        <v>0</v>
      </c>
      <c r="E53" s="46">
        <f>D53*F4</f>
        <v>0</v>
      </c>
      <c r="F53" s="10"/>
    </row>
    <row r="54" spans="1:6" ht="15.6" x14ac:dyDescent="0.3">
      <c r="A54" s="12" t="s">
        <v>28</v>
      </c>
      <c r="B54" s="10">
        <v>4.58</v>
      </c>
      <c r="C54" s="10">
        <v>4.8</v>
      </c>
      <c r="D54" s="5">
        <f t="shared" si="1"/>
        <v>0.21999999999999975</v>
      </c>
      <c r="E54" s="46">
        <f>D54*F4</f>
        <v>2.8181999999999969</v>
      </c>
      <c r="F54" s="10"/>
    </row>
    <row r="55" spans="1:6" ht="15.6" x14ac:dyDescent="0.3">
      <c r="A55" s="12" t="s">
        <v>29</v>
      </c>
      <c r="B55" s="10">
        <v>9.8800000000000008</v>
      </c>
      <c r="C55" s="10">
        <v>11.27</v>
      </c>
      <c r="D55" s="5">
        <f t="shared" si="1"/>
        <v>1.3899999999999988</v>
      </c>
      <c r="E55" s="46">
        <f>D55*F4</f>
        <v>17.805899999999987</v>
      </c>
      <c r="F55" s="10"/>
    </row>
    <row r="56" spans="1:6" ht="15.6" x14ac:dyDescent="0.3">
      <c r="A56" s="12" t="s">
        <v>30</v>
      </c>
      <c r="B56" s="10">
        <v>0.97</v>
      </c>
      <c r="C56" s="10">
        <v>0.97</v>
      </c>
      <c r="D56" s="5">
        <f t="shared" si="1"/>
        <v>0</v>
      </c>
      <c r="E56" s="46">
        <f>D56*F4</f>
        <v>0</v>
      </c>
      <c r="F56" s="10"/>
    </row>
    <row r="57" spans="1:6" ht="15.6" x14ac:dyDescent="0.3">
      <c r="A57" s="12" t="s">
        <v>31</v>
      </c>
      <c r="B57" s="10">
        <v>3.4</v>
      </c>
      <c r="C57" s="10">
        <v>3.81</v>
      </c>
      <c r="D57" s="5">
        <f t="shared" si="1"/>
        <v>0.41000000000000014</v>
      </c>
      <c r="E57" s="46">
        <f>D57*F4</f>
        <v>5.2521000000000022</v>
      </c>
      <c r="F57" s="10"/>
    </row>
    <row r="58" spans="1:6" ht="15.6" x14ac:dyDescent="0.3">
      <c r="A58" s="12" t="s">
        <v>32</v>
      </c>
      <c r="B58" s="10">
        <v>12.9</v>
      </c>
      <c r="C58" s="10">
        <v>14.58</v>
      </c>
      <c r="D58" s="5">
        <f t="shared" si="1"/>
        <v>1.6799999999999997</v>
      </c>
      <c r="E58" s="46">
        <f>D58*F4</f>
        <v>21.520799999999998</v>
      </c>
      <c r="F58" s="10"/>
    </row>
    <row r="59" spans="1:6" ht="15.6" x14ac:dyDescent="0.3">
      <c r="A59" s="12" t="s">
        <v>33</v>
      </c>
      <c r="B59" s="10">
        <v>13</v>
      </c>
      <c r="C59" s="10">
        <v>13.32</v>
      </c>
      <c r="D59" s="5">
        <f t="shared" si="1"/>
        <v>0.32000000000000028</v>
      </c>
      <c r="E59" s="46">
        <f>D59*F4</f>
        <v>4.0992000000000042</v>
      </c>
      <c r="F59" s="10"/>
    </row>
    <row r="60" spans="1:6" ht="15.6" x14ac:dyDescent="0.3">
      <c r="A60" s="12" t="s">
        <v>34</v>
      </c>
      <c r="B60" s="10">
        <v>9.2200000000000006</v>
      </c>
      <c r="C60" s="10">
        <v>9.4700000000000006</v>
      </c>
      <c r="D60" s="5">
        <f t="shared" si="1"/>
        <v>0.25</v>
      </c>
      <c r="E60" s="46">
        <f>D60*F4</f>
        <v>3.2025000000000001</v>
      </c>
      <c r="F60" s="10"/>
    </row>
    <row r="61" spans="1:6" ht="15.6" x14ac:dyDescent="0.3">
      <c r="A61" s="12" t="s">
        <v>110</v>
      </c>
      <c r="B61" s="10">
        <v>0.85</v>
      </c>
      <c r="C61" s="10">
        <v>0.97</v>
      </c>
      <c r="D61" s="5">
        <f t="shared" si="1"/>
        <v>0.12</v>
      </c>
      <c r="E61" s="46">
        <f>D61*F4</f>
        <v>1.5371999999999999</v>
      </c>
      <c r="F61" s="10"/>
    </row>
    <row r="62" spans="1:6" ht="15.6" x14ac:dyDescent="0.3">
      <c r="A62" s="12" t="s">
        <v>35</v>
      </c>
      <c r="B62" s="10">
        <v>16.63</v>
      </c>
      <c r="C62" s="10">
        <v>18.2</v>
      </c>
      <c r="D62" s="5">
        <f t="shared" si="1"/>
        <v>1.5700000000000003</v>
      </c>
      <c r="E62" s="46">
        <f>D62*F4</f>
        <v>20.111700000000006</v>
      </c>
      <c r="F62" s="10"/>
    </row>
    <row r="63" spans="1:6" ht="15.6" x14ac:dyDescent="0.3">
      <c r="A63" s="12" t="s">
        <v>111</v>
      </c>
      <c r="B63" s="10">
        <v>1.41</v>
      </c>
      <c r="C63" s="10">
        <v>1.41</v>
      </c>
      <c r="D63" s="5">
        <f t="shared" si="1"/>
        <v>0</v>
      </c>
      <c r="E63" s="46">
        <f>D63*F4</f>
        <v>0</v>
      </c>
      <c r="F63" s="10"/>
    </row>
    <row r="64" spans="1:6" ht="15.6" x14ac:dyDescent="0.3">
      <c r="A64" s="12" t="s">
        <v>36</v>
      </c>
      <c r="B64" s="10">
        <v>18.54</v>
      </c>
      <c r="C64" s="10">
        <v>20.190000000000001</v>
      </c>
      <c r="D64" s="5">
        <f>C64-B64</f>
        <v>1.6500000000000021</v>
      </c>
      <c r="E64" s="46">
        <f>D64*F4</f>
        <v>21.136500000000026</v>
      </c>
      <c r="F64" s="10"/>
    </row>
    <row r="65" spans="1:6" ht="15.6" x14ac:dyDescent="0.3">
      <c r="A65" s="12" t="s">
        <v>37</v>
      </c>
      <c r="B65" s="10">
        <v>3.04</v>
      </c>
      <c r="C65" s="10">
        <v>3.05</v>
      </c>
      <c r="D65" s="5">
        <f>C65-B65</f>
        <v>9.9999999999997868E-3</v>
      </c>
      <c r="E65" s="46">
        <f>D65*F4</f>
        <v>0.12809999999999727</v>
      </c>
      <c r="F65" s="10"/>
    </row>
    <row r="66" spans="1:6" ht="15.6" x14ac:dyDescent="0.3">
      <c r="A66" s="12" t="s">
        <v>38</v>
      </c>
      <c r="B66" s="10">
        <v>1.94</v>
      </c>
      <c r="C66" s="10">
        <v>2.0699999999999998</v>
      </c>
      <c r="D66" s="5">
        <f t="shared" si="1"/>
        <v>0.12999999999999989</v>
      </c>
      <c r="E66" s="46">
        <f>D66*F4</f>
        <v>1.6652999999999987</v>
      </c>
      <c r="F66" s="10"/>
    </row>
    <row r="67" spans="1:6" ht="15.6" x14ac:dyDescent="0.3">
      <c r="A67" s="12" t="s">
        <v>39</v>
      </c>
      <c r="B67" s="10">
        <v>1.42</v>
      </c>
      <c r="C67" s="10">
        <v>1.42</v>
      </c>
      <c r="D67" s="5">
        <f t="shared" si="1"/>
        <v>0</v>
      </c>
      <c r="E67" s="46">
        <f>D67*F4</f>
        <v>0</v>
      </c>
      <c r="F67" s="10"/>
    </row>
    <row r="68" spans="1:6" ht="15.6" x14ac:dyDescent="0.3">
      <c r="A68" s="12" t="s">
        <v>40</v>
      </c>
      <c r="B68" s="10">
        <v>1.7</v>
      </c>
      <c r="C68" s="10">
        <v>1.71</v>
      </c>
      <c r="D68" s="5">
        <f t="shared" si="1"/>
        <v>1.0000000000000009E-2</v>
      </c>
      <c r="E68" s="46">
        <f>D68*F4</f>
        <v>0.12810000000000013</v>
      </c>
      <c r="F68" s="10"/>
    </row>
    <row r="69" spans="1:6" ht="15.6" x14ac:dyDescent="0.3">
      <c r="A69" s="12" t="s">
        <v>112</v>
      </c>
      <c r="B69" s="10">
        <v>1.2</v>
      </c>
      <c r="C69" s="10">
        <v>1.2</v>
      </c>
      <c r="D69" s="5">
        <f t="shared" si="1"/>
        <v>0</v>
      </c>
      <c r="E69" s="46">
        <f>D69*F4</f>
        <v>0</v>
      </c>
      <c r="F69" s="10"/>
    </row>
    <row r="70" spans="1:6" ht="15.6" x14ac:dyDescent="0.3">
      <c r="A70" s="12" t="s">
        <v>113</v>
      </c>
      <c r="B70" s="10">
        <v>1.54</v>
      </c>
      <c r="C70" s="10">
        <v>1.54</v>
      </c>
      <c r="D70" s="5">
        <f t="shared" si="1"/>
        <v>0</v>
      </c>
      <c r="E70" s="46">
        <f>D70*F4</f>
        <v>0</v>
      </c>
      <c r="F70" s="10"/>
    </row>
    <row r="71" spans="1:6" ht="15.6" x14ac:dyDescent="0.3">
      <c r="A71" s="12" t="s">
        <v>114</v>
      </c>
      <c r="B71" s="10">
        <v>5.89</v>
      </c>
      <c r="C71" s="10">
        <v>5.9</v>
      </c>
      <c r="D71" s="5">
        <f t="shared" si="1"/>
        <v>1.0000000000000675E-2</v>
      </c>
      <c r="E71" s="46">
        <f>D71*F4</f>
        <v>0.12810000000000865</v>
      </c>
      <c r="F71" s="10"/>
    </row>
    <row r="72" spans="1:6" ht="15.6" x14ac:dyDescent="0.3">
      <c r="A72" s="12" t="s">
        <v>115</v>
      </c>
      <c r="B72" s="10">
        <v>1.97</v>
      </c>
      <c r="C72" s="10">
        <v>1.97</v>
      </c>
      <c r="D72" s="5">
        <f t="shared" si="1"/>
        <v>0</v>
      </c>
      <c r="E72" s="46">
        <f>D72*F4</f>
        <v>0</v>
      </c>
      <c r="F72" s="10"/>
    </row>
    <row r="73" spans="1:6" ht="15.6" x14ac:dyDescent="0.3">
      <c r="A73" s="12" t="s">
        <v>116</v>
      </c>
      <c r="B73" s="10">
        <v>5.17</v>
      </c>
      <c r="C73" s="10">
        <v>5.67</v>
      </c>
      <c r="D73" s="5">
        <f t="shared" si="1"/>
        <v>0.5</v>
      </c>
      <c r="E73" s="46">
        <f>D73*F4</f>
        <v>6.4050000000000002</v>
      </c>
      <c r="F73" s="10"/>
    </row>
    <row r="74" spans="1:6" ht="15.6" x14ac:dyDescent="0.3">
      <c r="A74" s="12" t="s">
        <v>41</v>
      </c>
      <c r="B74" s="10">
        <v>1.1299999999999999</v>
      </c>
      <c r="C74" s="10">
        <v>1.1299999999999999</v>
      </c>
      <c r="D74" s="5">
        <f t="shared" si="1"/>
        <v>0</v>
      </c>
      <c r="E74" s="46">
        <f>D74*F4</f>
        <v>0</v>
      </c>
      <c r="F74" s="10"/>
    </row>
    <row r="75" spans="1:6" ht="15.6" x14ac:dyDescent="0.3">
      <c r="A75" s="12" t="s">
        <v>42</v>
      </c>
      <c r="B75" s="10">
        <v>6.1</v>
      </c>
      <c r="C75" s="10">
        <v>6.12</v>
      </c>
      <c r="D75" s="5">
        <f t="shared" si="1"/>
        <v>2.0000000000000462E-2</v>
      </c>
      <c r="E75" s="46">
        <f>D75*F4</f>
        <v>0.25620000000000592</v>
      </c>
      <c r="F75" s="10"/>
    </row>
    <row r="76" spans="1:6" ht="15.6" x14ac:dyDescent="0.3">
      <c r="A76" s="12" t="s">
        <v>117</v>
      </c>
      <c r="B76" s="10">
        <v>1.57</v>
      </c>
      <c r="C76" s="10">
        <v>1.57</v>
      </c>
      <c r="D76" s="5">
        <f t="shared" si="1"/>
        <v>0</v>
      </c>
      <c r="E76" s="46">
        <f>D76*F4</f>
        <v>0</v>
      </c>
      <c r="F76" s="10"/>
    </row>
    <row r="77" spans="1:6" ht="15.6" x14ac:dyDescent="0.3">
      <c r="A77" s="13" t="s">
        <v>43</v>
      </c>
      <c r="B77" s="10">
        <v>46.42</v>
      </c>
      <c r="C77" s="10">
        <v>58.02</v>
      </c>
      <c r="D77" s="5">
        <f t="shared" si="1"/>
        <v>11.600000000000001</v>
      </c>
      <c r="E77" s="46">
        <f>D77*F5</f>
        <v>130.732</v>
      </c>
      <c r="F77" s="10"/>
    </row>
    <row r="78" spans="1:6" ht="15.6" x14ac:dyDescent="0.3">
      <c r="A78" s="13" t="s">
        <v>44</v>
      </c>
      <c r="B78" s="10">
        <v>12.05</v>
      </c>
      <c r="C78" s="10">
        <v>20.69</v>
      </c>
      <c r="D78" s="5">
        <f t="shared" si="1"/>
        <v>8.64</v>
      </c>
      <c r="E78" s="46">
        <f>D78*F5</f>
        <v>97.372799999999998</v>
      </c>
      <c r="F78" s="10" t="s">
        <v>168</v>
      </c>
    </row>
    <row r="79" spans="1:6" ht="15.6" x14ac:dyDescent="0.3">
      <c r="A79" s="13" t="s">
        <v>118</v>
      </c>
      <c r="B79" s="10">
        <v>17.87</v>
      </c>
      <c r="C79" s="10">
        <v>24.74</v>
      </c>
      <c r="D79" s="5">
        <f t="shared" si="1"/>
        <v>6.8699999999999974</v>
      </c>
      <c r="E79" s="46">
        <f>D79*F5</f>
        <v>77.424899999999965</v>
      </c>
      <c r="F79" s="10" t="s">
        <v>168</v>
      </c>
    </row>
    <row r="80" spans="1:6" ht="15.6" x14ac:dyDescent="0.3">
      <c r="A80" s="13" t="s">
        <v>119</v>
      </c>
      <c r="B80" s="10">
        <v>2.2599999999999998</v>
      </c>
      <c r="C80" s="10">
        <v>2.2799999999999998</v>
      </c>
      <c r="D80" s="5">
        <f t="shared" si="1"/>
        <v>2.0000000000000018E-2</v>
      </c>
      <c r="E80" s="46">
        <f>D80*F5</f>
        <v>0.22540000000000018</v>
      </c>
      <c r="F80" s="10"/>
    </row>
    <row r="81" spans="1:6" ht="15.6" x14ac:dyDescent="0.3">
      <c r="A81" s="13" t="s">
        <v>45</v>
      </c>
      <c r="B81" s="10">
        <v>71.83</v>
      </c>
      <c r="C81" s="10">
        <v>74.98</v>
      </c>
      <c r="D81" s="5">
        <f t="shared" si="1"/>
        <v>3.1500000000000057</v>
      </c>
      <c r="E81" s="46">
        <f>D81*F5</f>
        <v>35.500500000000059</v>
      </c>
      <c r="F81" s="10"/>
    </row>
    <row r="82" spans="1:6" ht="15.6" x14ac:dyDescent="0.3">
      <c r="A82" s="13" t="s">
        <v>46</v>
      </c>
      <c r="B82" s="10">
        <v>123.06</v>
      </c>
      <c r="C82" s="10">
        <v>131.19</v>
      </c>
      <c r="D82" s="5">
        <f t="shared" si="1"/>
        <v>8.1299999999999955</v>
      </c>
      <c r="E82" s="46">
        <f>D82*F5</f>
        <v>91.625099999999946</v>
      </c>
      <c r="F82" s="10" t="s">
        <v>168</v>
      </c>
    </row>
    <row r="83" spans="1:6" ht="15.6" x14ac:dyDescent="0.3">
      <c r="A83" s="13" t="s">
        <v>47</v>
      </c>
      <c r="B83" s="10">
        <v>19.2</v>
      </c>
      <c r="C83" s="10">
        <v>22.13</v>
      </c>
      <c r="D83" s="5">
        <f t="shared" si="1"/>
        <v>2.9299999999999997</v>
      </c>
      <c r="E83" s="46">
        <f>D83*F5</f>
        <v>33.021099999999997</v>
      </c>
      <c r="F83" s="10"/>
    </row>
    <row r="84" spans="1:6" ht="15.6" x14ac:dyDescent="0.3">
      <c r="A84" s="13" t="s">
        <v>48</v>
      </c>
      <c r="B84" s="10">
        <v>48.2</v>
      </c>
      <c r="C84" s="10">
        <v>55.61</v>
      </c>
      <c r="D84" s="5">
        <f t="shared" si="1"/>
        <v>7.4099999999999966</v>
      </c>
      <c r="E84" s="46">
        <f>D84*F5</f>
        <v>83.510699999999957</v>
      </c>
      <c r="F84" s="10"/>
    </row>
    <row r="85" spans="1:6" ht="15.6" x14ac:dyDescent="0.3">
      <c r="A85" s="13" t="s">
        <v>49</v>
      </c>
      <c r="B85" s="10">
        <v>83.57</v>
      </c>
      <c r="C85" s="10">
        <v>93.35</v>
      </c>
      <c r="D85" s="5">
        <f t="shared" si="1"/>
        <v>9.7800000000000011</v>
      </c>
      <c r="E85" s="46">
        <f>D85*F5</f>
        <v>110.2206</v>
      </c>
      <c r="F85" s="10" t="s">
        <v>168</v>
      </c>
    </row>
    <row r="86" spans="1:6" ht="15.6" x14ac:dyDescent="0.3">
      <c r="A86" s="13" t="s">
        <v>50</v>
      </c>
      <c r="B86" s="10">
        <v>107.11</v>
      </c>
      <c r="C86" s="10">
        <v>107.19</v>
      </c>
      <c r="D86" s="5">
        <f t="shared" si="1"/>
        <v>7.9999999999998295E-2</v>
      </c>
      <c r="E86" s="46">
        <f>D86*F5</f>
        <v>0.90159999999998075</v>
      </c>
      <c r="F86" s="10"/>
    </row>
    <row r="87" spans="1:6" ht="15.6" x14ac:dyDescent="0.3">
      <c r="A87" s="13" t="s">
        <v>51</v>
      </c>
      <c r="B87" s="10">
        <v>17.670000000000002</v>
      </c>
      <c r="C87" s="10">
        <v>20.48</v>
      </c>
      <c r="D87" s="5">
        <f t="shared" si="1"/>
        <v>2.8099999999999987</v>
      </c>
      <c r="E87" s="46">
        <f>D87*F5</f>
        <v>31.668699999999983</v>
      </c>
      <c r="F87" s="10"/>
    </row>
    <row r="88" spans="1:6" ht="15.6" x14ac:dyDescent="0.3">
      <c r="A88" s="13" t="s">
        <v>52</v>
      </c>
      <c r="B88" s="10">
        <v>31.89</v>
      </c>
      <c r="C88" s="10">
        <v>35.200000000000003</v>
      </c>
      <c r="D88" s="5">
        <f t="shared" si="1"/>
        <v>3.3100000000000023</v>
      </c>
      <c r="E88" s="46">
        <f>D88*F5</f>
        <v>37.303700000000028</v>
      </c>
      <c r="F88" s="10"/>
    </row>
    <row r="89" spans="1:6" ht="15.6" x14ac:dyDescent="0.3">
      <c r="A89" s="13" t="s">
        <v>120</v>
      </c>
      <c r="B89" s="10">
        <v>62.88</v>
      </c>
      <c r="C89" s="10">
        <v>78.55</v>
      </c>
      <c r="D89" s="5">
        <f t="shared" si="1"/>
        <v>15.669999999999995</v>
      </c>
      <c r="E89" s="46">
        <f>D89*F5</f>
        <v>176.60089999999994</v>
      </c>
      <c r="F89" s="10" t="s">
        <v>168</v>
      </c>
    </row>
    <row r="90" spans="1:6" ht="15.6" x14ac:dyDescent="0.3">
      <c r="A90" s="13" t="s">
        <v>53</v>
      </c>
      <c r="B90" s="10">
        <v>66.28</v>
      </c>
      <c r="C90" s="10">
        <v>66.31</v>
      </c>
      <c r="D90" s="5">
        <f t="shared" si="1"/>
        <v>3.0000000000001137E-2</v>
      </c>
      <c r="E90" s="46">
        <f>D90*F5</f>
        <v>0.33810000000001278</v>
      </c>
      <c r="F90" s="10"/>
    </row>
    <row r="91" spans="1:6" ht="15.6" x14ac:dyDescent="0.3">
      <c r="A91" s="13" t="s">
        <v>121</v>
      </c>
      <c r="B91" s="10">
        <v>1.22</v>
      </c>
      <c r="C91" s="10">
        <v>1.26</v>
      </c>
      <c r="D91" s="5">
        <f t="shared" si="1"/>
        <v>4.0000000000000036E-2</v>
      </c>
      <c r="E91" s="46">
        <f>D91*F5</f>
        <v>0.45080000000000037</v>
      </c>
      <c r="F91" s="10"/>
    </row>
    <row r="92" spans="1:6" ht="15.6" x14ac:dyDescent="0.3">
      <c r="A92" s="13" t="s">
        <v>54</v>
      </c>
      <c r="B92" s="10">
        <v>31.84</v>
      </c>
      <c r="C92" s="10">
        <v>33.26</v>
      </c>
      <c r="D92" s="5">
        <f t="shared" si="1"/>
        <v>1.4199999999999982</v>
      </c>
      <c r="E92" s="46">
        <f>D92*F5</f>
        <v>16.003399999999978</v>
      </c>
      <c r="F92" s="10"/>
    </row>
    <row r="93" spans="1:6" ht="15.6" x14ac:dyDescent="0.3">
      <c r="A93" s="13" t="s">
        <v>55</v>
      </c>
      <c r="B93" s="10">
        <v>37.24</v>
      </c>
      <c r="C93" s="10">
        <v>39.950000000000003</v>
      </c>
      <c r="D93" s="5">
        <f t="shared" si="1"/>
        <v>2.7100000000000009</v>
      </c>
      <c r="E93" s="46">
        <f>D93*F5</f>
        <v>30.541700000000009</v>
      </c>
      <c r="F93" s="10"/>
    </row>
    <row r="94" spans="1:6" ht="15.6" x14ac:dyDescent="0.3">
      <c r="A94" s="13" t="s">
        <v>122</v>
      </c>
      <c r="B94" s="10">
        <v>36.44</v>
      </c>
      <c r="C94" s="10">
        <v>61.52</v>
      </c>
      <c r="D94" s="5">
        <f t="shared" si="1"/>
        <v>25.080000000000005</v>
      </c>
      <c r="E94" s="46">
        <f>D94*F5</f>
        <v>282.65160000000003</v>
      </c>
      <c r="F94" s="10" t="s">
        <v>168</v>
      </c>
    </row>
    <row r="95" spans="1:6" ht="15.6" x14ac:dyDescent="0.3">
      <c r="A95" s="13" t="s">
        <v>56</v>
      </c>
      <c r="B95" s="10">
        <v>64.11</v>
      </c>
      <c r="C95" s="10">
        <v>69.03</v>
      </c>
      <c r="D95" s="5">
        <f t="shared" si="1"/>
        <v>4.9200000000000017</v>
      </c>
      <c r="E95" s="46">
        <f>D95*F5</f>
        <v>55.448400000000014</v>
      </c>
      <c r="F95" s="10"/>
    </row>
    <row r="96" spans="1:6" ht="15.6" x14ac:dyDescent="0.3">
      <c r="A96" s="12" t="s">
        <v>57</v>
      </c>
      <c r="B96" s="10">
        <v>13.27</v>
      </c>
      <c r="C96" s="10">
        <v>15.73</v>
      </c>
      <c r="D96" s="5">
        <f t="shared" si="1"/>
        <v>2.4600000000000009</v>
      </c>
      <c r="E96" s="46">
        <f>D96*F5</f>
        <v>27.724200000000007</v>
      </c>
      <c r="F96" s="10"/>
    </row>
    <row r="97" spans="1:6" ht="15.6" x14ac:dyDescent="0.3">
      <c r="A97" s="12" t="s">
        <v>58</v>
      </c>
      <c r="B97" s="10">
        <v>4.51</v>
      </c>
      <c r="C97" s="10">
        <v>4.6500000000000004</v>
      </c>
      <c r="D97" s="5">
        <f t="shared" si="1"/>
        <v>0.14000000000000057</v>
      </c>
      <c r="E97" s="46">
        <f>D97*F5</f>
        <v>1.5778000000000063</v>
      </c>
      <c r="F97" s="10"/>
    </row>
    <row r="98" spans="1:6" ht="15.6" x14ac:dyDescent="0.3">
      <c r="A98" s="13" t="s">
        <v>59</v>
      </c>
      <c r="B98" s="10">
        <v>275.17</v>
      </c>
      <c r="C98" s="10">
        <v>292.61</v>
      </c>
      <c r="D98" s="5">
        <f t="shared" si="1"/>
        <v>17.439999999999998</v>
      </c>
      <c r="E98" s="46">
        <f>D98*F5</f>
        <v>196.54879999999997</v>
      </c>
      <c r="F98" s="10" t="s">
        <v>168</v>
      </c>
    </row>
    <row r="99" spans="1:6" ht="15.6" x14ac:dyDescent="0.3">
      <c r="A99" s="13" t="s">
        <v>60</v>
      </c>
      <c r="B99" s="10">
        <v>64.58</v>
      </c>
      <c r="C99" s="10">
        <v>68.83</v>
      </c>
      <c r="D99" s="5">
        <f t="shared" si="1"/>
        <v>4.25</v>
      </c>
      <c r="E99" s="46">
        <f>D99*F5</f>
        <v>47.897500000000001</v>
      </c>
      <c r="F99" s="10"/>
    </row>
    <row r="100" spans="1:6" ht="15.6" x14ac:dyDescent="0.3">
      <c r="A100" s="13" t="s">
        <v>61</v>
      </c>
      <c r="B100" s="10">
        <v>33.99</v>
      </c>
      <c r="C100" s="10">
        <v>46.41</v>
      </c>
      <c r="D100" s="5">
        <f t="shared" si="1"/>
        <v>12.419999999999995</v>
      </c>
      <c r="E100" s="46">
        <f>D100*F5</f>
        <v>139.97339999999994</v>
      </c>
      <c r="F100" s="10"/>
    </row>
    <row r="101" spans="1:6" ht="15.6" x14ac:dyDescent="0.3">
      <c r="A101" s="13" t="s">
        <v>62</v>
      </c>
      <c r="B101" s="10">
        <v>202.53</v>
      </c>
      <c r="C101" s="10">
        <v>292.70999999999998</v>
      </c>
      <c r="D101" s="5">
        <f t="shared" ref="D101:D145" si="2">C101-B101</f>
        <v>90.179999999999978</v>
      </c>
      <c r="E101" s="46">
        <f>D101*F5</f>
        <v>1016.3285999999997</v>
      </c>
      <c r="F101" s="10" t="s">
        <v>168</v>
      </c>
    </row>
    <row r="102" spans="1:6" ht="15.6" x14ac:dyDescent="0.3">
      <c r="A102" s="13" t="s">
        <v>63</v>
      </c>
      <c r="B102" s="10">
        <v>72.58</v>
      </c>
      <c r="C102" s="10">
        <v>79.36</v>
      </c>
      <c r="D102" s="5">
        <f t="shared" si="2"/>
        <v>6.7800000000000011</v>
      </c>
      <c r="E102" s="46">
        <f>D102*F5</f>
        <v>76.410600000000017</v>
      </c>
      <c r="F102" s="10"/>
    </row>
    <row r="103" spans="1:6" ht="15.6" x14ac:dyDescent="0.3">
      <c r="A103" s="13" t="s">
        <v>123</v>
      </c>
      <c r="B103" s="10">
        <v>2.63</v>
      </c>
      <c r="C103" s="10">
        <v>2.66</v>
      </c>
      <c r="D103" s="5">
        <f t="shared" si="2"/>
        <v>3.0000000000000249E-2</v>
      </c>
      <c r="E103" s="46">
        <f>D103*F5</f>
        <v>0.33810000000000279</v>
      </c>
      <c r="F103" s="10"/>
    </row>
    <row r="104" spans="1:6" ht="15.6" x14ac:dyDescent="0.3">
      <c r="A104" s="13" t="s">
        <v>64</v>
      </c>
      <c r="B104" s="10">
        <v>44.67</v>
      </c>
      <c r="C104" s="10">
        <v>46.01</v>
      </c>
      <c r="D104" s="5">
        <f t="shared" si="2"/>
        <v>1.3399999999999963</v>
      </c>
      <c r="E104" s="46">
        <f>D104*F5</f>
        <v>15.101799999999958</v>
      </c>
      <c r="F104" s="10"/>
    </row>
    <row r="105" spans="1:6" ht="15.6" x14ac:dyDescent="0.3">
      <c r="A105" s="13" t="s">
        <v>65</v>
      </c>
      <c r="B105" s="10">
        <v>52.18</v>
      </c>
      <c r="C105" s="10">
        <v>78.72</v>
      </c>
      <c r="D105" s="5">
        <f t="shared" si="2"/>
        <v>26.54</v>
      </c>
      <c r="E105" s="46">
        <f>D105*F5</f>
        <v>299.10579999999999</v>
      </c>
      <c r="F105" s="10" t="s">
        <v>168</v>
      </c>
    </row>
    <row r="106" spans="1:6" ht="15.6" x14ac:dyDescent="0.3">
      <c r="A106" s="13" t="s">
        <v>66</v>
      </c>
      <c r="B106" s="10">
        <v>67.959999999999994</v>
      </c>
      <c r="C106" s="10">
        <v>72.33</v>
      </c>
      <c r="D106" s="5">
        <f t="shared" si="2"/>
        <v>4.3700000000000045</v>
      </c>
      <c r="E106" s="46">
        <f>D106*F5</f>
        <v>49.249900000000046</v>
      </c>
      <c r="F106" s="10"/>
    </row>
    <row r="107" spans="1:6" ht="15.6" x14ac:dyDescent="0.3">
      <c r="A107" s="13" t="s">
        <v>124</v>
      </c>
      <c r="B107" s="10">
        <v>7.18</v>
      </c>
      <c r="C107" s="10">
        <v>9.75</v>
      </c>
      <c r="D107" s="5">
        <f t="shared" si="2"/>
        <v>2.5700000000000003</v>
      </c>
      <c r="E107" s="46">
        <f>D107*F5</f>
        <v>28.963900000000002</v>
      </c>
      <c r="F107" s="10"/>
    </row>
    <row r="108" spans="1:6" ht="15.6" x14ac:dyDescent="0.3">
      <c r="A108" s="13" t="s">
        <v>67</v>
      </c>
      <c r="B108" s="10">
        <v>41.49</v>
      </c>
      <c r="C108" s="10">
        <v>41.63</v>
      </c>
      <c r="D108" s="5">
        <f t="shared" si="2"/>
        <v>0.14000000000000057</v>
      </c>
      <c r="E108" s="46">
        <f>D108*F5</f>
        <v>1.5778000000000063</v>
      </c>
      <c r="F108" s="10"/>
    </row>
    <row r="109" spans="1:6" ht="15.6" x14ac:dyDescent="0.3">
      <c r="A109" s="50" t="s">
        <v>68</v>
      </c>
      <c r="B109" s="51">
        <v>12.47</v>
      </c>
      <c r="C109" s="51">
        <v>28.12</v>
      </c>
      <c r="D109" s="52">
        <f t="shared" si="2"/>
        <v>15.65</v>
      </c>
      <c r="E109" s="53">
        <f>D109*F5</f>
        <v>176.37549999999999</v>
      </c>
      <c r="F109" s="51" t="s">
        <v>168</v>
      </c>
    </row>
    <row r="110" spans="1:6" ht="15.6" x14ac:dyDescent="0.3">
      <c r="A110" s="13" t="s">
        <v>125</v>
      </c>
      <c r="B110" s="10">
        <v>49.46</v>
      </c>
      <c r="C110" s="10">
        <v>59.33</v>
      </c>
      <c r="D110" s="5">
        <f>C110-B110</f>
        <v>9.8699999999999974</v>
      </c>
      <c r="E110" s="46">
        <f>D110*F5</f>
        <v>111.23489999999997</v>
      </c>
      <c r="F110" s="10"/>
    </row>
    <row r="111" spans="1:6" ht="15.6" x14ac:dyDescent="0.3">
      <c r="A111" s="13" t="s">
        <v>126</v>
      </c>
      <c r="B111" s="10">
        <v>1.33</v>
      </c>
      <c r="C111" s="10">
        <v>3.55</v>
      </c>
      <c r="D111" s="5">
        <f t="shared" si="2"/>
        <v>2.2199999999999998</v>
      </c>
      <c r="E111" s="46">
        <f>D111*F5</f>
        <v>25.019399999999997</v>
      </c>
      <c r="F111" s="10"/>
    </row>
    <row r="112" spans="1:6" ht="15.6" x14ac:dyDescent="0.3">
      <c r="A112" s="13" t="s">
        <v>69</v>
      </c>
      <c r="B112" s="10">
        <v>30.32</v>
      </c>
      <c r="C112" s="10">
        <v>32.409999999999997</v>
      </c>
      <c r="D112" s="5">
        <f t="shared" si="2"/>
        <v>2.0899999999999963</v>
      </c>
      <c r="E112" s="46">
        <f>D112*F5</f>
        <v>23.554299999999959</v>
      </c>
      <c r="F112" s="10"/>
    </row>
    <row r="113" spans="1:6" ht="15.6" x14ac:dyDescent="0.3">
      <c r="A113" s="13" t="s">
        <v>127</v>
      </c>
      <c r="B113" s="10">
        <v>60.99</v>
      </c>
      <c r="C113" s="10">
        <v>76.959999999999994</v>
      </c>
      <c r="D113" s="5">
        <f t="shared" si="2"/>
        <v>15.969999999999992</v>
      </c>
      <c r="E113" s="46">
        <f>D113*F5</f>
        <v>179.98189999999991</v>
      </c>
      <c r="F113" s="10" t="s">
        <v>168</v>
      </c>
    </row>
    <row r="114" spans="1:6" ht="15.6" x14ac:dyDescent="0.3">
      <c r="A114" s="13" t="s">
        <v>128</v>
      </c>
      <c r="B114" s="10">
        <v>32.04</v>
      </c>
      <c r="C114" s="10">
        <v>40.6</v>
      </c>
      <c r="D114" s="5">
        <f t="shared" si="2"/>
        <v>8.5600000000000023</v>
      </c>
      <c r="E114" s="46">
        <f>D114*F5</f>
        <v>96.471200000000024</v>
      </c>
      <c r="F114" s="10" t="s">
        <v>168</v>
      </c>
    </row>
    <row r="115" spans="1:6" ht="15.6" x14ac:dyDescent="0.3">
      <c r="A115" s="13" t="s">
        <v>129</v>
      </c>
      <c r="B115" s="10">
        <v>20.260000000000002</v>
      </c>
      <c r="C115" s="10">
        <v>27.81</v>
      </c>
      <c r="D115" s="5">
        <f t="shared" si="2"/>
        <v>7.5499999999999972</v>
      </c>
      <c r="E115" s="46">
        <f>D115*F5</f>
        <v>85.088499999999968</v>
      </c>
      <c r="F115" s="10"/>
    </row>
    <row r="116" spans="1:6" ht="15.6" x14ac:dyDescent="0.3">
      <c r="A116" s="13" t="s">
        <v>70</v>
      </c>
      <c r="B116" s="10">
        <v>43.8</v>
      </c>
      <c r="C116" s="10">
        <v>46.66</v>
      </c>
      <c r="D116" s="5">
        <f t="shared" si="2"/>
        <v>2.8599999999999994</v>
      </c>
      <c r="E116" s="46">
        <f>D116*F5</f>
        <v>32.232199999999992</v>
      </c>
      <c r="F116" s="10"/>
    </row>
    <row r="117" spans="1:6" ht="15.6" x14ac:dyDescent="0.3">
      <c r="A117" s="13" t="s">
        <v>71</v>
      </c>
      <c r="B117" s="10">
        <v>72.42</v>
      </c>
      <c r="C117" s="10">
        <v>80.900000000000006</v>
      </c>
      <c r="D117" s="5">
        <f t="shared" si="2"/>
        <v>8.480000000000004</v>
      </c>
      <c r="E117" s="46">
        <f>D117*F5</f>
        <v>95.569600000000037</v>
      </c>
      <c r="F117" s="10" t="s">
        <v>168</v>
      </c>
    </row>
    <row r="118" spans="1:6" ht="15.6" x14ac:dyDescent="0.3">
      <c r="A118" s="13" t="s">
        <v>130</v>
      </c>
      <c r="B118" s="10">
        <v>4.95</v>
      </c>
      <c r="C118" s="10">
        <v>4.95</v>
      </c>
      <c r="D118" s="5">
        <f t="shared" si="2"/>
        <v>0</v>
      </c>
      <c r="E118" s="46">
        <f>D118*F5</f>
        <v>0</v>
      </c>
      <c r="F118" s="10"/>
    </row>
    <row r="119" spans="1:6" ht="15.6" x14ac:dyDescent="0.3">
      <c r="A119" s="13" t="s">
        <v>131</v>
      </c>
      <c r="B119" s="10">
        <v>0.97</v>
      </c>
      <c r="C119" s="10">
        <v>1.01</v>
      </c>
      <c r="D119" s="5">
        <f t="shared" si="2"/>
        <v>4.0000000000000036E-2</v>
      </c>
      <c r="E119" s="46">
        <f>D119*F5</f>
        <v>0.45080000000000037</v>
      </c>
      <c r="F119" s="10"/>
    </row>
    <row r="120" spans="1:6" ht="15.6" x14ac:dyDescent="0.3">
      <c r="A120" s="13" t="s">
        <v>72</v>
      </c>
      <c r="B120" s="10">
        <v>25.13</v>
      </c>
      <c r="C120" s="10">
        <v>26.55</v>
      </c>
      <c r="D120" s="5">
        <f t="shared" si="2"/>
        <v>1.4200000000000017</v>
      </c>
      <c r="E120" s="46">
        <f>D120*F5</f>
        <v>16.003400000000017</v>
      </c>
      <c r="F120" s="10"/>
    </row>
    <row r="121" spans="1:6" ht="15.6" x14ac:dyDescent="0.3">
      <c r="A121" s="13" t="s">
        <v>73</v>
      </c>
      <c r="B121" s="10">
        <v>24.9</v>
      </c>
      <c r="C121" s="10">
        <v>24.9</v>
      </c>
      <c r="D121" s="5">
        <f t="shared" si="2"/>
        <v>0</v>
      </c>
      <c r="E121" s="46">
        <f>D121*F5</f>
        <v>0</v>
      </c>
      <c r="F121" s="10"/>
    </row>
    <row r="122" spans="1:6" ht="15.6" x14ac:dyDescent="0.3">
      <c r="A122" s="13" t="s">
        <v>74</v>
      </c>
      <c r="B122" s="10">
        <v>9.19</v>
      </c>
      <c r="C122" s="10">
        <v>13.76</v>
      </c>
      <c r="D122" s="5">
        <f t="shared" si="2"/>
        <v>4.57</v>
      </c>
      <c r="E122" s="46">
        <f>D122*F5</f>
        <v>51.503900000000002</v>
      </c>
      <c r="F122" s="10"/>
    </row>
    <row r="123" spans="1:6" ht="15.6" x14ac:dyDescent="0.3">
      <c r="A123" s="13" t="s">
        <v>132</v>
      </c>
      <c r="B123" s="10">
        <v>1.36</v>
      </c>
      <c r="C123" s="10">
        <v>1.37</v>
      </c>
      <c r="D123" s="5">
        <f t="shared" si="2"/>
        <v>1.0000000000000009E-2</v>
      </c>
      <c r="E123" s="46">
        <f>D123*F5</f>
        <v>0.11270000000000009</v>
      </c>
      <c r="F123" s="10"/>
    </row>
    <row r="124" spans="1:6" ht="15.6" x14ac:dyDescent="0.3">
      <c r="A124" s="13" t="s">
        <v>133</v>
      </c>
      <c r="B124" s="10">
        <v>43.8</v>
      </c>
      <c r="C124" s="10">
        <v>43.8</v>
      </c>
      <c r="D124" s="5">
        <f t="shared" si="2"/>
        <v>0</v>
      </c>
      <c r="E124" s="46">
        <f>D124*F5</f>
        <v>0</v>
      </c>
      <c r="F124" s="10"/>
    </row>
    <row r="125" spans="1:6" ht="15.6" x14ac:dyDescent="0.3">
      <c r="A125" s="13" t="s">
        <v>75</v>
      </c>
      <c r="B125" s="10">
        <v>97.1</v>
      </c>
      <c r="C125" s="10">
        <v>104.7</v>
      </c>
      <c r="D125" s="5">
        <f t="shared" si="2"/>
        <v>7.6000000000000085</v>
      </c>
      <c r="E125" s="46">
        <f>D125*F5</f>
        <v>85.652000000000086</v>
      </c>
      <c r="F125" s="10"/>
    </row>
    <row r="126" spans="1:6" ht="15.6" x14ac:dyDescent="0.3">
      <c r="A126" s="13" t="s">
        <v>134</v>
      </c>
      <c r="B126" s="10">
        <v>8.84</v>
      </c>
      <c r="C126" s="10">
        <v>8.89</v>
      </c>
      <c r="D126" s="5">
        <f t="shared" si="2"/>
        <v>5.0000000000000711E-2</v>
      </c>
      <c r="E126" s="46">
        <f>D126*F5</f>
        <v>0.56350000000000799</v>
      </c>
      <c r="F126" s="10"/>
    </row>
    <row r="127" spans="1:6" ht="15.6" x14ac:dyDescent="0.3">
      <c r="A127" s="13" t="s">
        <v>135</v>
      </c>
      <c r="B127" s="10">
        <v>21.56</v>
      </c>
      <c r="C127" s="10">
        <v>27.05</v>
      </c>
      <c r="D127" s="5">
        <f t="shared" si="2"/>
        <v>5.490000000000002</v>
      </c>
      <c r="E127" s="46">
        <f>D127*F5</f>
        <v>61.872300000000017</v>
      </c>
      <c r="F127" s="10"/>
    </row>
    <row r="128" spans="1:6" ht="15.6" x14ac:dyDescent="0.3">
      <c r="A128" s="13" t="s">
        <v>76</v>
      </c>
      <c r="B128" s="10">
        <v>19.86</v>
      </c>
      <c r="C128" s="10">
        <v>20.52</v>
      </c>
      <c r="D128" s="5">
        <f t="shared" si="2"/>
        <v>0.66000000000000014</v>
      </c>
      <c r="E128" s="46">
        <f>D128*F5</f>
        <v>7.438200000000001</v>
      </c>
      <c r="F128" s="10"/>
    </row>
    <row r="129" spans="1:6" ht="15.6" x14ac:dyDescent="0.3">
      <c r="A129" s="13" t="s">
        <v>136</v>
      </c>
      <c r="B129" s="10">
        <v>28.63</v>
      </c>
      <c r="C129" s="10">
        <v>37.75</v>
      </c>
      <c r="D129" s="5">
        <f t="shared" si="2"/>
        <v>9.120000000000001</v>
      </c>
      <c r="E129" s="46">
        <f>D129*F5</f>
        <v>102.78240000000001</v>
      </c>
      <c r="F129" s="10"/>
    </row>
    <row r="130" spans="1:6" ht="15.6" x14ac:dyDescent="0.3">
      <c r="A130" s="13" t="s">
        <v>137</v>
      </c>
      <c r="B130" s="10">
        <v>20.92</v>
      </c>
      <c r="C130" s="10">
        <v>30.16</v>
      </c>
      <c r="D130" s="5">
        <f t="shared" si="2"/>
        <v>9.2399999999999984</v>
      </c>
      <c r="E130" s="46">
        <f>D130*F5</f>
        <v>104.13479999999998</v>
      </c>
      <c r="F130" s="54" t="s">
        <v>168</v>
      </c>
    </row>
    <row r="131" spans="1:6" ht="15.6" x14ac:dyDescent="0.3">
      <c r="A131" s="13" t="s">
        <v>77</v>
      </c>
      <c r="B131" s="10">
        <v>29.27</v>
      </c>
      <c r="C131" s="10">
        <v>31.69</v>
      </c>
      <c r="D131" s="5">
        <f t="shared" si="2"/>
        <v>2.4200000000000017</v>
      </c>
      <c r="E131" s="46">
        <f>D131*F5</f>
        <v>27.273400000000017</v>
      </c>
      <c r="F131" s="10"/>
    </row>
    <row r="132" spans="1:6" ht="15.6" x14ac:dyDescent="0.3">
      <c r="A132" s="13" t="s">
        <v>138</v>
      </c>
      <c r="B132" s="10">
        <v>27.52</v>
      </c>
      <c r="C132" s="10">
        <v>31.81</v>
      </c>
      <c r="D132" s="5">
        <f t="shared" si="2"/>
        <v>4.2899999999999991</v>
      </c>
      <c r="E132" s="46">
        <f>D132*F5</f>
        <v>48.348299999999988</v>
      </c>
      <c r="F132" s="10"/>
    </row>
    <row r="133" spans="1:6" ht="15.6" x14ac:dyDescent="0.3">
      <c r="A133" s="13" t="s">
        <v>78</v>
      </c>
      <c r="B133" s="10">
        <v>105.82</v>
      </c>
      <c r="C133" s="10">
        <v>105.9</v>
      </c>
      <c r="D133" s="5">
        <f t="shared" si="2"/>
        <v>8.0000000000012506E-2</v>
      </c>
      <c r="E133" s="46">
        <f>D133*F5</f>
        <v>0.90160000000014096</v>
      </c>
      <c r="F133" s="10"/>
    </row>
    <row r="134" spans="1:6" ht="15.6" x14ac:dyDescent="0.3">
      <c r="A134" s="13" t="s">
        <v>79</v>
      </c>
      <c r="B134" s="10">
        <v>45.83</v>
      </c>
      <c r="C134" s="10">
        <v>53.86</v>
      </c>
      <c r="D134" s="5">
        <f t="shared" si="2"/>
        <v>8.0300000000000011</v>
      </c>
      <c r="E134" s="46">
        <f>D134*F5</f>
        <v>90.498100000000008</v>
      </c>
      <c r="F134" s="10"/>
    </row>
    <row r="135" spans="1:6" ht="15.6" x14ac:dyDescent="0.3">
      <c r="A135" s="13" t="s">
        <v>80</v>
      </c>
      <c r="B135" s="10">
        <v>42.21</v>
      </c>
      <c r="C135" s="10">
        <v>46.75</v>
      </c>
      <c r="D135" s="5">
        <f t="shared" si="2"/>
        <v>4.5399999999999991</v>
      </c>
      <c r="E135" s="46">
        <f>D135*F5</f>
        <v>51.16579999999999</v>
      </c>
      <c r="F135" s="10"/>
    </row>
    <row r="136" spans="1:6" ht="15.6" x14ac:dyDescent="0.3">
      <c r="A136" s="13" t="s">
        <v>81</v>
      </c>
      <c r="B136" s="10">
        <v>70.760000000000005</v>
      </c>
      <c r="C136" s="10">
        <v>71.510000000000005</v>
      </c>
      <c r="D136" s="5">
        <f t="shared" si="2"/>
        <v>0.75</v>
      </c>
      <c r="E136" s="46">
        <f>D136*F5</f>
        <v>8.4525000000000006</v>
      </c>
      <c r="F136" s="10"/>
    </row>
    <row r="137" spans="1:6" ht="15.6" x14ac:dyDescent="0.3">
      <c r="A137" s="13" t="s">
        <v>139</v>
      </c>
      <c r="B137" s="10">
        <v>45.35</v>
      </c>
      <c r="C137" s="10">
        <v>48.91</v>
      </c>
      <c r="D137" s="5">
        <f t="shared" si="2"/>
        <v>3.5599999999999952</v>
      </c>
      <c r="E137" s="46">
        <f>D137*F5</f>
        <v>40.121199999999945</v>
      </c>
      <c r="F137" s="10"/>
    </row>
    <row r="138" spans="1:6" ht="15.6" x14ac:dyDescent="0.3">
      <c r="A138" s="13" t="s">
        <v>82</v>
      </c>
      <c r="B138" s="10">
        <v>43.27</v>
      </c>
      <c r="C138" s="10">
        <v>48.7</v>
      </c>
      <c r="D138" s="5">
        <f t="shared" si="2"/>
        <v>5.43</v>
      </c>
      <c r="E138" s="46">
        <f>D138*F5</f>
        <v>61.196099999999994</v>
      </c>
      <c r="F138" s="10"/>
    </row>
    <row r="139" spans="1:6" ht="15.6" x14ac:dyDescent="0.3">
      <c r="A139" s="13" t="s">
        <v>140</v>
      </c>
      <c r="B139" s="10">
        <v>21.34</v>
      </c>
      <c r="C139" s="10">
        <v>26.13</v>
      </c>
      <c r="D139" s="5">
        <f t="shared" si="2"/>
        <v>4.7899999999999991</v>
      </c>
      <c r="E139" s="46">
        <f>D139*F5</f>
        <v>53.983299999999986</v>
      </c>
      <c r="F139" s="10" t="s">
        <v>168</v>
      </c>
    </row>
    <row r="140" spans="1:6" ht="15.6" x14ac:dyDescent="0.3">
      <c r="A140" s="13" t="s">
        <v>141</v>
      </c>
      <c r="B140" s="10">
        <v>8.89</v>
      </c>
      <c r="C140" s="10">
        <v>9.3699999999999992</v>
      </c>
      <c r="D140" s="5">
        <f t="shared" si="2"/>
        <v>0.47999999999999865</v>
      </c>
      <c r="E140" s="46">
        <f>D140*F5</f>
        <v>5.4095999999999842</v>
      </c>
      <c r="F140" s="10"/>
    </row>
    <row r="141" spans="1:6" ht="15.6" x14ac:dyDescent="0.3">
      <c r="A141" s="13" t="s">
        <v>142</v>
      </c>
      <c r="B141" s="10">
        <v>23.38</v>
      </c>
      <c r="C141" s="10">
        <v>69.89</v>
      </c>
      <c r="D141" s="5">
        <f t="shared" si="2"/>
        <v>46.510000000000005</v>
      </c>
      <c r="E141" s="46">
        <f>D141*F5</f>
        <v>524.16770000000008</v>
      </c>
      <c r="F141" s="10" t="s">
        <v>168</v>
      </c>
    </row>
    <row r="142" spans="1:6" ht="15.6" x14ac:dyDescent="0.3">
      <c r="A142" s="13" t="s">
        <v>143</v>
      </c>
      <c r="B142" s="10">
        <v>6.93</v>
      </c>
      <c r="C142" s="10">
        <v>11.83</v>
      </c>
      <c r="D142" s="5">
        <f t="shared" si="2"/>
        <v>4.9000000000000004</v>
      </c>
      <c r="E142" s="46">
        <f>D142*F5</f>
        <v>55.222999999999999</v>
      </c>
      <c r="F142" s="10"/>
    </row>
    <row r="143" spans="1:6" ht="15.6" x14ac:dyDescent="0.3">
      <c r="A143" s="13" t="s">
        <v>83</v>
      </c>
      <c r="B143" s="10">
        <v>48.51</v>
      </c>
      <c r="C143" s="10">
        <v>55.62</v>
      </c>
      <c r="D143" s="5">
        <f t="shared" si="2"/>
        <v>7.1099999999999994</v>
      </c>
      <c r="E143" s="46">
        <f>D143*F5</f>
        <v>80.129699999999985</v>
      </c>
      <c r="F143" s="10" t="s">
        <v>168</v>
      </c>
    </row>
    <row r="144" spans="1:6" ht="15.6" x14ac:dyDescent="0.3">
      <c r="A144" s="13" t="s">
        <v>144</v>
      </c>
      <c r="B144" s="10">
        <v>23.34</v>
      </c>
      <c r="C144" s="10">
        <v>23.86</v>
      </c>
      <c r="D144" s="5">
        <f t="shared" si="2"/>
        <v>0.51999999999999957</v>
      </c>
      <c r="E144" s="46">
        <f>D144*F5</f>
        <v>5.8603999999999949</v>
      </c>
      <c r="F144" s="10"/>
    </row>
    <row r="145" spans="1:6" ht="15.6" x14ac:dyDescent="0.3">
      <c r="A145" s="13" t="s">
        <v>145</v>
      </c>
      <c r="B145" s="10">
        <v>70.59</v>
      </c>
      <c r="C145" s="10">
        <v>93.5</v>
      </c>
      <c r="D145" s="5">
        <f t="shared" si="2"/>
        <v>22.909999999999997</v>
      </c>
      <c r="E145" s="46">
        <f>D145*F5</f>
        <v>258.19569999999993</v>
      </c>
      <c r="F145" s="10" t="s">
        <v>168</v>
      </c>
    </row>
    <row r="146" spans="1:6" ht="15.6" x14ac:dyDescent="0.3">
      <c r="A146" s="17" t="s">
        <v>5</v>
      </c>
      <c r="B146" s="18"/>
      <c r="C146" s="19"/>
      <c r="D146" s="8">
        <f>SUM(D7:D145)</f>
        <v>531.04000000000008</v>
      </c>
      <c r="E146" s="8">
        <f>SUM(E7:E145)</f>
        <v>6015.6361999999981</v>
      </c>
      <c r="F146" s="5"/>
    </row>
    <row r="147" spans="1:6" x14ac:dyDescent="0.3">
      <c r="A147" s="20" t="s">
        <v>7</v>
      </c>
      <c r="B147" s="20"/>
      <c r="D147" s="21"/>
      <c r="E147" s="21"/>
      <c r="F147" s="21" t="s">
        <v>170</v>
      </c>
    </row>
    <row r="148" spans="1:6" x14ac:dyDescent="0.3">
      <c r="A148" s="22" t="s">
        <v>84</v>
      </c>
      <c r="B148" s="22"/>
      <c r="C148" s="23"/>
      <c r="D148" s="23"/>
      <c r="E148" s="23"/>
      <c r="F148" s="23"/>
    </row>
  </sheetData>
  <mergeCells count="2">
    <mergeCell ref="E8:E17"/>
    <mergeCell ref="E20:E25"/>
  </mergeCells>
  <pageMargins left="0.7" right="0.7" top="0.75" bottom="0.75" header="0.3" footer="0.3"/>
  <pageSetup orientation="portrait" horizontalDpi="4294967294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Views>
    <sheetView topLeftCell="A35" workbookViewId="0">
      <selection activeCell="A4" sqref="A4"/>
    </sheetView>
  </sheetViews>
  <sheetFormatPr baseColWidth="10" defaultRowHeight="14.4" x14ac:dyDescent="0.3"/>
  <cols>
    <col min="1" max="1" width="13.88671875" customWidth="1"/>
    <col min="5" max="5" width="12.109375" style="11" customWidth="1"/>
    <col min="6" max="6" width="18.6640625" customWidth="1"/>
  </cols>
  <sheetData>
    <row r="1" spans="1:7" ht="15.6" x14ac:dyDescent="0.3">
      <c r="A1" s="14" t="s">
        <v>0</v>
      </c>
      <c r="B1" s="14"/>
      <c r="C1" s="14"/>
      <c r="D1" s="14"/>
      <c r="E1" s="14"/>
      <c r="F1" s="14"/>
    </row>
    <row r="2" spans="1:7" x14ac:dyDescent="0.3">
      <c r="A2" s="15" t="s">
        <v>146</v>
      </c>
      <c r="C2" s="15"/>
      <c r="D2" s="15"/>
      <c r="E2" s="15"/>
      <c r="F2" s="15"/>
    </row>
    <row r="3" spans="1:7" x14ac:dyDescent="0.3">
      <c r="A3" s="16" t="s">
        <v>172</v>
      </c>
      <c r="B3" s="16"/>
      <c r="C3" s="16"/>
      <c r="D3" s="16"/>
      <c r="E3" s="16"/>
      <c r="F3" s="16"/>
    </row>
    <row r="4" spans="1:7" ht="15.6" x14ac:dyDescent="0.3">
      <c r="A4" s="2" t="s">
        <v>153</v>
      </c>
      <c r="B4" s="15" t="s">
        <v>155</v>
      </c>
      <c r="C4" s="2"/>
      <c r="D4" s="2"/>
      <c r="E4" s="31" t="s">
        <v>151</v>
      </c>
      <c r="F4" s="1">
        <v>12.81</v>
      </c>
    </row>
    <row r="5" spans="1:7" ht="16.2" thickBot="1" x14ac:dyDescent="0.35">
      <c r="A5" s="2" t="s">
        <v>154</v>
      </c>
      <c r="B5" s="15" t="s">
        <v>156</v>
      </c>
      <c r="C5" s="2"/>
      <c r="D5" s="2"/>
      <c r="E5" s="3" t="s">
        <v>152</v>
      </c>
      <c r="F5" s="1">
        <v>11.27</v>
      </c>
    </row>
    <row r="6" spans="1:7" ht="15.6" thickTop="1" thickBot="1" x14ac:dyDescent="0.35">
      <c r="A6" s="4" t="s">
        <v>8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6</v>
      </c>
      <c r="G6" s="38" t="s">
        <v>150</v>
      </c>
    </row>
    <row r="7" spans="1:7" ht="16.2" thickTop="1" x14ac:dyDescent="0.3">
      <c r="A7" s="39" t="s">
        <v>85</v>
      </c>
      <c r="B7" s="40">
        <v>1.17</v>
      </c>
      <c r="C7" s="40">
        <v>1.34</v>
      </c>
      <c r="D7" s="41">
        <f t="shared" ref="D7:D70" si="0">C7-B7</f>
        <v>0.17000000000000015</v>
      </c>
      <c r="E7" s="48">
        <f>D7*F4</f>
        <v>2.177700000000002</v>
      </c>
      <c r="F7" s="35"/>
      <c r="G7" s="37"/>
    </row>
    <row r="8" spans="1:7" ht="15.6" x14ac:dyDescent="0.3">
      <c r="A8" s="26" t="s">
        <v>86</v>
      </c>
      <c r="B8" s="24">
        <v>0</v>
      </c>
      <c r="C8" s="24">
        <v>0</v>
      </c>
      <c r="D8" s="25">
        <f t="shared" si="0"/>
        <v>0</v>
      </c>
      <c r="E8" s="196">
        <f>D12*F4</f>
        <v>100.04609999999985</v>
      </c>
      <c r="F8" s="36"/>
      <c r="G8" s="49">
        <f>0.1*E8</f>
        <v>10.004609999999985</v>
      </c>
    </row>
    <row r="9" spans="1:7" ht="15.6" x14ac:dyDescent="0.3">
      <c r="A9" s="26" t="s">
        <v>87</v>
      </c>
      <c r="B9" s="24">
        <v>0</v>
      </c>
      <c r="C9" s="24">
        <v>0</v>
      </c>
      <c r="D9" s="25">
        <f t="shared" si="0"/>
        <v>0</v>
      </c>
      <c r="E9" s="197"/>
      <c r="F9" s="36"/>
      <c r="G9" s="49">
        <f>0.1*E8</f>
        <v>10.004609999999985</v>
      </c>
    </row>
    <row r="10" spans="1:7" ht="15.6" x14ac:dyDescent="0.3">
      <c r="A10" s="26" t="s">
        <v>88</v>
      </c>
      <c r="B10" s="24">
        <v>0</v>
      </c>
      <c r="C10" s="24">
        <v>0</v>
      </c>
      <c r="D10" s="25">
        <f t="shared" si="0"/>
        <v>0</v>
      </c>
      <c r="E10" s="197"/>
      <c r="F10" s="36"/>
      <c r="G10" s="49">
        <f>0.1*E8</f>
        <v>10.004609999999985</v>
      </c>
    </row>
    <row r="11" spans="1:7" ht="15.6" x14ac:dyDescent="0.3">
      <c r="A11" s="27" t="s">
        <v>9</v>
      </c>
      <c r="B11" s="24">
        <v>0</v>
      </c>
      <c r="C11" s="24">
        <v>0</v>
      </c>
      <c r="D11" s="25">
        <f t="shared" si="0"/>
        <v>0</v>
      </c>
      <c r="E11" s="197"/>
      <c r="F11" s="36"/>
      <c r="G11" s="49">
        <f>0.1*E8</f>
        <v>10.004609999999985</v>
      </c>
    </row>
    <row r="12" spans="1:7" ht="15.6" x14ac:dyDescent="0.3">
      <c r="A12" s="27" t="s">
        <v>10</v>
      </c>
      <c r="B12" s="24">
        <v>82.54</v>
      </c>
      <c r="C12" s="24">
        <v>90.35</v>
      </c>
      <c r="D12" s="25">
        <f t="shared" si="0"/>
        <v>7.8099999999999881</v>
      </c>
      <c r="E12" s="197"/>
      <c r="F12" s="36"/>
      <c r="G12" s="49">
        <f>0.1*E8</f>
        <v>10.004609999999985</v>
      </c>
    </row>
    <row r="13" spans="1:7" ht="15.6" x14ac:dyDescent="0.3">
      <c r="A13" s="27" t="s">
        <v>11</v>
      </c>
      <c r="B13" s="24">
        <v>0</v>
      </c>
      <c r="C13" s="24">
        <v>0</v>
      </c>
      <c r="D13" s="25">
        <f t="shared" si="0"/>
        <v>0</v>
      </c>
      <c r="E13" s="197"/>
      <c r="F13" s="36"/>
      <c r="G13" s="49">
        <f>0.1*E8</f>
        <v>10.004609999999985</v>
      </c>
    </row>
    <row r="14" spans="1:7" ht="15.6" x14ac:dyDescent="0.3">
      <c r="A14" s="27" t="s">
        <v>12</v>
      </c>
      <c r="B14" s="24">
        <v>0</v>
      </c>
      <c r="C14" s="24">
        <v>0</v>
      </c>
      <c r="D14" s="25">
        <f t="shared" si="0"/>
        <v>0</v>
      </c>
      <c r="E14" s="197"/>
      <c r="F14" s="36"/>
      <c r="G14" s="49">
        <f>0.1*E8</f>
        <v>10.004609999999985</v>
      </c>
    </row>
    <row r="15" spans="1:7" ht="15.6" x14ac:dyDescent="0.3">
      <c r="A15" s="27" t="s">
        <v>13</v>
      </c>
      <c r="B15" s="24">
        <v>0</v>
      </c>
      <c r="C15" s="24">
        <v>0</v>
      </c>
      <c r="D15" s="25">
        <f t="shared" si="0"/>
        <v>0</v>
      </c>
      <c r="E15" s="197"/>
      <c r="F15" s="36"/>
      <c r="G15" s="49">
        <f>0.1*E8</f>
        <v>10.004609999999985</v>
      </c>
    </row>
    <row r="16" spans="1:7" ht="15.6" x14ac:dyDescent="0.3">
      <c r="A16" s="27" t="s">
        <v>89</v>
      </c>
      <c r="B16" s="24">
        <v>0</v>
      </c>
      <c r="C16" s="24">
        <v>0</v>
      </c>
      <c r="D16" s="25">
        <f t="shared" si="0"/>
        <v>0</v>
      </c>
      <c r="E16" s="197"/>
      <c r="F16" s="36"/>
      <c r="G16" s="49">
        <f>0.1*E8</f>
        <v>10.004609999999985</v>
      </c>
    </row>
    <row r="17" spans="1:7" ht="15.6" x14ac:dyDescent="0.3">
      <c r="A17" s="27" t="s">
        <v>147</v>
      </c>
      <c r="B17" s="24">
        <v>0</v>
      </c>
      <c r="C17" s="24">
        <v>0</v>
      </c>
      <c r="D17" s="25">
        <f t="shared" si="0"/>
        <v>0</v>
      </c>
      <c r="E17" s="198"/>
      <c r="F17" s="36"/>
      <c r="G17" s="49">
        <f>0.1*E8</f>
        <v>10.004609999999985</v>
      </c>
    </row>
    <row r="18" spans="1:7" ht="15.6" x14ac:dyDescent="0.3">
      <c r="A18" s="12" t="s">
        <v>149</v>
      </c>
      <c r="B18" s="32">
        <v>0.57999999999999996</v>
      </c>
      <c r="C18" s="32">
        <v>0.57999999999999996</v>
      </c>
      <c r="D18" s="33">
        <f t="shared" si="0"/>
        <v>0</v>
      </c>
      <c r="E18" s="34">
        <f>D18*F4</f>
        <v>0</v>
      </c>
      <c r="F18" s="5"/>
      <c r="G18" s="10"/>
    </row>
    <row r="19" spans="1:7" ht="15.6" x14ac:dyDescent="0.3">
      <c r="A19" s="12" t="s">
        <v>16</v>
      </c>
      <c r="B19" s="32">
        <v>29.85</v>
      </c>
      <c r="C19" s="32">
        <v>29.85</v>
      </c>
      <c r="D19" s="33">
        <f t="shared" si="0"/>
        <v>0</v>
      </c>
      <c r="E19" s="34">
        <f>D19*F4</f>
        <v>0</v>
      </c>
      <c r="F19" s="5"/>
      <c r="G19" s="10"/>
    </row>
    <row r="20" spans="1:7" ht="15.6" x14ac:dyDescent="0.3">
      <c r="A20" s="28" t="s">
        <v>90</v>
      </c>
      <c r="B20" s="29">
        <v>0</v>
      </c>
      <c r="C20" s="29">
        <v>0</v>
      </c>
      <c r="D20" s="30">
        <f t="shared" si="0"/>
        <v>0</v>
      </c>
      <c r="E20" s="193">
        <f>D23*F4</f>
        <v>33.049799999999976</v>
      </c>
      <c r="F20" s="36"/>
      <c r="G20" s="49">
        <f>0.17*E20</f>
        <v>5.6184659999999962</v>
      </c>
    </row>
    <row r="21" spans="1:7" ht="15.6" x14ac:dyDescent="0.3">
      <c r="A21" s="28" t="s">
        <v>14</v>
      </c>
      <c r="B21" s="29">
        <v>0</v>
      </c>
      <c r="C21" s="29">
        <v>0</v>
      </c>
      <c r="D21" s="30">
        <f t="shared" si="0"/>
        <v>0</v>
      </c>
      <c r="E21" s="194"/>
      <c r="F21" s="36"/>
      <c r="G21" s="49">
        <f>0.17*E20</f>
        <v>5.6184659999999962</v>
      </c>
    </row>
    <row r="22" spans="1:7" ht="15.6" x14ac:dyDescent="0.3">
      <c r="A22" s="28" t="s">
        <v>148</v>
      </c>
      <c r="B22" s="29">
        <v>0</v>
      </c>
      <c r="C22" s="29">
        <v>0</v>
      </c>
      <c r="D22" s="30">
        <f t="shared" si="0"/>
        <v>0</v>
      </c>
      <c r="E22" s="194"/>
      <c r="F22" s="36"/>
      <c r="G22" s="49">
        <f>0.17*E20</f>
        <v>5.6184659999999962</v>
      </c>
    </row>
    <row r="23" spans="1:7" ht="15.6" x14ac:dyDescent="0.3">
      <c r="A23" s="28" t="s">
        <v>15</v>
      </c>
      <c r="B23" s="29">
        <v>70.8</v>
      </c>
      <c r="C23" s="29">
        <v>73.38</v>
      </c>
      <c r="D23" s="30">
        <f t="shared" si="0"/>
        <v>2.5799999999999983</v>
      </c>
      <c r="E23" s="194"/>
      <c r="F23" s="36"/>
      <c r="G23" s="49">
        <f>0.17*E20</f>
        <v>5.6184659999999962</v>
      </c>
    </row>
    <row r="24" spans="1:7" ht="15.6" x14ac:dyDescent="0.3">
      <c r="A24" s="28" t="s">
        <v>17</v>
      </c>
      <c r="B24" s="29">
        <v>0</v>
      </c>
      <c r="C24" s="29">
        <v>0</v>
      </c>
      <c r="D24" s="30">
        <f t="shared" si="0"/>
        <v>0</v>
      </c>
      <c r="E24" s="194"/>
      <c r="F24" s="36"/>
      <c r="G24" s="49">
        <f>0.17*E20</f>
        <v>5.6184659999999962</v>
      </c>
    </row>
    <row r="25" spans="1:7" ht="15.6" x14ac:dyDescent="0.3">
      <c r="A25" s="28" t="s">
        <v>91</v>
      </c>
      <c r="B25" s="29">
        <v>0</v>
      </c>
      <c r="C25" s="29">
        <v>0</v>
      </c>
      <c r="D25" s="30">
        <f t="shared" si="0"/>
        <v>0</v>
      </c>
      <c r="E25" s="195"/>
      <c r="F25" s="36"/>
      <c r="G25" s="49">
        <f>0.17*E20</f>
        <v>5.6184659999999962</v>
      </c>
    </row>
    <row r="26" spans="1:7" ht="15.6" x14ac:dyDescent="0.3">
      <c r="A26" s="12" t="s">
        <v>92</v>
      </c>
      <c r="B26" s="9">
        <v>6.8</v>
      </c>
      <c r="C26" s="6">
        <v>6.8</v>
      </c>
      <c r="D26" s="5">
        <f t="shared" si="0"/>
        <v>0</v>
      </c>
      <c r="E26" s="7">
        <f>D26*F4</f>
        <v>0</v>
      </c>
      <c r="F26" s="5"/>
    </row>
    <row r="27" spans="1:7" ht="15.6" x14ac:dyDescent="0.3">
      <c r="A27" s="12" t="s">
        <v>93</v>
      </c>
      <c r="B27" s="6">
        <v>2.17</v>
      </c>
      <c r="C27" s="6">
        <v>2.17</v>
      </c>
      <c r="D27" s="5">
        <f t="shared" si="0"/>
        <v>0</v>
      </c>
      <c r="E27" s="7">
        <f>D27*F4</f>
        <v>0</v>
      </c>
      <c r="F27" s="5"/>
    </row>
    <row r="28" spans="1:7" ht="15.6" x14ac:dyDescent="0.3">
      <c r="A28" s="12" t="s">
        <v>94</v>
      </c>
      <c r="B28" s="5">
        <v>13.47</v>
      </c>
      <c r="C28" s="5">
        <v>15.56</v>
      </c>
      <c r="D28" s="5">
        <f t="shared" si="0"/>
        <v>2.09</v>
      </c>
      <c r="E28" s="7">
        <f>D28*F4</f>
        <v>26.7729</v>
      </c>
      <c r="F28" s="5"/>
    </row>
    <row r="29" spans="1:7" ht="15.6" x14ac:dyDescent="0.3">
      <c r="A29" s="12" t="s">
        <v>95</v>
      </c>
      <c r="B29" s="6">
        <v>6.48</v>
      </c>
      <c r="C29" s="6">
        <v>7.17</v>
      </c>
      <c r="D29" s="5">
        <f t="shared" si="0"/>
        <v>0.6899999999999995</v>
      </c>
      <c r="E29" s="7">
        <f>D29*F4</f>
        <v>8.8388999999999935</v>
      </c>
      <c r="F29" s="5"/>
    </row>
    <row r="30" spans="1:7" ht="15.6" x14ac:dyDescent="0.3">
      <c r="A30" s="12" t="s">
        <v>96</v>
      </c>
      <c r="B30" s="6">
        <v>4.6500000000000004</v>
      </c>
      <c r="C30" s="6">
        <v>4.6500000000000004</v>
      </c>
      <c r="D30" s="5">
        <f t="shared" si="0"/>
        <v>0</v>
      </c>
      <c r="E30" s="7">
        <f>D30*F4</f>
        <v>0</v>
      </c>
      <c r="F30" s="5"/>
    </row>
    <row r="31" spans="1:7" ht="15.6" x14ac:dyDescent="0.3">
      <c r="A31" s="12" t="s">
        <v>97</v>
      </c>
      <c r="B31" s="6">
        <v>21.9</v>
      </c>
      <c r="C31" s="6">
        <v>21.94</v>
      </c>
      <c r="D31" s="5">
        <f t="shared" si="0"/>
        <v>4.00000000000027E-2</v>
      </c>
      <c r="E31" s="7">
        <f>D31*F4</f>
        <v>0.51240000000003461</v>
      </c>
      <c r="F31" s="5"/>
    </row>
    <row r="32" spans="1:7" ht="15.6" x14ac:dyDescent="0.3">
      <c r="A32" s="12" t="s">
        <v>98</v>
      </c>
      <c r="B32" s="6">
        <v>0.33</v>
      </c>
      <c r="C32" s="6">
        <v>0.33</v>
      </c>
      <c r="D32" s="5">
        <f t="shared" si="0"/>
        <v>0</v>
      </c>
      <c r="E32" s="7">
        <f>D32*F4</f>
        <v>0</v>
      </c>
      <c r="F32" s="5"/>
    </row>
    <row r="33" spans="1:6" ht="15.6" x14ac:dyDescent="0.3">
      <c r="A33" s="12" t="s">
        <v>99</v>
      </c>
      <c r="B33" s="6">
        <v>19.21</v>
      </c>
      <c r="C33" s="6">
        <v>19.61</v>
      </c>
      <c r="D33" s="5">
        <f t="shared" si="0"/>
        <v>0.39999999999999858</v>
      </c>
      <c r="E33" s="7">
        <f>D33*F4</f>
        <v>5.1239999999999819</v>
      </c>
      <c r="F33" s="5"/>
    </row>
    <row r="34" spans="1:6" ht="15.6" x14ac:dyDescent="0.3">
      <c r="A34" s="12" t="s">
        <v>100</v>
      </c>
      <c r="B34" s="6">
        <v>13.18</v>
      </c>
      <c r="C34" s="6">
        <v>13.45</v>
      </c>
      <c r="D34" s="5">
        <f t="shared" si="0"/>
        <v>0.26999999999999957</v>
      </c>
      <c r="E34" s="7">
        <f>D34*F4</f>
        <v>3.4586999999999946</v>
      </c>
      <c r="F34" s="5"/>
    </row>
    <row r="35" spans="1:6" ht="15.6" x14ac:dyDescent="0.3">
      <c r="A35" s="12" t="s">
        <v>101</v>
      </c>
      <c r="B35" s="6">
        <v>9.06</v>
      </c>
      <c r="C35" s="6">
        <v>9.08</v>
      </c>
      <c r="D35" s="5">
        <f t="shared" si="0"/>
        <v>1.9999999999999574E-2</v>
      </c>
      <c r="E35" s="7">
        <f>D35*F4</f>
        <v>0.25619999999999454</v>
      </c>
      <c r="F35" s="5"/>
    </row>
    <row r="36" spans="1:6" ht="15.6" x14ac:dyDescent="0.3">
      <c r="A36" s="12" t="s">
        <v>102</v>
      </c>
      <c r="B36" s="6">
        <v>2.2999999999999998</v>
      </c>
      <c r="C36" s="6">
        <v>2.33</v>
      </c>
      <c r="D36" s="5">
        <f t="shared" si="0"/>
        <v>3.0000000000000249E-2</v>
      </c>
      <c r="E36" s="7">
        <f>D36*F4</f>
        <v>0.38430000000000319</v>
      </c>
      <c r="F36" s="5"/>
    </row>
    <row r="37" spans="1:6" ht="15.6" x14ac:dyDescent="0.3">
      <c r="A37" s="12" t="s">
        <v>103</v>
      </c>
      <c r="B37" s="6">
        <v>2.85</v>
      </c>
      <c r="C37" s="6">
        <v>2.95</v>
      </c>
      <c r="D37" s="5">
        <f t="shared" si="0"/>
        <v>0.10000000000000009</v>
      </c>
      <c r="E37" s="46">
        <f>D37*F4</f>
        <v>1.2810000000000012</v>
      </c>
      <c r="F37" s="10"/>
    </row>
    <row r="38" spans="1:6" ht="15.6" x14ac:dyDescent="0.3">
      <c r="A38" s="12" t="s">
        <v>104</v>
      </c>
      <c r="B38" s="10">
        <v>8.93</v>
      </c>
      <c r="C38" s="10">
        <v>10.31</v>
      </c>
      <c r="D38" s="5">
        <f>C38-B38</f>
        <v>1.3800000000000008</v>
      </c>
      <c r="E38" s="46">
        <f>D38*F4</f>
        <v>17.677800000000012</v>
      </c>
      <c r="F38" s="10"/>
    </row>
    <row r="39" spans="1:6" ht="15.6" x14ac:dyDescent="0.3">
      <c r="A39" s="12" t="s">
        <v>105</v>
      </c>
      <c r="B39" s="10">
        <v>0.9</v>
      </c>
      <c r="C39" s="10">
        <v>1.1599999999999999</v>
      </c>
      <c r="D39" s="5">
        <f t="shared" si="0"/>
        <v>0.2599999999999999</v>
      </c>
      <c r="E39" s="46">
        <f>D39*F4</f>
        <v>3.3305999999999987</v>
      </c>
      <c r="F39" s="10"/>
    </row>
    <row r="40" spans="1:6" ht="15.6" x14ac:dyDescent="0.3">
      <c r="A40" s="12" t="s">
        <v>106</v>
      </c>
      <c r="B40" s="10">
        <v>14.31</v>
      </c>
      <c r="C40" s="10">
        <v>14.31</v>
      </c>
      <c r="D40" s="5">
        <f>C40-B40</f>
        <v>0</v>
      </c>
      <c r="E40" s="46">
        <f>D40*F4</f>
        <v>0</v>
      </c>
      <c r="F40" s="10"/>
    </row>
    <row r="41" spans="1:6" ht="15.6" x14ac:dyDescent="0.3">
      <c r="A41" s="12" t="s">
        <v>18</v>
      </c>
      <c r="B41" s="10">
        <v>1.18</v>
      </c>
      <c r="C41" s="10">
        <v>1.23</v>
      </c>
      <c r="D41" s="5">
        <f t="shared" si="0"/>
        <v>5.0000000000000044E-2</v>
      </c>
      <c r="E41" s="46">
        <f>D41*F4</f>
        <v>0.64050000000000062</v>
      </c>
      <c r="F41" s="10"/>
    </row>
    <row r="42" spans="1:6" ht="15.6" x14ac:dyDescent="0.3">
      <c r="A42" s="12" t="s">
        <v>19</v>
      </c>
      <c r="B42" s="10">
        <v>37.880000000000003</v>
      </c>
      <c r="C42" s="10">
        <v>42.7</v>
      </c>
      <c r="D42" s="5">
        <f>C42-B42</f>
        <v>4.82</v>
      </c>
      <c r="E42" s="46">
        <f>D42*F4</f>
        <v>61.744200000000006</v>
      </c>
      <c r="F42" s="10" t="s">
        <v>168</v>
      </c>
    </row>
    <row r="43" spans="1:6" ht="15.6" x14ac:dyDescent="0.3">
      <c r="A43" s="12" t="s">
        <v>107</v>
      </c>
      <c r="B43" s="10">
        <v>6.67</v>
      </c>
      <c r="C43" s="10">
        <v>6.99</v>
      </c>
      <c r="D43" s="5">
        <f t="shared" si="0"/>
        <v>0.32000000000000028</v>
      </c>
      <c r="E43" s="46">
        <f>D43*F4</f>
        <v>4.0992000000000042</v>
      </c>
      <c r="F43" s="10"/>
    </row>
    <row r="44" spans="1:6" ht="15.6" x14ac:dyDescent="0.3">
      <c r="A44" s="12" t="s">
        <v>108</v>
      </c>
      <c r="B44" s="10">
        <v>5.58</v>
      </c>
      <c r="C44" s="10">
        <v>5.58</v>
      </c>
      <c r="D44" s="5">
        <f t="shared" si="0"/>
        <v>0</v>
      </c>
      <c r="E44" s="46">
        <f>D44*F4</f>
        <v>0</v>
      </c>
      <c r="F44" s="10"/>
    </row>
    <row r="45" spans="1:6" ht="15.6" x14ac:dyDescent="0.3">
      <c r="A45" s="12" t="s">
        <v>20</v>
      </c>
      <c r="B45" s="10">
        <v>6.81</v>
      </c>
      <c r="C45" s="10">
        <v>7.73</v>
      </c>
      <c r="D45" s="5">
        <f t="shared" si="0"/>
        <v>0.92000000000000082</v>
      </c>
      <c r="E45" s="46">
        <f>D45*F4</f>
        <v>11.78520000000001</v>
      </c>
      <c r="F45" s="10"/>
    </row>
    <row r="46" spans="1:6" ht="15.6" x14ac:dyDescent="0.3">
      <c r="A46" s="12" t="s">
        <v>21</v>
      </c>
      <c r="B46" s="10">
        <v>2.74</v>
      </c>
      <c r="C46" s="10">
        <v>2.76</v>
      </c>
      <c r="D46" s="5">
        <f t="shared" si="0"/>
        <v>1.9999999999999574E-2</v>
      </c>
      <c r="E46" s="46">
        <f>D46*F4</f>
        <v>0.25619999999999454</v>
      </c>
      <c r="F46" s="10"/>
    </row>
    <row r="47" spans="1:6" ht="15.6" x14ac:dyDescent="0.3">
      <c r="A47" s="12" t="s">
        <v>22</v>
      </c>
      <c r="B47" s="10">
        <v>24.32</v>
      </c>
      <c r="C47" s="10">
        <v>27.39</v>
      </c>
      <c r="D47" s="5">
        <f t="shared" si="0"/>
        <v>3.0700000000000003</v>
      </c>
      <c r="E47" s="46">
        <f>D47*F4</f>
        <v>39.326700000000002</v>
      </c>
      <c r="F47" s="10"/>
    </row>
    <row r="48" spans="1:6" ht="15.6" x14ac:dyDescent="0.3">
      <c r="A48" s="12" t="s">
        <v>23</v>
      </c>
      <c r="B48" s="10">
        <v>10.18</v>
      </c>
      <c r="C48" s="10">
        <v>10.63</v>
      </c>
      <c r="D48" s="5">
        <f t="shared" si="0"/>
        <v>0.45000000000000107</v>
      </c>
      <c r="E48" s="46">
        <f>D48*F4</f>
        <v>5.7645000000000142</v>
      </c>
      <c r="F48" s="10"/>
    </row>
    <row r="49" spans="1:6" ht="15.6" x14ac:dyDescent="0.3">
      <c r="A49" s="12" t="s">
        <v>24</v>
      </c>
      <c r="B49" s="10">
        <v>3.48</v>
      </c>
      <c r="C49" s="10">
        <v>3.49</v>
      </c>
      <c r="D49" s="5">
        <f t="shared" si="0"/>
        <v>1.0000000000000231E-2</v>
      </c>
      <c r="E49" s="46">
        <f>D49*F4</f>
        <v>0.12810000000000296</v>
      </c>
      <c r="F49" s="10"/>
    </row>
    <row r="50" spans="1:6" ht="15.6" x14ac:dyDescent="0.3">
      <c r="A50" s="12" t="s">
        <v>25</v>
      </c>
      <c r="B50" s="10">
        <v>2.2799999999999998</v>
      </c>
      <c r="C50" s="10">
        <v>22.8</v>
      </c>
      <c r="D50" s="5">
        <f t="shared" si="0"/>
        <v>20.52</v>
      </c>
      <c r="E50" s="46">
        <f>D50*F4</f>
        <v>262.8612</v>
      </c>
      <c r="F50" s="10"/>
    </row>
    <row r="51" spans="1:6" ht="15.6" x14ac:dyDescent="0.3">
      <c r="A51" s="12" t="s">
        <v>26</v>
      </c>
      <c r="B51" s="10">
        <v>6.43</v>
      </c>
      <c r="C51" s="10">
        <v>7.81</v>
      </c>
      <c r="D51" s="5">
        <f t="shared" si="0"/>
        <v>1.38</v>
      </c>
      <c r="E51" s="46">
        <f>D51*F4</f>
        <v>17.677799999999998</v>
      </c>
      <c r="F51" s="10"/>
    </row>
    <row r="52" spans="1:6" ht="15.6" x14ac:dyDescent="0.3">
      <c r="A52" s="12" t="s">
        <v>27</v>
      </c>
      <c r="B52" s="10">
        <v>3.63</v>
      </c>
      <c r="C52" s="10">
        <v>4.76</v>
      </c>
      <c r="D52" s="5">
        <f t="shared" si="0"/>
        <v>1.1299999999999999</v>
      </c>
      <c r="E52" s="46">
        <f>D52*F4</f>
        <v>14.475299999999999</v>
      </c>
      <c r="F52" s="10"/>
    </row>
    <row r="53" spans="1:6" ht="15.6" x14ac:dyDescent="0.3">
      <c r="A53" s="12" t="s">
        <v>109</v>
      </c>
      <c r="B53" s="10">
        <v>51.84</v>
      </c>
      <c r="C53" s="10">
        <v>51.84</v>
      </c>
      <c r="D53" s="5">
        <f>C53-B53</f>
        <v>0</v>
      </c>
      <c r="E53" s="46">
        <f>D53*F4</f>
        <v>0</v>
      </c>
      <c r="F53" s="10"/>
    </row>
    <row r="54" spans="1:6" ht="15.6" x14ac:dyDescent="0.3">
      <c r="A54" s="12" t="s">
        <v>28</v>
      </c>
      <c r="B54" s="10">
        <v>4.8</v>
      </c>
      <c r="C54" s="10">
        <v>5.1100000000000003</v>
      </c>
      <c r="D54" s="5">
        <f t="shared" si="0"/>
        <v>0.3100000000000005</v>
      </c>
      <c r="E54" s="46">
        <f>D54*F4</f>
        <v>3.9711000000000065</v>
      </c>
      <c r="F54" s="10"/>
    </row>
    <row r="55" spans="1:6" ht="15.6" x14ac:dyDescent="0.3">
      <c r="A55" s="12" t="s">
        <v>29</v>
      </c>
      <c r="B55" s="10">
        <v>11.27</v>
      </c>
      <c r="C55" s="10">
        <v>14</v>
      </c>
      <c r="D55" s="5">
        <f t="shared" si="0"/>
        <v>2.7300000000000004</v>
      </c>
      <c r="E55" s="46">
        <f>D55*F4</f>
        <v>34.971300000000006</v>
      </c>
      <c r="F55" s="10"/>
    </row>
    <row r="56" spans="1:6" ht="15.6" x14ac:dyDescent="0.3">
      <c r="A56" s="12" t="s">
        <v>30</v>
      </c>
      <c r="B56" s="10">
        <v>0.97</v>
      </c>
      <c r="C56" s="10">
        <v>0.98</v>
      </c>
      <c r="D56" s="5">
        <f t="shared" si="0"/>
        <v>1.0000000000000009E-2</v>
      </c>
      <c r="E56" s="46">
        <f>D56*F4</f>
        <v>0.12810000000000013</v>
      </c>
      <c r="F56" s="10"/>
    </row>
    <row r="57" spans="1:6" ht="15.6" x14ac:dyDescent="0.3">
      <c r="A57" s="12" t="s">
        <v>31</v>
      </c>
      <c r="B57" s="10">
        <v>3.81</v>
      </c>
      <c r="C57" s="10">
        <v>4.32</v>
      </c>
      <c r="D57" s="5">
        <f t="shared" si="0"/>
        <v>0.51000000000000023</v>
      </c>
      <c r="E57" s="46">
        <f>D57*F4</f>
        <v>6.5331000000000028</v>
      </c>
      <c r="F57" s="10"/>
    </row>
    <row r="58" spans="1:6" ht="15.6" x14ac:dyDescent="0.3">
      <c r="A58" s="12" t="s">
        <v>32</v>
      </c>
      <c r="B58" s="10">
        <v>14.58</v>
      </c>
      <c r="C58" s="10">
        <v>15.9</v>
      </c>
      <c r="D58" s="5">
        <f t="shared" si="0"/>
        <v>1.3200000000000003</v>
      </c>
      <c r="E58" s="46">
        <f>D58*F4</f>
        <v>16.909200000000006</v>
      </c>
      <c r="F58" s="10"/>
    </row>
    <row r="59" spans="1:6" ht="15.6" x14ac:dyDescent="0.3">
      <c r="A59" s="12" t="s">
        <v>33</v>
      </c>
      <c r="B59" s="10">
        <v>13.32</v>
      </c>
      <c r="C59" s="10">
        <v>13.81</v>
      </c>
      <c r="D59" s="5">
        <f t="shared" si="0"/>
        <v>0.49000000000000021</v>
      </c>
      <c r="E59" s="46">
        <f>D59*F4</f>
        <v>6.276900000000003</v>
      </c>
      <c r="F59" s="10"/>
    </row>
    <row r="60" spans="1:6" ht="15.6" x14ac:dyDescent="0.3">
      <c r="A60" s="12" t="s">
        <v>34</v>
      </c>
      <c r="B60" s="10">
        <v>9.4700000000000006</v>
      </c>
      <c r="C60" s="10">
        <v>9.6199999999999992</v>
      </c>
      <c r="D60" s="5">
        <f t="shared" si="0"/>
        <v>0.14999999999999858</v>
      </c>
      <c r="E60" s="46">
        <f>D60*F4</f>
        <v>1.9214999999999818</v>
      </c>
      <c r="F60" s="10"/>
    </row>
    <row r="61" spans="1:6" ht="15.6" x14ac:dyDescent="0.3">
      <c r="A61" s="12" t="s">
        <v>110</v>
      </c>
      <c r="B61" s="10">
        <v>0.97</v>
      </c>
      <c r="C61" s="10">
        <v>0.97</v>
      </c>
      <c r="D61" s="5">
        <f t="shared" si="0"/>
        <v>0</v>
      </c>
      <c r="E61" s="46">
        <f>D61*F4</f>
        <v>0</v>
      </c>
      <c r="F61" s="10"/>
    </row>
    <row r="62" spans="1:6" ht="15.6" x14ac:dyDescent="0.3">
      <c r="A62" s="12" t="s">
        <v>35</v>
      </c>
      <c r="B62" s="10">
        <v>18.2</v>
      </c>
      <c r="C62" s="10">
        <v>20.41</v>
      </c>
      <c r="D62" s="5">
        <f t="shared" si="0"/>
        <v>2.2100000000000009</v>
      </c>
      <c r="E62" s="46">
        <f>D62*F4</f>
        <v>28.310100000000013</v>
      </c>
      <c r="F62" s="10"/>
    </row>
    <row r="63" spans="1:6" ht="15.6" x14ac:dyDescent="0.3">
      <c r="A63" s="12" t="s">
        <v>111</v>
      </c>
      <c r="B63" s="10">
        <v>1.41</v>
      </c>
      <c r="C63" s="10">
        <v>1.41</v>
      </c>
      <c r="D63" s="5">
        <f t="shared" si="0"/>
        <v>0</v>
      </c>
      <c r="E63" s="46">
        <f>D63*F4</f>
        <v>0</v>
      </c>
      <c r="F63" s="10"/>
    </row>
    <row r="64" spans="1:6" ht="15.6" x14ac:dyDescent="0.3">
      <c r="A64" s="12" t="s">
        <v>36</v>
      </c>
      <c r="B64" s="10">
        <v>20.190000000000001</v>
      </c>
      <c r="C64" s="10">
        <v>23.22</v>
      </c>
      <c r="D64" s="5">
        <f>C64-B64</f>
        <v>3.0299999999999976</v>
      </c>
      <c r="E64" s="46">
        <f>D64*F4</f>
        <v>38.814299999999967</v>
      </c>
      <c r="F64" s="10"/>
    </row>
    <row r="65" spans="1:6" ht="15.6" x14ac:dyDescent="0.3">
      <c r="A65" s="12" t="s">
        <v>37</v>
      </c>
      <c r="B65" s="10">
        <v>3.05</v>
      </c>
      <c r="C65" s="10">
        <v>3.07</v>
      </c>
      <c r="D65" s="5">
        <f>C65-B65</f>
        <v>2.0000000000000018E-2</v>
      </c>
      <c r="E65" s="46">
        <f>D65*F4</f>
        <v>0.25620000000000026</v>
      </c>
      <c r="F65" s="10"/>
    </row>
    <row r="66" spans="1:6" ht="15.6" x14ac:dyDescent="0.3">
      <c r="A66" s="12" t="s">
        <v>38</v>
      </c>
      <c r="B66" s="10">
        <v>2.0699999999999998</v>
      </c>
      <c r="C66" s="10">
        <v>2.1</v>
      </c>
      <c r="D66" s="5">
        <f t="shared" si="0"/>
        <v>3.0000000000000249E-2</v>
      </c>
      <c r="E66" s="46">
        <f>D66*F4</f>
        <v>0.38430000000000319</v>
      </c>
      <c r="F66" s="10"/>
    </row>
    <row r="67" spans="1:6" ht="15.6" x14ac:dyDescent="0.3">
      <c r="A67" s="12" t="s">
        <v>39</v>
      </c>
      <c r="B67" s="10">
        <v>1.42</v>
      </c>
      <c r="C67" s="10">
        <v>1.42</v>
      </c>
      <c r="D67" s="5">
        <f t="shared" si="0"/>
        <v>0</v>
      </c>
      <c r="E67" s="46">
        <f>D67*F4</f>
        <v>0</v>
      </c>
      <c r="F67" s="10"/>
    </row>
    <row r="68" spans="1:6" ht="15.6" x14ac:dyDescent="0.3">
      <c r="A68" s="12" t="s">
        <v>40</v>
      </c>
      <c r="B68" s="10">
        <v>1.71</v>
      </c>
      <c r="C68" s="10">
        <v>1.71</v>
      </c>
      <c r="D68" s="5">
        <f t="shared" si="0"/>
        <v>0</v>
      </c>
      <c r="E68" s="46">
        <f>D68*F4</f>
        <v>0</v>
      </c>
      <c r="F68" s="10"/>
    </row>
    <row r="69" spans="1:6" ht="15.6" x14ac:dyDescent="0.3">
      <c r="A69" s="12" t="s">
        <v>112</v>
      </c>
      <c r="B69" s="10">
        <v>1.2</v>
      </c>
      <c r="C69" s="10">
        <v>1.2</v>
      </c>
      <c r="D69" s="5">
        <f t="shared" si="0"/>
        <v>0</v>
      </c>
      <c r="E69" s="46">
        <f>D69*F4</f>
        <v>0</v>
      </c>
      <c r="F69" s="10"/>
    </row>
    <row r="70" spans="1:6" ht="15.6" x14ac:dyDescent="0.3">
      <c r="A70" s="12" t="s">
        <v>113</v>
      </c>
      <c r="B70" s="10">
        <v>1.54</v>
      </c>
      <c r="C70" s="10">
        <v>1.54</v>
      </c>
      <c r="D70" s="5">
        <f t="shared" si="0"/>
        <v>0</v>
      </c>
      <c r="E70" s="46">
        <f>D70*F4</f>
        <v>0</v>
      </c>
      <c r="F70" s="10"/>
    </row>
    <row r="71" spans="1:6" ht="15.6" x14ac:dyDescent="0.3">
      <c r="A71" s="12" t="s">
        <v>114</v>
      </c>
      <c r="B71" s="10">
        <v>5.9</v>
      </c>
      <c r="C71" s="10">
        <v>5.9</v>
      </c>
      <c r="D71" s="5">
        <f t="shared" ref="D71:D134" si="1">C71-B71</f>
        <v>0</v>
      </c>
      <c r="E71" s="46">
        <f>D71*F4</f>
        <v>0</v>
      </c>
      <c r="F71" s="10"/>
    </row>
    <row r="72" spans="1:6" ht="15.6" x14ac:dyDescent="0.3">
      <c r="A72" s="12" t="s">
        <v>115</v>
      </c>
      <c r="B72" s="10">
        <v>1.97</v>
      </c>
      <c r="C72" s="10">
        <v>1.97</v>
      </c>
      <c r="D72" s="5">
        <f t="shared" si="1"/>
        <v>0</v>
      </c>
      <c r="E72" s="46">
        <f>D72*F4</f>
        <v>0</v>
      </c>
      <c r="F72" s="10"/>
    </row>
    <row r="73" spans="1:6" ht="15.6" x14ac:dyDescent="0.3">
      <c r="A73" s="12" t="s">
        <v>116</v>
      </c>
      <c r="B73" s="10">
        <v>5.67</v>
      </c>
      <c r="C73" s="10">
        <v>5.68</v>
      </c>
      <c r="D73" s="5">
        <f t="shared" si="1"/>
        <v>9.9999999999997868E-3</v>
      </c>
      <c r="E73" s="46">
        <f>D73*F4</f>
        <v>0.12809999999999727</v>
      </c>
      <c r="F73" s="10"/>
    </row>
    <row r="74" spans="1:6" ht="15.6" x14ac:dyDescent="0.3">
      <c r="A74" s="12" t="s">
        <v>41</v>
      </c>
      <c r="B74" s="10">
        <v>1.1299999999999999</v>
      </c>
      <c r="C74" s="10">
        <v>1.19</v>
      </c>
      <c r="D74" s="5">
        <f t="shared" si="1"/>
        <v>6.0000000000000053E-2</v>
      </c>
      <c r="E74" s="46">
        <f>D74*F4</f>
        <v>0.76860000000000073</v>
      </c>
      <c r="F74" s="10"/>
    </row>
    <row r="75" spans="1:6" ht="15.6" x14ac:dyDescent="0.3">
      <c r="A75" s="12" t="s">
        <v>42</v>
      </c>
      <c r="B75" s="10">
        <v>6.12</v>
      </c>
      <c r="C75" s="10">
        <v>6.13</v>
      </c>
      <c r="D75" s="5">
        <f t="shared" si="1"/>
        <v>9.9999999999997868E-3</v>
      </c>
      <c r="E75" s="46">
        <f>D75*F4</f>
        <v>0.12809999999999727</v>
      </c>
      <c r="F75" s="10"/>
    </row>
    <row r="76" spans="1:6" ht="15.6" x14ac:dyDescent="0.3">
      <c r="A76" s="12" t="s">
        <v>117</v>
      </c>
      <c r="B76" s="10">
        <v>1.57</v>
      </c>
      <c r="C76" s="10">
        <v>1.57</v>
      </c>
      <c r="D76" s="5">
        <f t="shared" si="1"/>
        <v>0</v>
      </c>
      <c r="E76" s="46">
        <f>D76*F4</f>
        <v>0</v>
      </c>
      <c r="F76" s="10"/>
    </row>
    <row r="77" spans="1:6" ht="15.6" x14ac:dyDescent="0.3">
      <c r="A77" s="13" t="s">
        <v>43</v>
      </c>
      <c r="B77" s="10">
        <v>58.02</v>
      </c>
      <c r="C77" s="10">
        <v>69.599999999999994</v>
      </c>
      <c r="D77" s="5">
        <f t="shared" si="1"/>
        <v>11.579999999999991</v>
      </c>
      <c r="E77" s="46">
        <f>D77*F5</f>
        <v>130.50659999999991</v>
      </c>
      <c r="F77" s="10"/>
    </row>
    <row r="78" spans="1:6" ht="15.6" x14ac:dyDescent="0.3">
      <c r="A78" s="13" t="s">
        <v>44</v>
      </c>
      <c r="B78" s="10">
        <v>20.69</v>
      </c>
      <c r="C78" s="10">
        <v>33.49</v>
      </c>
      <c r="D78" s="5">
        <f t="shared" si="1"/>
        <v>12.8</v>
      </c>
      <c r="E78" s="46">
        <f>D78*F5</f>
        <v>144.256</v>
      </c>
      <c r="F78" s="10" t="s">
        <v>168</v>
      </c>
    </row>
    <row r="79" spans="1:6" ht="15.6" x14ac:dyDescent="0.3">
      <c r="A79" s="13" t="s">
        <v>118</v>
      </c>
      <c r="B79" s="10">
        <v>24.74</v>
      </c>
      <c r="C79" s="10">
        <v>39.86</v>
      </c>
      <c r="D79" s="5">
        <f t="shared" si="1"/>
        <v>15.120000000000001</v>
      </c>
      <c r="E79" s="46">
        <f>D79*F5</f>
        <v>170.4024</v>
      </c>
      <c r="F79" s="10" t="s">
        <v>168</v>
      </c>
    </row>
    <row r="80" spans="1:6" ht="15.6" x14ac:dyDescent="0.3">
      <c r="A80" s="13" t="s">
        <v>119</v>
      </c>
      <c r="B80" s="10">
        <v>2.2799999999999998</v>
      </c>
      <c r="C80" s="10">
        <v>2.31</v>
      </c>
      <c r="D80" s="5">
        <f t="shared" si="1"/>
        <v>3.0000000000000249E-2</v>
      </c>
      <c r="E80" s="46">
        <f>D80*F5</f>
        <v>0.33810000000000279</v>
      </c>
      <c r="F80" s="10"/>
    </row>
    <row r="81" spans="1:6" ht="15.6" x14ac:dyDescent="0.3">
      <c r="A81" s="13" t="s">
        <v>45</v>
      </c>
      <c r="B81" s="10">
        <v>74.98</v>
      </c>
      <c r="C81" s="10">
        <v>89.19</v>
      </c>
      <c r="D81" s="5">
        <f t="shared" si="1"/>
        <v>14.209999999999994</v>
      </c>
      <c r="E81" s="46">
        <f>D81*F5</f>
        <v>160.14669999999992</v>
      </c>
      <c r="F81" s="10"/>
    </row>
    <row r="82" spans="1:6" ht="15.6" x14ac:dyDescent="0.3">
      <c r="A82" s="13" t="s">
        <v>46</v>
      </c>
      <c r="B82" s="10">
        <v>131.19</v>
      </c>
      <c r="C82" s="10">
        <v>145.16999999999999</v>
      </c>
      <c r="D82" s="5">
        <f t="shared" si="1"/>
        <v>13.97999999999999</v>
      </c>
      <c r="E82" s="46">
        <f>D82*F5</f>
        <v>157.55459999999988</v>
      </c>
      <c r="F82" s="10" t="s">
        <v>168</v>
      </c>
    </row>
    <row r="83" spans="1:6" ht="15.6" x14ac:dyDescent="0.3">
      <c r="A83" s="13" t="s">
        <v>47</v>
      </c>
      <c r="B83" s="10">
        <v>22.13</v>
      </c>
      <c r="C83" s="10">
        <v>26.27</v>
      </c>
      <c r="D83" s="5">
        <f t="shared" si="1"/>
        <v>4.1400000000000006</v>
      </c>
      <c r="E83" s="46">
        <f>D83*F5</f>
        <v>46.657800000000002</v>
      </c>
      <c r="F83" s="10"/>
    </row>
    <row r="84" spans="1:6" ht="15.6" x14ac:dyDescent="0.3">
      <c r="A84" s="13" t="s">
        <v>48</v>
      </c>
      <c r="B84" s="10">
        <v>55.61</v>
      </c>
      <c r="C84" s="10">
        <v>66.36</v>
      </c>
      <c r="D84" s="5">
        <f t="shared" si="1"/>
        <v>10.75</v>
      </c>
      <c r="E84" s="46">
        <f>D84*F5</f>
        <v>121.15249999999999</v>
      </c>
      <c r="F84" s="10"/>
    </row>
    <row r="85" spans="1:6" ht="15.6" x14ac:dyDescent="0.3">
      <c r="A85" s="13" t="s">
        <v>49</v>
      </c>
      <c r="B85" s="10">
        <v>93.35</v>
      </c>
      <c r="C85" s="10">
        <v>106.83</v>
      </c>
      <c r="D85" s="5">
        <f t="shared" si="1"/>
        <v>13.480000000000004</v>
      </c>
      <c r="E85" s="46">
        <f>D85*F5</f>
        <v>151.91960000000003</v>
      </c>
      <c r="F85" s="10" t="s">
        <v>168</v>
      </c>
    </row>
    <row r="86" spans="1:6" ht="15.6" x14ac:dyDescent="0.3">
      <c r="A86" s="13" t="s">
        <v>50</v>
      </c>
      <c r="B86" s="10">
        <v>107.19</v>
      </c>
      <c r="C86" s="10">
        <v>123.93</v>
      </c>
      <c r="D86" s="5">
        <f t="shared" si="1"/>
        <v>16.740000000000009</v>
      </c>
      <c r="E86" s="46">
        <f>D86*F5</f>
        <v>188.6598000000001</v>
      </c>
      <c r="F86" s="10"/>
    </row>
    <row r="87" spans="1:6" ht="15.6" x14ac:dyDescent="0.3">
      <c r="A87" s="13" t="s">
        <v>51</v>
      </c>
      <c r="B87" s="10">
        <v>20.48</v>
      </c>
      <c r="C87" s="10">
        <v>24.64</v>
      </c>
      <c r="D87" s="5">
        <f t="shared" si="1"/>
        <v>4.16</v>
      </c>
      <c r="E87" s="46">
        <f>D87*F5</f>
        <v>46.883200000000002</v>
      </c>
      <c r="F87" s="10"/>
    </row>
    <row r="88" spans="1:6" ht="15.6" x14ac:dyDescent="0.3">
      <c r="A88" s="13" t="s">
        <v>52</v>
      </c>
      <c r="B88" s="10">
        <v>35.200000000000003</v>
      </c>
      <c r="C88" s="10">
        <v>39.22</v>
      </c>
      <c r="D88" s="5">
        <f t="shared" si="1"/>
        <v>4.019999999999996</v>
      </c>
      <c r="E88" s="46">
        <f>D88*F5</f>
        <v>45.305399999999956</v>
      </c>
      <c r="F88" s="10"/>
    </row>
    <row r="89" spans="1:6" ht="15.6" x14ac:dyDescent="0.3">
      <c r="A89" s="13" t="s">
        <v>120</v>
      </c>
      <c r="B89" s="10">
        <v>78.55</v>
      </c>
      <c r="C89" s="10">
        <v>105.59</v>
      </c>
      <c r="D89" s="5">
        <f t="shared" si="1"/>
        <v>27.040000000000006</v>
      </c>
      <c r="E89" s="46">
        <f>D89*F5</f>
        <v>304.74080000000004</v>
      </c>
      <c r="F89" s="10" t="s">
        <v>168</v>
      </c>
    </row>
    <row r="90" spans="1:6" ht="15.6" x14ac:dyDescent="0.3">
      <c r="A90" s="13" t="s">
        <v>53</v>
      </c>
      <c r="B90" s="10">
        <v>66.31</v>
      </c>
      <c r="C90" s="10">
        <v>66.349999999999994</v>
      </c>
      <c r="D90" s="5">
        <f t="shared" si="1"/>
        <v>3.9999999999992042E-2</v>
      </c>
      <c r="E90" s="46">
        <f>D90*F5</f>
        <v>0.45079999999991027</v>
      </c>
      <c r="F90" s="10"/>
    </row>
    <row r="91" spans="1:6" ht="15.6" x14ac:dyDescent="0.3">
      <c r="A91" s="13" t="s">
        <v>121</v>
      </c>
      <c r="B91" s="10">
        <v>1.26</v>
      </c>
      <c r="C91" s="10">
        <v>1.26</v>
      </c>
      <c r="D91" s="5">
        <f t="shared" si="1"/>
        <v>0</v>
      </c>
      <c r="E91" s="46">
        <f>D91*F5</f>
        <v>0</v>
      </c>
      <c r="F91" s="10"/>
    </row>
    <row r="92" spans="1:6" ht="15.6" x14ac:dyDescent="0.3">
      <c r="A92" s="13" t="s">
        <v>54</v>
      </c>
      <c r="B92" s="10">
        <v>33.26</v>
      </c>
      <c r="C92" s="10">
        <v>36.44</v>
      </c>
      <c r="D92" s="5">
        <f t="shared" si="1"/>
        <v>3.1799999999999997</v>
      </c>
      <c r="E92" s="46">
        <f>D92*F5</f>
        <v>35.838599999999992</v>
      </c>
      <c r="F92" s="10"/>
    </row>
    <row r="93" spans="1:6" ht="15.6" x14ac:dyDescent="0.3">
      <c r="A93" s="13" t="s">
        <v>55</v>
      </c>
      <c r="B93" s="10">
        <v>39.950000000000003</v>
      </c>
      <c r="C93" s="10">
        <v>43.47</v>
      </c>
      <c r="D93" s="5">
        <f t="shared" si="1"/>
        <v>3.519999999999996</v>
      </c>
      <c r="E93" s="46">
        <f>D93*F5</f>
        <v>39.670399999999951</v>
      </c>
      <c r="F93" s="10"/>
    </row>
    <row r="94" spans="1:6" ht="15.6" x14ac:dyDescent="0.3">
      <c r="A94" s="13" t="s">
        <v>122</v>
      </c>
      <c r="B94" s="10">
        <v>61.52</v>
      </c>
      <c r="C94" s="10">
        <v>85.76</v>
      </c>
      <c r="D94" s="5">
        <f t="shared" si="1"/>
        <v>24.240000000000002</v>
      </c>
      <c r="E94" s="46">
        <f>D94*F5</f>
        <v>273.1848</v>
      </c>
      <c r="F94" s="10" t="s">
        <v>168</v>
      </c>
    </row>
    <row r="95" spans="1:6" ht="15.6" x14ac:dyDescent="0.3">
      <c r="A95" s="13" t="s">
        <v>56</v>
      </c>
      <c r="B95" s="10">
        <v>69.03</v>
      </c>
      <c r="C95" s="10">
        <v>76.790000000000006</v>
      </c>
      <c r="D95" s="5">
        <f t="shared" si="1"/>
        <v>7.7600000000000051</v>
      </c>
      <c r="E95" s="46">
        <f>D95*F5</f>
        <v>87.455200000000048</v>
      </c>
      <c r="F95" s="10"/>
    </row>
    <row r="96" spans="1:6" ht="15.6" x14ac:dyDescent="0.3">
      <c r="A96" s="12" t="s">
        <v>57</v>
      </c>
      <c r="B96" s="10">
        <v>15.73</v>
      </c>
      <c r="C96" s="10">
        <v>22.29</v>
      </c>
      <c r="D96" s="5">
        <f t="shared" si="1"/>
        <v>6.5599999999999987</v>
      </c>
      <c r="E96" s="46">
        <f>D96*F5</f>
        <v>73.93119999999999</v>
      </c>
      <c r="F96" s="10"/>
    </row>
    <row r="97" spans="1:6" ht="15.6" x14ac:dyDescent="0.3">
      <c r="A97" s="12" t="s">
        <v>58</v>
      </c>
      <c r="B97" s="10">
        <v>4.6500000000000004</v>
      </c>
      <c r="C97" s="10">
        <v>4.68</v>
      </c>
      <c r="D97" s="5">
        <f t="shared" si="1"/>
        <v>2.9999999999999361E-2</v>
      </c>
      <c r="E97" s="46">
        <f>D97*F5</f>
        <v>0.3380999999999928</v>
      </c>
      <c r="F97" s="10"/>
    </row>
    <row r="98" spans="1:6" ht="15.6" x14ac:dyDescent="0.3">
      <c r="A98" s="13" t="s">
        <v>59</v>
      </c>
      <c r="B98" s="10">
        <v>292.61</v>
      </c>
      <c r="C98" s="10">
        <v>324.12</v>
      </c>
      <c r="D98" s="5">
        <f t="shared" si="1"/>
        <v>31.509999999999991</v>
      </c>
      <c r="E98" s="46">
        <f>D98*F5</f>
        <v>355.1176999999999</v>
      </c>
      <c r="F98" s="10" t="s">
        <v>168</v>
      </c>
    </row>
    <row r="99" spans="1:6" ht="15.6" x14ac:dyDescent="0.3">
      <c r="A99" s="13" t="s">
        <v>60</v>
      </c>
      <c r="B99" s="10">
        <v>68.83</v>
      </c>
      <c r="C99" s="10">
        <v>75.12</v>
      </c>
      <c r="D99" s="5">
        <f t="shared" si="1"/>
        <v>6.2900000000000063</v>
      </c>
      <c r="E99" s="46">
        <f>D99*F5</f>
        <v>70.888300000000072</v>
      </c>
      <c r="F99" s="10"/>
    </row>
    <row r="100" spans="1:6" ht="15.6" x14ac:dyDescent="0.3">
      <c r="A100" s="13" t="s">
        <v>61</v>
      </c>
      <c r="B100" s="10">
        <v>46.41</v>
      </c>
      <c r="C100" s="10">
        <v>56.5</v>
      </c>
      <c r="D100" s="5">
        <f t="shared" si="1"/>
        <v>10.090000000000003</v>
      </c>
      <c r="E100" s="46">
        <f>D100*F5</f>
        <v>113.71430000000004</v>
      </c>
      <c r="F100" s="10"/>
    </row>
    <row r="101" spans="1:6" ht="15.6" x14ac:dyDescent="0.3">
      <c r="A101" s="13" t="s">
        <v>62</v>
      </c>
      <c r="B101" s="10">
        <v>292.70999999999998</v>
      </c>
      <c r="C101" s="10">
        <v>235.8</v>
      </c>
      <c r="D101" s="5">
        <f t="shared" si="1"/>
        <v>-56.909999999999968</v>
      </c>
      <c r="E101" s="46">
        <f>D101*F5</f>
        <v>-641.3756999999996</v>
      </c>
      <c r="F101" s="10" t="s">
        <v>168</v>
      </c>
    </row>
    <row r="102" spans="1:6" ht="15.6" x14ac:dyDescent="0.3">
      <c r="A102" s="13" t="s">
        <v>63</v>
      </c>
      <c r="B102" s="10">
        <v>79.36</v>
      </c>
      <c r="C102" s="10">
        <v>98.27</v>
      </c>
      <c r="D102" s="5">
        <f t="shared" si="1"/>
        <v>18.909999999999997</v>
      </c>
      <c r="E102" s="46">
        <f>D102*F5</f>
        <v>213.11569999999995</v>
      </c>
      <c r="F102" s="10"/>
    </row>
    <row r="103" spans="1:6" ht="15.6" x14ac:dyDescent="0.3">
      <c r="A103" s="13" t="s">
        <v>123</v>
      </c>
      <c r="B103" s="10">
        <v>2.66</v>
      </c>
      <c r="C103" s="10">
        <v>4.04</v>
      </c>
      <c r="D103" s="5">
        <f t="shared" si="1"/>
        <v>1.38</v>
      </c>
      <c r="E103" s="46">
        <f>D103*F5</f>
        <v>15.552599999999998</v>
      </c>
      <c r="F103" s="10"/>
    </row>
    <row r="104" spans="1:6" ht="15.6" x14ac:dyDescent="0.3">
      <c r="A104" s="13" t="s">
        <v>64</v>
      </c>
      <c r="B104" s="10">
        <v>46.01</v>
      </c>
      <c r="C104" s="10">
        <v>49.4</v>
      </c>
      <c r="D104" s="5">
        <f t="shared" si="1"/>
        <v>3.3900000000000006</v>
      </c>
      <c r="E104" s="46">
        <f>D104*F5</f>
        <v>38.205300000000008</v>
      </c>
      <c r="F104" s="10"/>
    </row>
    <row r="105" spans="1:6" ht="15.6" x14ac:dyDescent="0.3">
      <c r="A105" s="13" t="s">
        <v>65</v>
      </c>
      <c r="B105" s="10">
        <v>58.77</v>
      </c>
      <c r="C105" s="10">
        <v>65.37</v>
      </c>
      <c r="D105" s="5">
        <f t="shared" si="1"/>
        <v>6.6000000000000014</v>
      </c>
      <c r="E105" s="46">
        <f>D105*F5</f>
        <v>74.382000000000019</v>
      </c>
      <c r="F105" s="10" t="s">
        <v>168</v>
      </c>
    </row>
    <row r="106" spans="1:6" ht="15.6" x14ac:dyDescent="0.3">
      <c r="A106" s="13" t="s">
        <v>66</v>
      </c>
      <c r="B106" s="10">
        <v>72.33</v>
      </c>
      <c r="C106" s="10">
        <v>85.84</v>
      </c>
      <c r="D106" s="5">
        <f t="shared" si="1"/>
        <v>13.510000000000005</v>
      </c>
      <c r="E106" s="46">
        <f>D106*F5</f>
        <v>152.25770000000006</v>
      </c>
      <c r="F106" s="10"/>
    </row>
    <row r="107" spans="1:6" ht="15.6" x14ac:dyDescent="0.3">
      <c r="A107" s="13" t="s">
        <v>124</v>
      </c>
      <c r="B107" s="10">
        <v>9.75</v>
      </c>
      <c r="C107" s="10">
        <v>14.17</v>
      </c>
      <c r="D107" s="5">
        <f t="shared" si="1"/>
        <v>4.42</v>
      </c>
      <c r="E107" s="46">
        <f>D107*F5</f>
        <v>49.813399999999994</v>
      </c>
      <c r="F107" s="10"/>
    </row>
    <row r="108" spans="1:6" ht="15.6" x14ac:dyDescent="0.3">
      <c r="A108" s="13" t="s">
        <v>67</v>
      </c>
      <c r="B108" s="10">
        <v>41.63</v>
      </c>
      <c r="C108" s="10">
        <v>44.91</v>
      </c>
      <c r="D108" s="5">
        <f t="shared" si="1"/>
        <v>3.279999999999994</v>
      </c>
      <c r="E108" s="46">
        <f>D108*F5</f>
        <v>36.965599999999931</v>
      </c>
      <c r="F108" s="10"/>
    </row>
    <row r="109" spans="1:6" ht="15.6" x14ac:dyDescent="0.3">
      <c r="A109" s="50" t="s">
        <v>68</v>
      </c>
      <c r="B109" s="51">
        <v>28.12</v>
      </c>
      <c r="C109" s="51">
        <v>40.1</v>
      </c>
      <c r="D109" s="52">
        <f t="shared" si="1"/>
        <v>11.98</v>
      </c>
      <c r="E109" s="53">
        <f>D109*F5</f>
        <v>135.0146</v>
      </c>
      <c r="F109" s="51" t="s">
        <v>168</v>
      </c>
    </row>
    <row r="110" spans="1:6" ht="15.6" x14ac:dyDescent="0.3">
      <c r="A110" s="13" t="s">
        <v>125</v>
      </c>
      <c r="B110" s="10">
        <v>59.33</v>
      </c>
      <c r="C110" s="10">
        <v>75.099999999999994</v>
      </c>
      <c r="D110" s="5">
        <f>C110-B110</f>
        <v>15.769999999999996</v>
      </c>
      <c r="E110" s="46">
        <f>D110*F5</f>
        <v>177.72789999999995</v>
      </c>
      <c r="F110" s="10"/>
    </row>
    <row r="111" spans="1:6" ht="15.6" x14ac:dyDescent="0.3">
      <c r="A111" s="13" t="s">
        <v>126</v>
      </c>
      <c r="B111" s="10">
        <v>3.55</v>
      </c>
      <c r="C111" s="10">
        <v>10.71</v>
      </c>
      <c r="D111" s="5">
        <f t="shared" si="1"/>
        <v>7.160000000000001</v>
      </c>
      <c r="E111" s="46">
        <f>D111*F5</f>
        <v>80.693200000000004</v>
      </c>
      <c r="F111" s="10"/>
    </row>
    <row r="112" spans="1:6" ht="15.6" x14ac:dyDescent="0.3">
      <c r="A112" s="13" t="s">
        <v>69</v>
      </c>
      <c r="B112" s="10">
        <v>32.409999999999997</v>
      </c>
      <c r="C112" s="10">
        <v>63.1</v>
      </c>
      <c r="D112" s="5">
        <f t="shared" si="1"/>
        <v>30.690000000000005</v>
      </c>
      <c r="E112" s="46">
        <f>D112*F5</f>
        <v>345.87630000000001</v>
      </c>
      <c r="F112" s="10"/>
    </row>
    <row r="113" spans="1:6" ht="15.6" x14ac:dyDescent="0.3">
      <c r="A113" s="13" t="s">
        <v>127</v>
      </c>
      <c r="B113" s="10">
        <v>76.959999999999994</v>
      </c>
      <c r="C113" s="10">
        <v>96.66</v>
      </c>
      <c r="D113" s="5">
        <f t="shared" si="1"/>
        <v>19.700000000000003</v>
      </c>
      <c r="E113" s="46">
        <f>D113*F5</f>
        <v>222.01900000000003</v>
      </c>
      <c r="F113" s="10" t="s">
        <v>168</v>
      </c>
    </row>
    <row r="114" spans="1:6" ht="15.6" x14ac:dyDescent="0.3">
      <c r="A114" s="13" t="s">
        <v>128</v>
      </c>
      <c r="B114" s="10">
        <v>40.6</v>
      </c>
      <c r="C114" s="10">
        <v>51.81</v>
      </c>
      <c r="D114" s="5">
        <f t="shared" si="1"/>
        <v>11.21</v>
      </c>
      <c r="E114" s="46">
        <f>D114*F5</f>
        <v>126.33670000000001</v>
      </c>
      <c r="F114" s="10" t="s">
        <v>168</v>
      </c>
    </row>
    <row r="115" spans="1:6" ht="15.6" x14ac:dyDescent="0.3">
      <c r="A115" s="13" t="s">
        <v>129</v>
      </c>
      <c r="B115" s="10">
        <v>27.81</v>
      </c>
      <c r="C115" s="10">
        <v>36.31</v>
      </c>
      <c r="D115" s="5">
        <f t="shared" si="1"/>
        <v>8.5000000000000036</v>
      </c>
      <c r="E115" s="46">
        <f>D115*F5</f>
        <v>95.79500000000003</v>
      </c>
      <c r="F115" s="10"/>
    </row>
    <row r="116" spans="1:6" ht="15.6" x14ac:dyDescent="0.3">
      <c r="A116" s="13" t="s">
        <v>70</v>
      </c>
      <c r="B116" s="10">
        <v>46.66</v>
      </c>
      <c r="C116" s="10">
        <v>52.44</v>
      </c>
      <c r="D116" s="5">
        <f t="shared" si="1"/>
        <v>5.7800000000000011</v>
      </c>
      <c r="E116" s="46">
        <f>D116*F5</f>
        <v>65.140600000000006</v>
      </c>
      <c r="F116" s="10"/>
    </row>
    <row r="117" spans="1:6" ht="15.6" x14ac:dyDescent="0.3">
      <c r="A117" s="13" t="s">
        <v>71</v>
      </c>
      <c r="B117" s="10">
        <v>80.900000000000006</v>
      </c>
      <c r="C117" s="10">
        <v>93.26</v>
      </c>
      <c r="D117" s="5">
        <f t="shared" si="1"/>
        <v>12.36</v>
      </c>
      <c r="E117" s="46">
        <f>D117*F5</f>
        <v>139.29719999999998</v>
      </c>
      <c r="F117" s="10" t="s">
        <v>168</v>
      </c>
    </row>
    <row r="118" spans="1:6" ht="15.6" x14ac:dyDescent="0.3">
      <c r="A118" s="13" t="s">
        <v>130</v>
      </c>
      <c r="B118" s="10">
        <v>4.95</v>
      </c>
      <c r="C118" s="10">
        <v>4.95</v>
      </c>
      <c r="D118" s="5">
        <f t="shared" si="1"/>
        <v>0</v>
      </c>
      <c r="E118" s="46">
        <f>D118*F5</f>
        <v>0</v>
      </c>
      <c r="F118" s="10"/>
    </row>
    <row r="119" spans="1:6" ht="15.6" x14ac:dyDescent="0.3">
      <c r="A119" s="13" t="s">
        <v>131</v>
      </c>
      <c r="B119" s="10">
        <v>1.01</v>
      </c>
      <c r="C119" s="10">
        <v>1.01</v>
      </c>
      <c r="D119" s="5">
        <f t="shared" si="1"/>
        <v>0</v>
      </c>
      <c r="E119" s="46">
        <f>D119*F5</f>
        <v>0</v>
      </c>
      <c r="F119" s="10"/>
    </row>
    <row r="120" spans="1:6" ht="15.6" x14ac:dyDescent="0.3">
      <c r="A120" s="13" t="s">
        <v>72</v>
      </c>
      <c r="B120" s="10">
        <v>26.55</v>
      </c>
      <c r="C120" s="10">
        <v>26.85</v>
      </c>
      <c r="D120" s="5">
        <f t="shared" si="1"/>
        <v>0.30000000000000071</v>
      </c>
      <c r="E120" s="46">
        <f>D120*F5</f>
        <v>3.3810000000000078</v>
      </c>
      <c r="F120" s="10"/>
    </row>
    <row r="121" spans="1:6" ht="15.6" x14ac:dyDescent="0.3">
      <c r="A121" s="13" t="s">
        <v>73</v>
      </c>
      <c r="B121" s="10">
        <v>24.9</v>
      </c>
      <c r="C121" s="10">
        <v>68.680000000000007</v>
      </c>
      <c r="D121" s="5">
        <f t="shared" si="1"/>
        <v>43.780000000000008</v>
      </c>
      <c r="E121" s="46">
        <f>D121*F5</f>
        <v>493.40060000000005</v>
      </c>
      <c r="F121" s="10"/>
    </row>
    <row r="122" spans="1:6" ht="15.6" x14ac:dyDescent="0.3">
      <c r="A122" s="13" t="s">
        <v>74</v>
      </c>
      <c r="B122" s="10">
        <v>13.76</v>
      </c>
      <c r="C122" s="10">
        <v>18.7</v>
      </c>
      <c r="D122" s="5">
        <f t="shared" si="1"/>
        <v>4.9399999999999995</v>
      </c>
      <c r="E122" s="46">
        <f>D122*F5</f>
        <v>55.673799999999993</v>
      </c>
      <c r="F122" s="10"/>
    </row>
    <row r="123" spans="1:6" ht="15.6" x14ac:dyDescent="0.3">
      <c r="A123" s="13" t="s">
        <v>132</v>
      </c>
      <c r="B123" s="10">
        <v>1.37</v>
      </c>
      <c r="C123" s="10">
        <v>1.38</v>
      </c>
      <c r="D123" s="5">
        <f t="shared" si="1"/>
        <v>9.9999999999997868E-3</v>
      </c>
      <c r="E123" s="46">
        <f>D123*F5</f>
        <v>0.11269999999999759</v>
      </c>
      <c r="F123" s="10"/>
    </row>
    <row r="124" spans="1:6" ht="15.6" x14ac:dyDescent="0.3">
      <c r="A124" s="13" t="s">
        <v>133</v>
      </c>
      <c r="B124" s="10">
        <v>11.41</v>
      </c>
      <c r="C124" s="10">
        <v>14.79</v>
      </c>
      <c r="D124" s="5">
        <f t="shared" si="1"/>
        <v>3.379999999999999</v>
      </c>
      <c r="E124" s="46">
        <f>D124*F5</f>
        <v>38.09259999999999</v>
      </c>
      <c r="F124" s="10"/>
    </row>
    <row r="125" spans="1:6" ht="15.6" x14ac:dyDescent="0.3">
      <c r="A125" s="13" t="s">
        <v>75</v>
      </c>
      <c r="B125" s="10">
        <v>104.7</v>
      </c>
      <c r="C125" s="10">
        <v>120.33</v>
      </c>
      <c r="D125" s="5">
        <f t="shared" si="1"/>
        <v>15.629999999999995</v>
      </c>
      <c r="E125" s="46">
        <f>D125*F5</f>
        <v>176.15009999999995</v>
      </c>
      <c r="F125" s="10"/>
    </row>
    <row r="126" spans="1:6" ht="15.6" x14ac:dyDescent="0.3">
      <c r="A126" s="13" t="s">
        <v>134</v>
      </c>
      <c r="B126" s="10">
        <v>8.89</v>
      </c>
      <c r="C126" s="10">
        <v>8.89</v>
      </c>
      <c r="D126" s="5">
        <f t="shared" si="1"/>
        <v>0</v>
      </c>
      <c r="E126" s="46">
        <f>D126*F5</f>
        <v>0</v>
      </c>
      <c r="F126" s="10"/>
    </row>
    <row r="127" spans="1:6" ht="15.6" x14ac:dyDescent="0.3">
      <c r="A127" s="13" t="s">
        <v>135</v>
      </c>
      <c r="B127" s="10">
        <v>27.05</v>
      </c>
      <c r="C127" s="10">
        <v>33.090000000000003</v>
      </c>
      <c r="D127" s="5">
        <f t="shared" si="1"/>
        <v>6.0400000000000027</v>
      </c>
      <c r="E127" s="46">
        <f>D127*F5</f>
        <v>68.070800000000034</v>
      </c>
      <c r="F127" s="10"/>
    </row>
    <row r="128" spans="1:6" ht="15.6" x14ac:dyDescent="0.3">
      <c r="A128" s="13" t="s">
        <v>76</v>
      </c>
      <c r="B128" s="10">
        <v>20.52</v>
      </c>
      <c r="C128" s="10">
        <v>22.54</v>
      </c>
      <c r="D128" s="5">
        <f t="shared" si="1"/>
        <v>2.0199999999999996</v>
      </c>
      <c r="E128" s="46">
        <f>D128*F5</f>
        <v>22.765399999999996</v>
      </c>
      <c r="F128" s="10"/>
    </row>
    <row r="129" spans="1:6" ht="15.6" x14ac:dyDescent="0.3">
      <c r="A129" s="13" t="s">
        <v>136</v>
      </c>
      <c r="B129" s="10">
        <v>37.75</v>
      </c>
      <c r="C129" s="10">
        <v>42</v>
      </c>
      <c r="D129" s="5">
        <f t="shared" si="1"/>
        <v>4.25</v>
      </c>
      <c r="E129" s="46">
        <f>D129*F5</f>
        <v>47.897500000000001</v>
      </c>
      <c r="F129" s="10"/>
    </row>
    <row r="130" spans="1:6" ht="15.6" x14ac:dyDescent="0.3">
      <c r="A130" s="13" t="s">
        <v>137</v>
      </c>
      <c r="B130" s="10">
        <v>30.16</v>
      </c>
      <c r="C130" s="10">
        <v>45.79</v>
      </c>
      <c r="D130" s="5">
        <f t="shared" si="1"/>
        <v>15.629999999999999</v>
      </c>
      <c r="E130" s="46">
        <f>D130*F5</f>
        <v>176.15009999999998</v>
      </c>
      <c r="F130" s="54" t="s">
        <v>168</v>
      </c>
    </row>
    <row r="131" spans="1:6" ht="15.6" x14ac:dyDescent="0.3">
      <c r="A131" s="13" t="s">
        <v>77</v>
      </c>
      <c r="B131" s="10">
        <v>31.69</v>
      </c>
      <c r="C131" s="10">
        <v>40.6</v>
      </c>
      <c r="D131" s="5">
        <f t="shared" si="1"/>
        <v>8.91</v>
      </c>
      <c r="E131" s="46">
        <f>D131*F5</f>
        <v>100.4157</v>
      </c>
      <c r="F131" s="10"/>
    </row>
    <row r="132" spans="1:6" ht="15.6" x14ac:dyDescent="0.3">
      <c r="A132" s="13" t="s">
        <v>138</v>
      </c>
      <c r="B132" s="10">
        <v>31.81</v>
      </c>
      <c r="C132" s="10">
        <v>37.4</v>
      </c>
      <c r="D132" s="5">
        <f t="shared" si="1"/>
        <v>5.59</v>
      </c>
      <c r="E132" s="46">
        <f>D132*F5</f>
        <v>62.999299999999998</v>
      </c>
      <c r="F132" s="10"/>
    </row>
    <row r="133" spans="1:6" ht="15.6" x14ac:dyDescent="0.3">
      <c r="A133" s="13" t="s">
        <v>78</v>
      </c>
      <c r="B133" s="10">
        <v>105.9</v>
      </c>
      <c r="C133" s="10">
        <v>111.19</v>
      </c>
      <c r="D133" s="5">
        <f t="shared" si="1"/>
        <v>5.289999999999992</v>
      </c>
      <c r="E133" s="46">
        <f>D133*F5</f>
        <v>59.618299999999905</v>
      </c>
      <c r="F133" s="10"/>
    </row>
    <row r="134" spans="1:6" ht="15.6" x14ac:dyDescent="0.3">
      <c r="A134" s="13" t="s">
        <v>79</v>
      </c>
      <c r="B134" s="10">
        <v>53.86</v>
      </c>
      <c r="C134" s="10">
        <v>58.94</v>
      </c>
      <c r="D134" s="5">
        <f t="shared" si="1"/>
        <v>5.0799999999999983</v>
      </c>
      <c r="E134" s="46">
        <f>D134*F5</f>
        <v>57.251599999999982</v>
      </c>
      <c r="F134" s="10"/>
    </row>
    <row r="135" spans="1:6" ht="15.6" x14ac:dyDescent="0.3">
      <c r="A135" s="13" t="s">
        <v>80</v>
      </c>
      <c r="B135" s="10">
        <v>46.75</v>
      </c>
      <c r="C135" s="10">
        <v>59</v>
      </c>
      <c r="D135" s="5">
        <f t="shared" ref="D135:D145" si="2">C135-B135</f>
        <v>12.25</v>
      </c>
      <c r="E135" s="46">
        <f>D135*F5</f>
        <v>138.0575</v>
      </c>
      <c r="F135" s="10"/>
    </row>
    <row r="136" spans="1:6" ht="15.6" x14ac:dyDescent="0.3">
      <c r="A136" s="13" t="s">
        <v>81</v>
      </c>
      <c r="B136" s="10">
        <v>71.510000000000005</v>
      </c>
      <c r="C136" s="10">
        <v>81.91</v>
      </c>
      <c r="D136" s="5">
        <f t="shared" si="2"/>
        <v>10.399999999999991</v>
      </c>
      <c r="E136" s="46">
        <f>D136*F5</f>
        <v>117.2079999999999</v>
      </c>
      <c r="F136" s="10"/>
    </row>
    <row r="137" spans="1:6" ht="15.6" x14ac:dyDescent="0.3">
      <c r="A137" s="13" t="s">
        <v>139</v>
      </c>
      <c r="B137" s="10">
        <v>48.91</v>
      </c>
      <c r="C137" s="10">
        <v>56.04</v>
      </c>
      <c r="D137" s="5">
        <f t="shared" si="2"/>
        <v>7.1300000000000026</v>
      </c>
      <c r="E137" s="46">
        <f>D137*F5</f>
        <v>80.355100000000022</v>
      </c>
      <c r="F137" s="10"/>
    </row>
    <row r="138" spans="1:6" ht="15.6" x14ac:dyDescent="0.3">
      <c r="A138" s="13" t="s">
        <v>82</v>
      </c>
      <c r="B138" s="10">
        <v>48.7</v>
      </c>
      <c r="C138" s="10">
        <v>56.3</v>
      </c>
      <c r="D138" s="5">
        <f t="shared" si="2"/>
        <v>7.5999999999999943</v>
      </c>
      <c r="E138" s="46">
        <f>D138*F5</f>
        <v>85.65199999999993</v>
      </c>
      <c r="F138" s="10"/>
    </row>
    <row r="139" spans="1:6" ht="15.6" x14ac:dyDescent="0.3">
      <c r="A139" s="13" t="s">
        <v>140</v>
      </c>
      <c r="B139" s="10">
        <v>21.13</v>
      </c>
      <c r="C139" s="10">
        <v>31.54</v>
      </c>
      <c r="D139" s="5">
        <f t="shared" si="2"/>
        <v>10.41</v>
      </c>
      <c r="E139" s="46">
        <f>D139*F5</f>
        <v>117.3207</v>
      </c>
      <c r="F139" s="10" t="s">
        <v>168</v>
      </c>
    </row>
    <row r="140" spans="1:6" ht="15.6" x14ac:dyDescent="0.3">
      <c r="A140" s="13" t="s">
        <v>141</v>
      </c>
      <c r="B140" s="10">
        <v>9.3699999999999992</v>
      </c>
      <c r="C140" s="10">
        <v>14.08</v>
      </c>
      <c r="D140" s="5">
        <f t="shared" si="2"/>
        <v>4.7100000000000009</v>
      </c>
      <c r="E140" s="46">
        <f>D140*F5</f>
        <v>53.081700000000005</v>
      </c>
      <c r="F140" s="10"/>
    </row>
    <row r="141" spans="1:6" ht="15.6" x14ac:dyDescent="0.3">
      <c r="A141" s="13" t="s">
        <v>142</v>
      </c>
      <c r="B141" s="10">
        <v>69.89</v>
      </c>
      <c r="C141" s="10">
        <v>103.96</v>
      </c>
      <c r="D141" s="5">
        <f t="shared" si="2"/>
        <v>34.069999999999993</v>
      </c>
      <c r="E141" s="46">
        <f>D141*F5</f>
        <v>383.96889999999991</v>
      </c>
      <c r="F141" s="10" t="s">
        <v>168</v>
      </c>
    </row>
    <row r="142" spans="1:6" ht="15.6" x14ac:dyDescent="0.3">
      <c r="A142" s="13" t="s">
        <v>143</v>
      </c>
      <c r="B142" s="10">
        <v>11.83</v>
      </c>
      <c r="C142" s="10">
        <v>18.46</v>
      </c>
      <c r="D142" s="5">
        <f t="shared" si="2"/>
        <v>6.6300000000000008</v>
      </c>
      <c r="E142" s="46">
        <f>D142*F5</f>
        <v>74.720100000000002</v>
      </c>
      <c r="F142" s="10"/>
    </row>
    <row r="143" spans="1:6" ht="15.6" x14ac:dyDescent="0.3">
      <c r="A143" s="13" t="s">
        <v>83</v>
      </c>
      <c r="B143" s="10">
        <v>55.62</v>
      </c>
      <c r="C143" s="10">
        <v>63.85</v>
      </c>
      <c r="D143" s="5">
        <f t="shared" si="2"/>
        <v>8.230000000000004</v>
      </c>
      <c r="E143" s="46">
        <f>D143*F5</f>
        <v>92.752100000000041</v>
      </c>
      <c r="F143" s="10" t="s">
        <v>168</v>
      </c>
    </row>
    <row r="144" spans="1:6" ht="15.6" x14ac:dyDescent="0.3">
      <c r="A144" s="13" t="s">
        <v>144</v>
      </c>
      <c r="B144" s="10">
        <v>23.86</v>
      </c>
      <c r="C144" s="10">
        <v>24.13</v>
      </c>
      <c r="D144" s="5">
        <f t="shared" si="2"/>
        <v>0.26999999999999957</v>
      </c>
      <c r="E144" s="46">
        <f>D144*F5</f>
        <v>3.0428999999999951</v>
      </c>
      <c r="F144" s="10"/>
    </row>
    <row r="145" spans="1:6" ht="15.6" x14ac:dyDescent="0.3">
      <c r="A145" s="13" t="s">
        <v>145</v>
      </c>
      <c r="B145" s="10">
        <v>93.5</v>
      </c>
      <c r="C145" s="10">
        <v>130.46</v>
      </c>
      <c r="D145" s="5">
        <f t="shared" si="2"/>
        <v>36.960000000000008</v>
      </c>
      <c r="E145" s="46">
        <f>D145*F5</f>
        <v>416.53920000000005</v>
      </c>
      <c r="F145" s="10" t="s">
        <v>168</v>
      </c>
    </row>
    <row r="146" spans="1:6" ht="15.6" x14ac:dyDescent="0.3">
      <c r="A146" s="17" t="s">
        <v>5</v>
      </c>
      <c r="B146" s="18"/>
      <c r="C146" s="19"/>
      <c r="D146" s="8">
        <f>SUM(D7:D145)</f>
        <v>677.93000000000018</v>
      </c>
      <c r="E146" s="8">
        <f>SUM(E7:E145)</f>
        <v>7731.7778999999982</v>
      </c>
      <c r="F146" s="5"/>
    </row>
    <row r="147" spans="1:6" x14ac:dyDescent="0.3">
      <c r="A147" s="20" t="s">
        <v>7</v>
      </c>
      <c r="B147" s="20"/>
      <c r="D147" s="21"/>
      <c r="E147" s="21"/>
      <c r="F147" s="21" t="s">
        <v>171</v>
      </c>
    </row>
    <row r="148" spans="1:6" x14ac:dyDescent="0.3">
      <c r="A148" s="22" t="s">
        <v>84</v>
      </c>
      <c r="B148" s="22"/>
      <c r="C148" s="23"/>
      <c r="D148" s="23"/>
      <c r="E148" s="23"/>
      <c r="F148" s="23"/>
    </row>
  </sheetData>
  <mergeCells count="2">
    <mergeCell ref="E8:E17"/>
    <mergeCell ref="E20:E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Views>
    <sheetView topLeftCell="A135" workbookViewId="0">
      <selection activeCell="C149" sqref="C149"/>
    </sheetView>
  </sheetViews>
  <sheetFormatPr baseColWidth="10" defaultRowHeight="14.4" x14ac:dyDescent="0.3"/>
  <cols>
    <col min="1" max="1" width="13.88671875" customWidth="1"/>
    <col min="5" max="5" width="12.109375" style="11" customWidth="1"/>
    <col min="6" max="6" width="18.6640625" customWidth="1"/>
  </cols>
  <sheetData>
    <row r="1" spans="1:7" ht="15.6" x14ac:dyDescent="0.3">
      <c r="A1" s="14" t="s">
        <v>0</v>
      </c>
      <c r="B1" s="14"/>
      <c r="C1" s="14"/>
      <c r="D1" s="14"/>
      <c r="E1" s="14"/>
      <c r="F1" s="14"/>
    </row>
    <row r="2" spans="1:7" x14ac:dyDescent="0.3">
      <c r="A2" s="15" t="s">
        <v>146</v>
      </c>
      <c r="C2" s="15"/>
      <c r="D2" s="15"/>
      <c r="E2" s="15"/>
      <c r="F2" s="15"/>
    </row>
    <row r="3" spans="1:7" x14ac:dyDescent="0.3">
      <c r="A3" s="16" t="s">
        <v>173</v>
      </c>
      <c r="B3" s="16"/>
      <c r="C3" s="16"/>
      <c r="D3" s="16"/>
      <c r="E3" s="16"/>
      <c r="F3" s="16"/>
    </row>
    <row r="4" spans="1:7" ht="15.6" x14ac:dyDescent="0.3">
      <c r="A4" s="2" t="s">
        <v>153</v>
      </c>
      <c r="B4" s="15" t="s">
        <v>155</v>
      </c>
      <c r="C4" s="2"/>
      <c r="D4" s="2"/>
      <c r="E4" s="31" t="s">
        <v>151</v>
      </c>
      <c r="F4" s="1">
        <v>13.35</v>
      </c>
    </row>
    <row r="5" spans="1:7" ht="16.2" thickBot="1" x14ac:dyDescent="0.35">
      <c r="A5" s="2" t="s">
        <v>154</v>
      </c>
      <c r="B5" s="15" t="s">
        <v>156</v>
      </c>
      <c r="C5" s="2"/>
      <c r="D5" s="2"/>
      <c r="E5" s="3" t="s">
        <v>152</v>
      </c>
      <c r="F5" s="1">
        <v>8.67</v>
      </c>
    </row>
    <row r="6" spans="1:7" ht="15.6" thickTop="1" thickBot="1" x14ac:dyDescent="0.35">
      <c r="A6" s="4" t="s">
        <v>8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6</v>
      </c>
      <c r="G6" s="38" t="s">
        <v>150</v>
      </c>
    </row>
    <row r="7" spans="1:7" ht="16.2" thickTop="1" x14ac:dyDescent="0.3">
      <c r="A7" s="39" t="s">
        <v>85</v>
      </c>
      <c r="B7" s="40">
        <v>1.34</v>
      </c>
      <c r="C7" s="40">
        <v>1.38</v>
      </c>
      <c r="D7" s="41">
        <f t="shared" ref="D7:D70" si="0">C7-B7</f>
        <v>3.9999999999999813E-2</v>
      </c>
      <c r="E7" s="48">
        <f>D7*F4</f>
        <v>0.53399999999999748</v>
      </c>
      <c r="F7" s="35"/>
      <c r="G7" s="37"/>
    </row>
    <row r="8" spans="1:7" ht="15.6" x14ac:dyDescent="0.3">
      <c r="A8" s="26" t="s">
        <v>86</v>
      </c>
      <c r="B8" s="24">
        <v>0</v>
      </c>
      <c r="C8" s="24">
        <v>0</v>
      </c>
      <c r="D8" s="25">
        <f t="shared" si="0"/>
        <v>0</v>
      </c>
      <c r="E8" s="196">
        <f>D12*F4</f>
        <v>33.642000000000138</v>
      </c>
      <c r="F8" s="36"/>
      <c r="G8" s="49">
        <f>0.1*E8</f>
        <v>3.3642000000000141</v>
      </c>
    </row>
    <row r="9" spans="1:7" ht="15.6" x14ac:dyDescent="0.3">
      <c r="A9" s="26" t="s">
        <v>87</v>
      </c>
      <c r="B9" s="24">
        <v>0</v>
      </c>
      <c r="C9" s="24">
        <v>0</v>
      </c>
      <c r="D9" s="25">
        <f t="shared" si="0"/>
        <v>0</v>
      </c>
      <c r="E9" s="197"/>
      <c r="F9" s="36"/>
      <c r="G9" s="49">
        <f>0.1*E8</f>
        <v>3.3642000000000141</v>
      </c>
    </row>
    <row r="10" spans="1:7" ht="15.6" x14ac:dyDescent="0.3">
      <c r="A10" s="26" t="s">
        <v>88</v>
      </c>
      <c r="B10" s="24">
        <v>0</v>
      </c>
      <c r="C10" s="24">
        <v>0</v>
      </c>
      <c r="D10" s="25">
        <f t="shared" si="0"/>
        <v>0</v>
      </c>
      <c r="E10" s="197"/>
      <c r="F10" s="36"/>
      <c r="G10" s="49">
        <f>0.1*E8</f>
        <v>3.3642000000000141</v>
      </c>
    </row>
    <row r="11" spans="1:7" ht="15.6" x14ac:dyDescent="0.3">
      <c r="A11" s="27" t="s">
        <v>9</v>
      </c>
      <c r="B11" s="24">
        <v>0</v>
      </c>
      <c r="C11" s="24">
        <v>0</v>
      </c>
      <c r="D11" s="25">
        <f t="shared" si="0"/>
        <v>0</v>
      </c>
      <c r="E11" s="197"/>
      <c r="F11" s="36"/>
      <c r="G11" s="49">
        <f>0.1*E8</f>
        <v>3.3642000000000141</v>
      </c>
    </row>
    <row r="12" spans="1:7" ht="15.6" x14ac:dyDescent="0.3">
      <c r="A12" s="27" t="s">
        <v>10</v>
      </c>
      <c r="B12" s="24">
        <v>90.35</v>
      </c>
      <c r="C12" s="24">
        <v>92.87</v>
      </c>
      <c r="D12" s="25">
        <f t="shared" si="0"/>
        <v>2.5200000000000102</v>
      </c>
      <c r="E12" s="197"/>
      <c r="F12" s="36"/>
      <c r="G12" s="49">
        <f>0.1*E8</f>
        <v>3.3642000000000141</v>
      </c>
    </row>
    <row r="13" spans="1:7" ht="15.6" x14ac:dyDescent="0.3">
      <c r="A13" s="27" t="s">
        <v>11</v>
      </c>
      <c r="B13" s="24">
        <v>0</v>
      </c>
      <c r="C13" s="24">
        <v>0</v>
      </c>
      <c r="D13" s="25">
        <f t="shared" si="0"/>
        <v>0</v>
      </c>
      <c r="E13" s="197"/>
      <c r="F13" s="36"/>
      <c r="G13" s="49">
        <f>0.1*E8</f>
        <v>3.3642000000000141</v>
      </c>
    </row>
    <row r="14" spans="1:7" ht="15.6" x14ac:dyDescent="0.3">
      <c r="A14" s="27" t="s">
        <v>12</v>
      </c>
      <c r="B14" s="24">
        <v>0</v>
      </c>
      <c r="C14" s="24">
        <v>0</v>
      </c>
      <c r="D14" s="25">
        <f t="shared" si="0"/>
        <v>0</v>
      </c>
      <c r="E14" s="197"/>
      <c r="F14" s="36"/>
      <c r="G14" s="49">
        <f>0.1*E8</f>
        <v>3.3642000000000141</v>
      </c>
    </row>
    <row r="15" spans="1:7" ht="15.6" x14ac:dyDescent="0.3">
      <c r="A15" s="27" t="s">
        <v>13</v>
      </c>
      <c r="B15" s="24">
        <v>0</v>
      </c>
      <c r="C15" s="24">
        <v>0</v>
      </c>
      <c r="D15" s="25">
        <f t="shared" si="0"/>
        <v>0</v>
      </c>
      <c r="E15" s="197"/>
      <c r="F15" s="36"/>
      <c r="G15" s="49">
        <f>0.1*E8</f>
        <v>3.3642000000000141</v>
      </c>
    </row>
    <row r="16" spans="1:7" ht="15.6" x14ac:dyDescent="0.3">
      <c r="A16" s="27" t="s">
        <v>89</v>
      </c>
      <c r="B16" s="24">
        <v>0</v>
      </c>
      <c r="C16" s="24">
        <v>0</v>
      </c>
      <c r="D16" s="25">
        <f t="shared" si="0"/>
        <v>0</v>
      </c>
      <c r="E16" s="197"/>
      <c r="F16" s="36"/>
      <c r="G16" s="49">
        <f>0.1*E8</f>
        <v>3.3642000000000141</v>
      </c>
    </row>
    <row r="17" spans="1:7" ht="15.6" x14ac:dyDescent="0.3">
      <c r="A17" s="27" t="s">
        <v>147</v>
      </c>
      <c r="B17" s="24">
        <v>0</v>
      </c>
      <c r="C17" s="24">
        <v>0</v>
      </c>
      <c r="D17" s="25">
        <f t="shared" si="0"/>
        <v>0</v>
      </c>
      <c r="E17" s="198"/>
      <c r="F17" s="36"/>
      <c r="G17" s="49">
        <f>0.1*E8</f>
        <v>3.3642000000000141</v>
      </c>
    </row>
    <row r="18" spans="1:7" ht="15.6" x14ac:dyDescent="0.3">
      <c r="A18" s="12" t="s">
        <v>149</v>
      </c>
      <c r="B18" s="32">
        <v>0.57999999999999996</v>
      </c>
      <c r="C18" s="32">
        <v>0.57999999999999996</v>
      </c>
      <c r="D18" s="33">
        <f t="shared" si="0"/>
        <v>0</v>
      </c>
      <c r="E18" s="34">
        <f>D18*F4</f>
        <v>0</v>
      </c>
      <c r="F18" s="5"/>
      <c r="G18" s="10"/>
    </row>
    <row r="19" spans="1:7" ht="15.6" x14ac:dyDescent="0.3">
      <c r="A19" s="12" t="s">
        <v>16</v>
      </c>
      <c r="B19" s="32">
        <v>29.85</v>
      </c>
      <c r="C19" s="32">
        <v>29.85</v>
      </c>
      <c r="D19" s="33">
        <f t="shared" si="0"/>
        <v>0</v>
      </c>
      <c r="E19" s="34">
        <f>D19*F4</f>
        <v>0</v>
      </c>
      <c r="F19" s="5"/>
      <c r="G19" s="10"/>
    </row>
    <row r="20" spans="1:7" ht="15.6" x14ac:dyDescent="0.3">
      <c r="A20" s="28" t="s">
        <v>90</v>
      </c>
      <c r="B20" s="29">
        <v>0</v>
      </c>
      <c r="C20" s="29">
        <v>0</v>
      </c>
      <c r="D20" s="30">
        <f t="shared" si="0"/>
        <v>0</v>
      </c>
      <c r="E20" s="193">
        <f>D23*F4</f>
        <v>19.624499999999983</v>
      </c>
      <c r="F20" s="36"/>
      <c r="G20" s="49">
        <f>0.17*E20</f>
        <v>3.3361649999999976</v>
      </c>
    </row>
    <row r="21" spans="1:7" ht="15.6" x14ac:dyDescent="0.3">
      <c r="A21" s="28" t="s">
        <v>14</v>
      </c>
      <c r="B21" s="29">
        <v>0</v>
      </c>
      <c r="C21" s="29">
        <v>0</v>
      </c>
      <c r="D21" s="30">
        <f t="shared" si="0"/>
        <v>0</v>
      </c>
      <c r="E21" s="194"/>
      <c r="F21" s="36"/>
      <c r="G21" s="49">
        <f>0.17*E20</f>
        <v>3.3361649999999976</v>
      </c>
    </row>
    <row r="22" spans="1:7" ht="15.6" x14ac:dyDescent="0.3">
      <c r="A22" s="28" t="s">
        <v>148</v>
      </c>
      <c r="B22" s="29">
        <v>0</v>
      </c>
      <c r="C22" s="29">
        <v>0</v>
      </c>
      <c r="D22" s="30">
        <f t="shared" si="0"/>
        <v>0</v>
      </c>
      <c r="E22" s="194"/>
      <c r="F22" s="36"/>
      <c r="G22" s="49">
        <f>0.17*E20</f>
        <v>3.3361649999999976</v>
      </c>
    </row>
    <row r="23" spans="1:7" ht="15.6" x14ac:dyDescent="0.3">
      <c r="A23" s="28" t="s">
        <v>15</v>
      </c>
      <c r="B23" s="29">
        <v>73.38</v>
      </c>
      <c r="C23" s="29">
        <v>74.849999999999994</v>
      </c>
      <c r="D23" s="30">
        <f t="shared" si="0"/>
        <v>1.4699999999999989</v>
      </c>
      <c r="E23" s="194"/>
      <c r="F23" s="36"/>
      <c r="G23" s="49">
        <f>0.17*E20</f>
        <v>3.3361649999999976</v>
      </c>
    </row>
    <row r="24" spans="1:7" ht="15.6" x14ac:dyDescent="0.3">
      <c r="A24" s="28" t="s">
        <v>17</v>
      </c>
      <c r="B24" s="29">
        <v>0</v>
      </c>
      <c r="C24" s="29">
        <v>0</v>
      </c>
      <c r="D24" s="30">
        <f t="shared" si="0"/>
        <v>0</v>
      </c>
      <c r="E24" s="194"/>
      <c r="F24" s="36"/>
      <c r="G24" s="49">
        <f>0.17*E20</f>
        <v>3.3361649999999976</v>
      </c>
    </row>
    <row r="25" spans="1:7" ht="15.6" x14ac:dyDescent="0.3">
      <c r="A25" s="28" t="s">
        <v>91</v>
      </c>
      <c r="B25" s="29">
        <v>0</v>
      </c>
      <c r="C25" s="29">
        <v>0</v>
      </c>
      <c r="D25" s="30">
        <f t="shared" si="0"/>
        <v>0</v>
      </c>
      <c r="E25" s="195"/>
      <c r="F25" s="36"/>
      <c r="G25" s="49">
        <f>0.17*E20</f>
        <v>3.3361649999999976</v>
      </c>
    </row>
    <row r="26" spans="1:7" ht="15.6" x14ac:dyDescent="0.3">
      <c r="A26" s="12" t="s">
        <v>92</v>
      </c>
      <c r="B26" s="9">
        <v>6.8</v>
      </c>
      <c r="C26" s="6">
        <v>6.8</v>
      </c>
      <c r="D26" s="5">
        <f t="shared" si="0"/>
        <v>0</v>
      </c>
      <c r="E26" s="7">
        <f>D26*F4</f>
        <v>0</v>
      </c>
      <c r="F26" s="5"/>
    </row>
    <row r="27" spans="1:7" ht="15.6" x14ac:dyDescent="0.3">
      <c r="A27" s="12" t="s">
        <v>93</v>
      </c>
      <c r="B27" s="6">
        <v>2.17</v>
      </c>
      <c r="C27" s="6">
        <v>2.17</v>
      </c>
      <c r="D27" s="5">
        <f t="shared" si="0"/>
        <v>0</v>
      </c>
      <c r="E27" s="7">
        <f>D27*F4</f>
        <v>0</v>
      </c>
      <c r="F27" s="5"/>
    </row>
    <row r="28" spans="1:7" ht="15.6" x14ac:dyDescent="0.3">
      <c r="A28" s="12" t="s">
        <v>94</v>
      </c>
      <c r="B28" s="5">
        <v>15.56</v>
      </c>
      <c r="C28" s="5">
        <v>16.2</v>
      </c>
      <c r="D28" s="5">
        <f t="shared" si="0"/>
        <v>0.63999999999999879</v>
      </c>
      <c r="E28" s="7">
        <f>D28*F4</f>
        <v>8.5439999999999845</v>
      </c>
      <c r="F28" s="5"/>
    </row>
    <row r="29" spans="1:7" ht="15.6" x14ac:dyDescent="0.3">
      <c r="A29" s="12" t="s">
        <v>95</v>
      </c>
      <c r="B29" s="6">
        <v>7.17</v>
      </c>
      <c r="C29" s="6">
        <v>7.39</v>
      </c>
      <c r="D29" s="5">
        <f t="shared" si="0"/>
        <v>0.21999999999999975</v>
      </c>
      <c r="E29" s="7">
        <f>D29*F4</f>
        <v>2.9369999999999967</v>
      </c>
      <c r="F29" s="5"/>
    </row>
    <row r="30" spans="1:7" ht="15.6" x14ac:dyDescent="0.3">
      <c r="A30" s="12" t="s">
        <v>96</v>
      </c>
      <c r="B30" s="6">
        <v>4.6500000000000004</v>
      </c>
      <c r="C30" s="6">
        <v>4.6500000000000004</v>
      </c>
      <c r="D30" s="5">
        <f t="shared" si="0"/>
        <v>0</v>
      </c>
      <c r="E30" s="7">
        <f>D30*F4</f>
        <v>0</v>
      </c>
      <c r="F30" s="5"/>
    </row>
    <row r="31" spans="1:7" ht="15.6" x14ac:dyDescent="0.3">
      <c r="A31" s="12" t="s">
        <v>97</v>
      </c>
      <c r="B31" s="6">
        <v>21.94</v>
      </c>
      <c r="C31" s="6">
        <v>22.01</v>
      </c>
      <c r="D31" s="5">
        <f t="shared" si="0"/>
        <v>7.0000000000000284E-2</v>
      </c>
      <c r="E31" s="7">
        <f>D31*F4</f>
        <v>0.93450000000000377</v>
      </c>
      <c r="F31" s="5"/>
    </row>
    <row r="32" spans="1:7" ht="15.6" x14ac:dyDescent="0.3">
      <c r="A32" s="12" t="s">
        <v>98</v>
      </c>
      <c r="B32" s="6">
        <v>0.33</v>
      </c>
      <c r="C32" s="6">
        <v>0.33</v>
      </c>
      <c r="D32" s="5">
        <f t="shared" si="0"/>
        <v>0</v>
      </c>
      <c r="E32" s="7">
        <f>D32*F4</f>
        <v>0</v>
      </c>
      <c r="F32" s="5"/>
    </row>
    <row r="33" spans="1:6" ht="15.6" x14ac:dyDescent="0.3">
      <c r="A33" s="12" t="s">
        <v>99</v>
      </c>
      <c r="B33" s="6">
        <v>19.61</v>
      </c>
      <c r="C33" s="6">
        <v>19.79</v>
      </c>
      <c r="D33" s="5">
        <f t="shared" si="0"/>
        <v>0.17999999999999972</v>
      </c>
      <c r="E33" s="7">
        <f>D33*F4</f>
        <v>2.402999999999996</v>
      </c>
      <c r="F33" s="5"/>
    </row>
    <row r="34" spans="1:6" ht="15.6" x14ac:dyDescent="0.3">
      <c r="A34" s="12" t="s">
        <v>100</v>
      </c>
      <c r="B34" s="6">
        <v>13.45</v>
      </c>
      <c r="C34" s="6">
        <v>13.45</v>
      </c>
      <c r="D34" s="5">
        <f t="shared" si="0"/>
        <v>0</v>
      </c>
      <c r="E34" s="7">
        <f>D34*F4</f>
        <v>0</v>
      </c>
      <c r="F34" s="5"/>
    </row>
    <row r="35" spans="1:6" ht="15.6" x14ac:dyDescent="0.3">
      <c r="A35" s="12" t="s">
        <v>101</v>
      </c>
      <c r="B35" s="6">
        <v>9.08</v>
      </c>
      <c r="C35" s="6">
        <v>9.08</v>
      </c>
      <c r="D35" s="5">
        <f t="shared" si="0"/>
        <v>0</v>
      </c>
      <c r="E35" s="7">
        <f>D35*F4</f>
        <v>0</v>
      </c>
      <c r="F35" s="5"/>
    </row>
    <row r="36" spans="1:6" ht="15.6" x14ac:dyDescent="0.3">
      <c r="A36" s="12" t="s">
        <v>102</v>
      </c>
      <c r="B36" s="6">
        <v>2.33</v>
      </c>
      <c r="C36" s="6">
        <v>2.33</v>
      </c>
      <c r="D36" s="5">
        <f t="shared" si="0"/>
        <v>0</v>
      </c>
      <c r="E36" s="7">
        <f>D36*F4</f>
        <v>0</v>
      </c>
      <c r="F36" s="5"/>
    </row>
    <row r="37" spans="1:6" ht="15.6" x14ac:dyDescent="0.3">
      <c r="A37" s="12" t="s">
        <v>103</v>
      </c>
      <c r="B37" s="6">
        <v>2.95</v>
      </c>
      <c r="C37" s="6">
        <v>3.21</v>
      </c>
      <c r="D37" s="5">
        <f t="shared" si="0"/>
        <v>0.25999999999999979</v>
      </c>
      <c r="E37" s="46">
        <f>D37*F4</f>
        <v>3.470999999999997</v>
      </c>
      <c r="F37" s="10"/>
    </row>
    <row r="38" spans="1:6" ht="15.6" x14ac:dyDescent="0.3">
      <c r="A38" s="12" t="s">
        <v>104</v>
      </c>
      <c r="B38" s="10">
        <v>10.31</v>
      </c>
      <c r="C38" s="10">
        <v>12.77</v>
      </c>
      <c r="D38" s="5">
        <f>C38-B38</f>
        <v>2.4599999999999991</v>
      </c>
      <c r="E38" s="46">
        <f>D38*F4</f>
        <v>32.840999999999987</v>
      </c>
      <c r="F38" s="10"/>
    </row>
    <row r="39" spans="1:6" ht="15.6" x14ac:dyDescent="0.3">
      <c r="A39" s="12" t="s">
        <v>105</v>
      </c>
      <c r="B39" s="10">
        <v>1.1599999999999999</v>
      </c>
      <c r="C39" s="10">
        <v>1.23</v>
      </c>
      <c r="D39" s="5">
        <f t="shared" si="0"/>
        <v>7.0000000000000062E-2</v>
      </c>
      <c r="E39" s="46">
        <f>D39*F4</f>
        <v>0.93450000000000077</v>
      </c>
      <c r="F39" s="10"/>
    </row>
    <row r="40" spans="1:6" ht="15.6" x14ac:dyDescent="0.3">
      <c r="A40" s="12" t="s">
        <v>106</v>
      </c>
      <c r="B40" s="10">
        <v>14.31</v>
      </c>
      <c r="C40" s="10">
        <v>14.33</v>
      </c>
      <c r="D40" s="5">
        <f>C40-B40</f>
        <v>1.9999999999999574E-2</v>
      </c>
      <c r="E40" s="46">
        <f>D40*F4</f>
        <v>0.2669999999999943</v>
      </c>
      <c r="F40" s="10"/>
    </row>
    <row r="41" spans="1:6" ht="15.6" x14ac:dyDescent="0.3">
      <c r="A41" s="12" t="s">
        <v>18</v>
      </c>
      <c r="B41" s="10">
        <v>1.23</v>
      </c>
      <c r="C41" s="10">
        <v>1.25</v>
      </c>
      <c r="D41" s="5">
        <f t="shared" si="0"/>
        <v>2.0000000000000018E-2</v>
      </c>
      <c r="E41" s="46">
        <f>D41*F4</f>
        <v>0.26700000000000024</v>
      </c>
      <c r="F41" s="10"/>
    </row>
    <row r="42" spans="1:6" ht="15.6" x14ac:dyDescent="0.3">
      <c r="A42" s="12" t="s">
        <v>19</v>
      </c>
      <c r="B42" s="10">
        <v>42.7</v>
      </c>
      <c r="C42" s="10">
        <v>44.28</v>
      </c>
      <c r="D42" s="5">
        <f>C42-B42</f>
        <v>1.5799999999999983</v>
      </c>
      <c r="E42" s="46">
        <f>D42*F4</f>
        <v>21.092999999999975</v>
      </c>
      <c r="F42" s="10"/>
    </row>
    <row r="43" spans="1:6" ht="15.6" x14ac:dyDescent="0.3">
      <c r="A43" s="12" t="s">
        <v>107</v>
      </c>
      <c r="B43" s="10">
        <v>6.99</v>
      </c>
      <c r="C43" s="10">
        <v>7.84</v>
      </c>
      <c r="D43" s="5">
        <f t="shared" si="0"/>
        <v>0.84999999999999964</v>
      </c>
      <c r="E43" s="46">
        <f>D43*F4</f>
        <v>11.347499999999995</v>
      </c>
      <c r="F43" s="10"/>
    </row>
    <row r="44" spans="1:6" ht="15.6" x14ac:dyDescent="0.3">
      <c r="A44" s="12" t="s">
        <v>108</v>
      </c>
      <c r="B44" s="10">
        <v>5.53</v>
      </c>
      <c r="C44" s="10">
        <v>5.58</v>
      </c>
      <c r="D44" s="5">
        <f t="shared" si="0"/>
        <v>4.9999999999999822E-2</v>
      </c>
      <c r="E44" s="46">
        <f>D44*F4</f>
        <v>0.66749999999999765</v>
      </c>
      <c r="F44" s="10"/>
    </row>
    <row r="45" spans="1:6" ht="15.6" x14ac:dyDescent="0.3">
      <c r="A45" s="12" t="s">
        <v>20</v>
      </c>
      <c r="B45" s="10">
        <v>7.73</v>
      </c>
      <c r="C45" s="10">
        <v>8</v>
      </c>
      <c r="D45" s="5">
        <f t="shared" si="0"/>
        <v>0.26999999999999957</v>
      </c>
      <c r="E45" s="46">
        <f>D45*F4</f>
        <v>3.604499999999994</v>
      </c>
      <c r="F45" s="10"/>
    </row>
    <row r="46" spans="1:6" ht="15.6" x14ac:dyDescent="0.3">
      <c r="A46" s="12" t="s">
        <v>21</v>
      </c>
      <c r="B46" s="10">
        <v>2.76</v>
      </c>
      <c r="C46" s="10">
        <v>2.81</v>
      </c>
      <c r="D46" s="5">
        <f t="shared" si="0"/>
        <v>5.0000000000000266E-2</v>
      </c>
      <c r="E46" s="46">
        <f>D46*F4</f>
        <v>0.66750000000000353</v>
      </c>
      <c r="F46" s="10"/>
    </row>
    <row r="47" spans="1:6" ht="15.6" x14ac:dyDescent="0.3">
      <c r="A47" s="12" t="s">
        <v>22</v>
      </c>
      <c r="B47" s="10">
        <v>27.39</v>
      </c>
      <c r="C47" s="10">
        <v>28.6</v>
      </c>
      <c r="D47" s="5">
        <f t="shared" si="0"/>
        <v>1.2100000000000009</v>
      </c>
      <c r="E47" s="46">
        <f>D47*F4</f>
        <v>16.153500000000012</v>
      </c>
      <c r="F47" s="10"/>
    </row>
    <row r="48" spans="1:6" ht="15.6" x14ac:dyDescent="0.3">
      <c r="A48" s="12" t="s">
        <v>23</v>
      </c>
      <c r="B48" s="10">
        <v>10.63</v>
      </c>
      <c r="C48" s="10">
        <v>10.7</v>
      </c>
      <c r="D48" s="5">
        <f t="shared" si="0"/>
        <v>6.9999999999998508E-2</v>
      </c>
      <c r="E48" s="46">
        <f>D48*F4</f>
        <v>0.93449999999998001</v>
      </c>
      <c r="F48" s="10"/>
    </row>
    <row r="49" spans="1:6" ht="15.6" x14ac:dyDescent="0.3">
      <c r="A49" s="12" t="s">
        <v>24</v>
      </c>
      <c r="B49" s="10">
        <v>3.49</v>
      </c>
      <c r="C49" s="10">
        <v>3.49</v>
      </c>
      <c r="D49" s="5">
        <f t="shared" si="0"/>
        <v>0</v>
      </c>
      <c r="E49" s="46">
        <f>D49*F4</f>
        <v>0</v>
      </c>
      <c r="F49" s="10"/>
    </row>
    <row r="50" spans="1:6" ht="15.6" x14ac:dyDescent="0.3">
      <c r="A50" s="12" t="s">
        <v>25</v>
      </c>
      <c r="B50" s="10">
        <v>2.2799999999999998</v>
      </c>
      <c r="C50" s="10">
        <v>2.2799999999999998</v>
      </c>
      <c r="D50" s="5">
        <f t="shared" si="0"/>
        <v>0</v>
      </c>
      <c r="E50" s="46">
        <f>D50*F4</f>
        <v>0</v>
      </c>
      <c r="F50" s="10"/>
    </row>
    <row r="51" spans="1:6" ht="15.6" x14ac:dyDescent="0.3">
      <c r="A51" s="12" t="s">
        <v>26</v>
      </c>
      <c r="B51" s="10">
        <v>7.81</v>
      </c>
      <c r="C51" s="10">
        <v>7.98</v>
      </c>
      <c r="D51" s="5">
        <f t="shared" si="0"/>
        <v>0.17000000000000082</v>
      </c>
      <c r="E51" s="46">
        <f>D51*F4</f>
        <v>2.269500000000011</v>
      </c>
      <c r="F51" s="10"/>
    </row>
    <row r="52" spans="1:6" ht="15.6" x14ac:dyDescent="0.3">
      <c r="A52" s="12" t="s">
        <v>27</v>
      </c>
      <c r="B52" s="10">
        <v>4.76</v>
      </c>
      <c r="C52" s="10">
        <v>5.03</v>
      </c>
      <c r="D52" s="5">
        <f t="shared" si="0"/>
        <v>0.27000000000000046</v>
      </c>
      <c r="E52" s="46">
        <f>D52*F4</f>
        <v>3.604500000000006</v>
      </c>
      <c r="F52" s="10"/>
    </row>
    <row r="53" spans="1:6" ht="15.6" x14ac:dyDescent="0.3">
      <c r="A53" s="12" t="s">
        <v>109</v>
      </c>
      <c r="B53" s="10">
        <v>51.84</v>
      </c>
      <c r="C53" s="10">
        <v>51.84</v>
      </c>
      <c r="D53" s="5">
        <f>C53-B53</f>
        <v>0</v>
      </c>
      <c r="E53" s="46">
        <f>D53*F4</f>
        <v>0</v>
      </c>
      <c r="F53" s="10"/>
    </row>
    <row r="54" spans="1:6" ht="15.6" x14ac:dyDescent="0.3">
      <c r="A54" s="12" t="s">
        <v>28</v>
      </c>
      <c r="B54" s="10">
        <v>5.1100000000000003</v>
      </c>
      <c r="C54" s="10">
        <v>5.21</v>
      </c>
      <c r="D54" s="5">
        <f t="shared" si="0"/>
        <v>9.9999999999999645E-2</v>
      </c>
      <c r="E54" s="46">
        <f>D54*F4</f>
        <v>1.3349999999999953</v>
      </c>
      <c r="F54" s="10"/>
    </row>
    <row r="55" spans="1:6" ht="15.6" x14ac:dyDescent="0.3">
      <c r="A55" s="12" t="s">
        <v>29</v>
      </c>
      <c r="B55" s="10">
        <v>14</v>
      </c>
      <c r="C55" s="10">
        <v>15.02</v>
      </c>
      <c r="D55" s="5">
        <f t="shared" si="0"/>
        <v>1.0199999999999996</v>
      </c>
      <c r="E55" s="46">
        <f>D55*F4</f>
        <v>13.616999999999994</v>
      </c>
      <c r="F55" s="10"/>
    </row>
    <row r="56" spans="1:6" ht="15.6" x14ac:dyDescent="0.3">
      <c r="A56" s="12" t="s">
        <v>30</v>
      </c>
      <c r="B56" s="10">
        <v>0.98</v>
      </c>
      <c r="C56" s="10">
        <v>0.98</v>
      </c>
      <c r="D56" s="5">
        <f t="shared" si="0"/>
        <v>0</v>
      </c>
      <c r="E56" s="46">
        <f>D56*F4</f>
        <v>0</v>
      </c>
      <c r="F56" s="10"/>
    </row>
    <row r="57" spans="1:6" ht="15.6" x14ac:dyDescent="0.3">
      <c r="A57" s="12" t="s">
        <v>31</v>
      </c>
      <c r="B57" s="10">
        <v>4.32</v>
      </c>
      <c r="C57" s="10">
        <v>4.42</v>
      </c>
      <c r="D57" s="5">
        <f t="shared" si="0"/>
        <v>9.9999999999999645E-2</v>
      </c>
      <c r="E57" s="46">
        <f>D57*F4</f>
        <v>1.3349999999999953</v>
      </c>
      <c r="F57" s="10"/>
    </row>
    <row r="58" spans="1:6" ht="15.6" x14ac:dyDescent="0.3">
      <c r="A58" s="12" t="s">
        <v>32</v>
      </c>
      <c r="B58" s="10">
        <v>15.9</v>
      </c>
      <c r="C58" s="10">
        <v>16.39</v>
      </c>
      <c r="D58" s="5">
        <f t="shared" si="0"/>
        <v>0.49000000000000021</v>
      </c>
      <c r="E58" s="46">
        <f>D58*F4</f>
        <v>6.5415000000000028</v>
      </c>
      <c r="F58" s="10"/>
    </row>
    <row r="59" spans="1:6" ht="15.6" x14ac:dyDescent="0.3">
      <c r="A59" s="12" t="s">
        <v>33</v>
      </c>
      <c r="B59" s="10">
        <v>13.81</v>
      </c>
      <c r="C59" s="10">
        <v>14.13</v>
      </c>
      <c r="D59" s="5">
        <f t="shared" si="0"/>
        <v>0.32000000000000028</v>
      </c>
      <c r="E59" s="46">
        <f>D59*F4</f>
        <v>4.2720000000000038</v>
      </c>
      <c r="F59" s="10"/>
    </row>
    <row r="60" spans="1:6" ht="15.6" x14ac:dyDescent="0.3">
      <c r="A60" s="12" t="s">
        <v>34</v>
      </c>
      <c r="B60" s="10">
        <v>9.6199999999999992</v>
      </c>
      <c r="C60" s="10">
        <v>9.74</v>
      </c>
      <c r="D60" s="5">
        <f t="shared" si="0"/>
        <v>0.12000000000000099</v>
      </c>
      <c r="E60" s="46">
        <f>D60*F4</f>
        <v>1.6020000000000132</v>
      </c>
      <c r="F60" s="10"/>
    </row>
    <row r="61" spans="1:6" ht="15.6" x14ac:dyDescent="0.3">
      <c r="A61" s="12" t="s">
        <v>110</v>
      </c>
      <c r="B61" s="10">
        <v>0.97</v>
      </c>
      <c r="C61" s="10">
        <v>0.97</v>
      </c>
      <c r="D61" s="5">
        <f t="shared" si="0"/>
        <v>0</v>
      </c>
      <c r="E61" s="46">
        <f>D61*F4</f>
        <v>0</v>
      </c>
      <c r="F61" s="10"/>
    </row>
    <row r="62" spans="1:6" ht="15.6" x14ac:dyDescent="0.3">
      <c r="A62" s="12" t="s">
        <v>35</v>
      </c>
      <c r="B62" s="10">
        <v>20.41</v>
      </c>
      <c r="C62" s="10">
        <v>21.32</v>
      </c>
      <c r="D62" s="5">
        <f t="shared" si="0"/>
        <v>0.91000000000000014</v>
      </c>
      <c r="E62" s="46">
        <f>D62*F4</f>
        <v>12.148500000000002</v>
      </c>
      <c r="F62" s="10"/>
    </row>
    <row r="63" spans="1:6" ht="15.6" x14ac:dyDescent="0.3">
      <c r="A63" s="12" t="s">
        <v>111</v>
      </c>
      <c r="B63" s="10">
        <v>1.41</v>
      </c>
      <c r="C63" s="10">
        <v>1.41</v>
      </c>
      <c r="D63" s="5">
        <f t="shared" si="0"/>
        <v>0</v>
      </c>
      <c r="E63" s="46">
        <f>D63*F4</f>
        <v>0</v>
      </c>
      <c r="F63" s="10"/>
    </row>
    <row r="64" spans="1:6" ht="15.6" x14ac:dyDescent="0.3">
      <c r="A64" s="12" t="s">
        <v>36</v>
      </c>
      <c r="B64" s="10">
        <v>23.22</v>
      </c>
      <c r="C64" s="10">
        <v>24.2</v>
      </c>
      <c r="D64" s="5">
        <f>C64-B64</f>
        <v>0.98000000000000043</v>
      </c>
      <c r="E64" s="46">
        <f>D64*F4</f>
        <v>13.083000000000006</v>
      </c>
      <c r="F64" s="10"/>
    </row>
    <row r="65" spans="1:6" ht="15.6" x14ac:dyDescent="0.3">
      <c r="A65" s="12" t="s">
        <v>37</v>
      </c>
      <c r="B65" s="10">
        <v>3.07</v>
      </c>
      <c r="C65" s="10">
        <v>3.07</v>
      </c>
      <c r="D65" s="5">
        <f>C65-B65</f>
        <v>0</v>
      </c>
      <c r="E65" s="46">
        <f>D65*F4</f>
        <v>0</v>
      </c>
      <c r="F65" s="10"/>
    </row>
    <row r="66" spans="1:6" ht="15.6" x14ac:dyDescent="0.3">
      <c r="A66" s="12" t="s">
        <v>38</v>
      </c>
      <c r="B66" s="10">
        <v>2.1</v>
      </c>
      <c r="C66" s="10">
        <v>2.11</v>
      </c>
      <c r="D66" s="5">
        <f t="shared" si="0"/>
        <v>9.9999999999997868E-3</v>
      </c>
      <c r="E66" s="46">
        <f>D66*F4</f>
        <v>0.13349999999999715</v>
      </c>
      <c r="F66" s="10"/>
    </row>
    <row r="67" spans="1:6" ht="15.6" x14ac:dyDescent="0.3">
      <c r="A67" s="12" t="s">
        <v>39</v>
      </c>
      <c r="B67" s="10">
        <v>1.42</v>
      </c>
      <c r="C67" s="10">
        <v>1.42</v>
      </c>
      <c r="D67" s="5">
        <f t="shared" si="0"/>
        <v>0</v>
      </c>
      <c r="E67" s="46">
        <f>D67*F4</f>
        <v>0</v>
      </c>
      <c r="F67" s="10"/>
    </row>
    <row r="68" spans="1:6" ht="15.6" x14ac:dyDescent="0.3">
      <c r="A68" s="12" t="s">
        <v>40</v>
      </c>
      <c r="B68" s="10">
        <v>1.71</v>
      </c>
      <c r="C68" s="10">
        <v>1.73</v>
      </c>
      <c r="D68" s="5">
        <f t="shared" si="0"/>
        <v>2.0000000000000018E-2</v>
      </c>
      <c r="E68" s="46">
        <f>D68*F4</f>
        <v>0.26700000000000024</v>
      </c>
      <c r="F68" s="10"/>
    </row>
    <row r="69" spans="1:6" ht="15.6" x14ac:dyDescent="0.3">
      <c r="A69" s="12" t="s">
        <v>112</v>
      </c>
      <c r="B69" s="10">
        <v>1.2</v>
      </c>
      <c r="C69" s="10">
        <v>1.2</v>
      </c>
      <c r="D69" s="5">
        <f t="shared" si="0"/>
        <v>0</v>
      </c>
      <c r="E69" s="46">
        <f>D69*F4</f>
        <v>0</v>
      </c>
      <c r="F69" s="10"/>
    </row>
    <row r="70" spans="1:6" ht="15.6" x14ac:dyDescent="0.3">
      <c r="A70" s="12" t="s">
        <v>113</v>
      </c>
      <c r="B70" s="10">
        <v>1.54</v>
      </c>
      <c r="C70" s="10">
        <v>1.54</v>
      </c>
      <c r="D70" s="5">
        <f t="shared" si="0"/>
        <v>0</v>
      </c>
      <c r="E70" s="46">
        <f>D70*F4</f>
        <v>0</v>
      </c>
      <c r="F70" s="10"/>
    </row>
    <row r="71" spans="1:6" ht="15.6" x14ac:dyDescent="0.3">
      <c r="A71" s="12" t="s">
        <v>114</v>
      </c>
      <c r="B71" s="10">
        <v>5.9</v>
      </c>
      <c r="C71" s="10">
        <v>5.9</v>
      </c>
      <c r="D71" s="5">
        <f t="shared" ref="D71:D134" si="1">C71-B71</f>
        <v>0</v>
      </c>
      <c r="E71" s="46">
        <f>D71*F4</f>
        <v>0</v>
      </c>
      <c r="F71" s="10"/>
    </row>
    <row r="72" spans="1:6" ht="15.6" x14ac:dyDescent="0.3">
      <c r="A72" s="12" t="s">
        <v>115</v>
      </c>
      <c r="B72" s="10">
        <v>1.97</v>
      </c>
      <c r="C72" s="10">
        <v>1.97</v>
      </c>
      <c r="D72" s="5">
        <f t="shared" si="1"/>
        <v>0</v>
      </c>
      <c r="E72" s="46">
        <f>D72*F4</f>
        <v>0</v>
      </c>
      <c r="F72" s="10"/>
    </row>
    <row r="73" spans="1:6" ht="15.6" x14ac:dyDescent="0.3">
      <c r="A73" s="12" t="s">
        <v>116</v>
      </c>
      <c r="B73" s="10">
        <v>5.68</v>
      </c>
      <c r="C73" s="10">
        <v>5.68</v>
      </c>
      <c r="D73" s="5">
        <f t="shared" si="1"/>
        <v>0</v>
      </c>
      <c r="E73" s="46">
        <f>D73*F4</f>
        <v>0</v>
      </c>
      <c r="F73" s="10"/>
    </row>
    <row r="74" spans="1:6" ht="15.6" x14ac:dyDescent="0.3">
      <c r="A74" s="12" t="s">
        <v>41</v>
      </c>
      <c r="B74" s="10">
        <v>1.19</v>
      </c>
      <c r="C74" s="10">
        <v>1.22</v>
      </c>
      <c r="D74" s="5">
        <f t="shared" si="1"/>
        <v>3.0000000000000027E-2</v>
      </c>
      <c r="E74" s="46">
        <f>D74*F4</f>
        <v>0.40050000000000036</v>
      </c>
      <c r="F74" s="10"/>
    </row>
    <row r="75" spans="1:6" ht="15.6" x14ac:dyDescent="0.3">
      <c r="A75" s="12" t="s">
        <v>42</v>
      </c>
      <c r="B75" s="10">
        <v>6.13</v>
      </c>
      <c r="C75" s="10">
        <v>6.14</v>
      </c>
      <c r="D75" s="5">
        <f t="shared" si="1"/>
        <v>9.9999999999997868E-3</v>
      </c>
      <c r="E75" s="46">
        <f>D75*F4</f>
        <v>0.13349999999999715</v>
      </c>
      <c r="F75" s="10"/>
    </row>
    <row r="76" spans="1:6" ht="15.6" x14ac:dyDescent="0.3">
      <c r="A76" s="12" t="s">
        <v>117</v>
      </c>
      <c r="B76" s="10">
        <v>1.57</v>
      </c>
      <c r="C76" s="10">
        <v>1.57</v>
      </c>
      <c r="D76" s="5">
        <f t="shared" si="1"/>
        <v>0</v>
      </c>
      <c r="E76" s="46">
        <f>D76*F4</f>
        <v>0</v>
      </c>
      <c r="F76" s="10"/>
    </row>
    <row r="77" spans="1:6" ht="15.6" x14ac:dyDescent="0.3">
      <c r="A77" s="13" t="s">
        <v>43</v>
      </c>
      <c r="B77" s="10">
        <v>69.599999999999994</v>
      </c>
      <c r="C77" s="10">
        <v>76.62</v>
      </c>
      <c r="D77" s="5">
        <f t="shared" si="1"/>
        <v>7.0200000000000102</v>
      </c>
      <c r="E77" s="46">
        <f>D77*F5</f>
        <v>60.863400000000091</v>
      </c>
      <c r="F77" s="10"/>
    </row>
    <row r="78" spans="1:6" ht="15.6" x14ac:dyDescent="0.3">
      <c r="A78" s="13" t="s">
        <v>44</v>
      </c>
      <c r="B78" s="10">
        <v>33.49</v>
      </c>
      <c r="C78" s="10">
        <v>38.43</v>
      </c>
      <c r="D78" s="5">
        <f t="shared" si="1"/>
        <v>4.9399999999999977</v>
      </c>
      <c r="E78" s="46">
        <f>D78*F5</f>
        <v>42.829799999999977</v>
      </c>
      <c r="F78" s="10"/>
    </row>
    <row r="79" spans="1:6" ht="15.6" x14ac:dyDescent="0.3">
      <c r="A79" s="13" t="s">
        <v>118</v>
      </c>
      <c r="B79" s="10">
        <v>39.86</v>
      </c>
      <c r="C79" s="10">
        <v>45.36</v>
      </c>
      <c r="D79" s="5">
        <f t="shared" si="1"/>
        <v>5.5</v>
      </c>
      <c r="E79" s="46">
        <f>D79*F5</f>
        <v>47.685000000000002</v>
      </c>
      <c r="F79" s="10"/>
    </row>
    <row r="80" spans="1:6" ht="15.6" x14ac:dyDescent="0.3">
      <c r="A80" s="13" t="s">
        <v>119</v>
      </c>
      <c r="B80" s="10">
        <v>2.31</v>
      </c>
      <c r="C80" s="10">
        <v>2.4500000000000002</v>
      </c>
      <c r="D80" s="5">
        <f t="shared" si="1"/>
        <v>0.14000000000000012</v>
      </c>
      <c r="E80" s="46">
        <f>D80*F5</f>
        <v>1.2138000000000011</v>
      </c>
      <c r="F80" s="10"/>
    </row>
    <row r="81" spans="1:6" ht="15.6" x14ac:dyDescent="0.3">
      <c r="A81" s="13" t="s">
        <v>45</v>
      </c>
      <c r="B81" s="10">
        <v>89.19</v>
      </c>
      <c r="C81" s="10">
        <v>95.88</v>
      </c>
      <c r="D81" s="5">
        <f t="shared" si="1"/>
        <v>6.6899999999999977</v>
      </c>
      <c r="E81" s="46">
        <f>D81*F5</f>
        <v>58.002299999999977</v>
      </c>
      <c r="F81" s="10"/>
    </row>
    <row r="82" spans="1:6" ht="15.6" x14ac:dyDescent="0.3">
      <c r="A82" s="13" t="s">
        <v>46</v>
      </c>
      <c r="B82" s="10">
        <v>145.16999999999999</v>
      </c>
      <c r="C82" s="10">
        <v>152.16</v>
      </c>
      <c r="D82" s="5">
        <f t="shared" si="1"/>
        <v>6.9900000000000091</v>
      </c>
      <c r="E82" s="46">
        <f>D82*F5</f>
        <v>60.603300000000075</v>
      </c>
      <c r="F82" s="10"/>
    </row>
    <row r="83" spans="1:6" ht="15.6" x14ac:dyDescent="0.3">
      <c r="A83" s="13" t="s">
        <v>47</v>
      </c>
      <c r="B83" s="10">
        <v>26.27</v>
      </c>
      <c r="C83" s="10">
        <v>29.39</v>
      </c>
      <c r="D83" s="5">
        <f t="shared" si="1"/>
        <v>3.120000000000001</v>
      </c>
      <c r="E83" s="46">
        <f>D83*F5</f>
        <v>27.050400000000007</v>
      </c>
      <c r="F83" s="10"/>
    </row>
    <row r="84" spans="1:6" ht="15.6" x14ac:dyDescent="0.3">
      <c r="A84" s="13" t="s">
        <v>48</v>
      </c>
      <c r="B84" s="10">
        <v>66.36</v>
      </c>
      <c r="C84" s="10">
        <v>68.86</v>
      </c>
      <c r="D84" s="5">
        <f t="shared" si="1"/>
        <v>2.5</v>
      </c>
      <c r="E84" s="46">
        <f>D84*F5</f>
        <v>21.675000000000001</v>
      </c>
      <c r="F84" s="10"/>
    </row>
    <row r="85" spans="1:6" ht="15.6" x14ac:dyDescent="0.3">
      <c r="A85" s="13" t="s">
        <v>49</v>
      </c>
      <c r="B85" s="10">
        <v>106.83</v>
      </c>
      <c r="C85" s="10">
        <v>111.57</v>
      </c>
      <c r="D85" s="5">
        <f t="shared" si="1"/>
        <v>4.7399999999999949</v>
      </c>
      <c r="E85" s="46">
        <f>D85*F5</f>
        <v>41.095799999999954</v>
      </c>
      <c r="F85" s="10"/>
    </row>
    <row r="86" spans="1:6" ht="15.6" x14ac:dyDescent="0.3">
      <c r="A86" s="13" t="s">
        <v>50</v>
      </c>
      <c r="B86" s="10">
        <v>123.93</v>
      </c>
      <c r="C86" s="10">
        <v>137.75</v>
      </c>
      <c r="D86" s="5">
        <f t="shared" si="1"/>
        <v>13.819999999999993</v>
      </c>
      <c r="E86" s="46">
        <f>D86*F5</f>
        <v>119.81939999999994</v>
      </c>
      <c r="F86" s="10"/>
    </row>
    <row r="87" spans="1:6" ht="15.6" x14ac:dyDescent="0.3">
      <c r="A87" s="13" t="s">
        <v>51</v>
      </c>
      <c r="B87" s="10">
        <v>24.64</v>
      </c>
      <c r="C87" s="10">
        <v>25.61</v>
      </c>
      <c r="D87" s="5">
        <f t="shared" si="1"/>
        <v>0.96999999999999886</v>
      </c>
      <c r="E87" s="46">
        <f>D87*F5</f>
        <v>8.4098999999999897</v>
      </c>
      <c r="F87" s="10"/>
    </row>
    <row r="88" spans="1:6" ht="15.6" x14ac:dyDescent="0.3">
      <c r="A88" s="13" t="s">
        <v>52</v>
      </c>
      <c r="B88" s="10">
        <v>39.22</v>
      </c>
      <c r="C88" s="10">
        <v>41.19</v>
      </c>
      <c r="D88" s="5">
        <f t="shared" si="1"/>
        <v>1.9699999999999989</v>
      </c>
      <c r="E88" s="46">
        <f>D88*F5</f>
        <v>17.079899999999991</v>
      </c>
      <c r="F88" s="10"/>
    </row>
    <row r="89" spans="1:6" ht="15.6" x14ac:dyDescent="0.3">
      <c r="A89" s="13" t="s">
        <v>120</v>
      </c>
      <c r="B89" s="10">
        <v>105.59</v>
      </c>
      <c r="C89" s="10">
        <v>112.29</v>
      </c>
      <c r="D89" s="5">
        <f t="shared" si="1"/>
        <v>6.7000000000000028</v>
      </c>
      <c r="E89" s="46">
        <f>D89*F5</f>
        <v>58.089000000000027</v>
      </c>
      <c r="F89" s="10"/>
    </row>
    <row r="90" spans="1:6" ht="15.6" x14ac:dyDescent="0.3">
      <c r="A90" s="13" t="s">
        <v>53</v>
      </c>
      <c r="B90" s="10">
        <v>66.349999999999994</v>
      </c>
      <c r="C90" s="10">
        <v>66.38</v>
      </c>
      <c r="D90" s="5">
        <f t="shared" si="1"/>
        <v>3.0000000000001137E-2</v>
      </c>
      <c r="E90" s="46">
        <f>D90*F5</f>
        <v>0.26010000000000988</v>
      </c>
      <c r="F90" s="10"/>
    </row>
    <row r="91" spans="1:6" ht="15.6" x14ac:dyDescent="0.3">
      <c r="A91" s="13" t="s">
        <v>121</v>
      </c>
      <c r="B91" s="10">
        <v>1.26</v>
      </c>
      <c r="C91" s="10">
        <v>1.26</v>
      </c>
      <c r="D91" s="5">
        <f t="shared" si="1"/>
        <v>0</v>
      </c>
      <c r="E91" s="46">
        <f>D91*F5</f>
        <v>0</v>
      </c>
      <c r="F91" s="10"/>
    </row>
    <row r="92" spans="1:6" ht="15.6" x14ac:dyDescent="0.3">
      <c r="A92" s="13" t="s">
        <v>54</v>
      </c>
      <c r="B92" s="10">
        <v>36.44</v>
      </c>
      <c r="C92" s="10">
        <v>36.92</v>
      </c>
      <c r="D92" s="5">
        <f t="shared" si="1"/>
        <v>0.48000000000000398</v>
      </c>
      <c r="E92" s="46">
        <f>D92*F5</f>
        <v>4.1616000000000346</v>
      </c>
      <c r="F92" s="10"/>
    </row>
    <row r="93" spans="1:6" ht="15.6" x14ac:dyDescent="0.3">
      <c r="A93" s="13" t="s">
        <v>55</v>
      </c>
      <c r="B93" s="10">
        <v>43.47</v>
      </c>
      <c r="C93" s="10">
        <v>45.36</v>
      </c>
      <c r="D93" s="5">
        <f t="shared" si="1"/>
        <v>1.8900000000000006</v>
      </c>
      <c r="E93" s="46">
        <f>D93*F5</f>
        <v>16.386300000000006</v>
      </c>
      <c r="F93" s="10"/>
    </row>
    <row r="94" spans="1:6" ht="15.6" x14ac:dyDescent="0.3">
      <c r="A94" s="13" t="s">
        <v>122</v>
      </c>
      <c r="B94" s="10">
        <v>85.76</v>
      </c>
      <c r="C94" s="10">
        <v>95.24</v>
      </c>
      <c r="D94" s="5">
        <f t="shared" si="1"/>
        <v>9.4799999999999898</v>
      </c>
      <c r="E94" s="46">
        <f>D94*F5</f>
        <v>82.191599999999909</v>
      </c>
      <c r="F94" s="10"/>
    </row>
    <row r="95" spans="1:6" ht="15.6" x14ac:dyDescent="0.3">
      <c r="A95" s="13" t="s">
        <v>56</v>
      </c>
      <c r="B95" s="10">
        <v>76.790000000000006</v>
      </c>
      <c r="C95" s="10">
        <v>79.739999999999995</v>
      </c>
      <c r="D95" s="5">
        <f t="shared" si="1"/>
        <v>2.9499999999999886</v>
      </c>
      <c r="E95" s="46">
        <f>D95*F5</f>
        <v>25.5764999999999</v>
      </c>
      <c r="F95" s="10"/>
    </row>
    <row r="96" spans="1:6" ht="15.6" x14ac:dyDescent="0.3">
      <c r="A96" s="12" t="s">
        <v>57</v>
      </c>
      <c r="B96" s="10">
        <v>22.29</v>
      </c>
      <c r="C96" s="10">
        <v>23.52</v>
      </c>
      <c r="D96" s="5">
        <f t="shared" si="1"/>
        <v>1.2300000000000004</v>
      </c>
      <c r="E96" s="46">
        <f>D96*F5</f>
        <v>10.664100000000003</v>
      </c>
      <c r="F96" s="10"/>
    </row>
    <row r="97" spans="1:6" ht="15.6" x14ac:dyDescent="0.3">
      <c r="A97" s="12" t="s">
        <v>58</v>
      </c>
      <c r="B97" s="10">
        <v>4.68</v>
      </c>
      <c r="C97" s="10">
        <v>4.68</v>
      </c>
      <c r="D97" s="5">
        <f t="shared" si="1"/>
        <v>0</v>
      </c>
      <c r="E97" s="46">
        <f>D97*F5</f>
        <v>0</v>
      </c>
      <c r="F97" s="10"/>
    </row>
    <row r="98" spans="1:6" ht="15.6" x14ac:dyDescent="0.3">
      <c r="A98" s="13" t="s">
        <v>59</v>
      </c>
      <c r="B98" s="10">
        <v>324.12</v>
      </c>
      <c r="C98" s="10">
        <v>337.79</v>
      </c>
      <c r="D98" s="5">
        <f t="shared" si="1"/>
        <v>13.670000000000016</v>
      </c>
      <c r="E98" s="46">
        <f>D98*F5</f>
        <v>118.51890000000013</v>
      </c>
      <c r="F98" s="10"/>
    </row>
    <row r="99" spans="1:6" ht="15.6" x14ac:dyDescent="0.3">
      <c r="A99" s="13" t="s">
        <v>60</v>
      </c>
      <c r="B99" s="10">
        <v>75.12</v>
      </c>
      <c r="C99" s="10">
        <v>77.599999999999994</v>
      </c>
      <c r="D99" s="5">
        <f t="shared" si="1"/>
        <v>2.4799999999999898</v>
      </c>
      <c r="E99" s="46">
        <f>D99*F5</f>
        <v>21.501599999999911</v>
      </c>
      <c r="F99" s="10"/>
    </row>
    <row r="100" spans="1:6" ht="15.6" x14ac:dyDescent="0.3">
      <c r="A100" s="13" t="s">
        <v>61</v>
      </c>
      <c r="B100" s="10">
        <v>56.5</v>
      </c>
      <c r="C100" s="10">
        <v>60.22</v>
      </c>
      <c r="D100" s="5">
        <f t="shared" si="1"/>
        <v>3.7199999999999989</v>
      </c>
      <c r="E100" s="46">
        <f>D100*F5</f>
        <v>32.252399999999987</v>
      </c>
      <c r="F100" s="10"/>
    </row>
    <row r="101" spans="1:6" ht="15.6" x14ac:dyDescent="0.3">
      <c r="A101" s="13" t="s">
        <v>62</v>
      </c>
      <c r="B101" s="10">
        <v>235.8</v>
      </c>
      <c r="C101" s="10">
        <v>248.88</v>
      </c>
      <c r="D101" s="5">
        <f t="shared" si="1"/>
        <v>13.079999999999984</v>
      </c>
      <c r="E101" s="46">
        <f>D101*F5</f>
        <v>113.40359999999986</v>
      </c>
      <c r="F101" s="10"/>
    </row>
    <row r="102" spans="1:6" ht="15.6" x14ac:dyDescent="0.3">
      <c r="A102" s="13" t="s">
        <v>63</v>
      </c>
      <c r="B102" s="10">
        <v>98.27</v>
      </c>
      <c r="C102" s="10">
        <v>98.29</v>
      </c>
      <c r="D102" s="5">
        <f t="shared" si="1"/>
        <v>2.0000000000010232E-2</v>
      </c>
      <c r="E102" s="46">
        <f>D102*F5</f>
        <v>0.17340000000008871</v>
      </c>
      <c r="F102" s="10"/>
    </row>
    <row r="103" spans="1:6" ht="15.6" x14ac:dyDescent="0.3">
      <c r="A103" s="13" t="s">
        <v>123</v>
      </c>
      <c r="B103" s="10">
        <v>4.04</v>
      </c>
      <c r="C103" s="10">
        <v>5.43</v>
      </c>
      <c r="D103" s="5">
        <f t="shared" si="1"/>
        <v>1.3899999999999997</v>
      </c>
      <c r="E103" s="46">
        <f>D103*F5</f>
        <v>12.051299999999998</v>
      </c>
      <c r="F103" s="10"/>
    </row>
    <row r="104" spans="1:6" ht="15.6" x14ac:dyDescent="0.3">
      <c r="A104" s="13" t="s">
        <v>64</v>
      </c>
      <c r="B104" s="10">
        <v>49.4</v>
      </c>
      <c r="C104" s="10">
        <v>50.55</v>
      </c>
      <c r="D104" s="5">
        <f t="shared" si="1"/>
        <v>1.1499999999999986</v>
      </c>
      <c r="E104" s="46">
        <f>D104*F5</f>
        <v>9.970499999999987</v>
      </c>
      <c r="F104" s="10"/>
    </row>
    <row r="105" spans="1:6" ht="15.6" x14ac:dyDescent="0.3">
      <c r="A105" s="13" t="s">
        <v>65</v>
      </c>
      <c r="B105" s="10">
        <v>65.37</v>
      </c>
      <c r="C105" s="10">
        <v>68.739999999999995</v>
      </c>
      <c r="D105" s="5">
        <f t="shared" si="1"/>
        <v>3.3699999999999903</v>
      </c>
      <c r="E105" s="46">
        <f>D105*F5</f>
        <v>29.217899999999915</v>
      </c>
      <c r="F105" s="10"/>
    </row>
    <row r="106" spans="1:6" ht="15.6" x14ac:dyDescent="0.3">
      <c r="A106" s="13" t="s">
        <v>66</v>
      </c>
      <c r="B106" s="10">
        <v>85.84</v>
      </c>
      <c r="C106" s="10">
        <v>88.87</v>
      </c>
      <c r="D106" s="5">
        <f t="shared" si="1"/>
        <v>3.0300000000000011</v>
      </c>
      <c r="E106" s="46">
        <f>D106*F5</f>
        <v>26.27010000000001</v>
      </c>
      <c r="F106" s="10"/>
    </row>
    <row r="107" spans="1:6" ht="15.6" x14ac:dyDescent="0.3">
      <c r="A107" s="13" t="s">
        <v>124</v>
      </c>
      <c r="B107" s="10">
        <v>14.17</v>
      </c>
      <c r="C107" s="10">
        <v>15.88</v>
      </c>
      <c r="D107" s="5">
        <f t="shared" si="1"/>
        <v>1.7100000000000009</v>
      </c>
      <c r="E107" s="46">
        <f>D107*F5</f>
        <v>14.825700000000007</v>
      </c>
      <c r="F107" s="10"/>
    </row>
    <row r="108" spans="1:6" ht="15.6" x14ac:dyDescent="0.3">
      <c r="A108" s="13" t="s">
        <v>67</v>
      </c>
      <c r="B108" s="10">
        <v>44.91</v>
      </c>
      <c r="C108" s="10">
        <v>46.51</v>
      </c>
      <c r="D108" s="5">
        <f t="shared" si="1"/>
        <v>1.6000000000000014</v>
      </c>
      <c r="E108" s="46">
        <f>D108*F5</f>
        <v>13.872000000000012</v>
      </c>
      <c r="F108" s="10"/>
    </row>
    <row r="109" spans="1:6" ht="15.6" x14ac:dyDescent="0.3">
      <c r="A109" s="50" t="s">
        <v>68</v>
      </c>
      <c r="B109" s="51">
        <v>40.1</v>
      </c>
      <c r="C109" s="51">
        <v>44.4</v>
      </c>
      <c r="D109" s="52">
        <f t="shared" si="1"/>
        <v>4.2999999999999972</v>
      </c>
      <c r="E109" s="53">
        <f>D109*F5</f>
        <v>37.280999999999977</v>
      </c>
      <c r="F109" s="51"/>
    </row>
    <row r="110" spans="1:6" ht="15.6" x14ac:dyDescent="0.3">
      <c r="A110" s="13" t="s">
        <v>125</v>
      </c>
      <c r="B110" s="10">
        <v>75.099999999999994</v>
      </c>
      <c r="C110" s="10">
        <v>77.34</v>
      </c>
      <c r="D110" s="5">
        <f>C110-B110</f>
        <v>2.2400000000000091</v>
      </c>
      <c r="E110" s="46">
        <f>D110*F5</f>
        <v>19.420800000000078</v>
      </c>
      <c r="F110" s="10"/>
    </row>
    <row r="111" spans="1:6" ht="15.6" x14ac:dyDescent="0.3">
      <c r="A111" s="13" t="s">
        <v>126</v>
      </c>
      <c r="B111" s="10">
        <v>10.71</v>
      </c>
      <c r="C111" s="10">
        <v>12.61</v>
      </c>
      <c r="D111" s="5">
        <f t="shared" si="1"/>
        <v>1.8999999999999986</v>
      </c>
      <c r="E111" s="46">
        <f>D111*F5</f>
        <v>16.472999999999988</v>
      </c>
      <c r="F111" s="10"/>
    </row>
    <row r="112" spans="1:6" ht="15.6" x14ac:dyDescent="0.3">
      <c r="A112" s="13" t="s">
        <v>69</v>
      </c>
      <c r="B112" s="10">
        <v>36.1</v>
      </c>
      <c r="C112" s="10">
        <v>38.35</v>
      </c>
      <c r="D112" s="5">
        <f t="shared" si="1"/>
        <v>2.25</v>
      </c>
      <c r="E112" s="46">
        <f>D112*F5</f>
        <v>19.5075</v>
      </c>
      <c r="F112" s="10"/>
    </row>
    <row r="113" spans="1:6" ht="15.6" x14ac:dyDescent="0.3">
      <c r="A113" s="13" t="s">
        <v>127</v>
      </c>
      <c r="B113" s="10">
        <v>96.66</v>
      </c>
      <c r="C113" s="10">
        <v>104.36</v>
      </c>
      <c r="D113" s="5">
        <f t="shared" si="1"/>
        <v>7.7000000000000028</v>
      </c>
      <c r="E113" s="46">
        <f>D113*F5</f>
        <v>66.759000000000029</v>
      </c>
      <c r="F113" s="10"/>
    </row>
    <row r="114" spans="1:6" ht="15.6" x14ac:dyDescent="0.3">
      <c r="A114" s="13" t="s">
        <v>128</v>
      </c>
      <c r="B114" s="10">
        <v>51.81</v>
      </c>
      <c r="C114" s="10">
        <v>55.35</v>
      </c>
      <c r="D114" s="5">
        <f t="shared" si="1"/>
        <v>3.5399999999999991</v>
      </c>
      <c r="E114" s="46">
        <f>D114*F5</f>
        <v>30.691799999999994</v>
      </c>
      <c r="F114" s="10"/>
    </row>
    <row r="115" spans="1:6" ht="15.6" x14ac:dyDescent="0.3">
      <c r="A115" s="13" t="s">
        <v>129</v>
      </c>
      <c r="B115" s="10">
        <v>36.31</v>
      </c>
      <c r="C115" s="10">
        <v>39.270000000000003</v>
      </c>
      <c r="D115" s="5">
        <f t="shared" si="1"/>
        <v>2.9600000000000009</v>
      </c>
      <c r="E115" s="46">
        <f>D115*F5</f>
        <v>25.663200000000007</v>
      </c>
      <c r="F115" s="10"/>
    </row>
    <row r="116" spans="1:6" ht="15.6" x14ac:dyDescent="0.3">
      <c r="A116" s="13" t="s">
        <v>70</v>
      </c>
      <c r="B116" s="10">
        <v>52.44</v>
      </c>
      <c r="C116" s="10">
        <v>54.57</v>
      </c>
      <c r="D116" s="5">
        <f t="shared" si="1"/>
        <v>2.1300000000000026</v>
      </c>
      <c r="E116" s="46">
        <f>D116*F5</f>
        <v>18.467100000000023</v>
      </c>
      <c r="F116" s="10"/>
    </row>
    <row r="117" spans="1:6" ht="15.6" x14ac:dyDescent="0.3">
      <c r="A117" s="13" t="s">
        <v>71</v>
      </c>
      <c r="B117" s="10">
        <v>93.26</v>
      </c>
      <c r="C117" s="10">
        <v>97.32</v>
      </c>
      <c r="D117" s="5">
        <f t="shared" si="1"/>
        <v>4.0599999999999881</v>
      </c>
      <c r="E117" s="46">
        <f>D117*F5</f>
        <v>35.200199999999896</v>
      </c>
      <c r="F117" s="10"/>
    </row>
    <row r="118" spans="1:6" ht="15.6" x14ac:dyDescent="0.3">
      <c r="A118" s="13" t="s">
        <v>130</v>
      </c>
      <c r="B118" s="10">
        <v>4.95</v>
      </c>
      <c r="C118" s="10">
        <v>4.97</v>
      </c>
      <c r="D118" s="5">
        <f t="shared" si="1"/>
        <v>1.9999999999999574E-2</v>
      </c>
      <c r="E118" s="46">
        <f>D118*F5</f>
        <v>0.17339999999999631</v>
      </c>
      <c r="F118" s="10"/>
    </row>
    <row r="119" spans="1:6" ht="15.6" x14ac:dyDescent="0.3">
      <c r="A119" s="13" t="s">
        <v>131</v>
      </c>
      <c r="B119" s="10">
        <v>1.01</v>
      </c>
      <c r="C119" s="10">
        <v>1.01</v>
      </c>
      <c r="D119" s="5">
        <f t="shared" si="1"/>
        <v>0</v>
      </c>
      <c r="E119" s="46">
        <f>D119*F5</f>
        <v>0</v>
      </c>
      <c r="F119" s="10"/>
    </row>
    <row r="120" spans="1:6" ht="15.6" x14ac:dyDescent="0.3">
      <c r="A120" s="13" t="s">
        <v>72</v>
      </c>
      <c r="B120" s="10">
        <v>26.85</v>
      </c>
      <c r="C120" s="10">
        <v>29.29</v>
      </c>
      <c r="D120" s="5">
        <f t="shared" si="1"/>
        <v>2.4399999999999977</v>
      </c>
      <c r="E120" s="46">
        <f>D120*F5</f>
        <v>21.15479999999998</v>
      </c>
      <c r="F120" s="10"/>
    </row>
    <row r="121" spans="1:6" ht="15.6" x14ac:dyDescent="0.3">
      <c r="A121" s="13" t="s">
        <v>73</v>
      </c>
      <c r="B121" s="10">
        <v>68.680000000000007</v>
      </c>
      <c r="C121" s="10">
        <v>72.94</v>
      </c>
      <c r="D121" s="5">
        <f t="shared" si="1"/>
        <v>4.2599999999999909</v>
      </c>
      <c r="E121" s="46">
        <f>D121*F5</f>
        <v>36.934199999999919</v>
      </c>
      <c r="F121" s="10"/>
    </row>
    <row r="122" spans="1:6" ht="15.6" x14ac:dyDescent="0.3">
      <c r="A122" s="13" t="s">
        <v>74</v>
      </c>
      <c r="B122" s="10">
        <v>18.7</v>
      </c>
      <c r="C122" s="10">
        <v>20.65</v>
      </c>
      <c r="D122" s="5">
        <f t="shared" si="1"/>
        <v>1.9499999999999993</v>
      </c>
      <c r="E122" s="46">
        <f>D122*F5</f>
        <v>16.906499999999994</v>
      </c>
      <c r="F122" s="10"/>
    </row>
    <row r="123" spans="1:6" ht="15.6" x14ac:dyDescent="0.3">
      <c r="A123" s="13" t="s">
        <v>132</v>
      </c>
      <c r="B123" s="10">
        <v>1.38</v>
      </c>
      <c r="C123" s="10">
        <v>1.38</v>
      </c>
      <c r="D123" s="5">
        <f t="shared" si="1"/>
        <v>0</v>
      </c>
      <c r="E123" s="46">
        <f>D123*F5</f>
        <v>0</v>
      </c>
      <c r="F123" s="10"/>
    </row>
    <row r="124" spans="1:6" ht="15.6" x14ac:dyDescent="0.3">
      <c r="A124" s="13" t="s">
        <v>133</v>
      </c>
      <c r="B124" s="10">
        <v>14.79</v>
      </c>
      <c r="C124" s="10">
        <v>16.75</v>
      </c>
      <c r="D124" s="5">
        <f t="shared" si="1"/>
        <v>1.9600000000000009</v>
      </c>
      <c r="E124" s="46">
        <f>D124*F5</f>
        <v>16.993200000000009</v>
      </c>
      <c r="F124" s="10"/>
    </row>
    <row r="125" spans="1:6" ht="15.6" x14ac:dyDescent="0.3">
      <c r="A125" s="13" t="s">
        <v>75</v>
      </c>
      <c r="B125" s="10">
        <v>120.33</v>
      </c>
      <c r="C125" s="10">
        <v>125.06</v>
      </c>
      <c r="D125" s="5">
        <f t="shared" si="1"/>
        <v>4.730000000000004</v>
      </c>
      <c r="E125" s="46">
        <f>D125*F5</f>
        <v>41.009100000000032</v>
      </c>
      <c r="F125" s="10"/>
    </row>
    <row r="126" spans="1:6" ht="15.6" x14ac:dyDescent="0.3">
      <c r="A126" s="13" t="s">
        <v>134</v>
      </c>
      <c r="B126" s="10">
        <v>8.89</v>
      </c>
      <c r="C126" s="10">
        <v>8.9</v>
      </c>
      <c r="D126" s="5">
        <f t="shared" si="1"/>
        <v>9.9999999999997868E-3</v>
      </c>
      <c r="E126" s="46">
        <f>D126*F5</f>
        <v>8.6699999999998154E-2</v>
      </c>
      <c r="F126" s="10"/>
    </row>
    <row r="127" spans="1:6" ht="15.6" x14ac:dyDescent="0.3">
      <c r="A127" s="13" t="s">
        <v>135</v>
      </c>
      <c r="B127" s="10">
        <v>33.090000000000003</v>
      </c>
      <c r="C127" s="10">
        <v>35.04</v>
      </c>
      <c r="D127" s="5">
        <f t="shared" si="1"/>
        <v>1.9499999999999957</v>
      </c>
      <c r="E127" s="46">
        <f>D127*F5</f>
        <v>16.906499999999962</v>
      </c>
      <c r="F127" s="10"/>
    </row>
    <row r="128" spans="1:6" ht="15.6" x14ac:dyDescent="0.3">
      <c r="A128" s="13" t="s">
        <v>76</v>
      </c>
      <c r="B128" s="10">
        <v>22.54</v>
      </c>
      <c r="C128" s="10">
        <v>23.43</v>
      </c>
      <c r="D128" s="5">
        <f t="shared" si="1"/>
        <v>0.89000000000000057</v>
      </c>
      <c r="E128" s="46">
        <f>D128*F5</f>
        <v>7.7163000000000048</v>
      </c>
      <c r="F128" s="10"/>
    </row>
    <row r="129" spans="1:6" ht="15.6" x14ac:dyDescent="0.3">
      <c r="A129" s="13" t="s">
        <v>136</v>
      </c>
      <c r="B129" s="10">
        <v>42</v>
      </c>
      <c r="C129" s="10">
        <v>47.59</v>
      </c>
      <c r="D129" s="5">
        <f t="shared" si="1"/>
        <v>5.5900000000000034</v>
      </c>
      <c r="E129" s="46">
        <f>D129*F5</f>
        <v>48.465300000000028</v>
      </c>
      <c r="F129" s="10"/>
    </row>
    <row r="130" spans="1:6" ht="15.6" x14ac:dyDescent="0.3">
      <c r="A130" s="13" t="s">
        <v>137</v>
      </c>
      <c r="B130" s="10">
        <v>45.79</v>
      </c>
      <c r="C130" s="10">
        <v>49.88</v>
      </c>
      <c r="D130" s="5">
        <f t="shared" si="1"/>
        <v>4.0900000000000034</v>
      </c>
      <c r="E130" s="46">
        <f>D130*F5</f>
        <v>35.460300000000032</v>
      </c>
      <c r="F130" s="54"/>
    </row>
    <row r="131" spans="1:6" ht="15.6" x14ac:dyDescent="0.3">
      <c r="A131" s="13" t="s">
        <v>77</v>
      </c>
      <c r="B131" s="10">
        <v>40.6</v>
      </c>
      <c r="C131" s="10">
        <v>43.58</v>
      </c>
      <c r="D131" s="5">
        <f t="shared" si="1"/>
        <v>2.9799999999999969</v>
      </c>
      <c r="E131" s="46">
        <f>D131*F5</f>
        <v>25.836599999999972</v>
      </c>
      <c r="F131" s="10"/>
    </row>
    <row r="132" spans="1:6" ht="15.6" x14ac:dyDescent="0.3">
      <c r="A132" s="13" t="s">
        <v>138</v>
      </c>
      <c r="B132" s="10">
        <v>37.4</v>
      </c>
      <c r="C132" s="10">
        <v>37.44</v>
      </c>
      <c r="D132" s="5">
        <f t="shared" si="1"/>
        <v>3.9999999999999147E-2</v>
      </c>
      <c r="E132" s="46">
        <f>D132*F5</f>
        <v>0.34679999999999261</v>
      </c>
      <c r="F132" s="10"/>
    </row>
    <row r="133" spans="1:6" ht="15.6" x14ac:dyDescent="0.3">
      <c r="A133" s="13" t="s">
        <v>78</v>
      </c>
      <c r="B133" s="10">
        <v>111.19</v>
      </c>
      <c r="C133" s="10">
        <v>115.15</v>
      </c>
      <c r="D133" s="5">
        <f t="shared" si="1"/>
        <v>3.960000000000008</v>
      </c>
      <c r="E133" s="46">
        <f>D133*F5</f>
        <v>34.333200000000069</v>
      </c>
      <c r="F133" s="10"/>
    </row>
    <row r="134" spans="1:6" ht="15.6" x14ac:dyDescent="0.3">
      <c r="A134" s="13" t="s">
        <v>79</v>
      </c>
      <c r="B134" s="10">
        <v>58.94</v>
      </c>
      <c r="C134" s="10">
        <v>60.18</v>
      </c>
      <c r="D134" s="5">
        <f t="shared" si="1"/>
        <v>1.240000000000002</v>
      </c>
      <c r="E134" s="46">
        <f>D134*F5</f>
        <v>10.750800000000018</v>
      </c>
      <c r="F134" s="10"/>
    </row>
    <row r="135" spans="1:6" ht="15.6" x14ac:dyDescent="0.3">
      <c r="A135" s="13" t="s">
        <v>80</v>
      </c>
      <c r="B135" s="10">
        <v>59</v>
      </c>
      <c r="C135" s="10">
        <v>61.8</v>
      </c>
      <c r="D135" s="5">
        <f t="shared" ref="D135:D145" si="2">C135-B135</f>
        <v>2.7999999999999972</v>
      </c>
      <c r="E135" s="46">
        <f>D135*F5</f>
        <v>24.275999999999975</v>
      </c>
      <c r="F135" s="10"/>
    </row>
    <row r="136" spans="1:6" ht="15.6" x14ac:dyDescent="0.3">
      <c r="A136" s="13" t="s">
        <v>81</v>
      </c>
      <c r="B136" s="10">
        <v>81.91</v>
      </c>
      <c r="C136" s="10">
        <v>85.25</v>
      </c>
      <c r="D136" s="5">
        <f t="shared" si="2"/>
        <v>3.3400000000000034</v>
      </c>
      <c r="E136" s="46">
        <f>D136*F5</f>
        <v>28.957800000000031</v>
      </c>
      <c r="F136" s="10"/>
    </row>
    <row r="137" spans="1:6" ht="15.6" x14ac:dyDescent="0.3">
      <c r="A137" s="13" t="s">
        <v>139</v>
      </c>
      <c r="B137" s="10">
        <v>56.04</v>
      </c>
      <c r="C137" s="10">
        <v>58.98</v>
      </c>
      <c r="D137" s="5">
        <f t="shared" si="2"/>
        <v>2.9399999999999977</v>
      </c>
      <c r="E137" s="46">
        <f>D137*F5</f>
        <v>25.489799999999981</v>
      </c>
      <c r="F137" s="10"/>
    </row>
    <row r="138" spans="1:6" ht="15.6" x14ac:dyDescent="0.3">
      <c r="A138" s="13" t="s">
        <v>82</v>
      </c>
      <c r="B138" s="10">
        <v>56.3</v>
      </c>
      <c r="C138" s="10">
        <v>59.33</v>
      </c>
      <c r="D138" s="5">
        <f t="shared" si="2"/>
        <v>3.0300000000000011</v>
      </c>
      <c r="E138" s="46">
        <f>D138*F5</f>
        <v>26.27010000000001</v>
      </c>
      <c r="F138" s="10"/>
    </row>
    <row r="139" spans="1:6" ht="15.6" x14ac:dyDescent="0.3">
      <c r="A139" s="13" t="s">
        <v>140</v>
      </c>
      <c r="B139" s="10">
        <v>31.54</v>
      </c>
      <c r="C139" s="10">
        <v>33.729999999999997</v>
      </c>
      <c r="D139" s="5">
        <f t="shared" si="2"/>
        <v>2.1899999999999977</v>
      </c>
      <c r="E139" s="46">
        <f>D139*F5</f>
        <v>18.98729999999998</v>
      </c>
      <c r="F139" s="10"/>
    </row>
    <row r="140" spans="1:6" ht="15.6" x14ac:dyDescent="0.3">
      <c r="A140" s="13" t="s">
        <v>141</v>
      </c>
      <c r="B140" s="10">
        <v>14.08</v>
      </c>
      <c r="C140" s="10">
        <v>15.26</v>
      </c>
      <c r="D140" s="5">
        <f t="shared" si="2"/>
        <v>1.1799999999999997</v>
      </c>
      <c r="E140" s="46">
        <f>D140*F5</f>
        <v>10.230599999999997</v>
      </c>
      <c r="F140" s="10"/>
    </row>
    <row r="141" spans="1:6" ht="15.6" x14ac:dyDescent="0.3">
      <c r="A141" s="13" t="s">
        <v>142</v>
      </c>
      <c r="B141" s="10">
        <v>103.96</v>
      </c>
      <c r="C141" s="10">
        <v>114.36</v>
      </c>
      <c r="D141" s="5">
        <f t="shared" si="2"/>
        <v>10.400000000000006</v>
      </c>
      <c r="E141" s="46">
        <f>D141*F5</f>
        <v>90.168000000000049</v>
      </c>
      <c r="F141" s="10"/>
    </row>
    <row r="142" spans="1:6" ht="15.6" x14ac:dyDescent="0.3">
      <c r="A142" s="13" t="s">
        <v>143</v>
      </c>
      <c r="B142" s="10">
        <v>18.46</v>
      </c>
      <c r="C142" s="10">
        <v>19.079999999999998</v>
      </c>
      <c r="D142" s="5">
        <f t="shared" si="2"/>
        <v>0.61999999999999744</v>
      </c>
      <c r="E142" s="46">
        <f>D142*F5</f>
        <v>5.3753999999999778</v>
      </c>
      <c r="F142" s="10"/>
    </row>
    <row r="143" spans="1:6" ht="15.6" x14ac:dyDescent="0.3">
      <c r="A143" s="13" t="s">
        <v>83</v>
      </c>
      <c r="B143" s="10">
        <v>63.85</v>
      </c>
      <c r="C143" s="10">
        <v>64.95</v>
      </c>
      <c r="D143" s="5">
        <f t="shared" si="2"/>
        <v>1.1000000000000014</v>
      </c>
      <c r="E143" s="46">
        <f>D143*F5</f>
        <v>9.5370000000000115</v>
      </c>
      <c r="F143" s="10"/>
    </row>
    <row r="144" spans="1:6" ht="15.6" x14ac:dyDescent="0.3">
      <c r="A144" s="13" t="s">
        <v>144</v>
      </c>
      <c r="B144" s="10">
        <v>24.13</v>
      </c>
      <c r="C144" s="10">
        <v>25.01</v>
      </c>
      <c r="D144" s="5">
        <f t="shared" si="2"/>
        <v>0.88000000000000256</v>
      </c>
      <c r="E144" s="46">
        <f>D144*F5</f>
        <v>7.6296000000000221</v>
      </c>
      <c r="F144" s="10"/>
    </row>
    <row r="145" spans="1:6" ht="15.6" x14ac:dyDescent="0.3">
      <c r="A145" s="13" t="s">
        <v>145</v>
      </c>
      <c r="B145" s="10">
        <v>130.46</v>
      </c>
      <c r="C145" s="10">
        <v>154.84</v>
      </c>
      <c r="D145" s="5">
        <f t="shared" si="2"/>
        <v>24.379999999999995</v>
      </c>
      <c r="E145" s="46">
        <f>D145*F5</f>
        <v>211.37459999999996</v>
      </c>
      <c r="F145" s="10"/>
    </row>
    <row r="146" spans="1:6" ht="15.6" x14ac:dyDescent="0.3">
      <c r="A146" s="17" t="s">
        <v>5</v>
      </c>
      <c r="B146" s="18"/>
      <c r="C146" s="19"/>
      <c r="D146" s="8">
        <f>SUM(D7:D145)</f>
        <v>263.02999999999997</v>
      </c>
      <c r="E146" s="8">
        <f>SUM(E7:E145)</f>
        <v>2358.1581000000001</v>
      </c>
      <c r="F146" s="5"/>
    </row>
    <row r="147" spans="1:6" x14ac:dyDescent="0.3">
      <c r="A147" s="20" t="s">
        <v>7</v>
      </c>
      <c r="B147" s="20"/>
      <c r="D147" s="21"/>
      <c r="E147" s="21"/>
      <c r="F147" s="21" t="s">
        <v>171</v>
      </c>
    </row>
    <row r="148" spans="1:6" x14ac:dyDescent="0.3">
      <c r="A148" s="22" t="s">
        <v>84</v>
      </c>
      <c r="B148" s="22"/>
      <c r="C148" s="23"/>
      <c r="D148" s="23"/>
      <c r="E148" s="23"/>
      <c r="F148" s="23"/>
    </row>
  </sheetData>
  <mergeCells count="2">
    <mergeCell ref="E8:E17"/>
    <mergeCell ref="E20:E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Views>
    <sheetView topLeftCell="A131" workbookViewId="0">
      <selection activeCell="E134" sqref="E134"/>
    </sheetView>
  </sheetViews>
  <sheetFormatPr baseColWidth="10" defaultRowHeight="14.4" x14ac:dyDescent="0.3"/>
  <cols>
    <col min="1" max="1" width="13.88671875" customWidth="1"/>
    <col min="5" max="5" width="12.109375" style="11" customWidth="1"/>
    <col min="6" max="6" width="18.6640625" customWidth="1"/>
  </cols>
  <sheetData>
    <row r="1" spans="1:7" ht="15.6" x14ac:dyDescent="0.3">
      <c r="A1" s="14" t="s">
        <v>0</v>
      </c>
      <c r="B1" s="14"/>
      <c r="C1" s="14"/>
      <c r="D1" s="14"/>
      <c r="E1" s="14"/>
      <c r="F1" s="14"/>
    </row>
    <row r="2" spans="1:7" x14ac:dyDescent="0.3">
      <c r="A2" s="15" t="s">
        <v>146</v>
      </c>
      <c r="C2" s="15"/>
      <c r="D2" s="15"/>
      <c r="E2" s="15"/>
      <c r="F2" s="15"/>
    </row>
    <row r="3" spans="1:7" x14ac:dyDescent="0.3">
      <c r="A3" s="16" t="s">
        <v>176</v>
      </c>
      <c r="B3" s="16"/>
      <c r="C3" s="16"/>
      <c r="D3" s="16"/>
      <c r="E3" s="16"/>
      <c r="F3" s="16"/>
    </row>
    <row r="4" spans="1:7" ht="15.6" x14ac:dyDescent="0.3">
      <c r="A4" s="2" t="s">
        <v>153</v>
      </c>
      <c r="B4" s="15" t="s">
        <v>155</v>
      </c>
      <c r="C4" s="2"/>
      <c r="D4" s="2"/>
      <c r="E4" s="31" t="s">
        <v>151</v>
      </c>
      <c r="F4" s="1">
        <v>13.35</v>
      </c>
    </row>
    <row r="5" spans="1:7" ht="16.2" thickBot="1" x14ac:dyDescent="0.35">
      <c r="A5" s="2" t="s">
        <v>154</v>
      </c>
      <c r="B5" s="15" t="s">
        <v>156</v>
      </c>
      <c r="C5" s="2"/>
      <c r="D5" s="2"/>
      <c r="E5" s="3" t="s">
        <v>152</v>
      </c>
      <c r="F5" s="1">
        <v>8.67</v>
      </c>
    </row>
    <row r="6" spans="1:7" ht="15.6" thickTop="1" thickBot="1" x14ac:dyDescent="0.35">
      <c r="A6" s="4" t="s">
        <v>8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6</v>
      </c>
      <c r="G6" s="38" t="s">
        <v>150</v>
      </c>
    </row>
    <row r="7" spans="1:7" ht="16.2" thickTop="1" x14ac:dyDescent="0.3">
      <c r="A7" s="39" t="s">
        <v>85</v>
      </c>
      <c r="B7" s="40">
        <v>1.38</v>
      </c>
      <c r="C7" s="40">
        <v>1.42</v>
      </c>
      <c r="D7" s="41">
        <f t="shared" ref="D7:D70" si="0">C7-B7</f>
        <v>4.0000000000000036E-2</v>
      </c>
      <c r="E7" s="48">
        <f>D7*F4</f>
        <v>0.53400000000000047</v>
      </c>
      <c r="F7" s="35"/>
      <c r="G7" s="37"/>
    </row>
    <row r="8" spans="1:7" ht="15.6" x14ac:dyDescent="0.3">
      <c r="A8" s="26" t="s">
        <v>86</v>
      </c>
      <c r="B8" s="24">
        <v>0</v>
      </c>
      <c r="C8" s="24">
        <v>0</v>
      </c>
      <c r="D8" s="25">
        <f t="shared" si="0"/>
        <v>0</v>
      </c>
      <c r="E8" s="196">
        <f>D12*F4</f>
        <v>23.629499999999947</v>
      </c>
      <c r="F8" s="36"/>
      <c r="G8" s="49">
        <f>0.1*E8</f>
        <v>2.3629499999999948</v>
      </c>
    </row>
    <row r="9" spans="1:7" ht="15.6" x14ac:dyDescent="0.3">
      <c r="A9" s="26" t="s">
        <v>87</v>
      </c>
      <c r="B9" s="24">
        <v>0</v>
      </c>
      <c r="C9" s="24">
        <v>0</v>
      </c>
      <c r="D9" s="25">
        <f t="shared" si="0"/>
        <v>0</v>
      </c>
      <c r="E9" s="197"/>
      <c r="F9" s="36"/>
      <c r="G9" s="49">
        <f>0.1*E8</f>
        <v>2.3629499999999948</v>
      </c>
    </row>
    <row r="10" spans="1:7" ht="15.6" x14ac:dyDescent="0.3">
      <c r="A10" s="26" t="s">
        <v>88</v>
      </c>
      <c r="B10" s="24">
        <v>0</v>
      </c>
      <c r="C10" s="24">
        <v>0</v>
      </c>
      <c r="D10" s="25">
        <f t="shared" si="0"/>
        <v>0</v>
      </c>
      <c r="E10" s="197"/>
      <c r="F10" s="36"/>
      <c r="G10" s="49">
        <f>0.1*E8</f>
        <v>2.3629499999999948</v>
      </c>
    </row>
    <row r="11" spans="1:7" ht="15.6" x14ac:dyDescent="0.3">
      <c r="A11" s="27" t="s">
        <v>9</v>
      </c>
      <c r="B11" s="24">
        <v>0</v>
      </c>
      <c r="C11" s="24">
        <v>0</v>
      </c>
      <c r="D11" s="25">
        <f t="shared" si="0"/>
        <v>0</v>
      </c>
      <c r="E11" s="197"/>
      <c r="F11" s="36"/>
      <c r="G11" s="49">
        <f>0.1*E8</f>
        <v>2.3629499999999948</v>
      </c>
    </row>
    <row r="12" spans="1:7" ht="15.6" x14ac:dyDescent="0.3">
      <c r="A12" s="27" t="s">
        <v>10</v>
      </c>
      <c r="B12" s="24">
        <v>92.87</v>
      </c>
      <c r="C12" s="24">
        <v>94.64</v>
      </c>
      <c r="D12" s="25">
        <f t="shared" si="0"/>
        <v>1.769999999999996</v>
      </c>
      <c r="E12" s="197"/>
      <c r="F12" s="36"/>
      <c r="G12" s="49">
        <f>0.1*E8</f>
        <v>2.3629499999999948</v>
      </c>
    </row>
    <row r="13" spans="1:7" ht="15.6" x14ac:dyDescent="0.3">
      <c r="A13" s="27" t="s">
        <v>11</v>
      </c>
      <c r="B13" s="24">
        <v>0</v>
      </c>
      <c r="C13" s="24">
        <v>0</v>
      </c>
      <c r="D13" s="25">
        <f t="shared" si="0"/>
        <v>0</v>
      </c>
      <c r="E13" s="197"/>
      <c r="F13" s="36"/>
      <c r="G13" s="49">
        <f>0.1*E8</f>
        <v>2.3629499999999948</v>
      </c>
    </row>
    <row r="14" spans="1:7" ht="15.6" x14ac:dyDescent="0.3">
      <c r="A14" s="27" t="s">
        <v>12</v>
      </c>
      <c r="B14" s="24">
        <v>0</v>
      </c>
      <c r="C14" s="24">
        <v>0</v>
      </c>
      <c r="D14" s="25">
        <f t="shared" si="0"/>
        <v>0</v>
      </c>
      <c r="E14" s="197"/>
      <c r="F14" s="36"/>
      <c r="G14" s="49">
        <f>0.1*E8</f>
        <v>2.3629499999999948</v>
      </c>
    </row>
    <row r="15" spans="1:7" ht="15.6" x14ac:dyDescent="0.3">
      <c r="A15" s="27" t="s">
        <v>13</v>
      </c>
      <c r="B15" s="24">
        <v>0</v>
      </c>
      <c r="C15" s="24">
        <v>0</v>
      </c>
      <c r="D15" s="25">
        <f t="shared" si="0"/>
        <v>0</v>
      </c>
      <c r="E15" s="197"/>
      <c r="F15" s="36"/>
      <c r="G15" s="49">
        <f>0.1*E8</f>
        <v>2.3629499999999948</v>
      </c>
    </row>
    <row r="16" spans="1:7" ht="15.6" x14ac:dyDescent="0.3">
      <c r="A16" s="27" t="s">
        <v>89</v>
      </c>
      <c r="B16" s="24">
        <v>0</v>
      </c>
      <c r="C16" s="24">
        <v>0</v>
      </c>
      <c r="D16" s="25">
        <f t="shared" si="0"/>
        <v>0</v>
      </c>
      <c r="E16" s="197"/>
      <c r="F16" s="36"/>
      <c r="G16" s="49">
        <f>0.1*E8</f>
        <v>2.3629499999999948</v>
      </c>
    </row>
    <row r="17" spans="1:7" ht="15.6" x14ac:dyDescent="0.3">
      <c r="A17" s="27" t="s">
        <v>147</v>
      </c>
      <c r="B17" s="24">
        <v>0</v>
      </c>
      <c r="C17" s="24">
        <v>0</v>
      </c>
      <c r="D17" s="25">
        <f t="shared" si="0"/>
        <v>0</v>
      </c>
      <c r="E17" s="198"/>
      <c r="F17" s="36"/>
      <c r="G17" s="49">
        <f>0.1*E8</f>
        <v>2.3629499999999948</v>
      </c>
    </row>
    <row r="18" spans="1:7" ht="15.6" x14ac:dyDescent="0.3">
      <c r="A18" s="12" t="s">
        <v>149</v>
      </c>
      <c r="B18" s="32">
        <v>0.57999999999999996</v>
      </c>
      <c r="C18" s="32">
        <v>0.63</v>
      </c>
      <c r="D18" s="33">
        <f t="shared" si="0"/>
        <v>5.0000000000000044E-2</v>
      </c>
      <c r="E18" s="34">
        <f>D18*F4</f>
        <v>0.66750000000000054</v>
      </c>
      <c r="F18" s="5"/>
      <c r="G18" s="10"/>
    </row>
    <row r="19" spans="1:7" ht="15.6" x14ac:dyDescent="0.3">
      <c r="A19" s="12" t="s">
        <v>16</v>
      </c>
      <c r="B19" s="32">
        <v>29.85</v>
      </c>
      <c r="C19" s="32">
        <v>29.85</v>
      </c>
      <c r="D19" s="33">
        <f t="shared" si="0"/>
        <v>0</v>
      </c>
      <c r="E19" s="34">
        <f>D19*F4</f>
        <v>0</v>
      </c>
      <c r="F19" s="5"/>
      <c r="G19" s="10"/>
    </row>
    <row r="20" spans="1:7" ht="15.6" x14ac:dyDescent="0.3">
      <c r="A20" s="28" t="s">
        <v>90</v>
      </c>
      <c r="B20" s="29">
        <v>0</v>
      </c>
      <c r="C20" s="29">
        <v>0</v>
      </c>
      <c r="D20" s="30">
        <f t="shared" si="0"/>
        <v>0</v>
      </c>
      <c r="E20" s="193">
        <f>D23*F4</f>
        <v>37.647000000000098</v>
      </c>
      <c r="F20" s="36"/>
      <c r="G20" s="49">
        <f>0.17*E20</f>
        <v>6.3999900000000167</v>
      </c>
    </row>
    <row r="21" spans="1:7" ht="15.6" x14ac:dyDescent="0.3">
      <c r="A21" s="28" t="s">
        <v>14</v>
      </c>
      <c r="B21" s="29">
        <v>0</v>
      </c>
      <c r="C21" s="29">
        <v>0</v>
      </c>
      <c r="D21" s="30">
        <f t="shared" si="0"/>
        <v>0</v>
      </c>
      <c r="E21" s="194"/>
      <c r="F21" s="36"/>
      <c r="G21" s="49">
        <f>0.17*E20</f>
        <v>6.3999900000000167</v>
      </c>
    </row>
    <row r="22" spans="1:7" ht="15.6" x14ac:dyDescent="0.3">
      <c r="A22" s="28" t="s">
        <v>148</v>
      </c>
      <c r="B22" s="29">
        <v>0</v>
      </c>
      <c r="C22" s="29">
        <v>0</v>
      </c>
      <c r="D22" s="30">
        <f t="shared" si="0"/>
        <v>0</v>
      </c>
      <c r="E22" s="194"/>
      <c r="F22" s="36"/>
      <c r="G22" s="49">
        <f>0.17*E20</f>
        <v>6.3999900000000167</v>
      </c>
    </row>
    <row r="23" spans="1:7" ht="15.6" x14ac:dyDescent="0.3">
      <c r="A23" s="28" t="s">
        <v>15</v>
      </c>
      <c r="B23" s="29">
        <v>74.849999999999994</v>
      </c>
      <c r="C23" s="29">
        <v>77.67</v>
      </c>
      <c r="D23" s="30">
        <f t="shared" si="0"/>
        <v>2.8200000000000074</v>
      </c>
      <c r="E23" s="194"/>
      <c r="F23" s="36"/>
      <c r="G23" s="49">
        <f>0.17*E20</f>
        <v>6.3999900000000167</v>
      </c>
    </row>
    <row r="24" spans="1:7" ht="15.6" x14ac:dyDescent="0.3">
      <c r="A24" s="28" t="s">
        <v>17</v>
      </c>
      <c r="B24" s="29">
        <v>0</v>
      </c>
      <c r="C24" s="29">
        <v>0</v>
      </c>
      <c r="D24" s="30">
        <f t="shared" si="0"/>
        <v>0</v>
      </c>
      <c r="E24" s="194"/>
      <c r="F24" s="36"/>
      <c r="G24" s="49">
        <f>0.17*E20</f>
        <v>6.3999900000000167</v>
      </c>
    </row>
    <row r="25" spans="1:7" ht="15.6" x14ac:dyDescent="0.3">
      <c r="A25" s="28" t="s">
        <v>91</v>
      </c>
      <c r="B25" s="29">
        <v>0</v>
      </c>
      <c r="C25" s="29">
        <v>0</v>
      </c>
      <c r="D25" s="30">
        <f t="shared" si="0"/>
        <v>0</v>
      </c>
      <c r="E25" s="195"/>
      <c r="F25" s="36"/>
      <c r="G25" s="49">
        <f>0.17*E20</f>
        <v>6.3999900000000167</v>
      </c>
    </row>
    <row r="26" spans="1:7" ht="15.6" x14ac:dyDescent="0.3">
      <c r="A26" s="12" t="s">
        <v>92</v>
      </c>
      <c r="B26" s="9">
        <v>6.8</v>
      </c>
      <c r="C26" s="6">
        <v>6.8</v>
      </c>
      <c r="D26" s="5">
        <f t="shared" si="0"/>
        <v>0</v>
      </c>
      <c r="E26" s="7">
        <f>D26*F4</f>
        <v>0</v>
      </c>
      <c r="F26" s="5"/>
    </row>
    <row r="27" spans="1:7" ht="15.6" x14ac:dyDescent="0.3">
      <c r="A27" s="12" t="s">
        <v>93</v>
      </c>
      <c r="B27" s="6">
        <v>2.17</v>
      </c>
      <c r="C27" s="6">
        <v>2.66</v>
      </c>
      <c r="D27" s="5">
        <f t="shared" si="0"/>
        <v>0.49000000000000021</v>
      </c>
      <c r="E27" s="7">
        <f>D27*F4</f>
        <v>6.5415000000000028</v>
      </c>
      <c r="F27" s="5"/>
    </row>
    <row r="28" spans="1:7" ht="15.6" x14ac:dyDescent="0.3">
      <c r="A28" s="12" t="s">
        <v>94</v>
      </c>
      <c r="B28" s="5">
        <v>16.2</v>
      </c>
      <c r="C28" s="5">
        <v>17.489999999999998</v>
      </c>
      <c r="D28" s="5">
        <f t="shared" si="0"/>
        <v>1.2899999999999991</v>
      </c>
      <c r="E28" s="7">
        <f>D28*F4</f>
        <v>17.221499999999988</v>
      </c>
      <c r="F28" s="5"/>
    </row>
    <row r="29" spans="1:7" ht="15.6" x14ac:dyDescent="0.3">
      <c r="A29" s="12" t="s">
        <v>95</v>
      </c>
      <c r="B29" s="6">
        <v>7.39</v>
      </c>
      <c r="C29" s="6">
        <v>7.59</v>
      </c>
      <c r="D29" s="5">
        <f t="shared" si="0"/>
        <v>0.20000000000000018</v>
      </c>
      <c r="E29" s="7">
        <f>D29*F4</f>
        <v>2.6700000000000021</v>
      </c>
      <c r="F29" s="5"/>
    </row>
    <row r="30" spans="1:7" ht="15.6" x14ac:dyDescent="0.3">
      <c r="A30" s="12" t="s">
        <v>96</v>
      </c>
      <c r="B30" s="6">
        <v>4.6500000000000004</v>
      </c>
      <c r="C30" s="6">
        <v>4.6500000000000004</v>
      </c>
      <c r="D30" s="5">
        <f t="shared" si="0"/>
        <v>0</v>
      </c>
      <c r="E30" s="7">
        <f>D30*F4</f>
        <v>0</v>
      </c>
      <c r="F30" s="5"/>
    </row>
    <row r="31" spans="1:7" ht="15.6" x14ac:dyDescent="0.3">
      <c r="A31" s="12" t="s">
        <v>97</v>
      </c>
      <c r="B31" s="6">
        <v>22.01</v>
      </c>
      <c r="C31" s="6">
        <v>22.04</v>
      </c>
      <c r="D31" s="5">
        <f t="shared" si="0"/>
        <v>2.9999999999997584E-2</v>
      </c>
      <c r="E31" s="7">
        <f>D31*F4</f>
        <v>0.40049999999996772</v>
      </c>
      <c r="F31" s="5"/>
    </row>
    <row r="32" spans="1:7" ht="15.6" x14ac:dyDescent="0.3">
      <c r="A32" s="12" t="s">
        <v>98</v>
      </c>
      <c r="B32" s="6">
        <v>0.33</v>
      </c>
      <c r="C32" s="6">
        <v>0.33</v>
      </c>
      <c r="D32" s="5">
        <f t="shared" si="0"/>
        <v>0</v>
      </c>
      <c r="E32" s="7">
        <f>D32*F4</f>
        <v>0</v>
      </c>
      <c r="F32" s="5"/>
    </row>
    <row r="33" spans="1:6" ht="15.6" x14ac:dyDescent="0.3">
      <c r="A33" s="12" t="s">
        <v>99</v>
      </c>
      <c r="B33" s="6">
        <v>19.79</v>
      </c>
      <c r="C33" s="6">
        <v>20.059999999999999</v>
      </c>
      <c r="D33" s="5">
        <f t="shared" si="0"/>
        <v>0.26999999999999957</v>
      </c>
      <c r="E33" s="7">
        <f>D33*F4</f>
        <v>3.604499999999994</v>
      </c>
      <c r="F33" s="5"/>
    </row>
    <row r="34" spans="1:6" ht="15.6" x14ac:dyDescent="0.3">
      <c r="A34" s="12" t="s">
        <v>100</v>
      </c>
      <c r="B34" s="6">
        <v>13.45</v>
      </c>
      <c r="C34" s="6">
        <v>13.91</v>
      </c>
      <c r="D34" s="5">
        <f t="shared" si="0"/>
        <v>0.46000000000000085</v>
      </c>
      <c r="E34" s="7">
        <f>D34*F4</f>
        <v>6.1410000000000116</v>
      </c>
      <c r="F34" s="5"/>
    </row>
    <row r="35" spans="1:6" ht="15.6" x14ac:dyDescent="0.3">
      <c r="A35" s="12" t="s">
        <v>101</v>
      </c>
      <c r="B35" s="6">
        <v>9.08</v>
      </c>
      <c r="C35" s="6">
        <v>9.08</v>
      </c>
      <c r="D35" s="5">
        <f t="shared" si="0"/>
        <v>0</v>
      </c>
      <c r="E35" s="7">
        <f>D35*F4</f>
        <v>0</v>
      </c>
      <c r="F35" s="5"/>
    </row>
    <row r="36" spans="1:6" ht="15.6" x14ac:dyDescent="0.3">
      <c r="A36" s="12" t="s">
        <v>102</v>
      </c>
      <c r="B36" s="6">
        <v>2.33</v>
      </c>
      <c r="C36" s="6">
        <v>2.35</v>
      </c>
      <c r="D36" s="5">
        <f t="shared" si="0"/>
        <v>2.0000000000000018E-2</v>
      </c>
      <c r="E36" s="7">
        <f>D36*F4</f>
        <v>0.26700000000000024</v>
      </c>
      <c r="F36" s="5"/>
    </row>
    <row r="37" spans="1:6" ht="15.6" x14ac:dyDescent="0.3">
      <c r="A37" s="12" t="s">
        <v>103</v>
      </c>
      <c r="B37" s="6">
        <v>3.21</v>
      </c>
      <c r="C37" s="6">
        <v>3.97</v>
      </c>
      <c r="D37" s="5">
        <f t="shared" si="0"/>
        <v>0.76000000000000023</v>
      </c>
      <c r="E37" s="46">
        <f>D37*F4</f>
        <v>10.146000000000003</v>
      </c>
      <c r="F37" s="10"/>
    </row>
    <row r="38" spans="1:6" ht="15.6" x14ac:dyDescent="0.3">
      <c r="A38" s="12" t="s">
        <v>104</v>
      </c>
      <c r="B38" s="10">
        <v>12.77</v>
      </c>
      <c r="C38" s="10">
        <v>13.78</v>
      </c>
      <c r="D38" s="5">
        <f>C38-B38</f>
        <v>1.0099999999999998</v>
      </c>
      <c r="E38" s="46">
        <f>D38*F4</f>
        <v>13.483499999999998</v>
      </c>
      <c r="F38" s="10"/>
    </row>
    <row r="39" spans="1:6" ht="15.6" x14ac:dyDescent="0.3">
      <c r="A39" s="12" t="s">
        <v>105</v>
      </c>
      <c r="B39" s="10">
        <v>1.23</v>
      </c>
      <c r="C39" s="10">
        <v>1.25</v>
      </c>
      <c r="D39" s="5">
        <f t="shared" si="0"/>
        <v>2.0000000000000018E-2</v>
      </c>
      <c r="E39" s="46">
        <f>D39*F4</f>
        <v>0.26700000000000024</v>
      </c>
      <c r="F39" s="10"/>
    </row>
    <row r="40" spans="1:6" ht="15.6" x14ac:dyDescent="0.3">
      <c r="A40" s="12" t="s">
        <v>106</v>
      </c>
      <c r="B40" s="10">
        <v>14.33</v>
      </c>
      <c r="C40" s="10">
        <v>14.36</v>
      </c>
      <c r="D40" s="5">
        <f>C40-B40</f>
        <v>2.9999999999999361E-2</v>
      </c>
      <c r="E40" s="46">
        <f>D40*F4</f>
        <v>0.40049999999999147</v>
      </c>
      <c r="F40" s="10"/>
    </row>
    <row r="41" spans="1:6" ht="15.6" x14ac:dyDescent="0.3">
      <c r="A41" s="12" t="s">
        <v>18</v>
      </c>
      <c r="B41" s="10">
        <v>1.25</v>
      </c>
      <c r="C41" s="10">
        <v>1.27</v>
      </c>
      <c r="D41" s="5">
        <f t="shared" si="0"/>
        <v>2.0000000000000018E-2</v>
      </c>
      <c r="E41" s="46">
        <f>D41*F4</f>
        <v>0.26700000000000024</v>
      </c>
      <c r="F41" s="10"/>
    </row>
    <row r="42" spans="1:6" ht="15.6" x14ac:dyDescent="0.3">
      <c r="A42" s="12" t="s">
        <v>19</v>
      </c>
      <c r="B42" s="10">
        <v>44.28</v>
      </c>
      <c r="C42" s="10">
        <v>47.26</v>
      </c>
      <c r="D42" s="5">
        <f>C42-B42</f>
        <v>2.9799999999999969</v>
      </c>
      <c r="E42" s="46">
        <f>D42*F4</f>
        <v>39.782999999999959</v>
      </c>
      <c r="F42" s="10"/>
    </row>
    <row r="43" spans="1:6" ht="15.6" x14ac:dyDescent="0.3">
      <c r="A43" s="12" t="s">
        <v>107</v>
      </c>
      <c r="B43" s="10">
        <v>7.84</v>
      </c>
      <c r="C43" s="10">
        <v>9.17</v>
      </c>
      <c r="D43" s="5">
        <f t="shared" si="0"/>
        <v>1.33</v>
      </c>
      <c r="E43" s="46">
        <f>D43*F4</f>
        <v>17.755500000000001</v>
      </c>
      <c r="F43" s="10"/>
    </row>
    <row r="44" spans="1:6" ht="15.6" x14ac:dyDescent="0.3">
      <c r="A44" s="12" t="s">
        <v>108</v>
      </c>
      <c r="B44" s="10">
        <v>5.53</v>
      </c>
      <c r="C44" s="10">
        <v>5.58</v>
      </c>
      <c r="D44" s="5">
        <f t="shared" si="0"/>
        <v>4.9999999999999822E-2</v>
      </c>
      <c r="E44" s="46">
        <f>D44*F4</f>
        <v>0.66749999999999765</v>
      </c>
      <c r="F44" s="10"/>
    </row>
    <row r="45" spans="1:6" ht="15.6" x14ac:dyDescent="0.3">
      <c r="A45" s="12" t="s">
        <v>20</v>
      </c>
      <c r="B45" s="10">
        <v>8</v>
      </c>
      <c r="C45" s="10">
        <v>8.6999999999999993</v>
      </c>
      <c r="D45" s="5">
        <f t="shared" si="0"/>
        <v>0.69999999999999929</v>
      </c>
      <c r="E45" s="46">
        <f>D45*F4</f>
        <v>9.34499999999999</v>
      </c>
      <c r="F45" s="10"/>
    </row>
    <row r="46" spans="1:6" ht="15.6" x14ac:dyDescent="0.3">
      <c r="A46" s="12" t="s">
        <v>21</v>
      </c>
      <c r="B46" s="10">
        <v>2.81</v>
      </c>
      <c r="C46" s="10">
        <v>2.95</v>
      </c>
      <c r="D46" s="5">
        <f t="shared" si="0"/>
        <v>0.14000000000000012</v>
      </c>
      <c r="E46" s="46">
        <f>D46*F4</f>
        <v>1.8690000000000015</v>
      </c>
      <c r="F46" s="10"/>
    </row>
    <row r="47" spans="1:6" ht="15.6" x14ac:dyDescent="0.3">
      <c r="A47" s="12" t="s">
        <v>22</v>
      </c>
      <c r="B47" s="10">
        <v>28.6</v>
      </c>
      <c r="C47" s="10">
        <v>30.98</v>
      </c>
      <c r="D47" s="5">
        <f t="shared" si="0"/>
        <v>2.379999999999999</v>
      </c>
      <c r="E47" s="46">
        <f>D47*F4</f>
        <v>31.772999999999985</v>
      </c>
      <c r="F47" s="10"/>
    </row>
    <row r="48" spans="1:6" ht="15.6" x14ac:dyDescent="0.3">
      <c r="A48" s="12" t="s">
        <v>23</v>
      </c>
      <c r="B48" s="10">
        <v>10.7</v>
      </c>
      <c r="C48" s="10">
        <v>10.91</v>
      </c>
      <c r="D48" s="5">
        <f t="shared" si="0"/>
        <v>0.21000000000000085</v>
      </c>
      <c r="E48" s="46">
        <f>D48*F4</f>
        <v>2.8035000000000112</v>
      </c>
      <c r="F48" s="10"/>
    </row>
    <row r="49" spans="1:6" ht="15.6" x14ac:dyDescent="0.3">
      <c r="A49" s="12" t="s">
        <v>24</v>
      </c>
      <c r="B49" s="10">
        <v>3.49</v>
      </c>
      <c r="C49" s="10">
        <v>3.91</v>
      </c>
      <c r="D49" s="5">
        <f t="shared" si="0"/>
        <v>0.41999999999999993</v>
      </c>
      <c r="E49" s="46">
        <f>D49*F4</f>
        <v>5.6069999999999993</v>
      </c>
      <c r="F49" s="10"/>
    </row>
    <row r="50" spans="1:6" ht="15.6" x14ac:dyDescent="0.3">
      <c r="A50" s="12" t="s">
        <v>25</v>
      </c>
      <c r="B50" s="10">
        <v>2.2799999999999998</v>
      </c>
      <c r="C50" s="10">
        <v>2.2799999999999998</v>
      </c>
      <c r="D50" s="5">
        <f t="shared" si="0"/>
        <v>0</v>
      </c>
      <c r="E50" s="46">
        <f>D50*F4</f>
        <v>0</v>
      </c>
      <c r="F50" s="10"/>
    </row>
    <row r="51" spans="1:6" ht="15.6" x14ac:dyDescent="0.3">
      <c r="A51" s="12" t="s">
        <v>26</v>
      </c>
      <c r="B51" s="10">
        <v>7.98</v>
      </c>
      <c r="C51" s="10">
        <v>8.74</v>
      </c>
      <c r="D51" s="5">
        <f t="shared" si="0"/>
        <v>0.75999999999999979</v>
      </c>
      <c r="E51" s="46">
        <f>D51*F4</f>
        <v>10.145999999999997</v>
      </c>
      <c r="F51" s="10"/>
    </row>
    <row r="52" spans="1:6" ht="15.6" x14ac:dyDescent="0.3">
      <c r="A52" s="12" t="s">
        <v>27</v>
      </c>
      <c r="B52" s="10">
        <v>5.03</v>
      </c>
      <c r="C52" s="10">
        <v>6.23</v>
      </c>
      <c r="D52" s="5">
        <f t="shared" si="0"/>
        <v>1.2000000000000002</v>
      </c>
      <c r="E52" s="46">
        <f>D52*F4</f>
        <v>16.020000000000003</v>
      </c>
      <c r="F52" s="10"/>
    </row>
    <row r="53" spans="1:6" ht="15.6" x14ac:dyDescent="0.3">
      <c r="A53" s="12" t="s">
        <v>109</v>
      </c>
      <c r="B53" s="10">
        <v>51.84</v>
      </c>
      <c r="C53" s="10">
        <v>51.84</v>
      </c>
      <c r="D53" s="5">
        <f>C53-B53</f>
        <v>0</v>
      </c>
      <c r="E53" s="46">
        <f>D53*F4</f>
        <v>0</v>
      </c>
      <c r="F53" s="10"/>
    </row>
    <row r="54" spans="1:6" ht="15.6" x14ac:dyDescent="0.3">
      <c r="A54" s="12" t="s">
        <v>28</v>
      </c>
      <c r="B54" s="10">
        <v>5.21</v>
      </c>
      <c r="C54" s="10">
        <v>5.64</v>
      </c>
      <c r="D54" s="5">
        <f t="shared" si="0"/>
        <v>0.42999999999999972</v>
      </c>
      <c r="E54" s="46">
        <f>D54*F4</f>
        <v>5.7404999999999964</v>
      </c>
      <c r="F54" s="10"/>
    </row>
    <row r="55" spans="1:6" ht="15.6" x14ac:dyDescent="0.3">
      <c r="A55" s="12" t="s">
        <v>29</v>
      </c>
      <c r="B55" s="10">
        <v>15.02</v>
      </c>
      <c r="C55" s="10">
        <v>19.32</v>
      </c>
      <c r="D55" s="5">
        <f t="shared" si="0"/>
        <v>4.3000000000000007</v>
      </c>
      <c r="E55" s="46">
        <f>D55*F4</f>
        <v>57.405000000000008</v>
      </c>
      <c r="F55" s="10"/>
    </row>
    <row r="56" spans="1:6" ht="15.6" x14ac:dyDescent="0.3">
      <c r="A56" s="12" t="s">
        <v>30</v>
      </c>
      <c r="B56" s="10">
        <v>0.98</v>
      </c>
      <c r="C56" s="10">
        <v>0.98</v>
      </c>
      <c r="D56" s="5">
        <f t="shared" si="0"/>
        <v>0</v>
      </c>
      <c r="E56" s="46">
        <f>D56*F4</f>
        <v>0</v>
      </c>
      <c r="F56" s="10"/>
    </row>
    <row r="57" spans="1:6" ht="15.6" x14ac:dyDescent="0.3">
      <c r="A57" s="12" t="s">
        <v>31</v>
      </c>
      <c r="B57" s="10">
        <v>4.42</v>
      </c>
      <c r="C57" s="10">
        <v>4.47</v>
      </c>
      <c r="D57" s="5">
        <f>C57-B57</f>
        <v>4.9999999999999822E-2</v>
      </c>
      <c r="E57" s="46">
        <f>D57*F4</f>
        <v>0.66749999999999765</v>
      </c>
      <c r="F57" s="10"/>
    </row>
    <row r="58" spans="1:6" ht="15.6" x14ac:dyDescent="0.3">
      <c r="A58" s="12" t="s">
        <v>32</v>
      </c>
      <c r="B58" s="10">
        <v>16.39</v>
      </c>
      <c r="C58" s="10">
        <v>17.59</v>
      </c>
      <c r="D58" s="5">
        <f t="shared" si="0"/>
        <v>1.1999999999999993</v>
      </c>
      <c r="E58" s="46">
        <f>D58*F4</f>
        <v>16.019999999999989</v>
      </c>
      <c r="F58" s="10"/>
    </row>
    <row r="59" spans="1:6" ht="15.6" x14ac:dyDescent="0.3">
      <c r="A59" s="12" t="s">
        <v>33</v>
      </c>
      <c r="B59" s="10">
        <v>14.13</v>
      </c>
      <c r="C59" s="10">
        <v>14.74</v>
      </c>
      <c r="D59" s="5">
        <f t="shared" si="0"/>
        <v>0.60999999999999943</v>
      </c>
      <c r="E59" s="46">
        <f>D59*F4</f>
        <v>8.1434999999999924</v>
      </c>
      <c r="F59" s="10"/>
    </row>
    <row r="60" spans="1:6" ht="15.6" x14ac:dyDescent="0.3">
      <c r="A60" s="12" t="s">
        <v>34</v>
      </c>
      <c r="B60" s="10">
        <v>9.74</v>
      </c>
      <c r="C60" s="10">
        <v>9.99</v>
      </c>
      <c r="D60" s="5">
        <f t="shared" si="0"/>
        <v>0.25</v>
      </c>
      <c r="E60" s="46">
        <f>D60*F4</f>
        <v>3.3374999999999999</v>
      </c>
      <c r="F60" s="10"/>
    </row>
    <row r="61" spans="1:6" ht="15.6" x14ac:dyDescent="0.3">
      <c r="A61" s="12" t="s">
        <v>110</v>
      </c>
      <c r="B61" s="10">
        <v>0.97</v>
      </c>
      <c r="C61" s="10">
        <v>0.97</v>
      </c>
      <c r="D61" s="5">
        <f t="shared" si="0"/>
        <v>0</v>
      </c>
      <c r="E61" s="46">
        <f>D61*F4</f>
        <v>0</v>
      </c>
      <c r="F61" s="10"/>
    </row>
    <row r="62" spans="1:6" ht="15.6" x14ac:dyDescent="0.3">
      <c r="A62" s="12" t="s">
        <v>35</v>
      </c>
      <c r="B62" s="10">
        <v>21.32</v>
      </c>
      <c r="C62" s="10">
        <v>22.57</v>
      </c>
      <c r="D62" s="5">
        <f t="shared" si="0"/>
        <v>1.25</v>
      </c>
      <c r="E62" s="46">
        <f>D62*F4</f>
        <v>16.6875</v>
      </c>
      <c r="F62" s="10"/>
    </row>
    <row r="63" spans="1:6" ht="15.6" x14ac:dyDescent="0.3">
      <c r="A63" s="12" t="s">
        <v>111</v>
      </c>
      <c r="B63" s="10">
        <v>1.41</v>
      </c>
      <c r="C63" s="10">
        <v>1.41</v>
      </c>
      <c r="D63" s="5">
        <f t="shared" si="0"/>
        <v>0</v>
      </c>
      <c r="E63" s="46">
        <f>D63*F4</f>
        <v>0</v>
      </c>
      <c r="F63" s="10"/>
    </row>
    <row r="64" spans="1:6" ht="15.6" x14ac:dyDescent="0.3">
      <c r="A64" s="12" t="s">
        <v>36</v>
      </c>
      <c r="B64" s="10">
        <v>24.2</v>
      </c>
      <c r="C64" s="10">
        <v>26.25</v>
      </c>
      <c r="D64" s="5">
        <f>C64-B64</f>
        <v>2.0500000000000007</v>
      </c>
      <c r="E64" s="46">
        <f>D64*F4</f>
        <v>27.36750000000001</v>
      </c>
      <c r="F64" s="10"/>
    </row>
    <row r="65" spans="1:6" ht="15.6" x14ac:dyDescent="0.3">
      <c r="A65" s="12" t="s">
        <v>37</v>
      </c>
      <c r="B65" s="10">
        <v>3.07</v>
      </c>
      <c r="C65" s="10">
        <v>3.07</v>
      </c>
      <c r="D65" s="5">
        <f>C65-B65</f>
        <v>0</v>
      </c>
      <c r="E65" s="46">
        <f>D65*F4</f>
        <v>0</v>
      </c>
      <c r="F65" s="10"/>
    </row>
    <row r="66" spans="1:6" ht="15.6" x14ac:dyDescent="0.3">
      <c r="A66" s="12" t="s">
        <v>38</v>
      </c>
      <c r="B66" s="10">
        <v>2.11</v>
      </c>
      <c r="C66" s="10">
        <v>2.16</v>
      </c>
      <c r="D66" s="5">
        <f t="shared" si="0"/>
        <v>5.0000000000000266E-2</v>
      </c>
      <c r="E66" s="46">
        <f>D66*F4</f>
        <v>0.66750000000000353</v>
      </c>
      <c r="F66" s="10"/>
    </row>
    <row r="67" spans="1:6" ht="15.6" x14ac:dyDescent="0.3">
      <c r="A67" s="12" t="s">
        <v>39</v>
      </c>
      <c r="B67" s="10">
        <v>1.42</v>
      </c>
      <c r="C67" s="10">
        <v>1.42</v>
      </c>
      <c r="D67" s="5">
        <f t="shared" si="0"/>
        <v>0</v>
      </c>
      <c r="E67" s="46">
        <f>D67*F4</f>
        <v>0</v>
      </c>
      <c r="F67" s="10"/>
    </row>
    <row r="68" spans="1:6" ht="15.6" x14ac:dyDescent="0.3">
      <c r="A68" s="12" t="s">
        <v>40</v>
      </c>
      <c r="B68" s="10">
        <v>1.73</v>
      </c>
      <c r="C68" s="10">
        <v>1.74</v>
      </c>
      <c r="D68" s="5">
        <f t="shared" si="0"/>
        <v>1.0000000000000009E-2</v>
      </c>
      <c r="E68" s="46">
        <f>D68*F4</f>
        <v>0.13350000000000012</v>
      </c>
      <c r="F68" s="10"/>
    </row>
    <row r="69" spans="1:6" ht="15.6" x14ac:dyDescent="0.3">
      <c r="A69" s="12" t="s">
        <v>112</v>
      </c>
      <c r="B69" s="10">
        <v>1.2</v>
      </c>
      <c r="C69" s="10">
        <v>1.2</v>
      </c>
      <c r="D69" s="5">
        <f t="shared" si="0"/>
        <v>0</v>
      </c>
      <c r="E69" s="46">
        <f>D69*F4</f>
        <v>0</v>
      </c>
      <c r="F69" s="10"/>
    </row>
    <row r="70" spans="1:6" ht="15.6" x14ac:dyDescent="0.3">
      <c r="A70" s="12" t="s">
        <v>113</v>
      </c>
      <c r="B70" s="10">
        <v>1.54</v>
      </c>
      <c r="C70" s="10">
        <v>1.54</v>
      </c>
      <c r="D70" s="5">
        <f t="shared" si="0"/>
        <v>0</v>
      </c>
      <c r="E70" s="46">
        <f>D70*F4</f>
        <v>0</v>
      </c>
      <c r="F70" s="10"/>
    </row>
    <row r="71" spans="1:6" ht="15.6" x14ac:dyDescent="0.3">
      <c r="A71" s="12" t="s">
        <v>114</v>
      </c>
      <c r="B71" s="10">
        <v>5.9</v>
      </c>
      <c r="C71" s="10">
        <v>5.9</v>
      </c>
      <c r="D71" s="5">
        <f t="shared" ref="D71:D134" si="1">C71-B71</f>
        <v>0</v>
      </c>
      <c r="E71" s="46">
        <f>D71*F4</f>
        <v>0</v>
      </c>
      <c r="F71" s="10"/>
    </row>
    <row r="72" spans="1:6" ht="15.6" x14ac:dyDescent="0.3">
      <c r="A72" s="12" t="s">
        <v>115</v>
      </c>
      <c r="B72" s="10">
        <v>1.97</v>
      </c>
      <c r="C72" s="10">
        <v>1.97</v>
      </c>
      <c r="D72" s="5">
        <f t="shared" si="1"/>
        <v>0</v>
      </c>
      <c r="E72" s="46">
        <f>D72*F4</f>
        <v>0</v>
      </c>
      <c r="F72" s="10"/>
    </row>
    <row r="73" spans="1:6" ht="15.6" x14ac:dyDescent="0.3">
      <c r="A73" s="12" t="s">
        <v>116</v>
      </c>
      <c r="B73" s="10">
        <v>5.68</v>
      </c>
      <c r="C73" s="10">
        <v>5.68</v>
      </c>
      <c r="D73" s="5">
        <f t="shared" si="1"/>
        <v>0</v>
      </c>
      <c r="E73" s="46">
        <f>D73*F4</f>
        <v>0</v>
      </c>
      <c r="F73" s="10"/>
    </row>
    <row r="74" spans="1:6" ht="15.6" x14ac:dyDescent="0.3">
      <c r="A74" s="12" t="s">
        <v>41</v>
      </c>
      <c r="B74" s="10">
        <v>1.22</v>
      </c>
      <c r="C74" s="10">
        <v>1.22</v>
      </c>
      <c r="D74" s="5">
        <f t="shared" si="1"/>
        <v>0</v>
      </c>
      <c r="E74" s="46">
        <f>D74*F4</f>
        <v>0</v>
      </c>
      <c r="F74" s="10"/>
    </row>
    <row r="75" spans="1:6" ht="15.6" x14ac:dyDescent="0.3">
      <c r="A75" s="12" t="s">
        <v>42</v>
      </c>
      <c r="B75" s="10">
        <v>6.14</v>
      </c>
      <c r="C75" s="10">
        <v>6.14</v>
      </c>
      <c r="D75" s="5">
        <f t="shared" si="1"/>
        <v>0</v>
      </c>
      <c r="E75" s="46">
        <f>D75*F4</f>
        <v>0</v>
      </c>
      <c r="F75" s="10"/>
    </row>
    <row r="76" spans="1:6" ht="15.6" x14ac:dyDescent="0.3">
      <c r="A76" s="12" t="s">
        <v>117</v>
      </c>
      <c r="B76" s="10">
        <v>1.57</v>
      </c>
      <c r="C76" s="10">
        <v>1.57</v>
      </c>
      <c r="D76" s="5">
        <f t="shared" si="1"/>
        <v>0</v>
      </c>
      <c r="E76" s="46">
        <f>D76*F4</f>
        <v>0</v>
      </c>
      <c r="F76" s="10"/>
    </row>
    <row r="77" spans="1:6" ht="15.6" x14ac:dyDescent="0.3">
      <c r="A77" s="13" t="s">
        <v>43</v>
      </c>
      <c r="B77" s="10">
        <v>76.62</v>
      </c>
      <c r="C77" s="10">
        <v>80.900000000000006</v>
      </c>
      <c r="D77" s="5">
        <f t="shared" si="1"/>
        <v>4.2800000000000011</v>
      </c>
      <c r="E77" s="46">
        <f>D77*F5</f>
        <v>37.107600000000012</v>
      </c>
      <c r="F77" s="10"/>
    </row>
    <row r="78" spans="1:6" ht="15.6" x14ac:dyDescent="0.3">
      <c r="A78" s="13" t="s">
        <v>44</v>
      </c>
      <c r="B78" s="10">
        <v>38.43</v>
      </c>
      <c r="C78" s="10">
        <v>45.67</v>
      </c>
      <c r="D78" s="5">
        <f t="shared" si="1"/>
        <v>7.240000000000002</v>
      </c>
      <c r="E78" s="46">
        <f>D78*F5</f>
        <v>62.770800000000015</v>
      </c>
      <c r="F78" s="10"/>
    </row>
    <row r="79" spans="1:6" ht="15.6" x14ac:dyDescent="0.3">
      <c r="A79" s="13" t="s">
        <v>118</v>
      </c>
      <c r="B79" s="10">
        <v>45.36</v>
      </c>
      <c r="C79" s="10">
        <v>53.13</v>
      </c>
      <c r="D79" s="5">
        <f t="shared" si="1"/>
        <v>7.7700000000000031</v>
      </c>
      <c r="E79" s="46">
        <f>D79*F5</f>
        <v>67.365900000000025</v>
      </c>
      <c r="F79" s="10"/>
    </row>
    <row r="80" spans="1:6" ht="15.6" x14ac:dyDescent="0.3">
      <c r="A80" s="13" t="s">
        <v>119</v>
      </c>
      <c r="B80" s="10">
        <v>2.4500000000000002</v>
      </c>
      <c r="C80" s="10">
        <v>2.4500000000000002</v>
      </c>
      <c r="D80" s="5">
        <f t="shared" si="1"/>
        <v>0</v>
      </c>
      <c r="E80" s="46">
        <f>D80*F5</f>
        <v>0</v>
      </c>
      <c r="F80" s="10"/>
    </row>
    <row r="81" spans="1:6" ht="15.6" x14ac:dyDescent="0.3">
      <c r="A81" s="13" t="s">
        <v>45</v>
      </c>
      <c r="B81" s="10">
        <v>95.88</v>
      </c>
      <c r="C81" s="10">
        <v>98.48</v>
      </c>
      <c r="D81" s="5">
        <f t="shared" si="1"/>
        <v>2.6000000000000085</v>
      </c>
      <c r="E81" s="46">
        <f>D81*F5</f>
        <v>22.542000000000073</v>
      </c>
      <c r="F81" s="10"/>
    </row>
    <row r="82" spans="1:6" ht="15.6" x14ac:dyDescent="0.3">
      <c r="A82" s="13" t="s">
        <v>46</v>
      </c>
      <c r="B82" s="10">
        <v>152.16</v>
      </c>
      <c r="C82" s="10">
        <v>164.13</v>
      </c>
      <c r="D82" s="5">
        <f t="shared" si="1"/>
        <v>11.969999999999999</v>
      </c>
      <c r="E82" s="46">
        <f>D82*F5</f>
        <v>103.77989999999998</v>
      </c>
      <c r="F82" s="10"/>
    </row>
    <row r="83" spans="1:6" ht="15.6" x14ac:dyDescent="0.3">
      <c r="A83" s="13" t="s">
        <v>47</v>
      </c>
      <c r="B83" s="10">
        <v>29.39</v>
      </c>
      <c r="C83" s="10">
        <v>30.67</v>
      </c>
      <c r="D83" s="5">
        <f t="shared" si="1"/>
        <v>1.2800000000000011</v>
      </c>
      <c r="E83" s="46">
        <f>D83*F5</f>
        <v>11.097600000000011</v>
      </c>
      <c r="F83" s="10"/>
    </row>
    <row r="84" spans="1:6" ht="15.6" x14ac:dyDescent="0.3">
      <c r="A84" s="13" t="s">
        <v>48</v>
      </c>
      <c r="B84" s="10">
        <v>68.86</v>
      </c>
      <c r="C84" s="10">
        <v>73.75</v>
      </c>
      <c r="D84" s="5">
        <f t="shared" si="1"/>
        <v>4.8900000000000006</v>
      </c>
      <c r="E84" s="46">
        <f>D84*F5</f>
        <v>42.396300000000004</v>
      </c>
      <c r="F84" s="10"/>
    </row>
    <row r="85" spans="1:6" ht="15.6" x14ac:dyDescent="0.3">
      <c r="A85" s="13" t="s">
        <v>49</v>
      </c>
      <c r="B85" s="10">
        <v>111.57</v>
      </c>
      <c r="C85" s="10">
        <v>119.01</v>
      </c>
      <c r="D85" s="5">
        <f t="shared" si="1"/>
        <v>7.4400000000000119</v>
      </c>
      <c r="E85" s="46">
        <f>D85*F5</f>
        <v>64.504800000000103</v>
      </c>
      <c r="F85" s="10"/>
    </row>
    <row r="86" spans="1:6" ht="15.6" x14ac:dyDescent="0.3">
      <c r="A86" s="13" t="s">
        <v>50</v>
      </c>
      <c r="B86" s="10">
        <v>137.75</v>
      </c>
      <c r="C86" s="10">
        <v>158.79</v>
      </c>
      <c r="D86" s="5">
        <f t="shared" si="1"/>
        <v>21.039999999999992</v>
      </c>
      <c r="E86" s="46">
        <f>D86*F5</f>
        <v>182.41679999999994</v>
      </c>
      <c r="F86" s="10"/>
    </row>
    <row r="87" spans="1:6" ht="15.6" x14ac:dyDescent="0.3">
      <c r="A87" s="13" t="s">
        <v>51</v>
      </c>
      <c r="B87" s="10">
        <v>25.61</v>
      </c>
      <c r="C87" s="10">
        <v>27.79</v>
      </c>
      <c r="D87" s="5">
        <f t="shared" si="1"/>
        <v>2.1799999999999997</v>
      </c>
      <c r="E87" s="46">
        <f>D87*F5</f>
        <v>18.900599999999997</v>
      </c>
      <c r="F87" s="10"/>
    </row>
    <row r="88" spans="1:6" ht="15.6" x14ac:dyDescent="0.3">
      <c r="A88" s="13" t="s">
        <v>52</v>
      </c>
      <c r="B88" s="10">
        <v>41.19</v>
      </c>
      <c r="C88" s="10">
        <v>45.43</v>
      </c>
      <c r="D88" s="5">
        <f t="shared" si="1"/>
        <v>4.240000000000002</v>
      </c>
      <c r="E88" s="46">
        <f>D88*F5</f>
        <v>36.760800000000017</v>
      </c>
      <c r="F88" s="10"/>
    </row>
    <row r="89" spans="1:6" ht="15.6" x14ac:dyDescent="0.3">
      <c r="A89" s="13" t="s">
        <v>120</v>
      </c>
      <c r="B89" s="10">
        <v>112.29</v>
      </c>
      <c r="C89" s="10">
        <v>123.62</v>
      </c>
      <c r="D89" s="5">
        <f t="shared" si="1"/>
        <v>11.329999999999998</v>
      </c>
      <c r="E89" s="46">
        <f>D89*F5</f>
        <v>98.231099999999984</v>
      </c>
      <c r="F89" s="10"/>
    </row>
    <row r="90" spans="1:6" ht="15.6" x14ac:dyDescent="0.3">
      <c r="A90" s="13" t="s">
        <v>53</v>
      </c>
      <c r="B90" s="10">
        <v>66.38</v>
      </c>
      <c r="C90" s="10">
        <v>69.77</v>
      </c>
      <c r="D90" s="5">
        <f t="shared" si="1"/>
        <v>3.3900000000000006</v>
      </c>
      <c r="E90" s="46">
        <f>D90*F5</f>
        <v>29.391300000000005</v>
      </c>
      <c r="F90" s="10"/>
    </row>
    <row r="91" spans="1:6" ht="15.6" x14ac:dyDescent="0.3">
      <c r="A91" s="13" t="s">
        <v>121</v>
      </c>
      <c r="B91" s="10">
        <v>1.26</v>
      </c>
      <c r="C91" s="10">
        <v>1.26</v>
      </c>
      <c r="D91" s="5">
        <f t="shared" si="1"/>
        <v>0</v>
      </c>
      <c r="E91" s="46">
        <f>D91*F5</f>
        <v>0</v>
      </c>
      <c r="F91" s="10"/>
    </row>
    <row r="92" spans="1:6" ht="15.6" x14ac:dyDescent="0.3">
      <c r="A92" s="13" t="s">
        <v>54</v>
      </c>
      <c r="B92" s="10">
        <v>36.92</v>
      </c>
      <c r="C92" s="10">
        <v>38.39</v>
      </c>
      <c r="D92" s="5">
        <f t="shared" si="1"/>
        <v>1.4699999999999989</v>
      </c>
      <c r="E92" s="46">
        <f>D92*F5</f>
        <v>12.744899999999991</v>
      </c>
      <c r="F92" s="10"/>
    </row>
    <row r="93" spans="1:6" ht="15.6" x14ac:dyDescent="0.3">
      <c r="A93" s="13" t="s">
        <v>55</v>
      </c>
      <c r="B93" s="10">
        <v>45.36</v>
      </c>
      <c r="C93" s="10">
        <v>47.74</v>
      </c>
      <c r="D93" s="5">
        <f t="shared" si="1"/>
        <v>2.3800000000000026</v>
      </c>
      <c r="E93" s="46">
        <f>D93*F5</f>
        <v>20.63460000000002</v>
      </c>
      <c r="F93" s="10"/>
    </row>
    <row r="94" spans="1:6" ht="15.6" x14ac:dyDescent="0.3">
      <c r="A94" s="13" t="s">
        <v>122</v>
      </c>
      <c r="B94" s="10">
        <v>95.24</v>
      </c>
      <c r="C94" s="10">
        <v>108.45</v>
      </c>
      <c r="D94" s="5">
        <f t="shared" si="1"/>
        <v>13.210000000000008</v>
      </c>
      <c r="E94" s="46">
        <f>D94*F5</f>
        <v>114.53070000000007</v>
      </c>
      <c r="F94" s="10"/>
    </row>
    <row r="95" spans="1:6" ht="15.6" x14ac:dyDescent="0.3">
      <c r="A95" s="13" t="s">
        <v>56</v>
      </c>
      <c r="B95" s="10">
        <v>79.739999999999995</v>
      </c>
      <c r="C95" s="10">
        <v>83.84</v>
      </c>
      <c r="D95" s="5">
        <f t="shared" si="1"/>
        <v>4.1000000000000085</v>
      </c>
      <c r="E95" s="46">
        <f>D95*F5</f>
        <v>35.547000000000075</v>
      </c>
      <c r="F95" s="10"/>
    </row>
    <row r="96" spans="1:6" ht="15.6" x14ac:dyDescent="0.3">
      <c r="A96" s="12" t="s">
        <v>57</v>
      </c>
      <c r="B96" s="10">
        <v>23.52</v>
      </c>
      <c r="C96" s="10">
        <v>26</v>
      </c>
      <c r="D96" s="5">
        <f t="shared" si="1"/>
        <v>2.4800000000000004</v>
      </c>
      <c r="E96" s="46">
        <f>D96*F5</f>
        <v>21.501600000000003</v>
      </c>
      <c r="F96" s="10"/>
    </row>
    <row r="97" spans="1:6" ht="15.6" x14ac:dyDescent="0.3">
      <c r="A97" s="12" t="s">
        <v>58</v>
      </c>
      <c r="B97" s="10">
        <v>4.68</v>
      </c>
      <c r="C97" s="10">
        <v>4.79</v>
      </c>
      <c r="D97" s="5">
        <f t="shared" si="1"/>
        <v>0.11000000000000032</v>
      </c>
      <c r="E97" s="46">
        <f>D97*F5</f>
        <v>0.95370000000000277</v>
      </c>
      <c r="F97" s="10"/>
    </row>
    <row r="98" spans="1:6" ht="15.6" x14ac:dyDescent="0.3">
      <c r="A98" s="13" t="s">
        <v>59</v>
      </c>
      <c r="B98" s="10">
        <v>337.79</v>
      </c>
      <c r="C98" s="10">
        <v>351.75</v>
      </c>
      <c r="D98" s="5">
        <f t="shared" si="1"/>
        <v>13.95999999999998</v>
      </c>
      <c r="E98" s="46">
        <f>D98*F5</f>
        <v>121.03319999999982</v>
      </c>
      <c r="F98" s="10"/>
    </row>
    <row r="99" spans="1:6" ht="15.6" x14ac:dyDescent="0.3">
      <c r="A99" s="13" t="s">
        <v>60</v>
      </c>
      <c r="B99" s="10">
        <v>77.599999999999994</v>
      </c>
      <c r="C99" s="10">
        <v>80.89</v>
      </c>
      <c r="D99" s="5">
        <f t="shared" si="1"/>
        <v>3.2900000000000063</v>
      </c>
      <c r="E99" s="46">
        <f>D99*F5</f>
        <v>28.524300000000054</v>
      </c>
      <c r="F99" s="10"/>
    </row>
    <row r="100" spans="1:6" ht="15.6" x14ac:dyDescent="0.3">
      <c r="A100" s="13" t="s">
        <v>61</v>
      </c>
      <c r="B100" s="10">
        <v>60.22</v>
      </c>
      <c r="C100" s="10">
        <v>65.900000000000006</v>
      </c>
      <c r="D100" s="5">
        <f t="shared" si="1"/>
        <v>5.6800000000000068</v>
      </c>
      <c r="E100" s="46">
        <f>D100*F5</f>
        <v>49.24560000000006</v>
      </c>
      <c r="F100" s="10"/>
    </row>
    <row r="101" spans="1:6" ht="15.6" x14ac:dyDescent="0.3">
      <c r="A101" s="13" t="s">
        <v>62</v>
      </c>
      <c r="B101" s="10">
        <v>248.88</v>
      </c>
      <c r="C101" s="10">
        <v>263.58999999999997</v>
      </c>
      <c r="D101" s="5">
        <f t="shared" si="1"/>
        <v>14.70999999999998</v>
      </c>
      <c r="E101" s="46">
        <f>D101*F5</f>
        <v>127.53569999999982</v>
      </c>
      <c r="F101" s="10"/>
    </row>
    <row r="102" spans="1:6" ht="15.6" x14ac:dyDescent="0.3">
      <c r="A102" s="13" t="s">
        <v>63</v>
      </c>
      <c r="B102" s="10">
        <v>98.29</v>
      </c>
      <c r="C102" s="10">
        <v>101.55</v>
      </c>
      <c r="D102" s="5">
        <f t="shared" si="1"/>
        <v>3.2599999999999909</v>
      </c>
      <c r="E102" s="46">
        <f>D102*F5</f>
        <v>28.264199999999921</v>
      </c>
      <c r="F102" s="10"/>
    </row>
    <row r="103" spans="1:6" ht="15.6" x14ac:dyDescent="0.3">
      <c r="A103" s="13" t="s">
        <v>123</v>
      </c>
      <c r="B103" s="10">
        <v>5.43</v>
      </c>
      <c r="C103" s="10">
        <v>8.17</v>
      </c>
      <c r="D103" s="5">
        <f t="shared" si="1"/>
        <v>2.74</v>
      </c>
      <c r="E103" s="46">
        <f>D103*F5</f>
        <v>23.755800000000001</v>
      </c>
      <c r="F103" s="10"/>
    </row>
    <row r="104" spans="1:6" ht="15.6" x14ac:dyDescent="0.3">
      <c r="A104" s="13" t="s">
        <v>64</v>
      </c>
      <c r="B104" s="10">
        <v>50.55</v>
      </c>
      <c r="C104" s="10">
        <v>51.97</v>
      </c>
      <c r="D104" s="5">
        <f t="shared" si="1"/>
        <v>1.4200000000000017</v>
      </c>
      <c r="E104" s="46">
        <f>D104*F5</f>
        <v>12.311400000000015</v>
      </c>
      <c r="F104" s="10"/>
    </row>
    <row r="105" spans="1:6" ht="15.6" x14ac:dyDescent="0.3">
      <c r="A105" s="13" t="s">
        <v>65</v>
      </c>
      <c r="B105" s="10">
        <v>68.739999999999995</v>
      </c>
      <c r="C105" s="10">
        <v>72.55</v>
      </c>
      <c r="D105" s="5">
        <f t="shared" si="1"/>
        <v>3.8100000000000023</v>
      </c>
      <c r="E105" s="46">
        <f>D105*F5</f>
        <v>33.03270000000002</v>
      </c>
      <c r="F105" s="10"/>
    </row>
    <row r="106" spans="1:6" ht="15.6" x14ac:dyDescent="0.3">
      <c r="A106" s="13" t="s">
        <v>66</v>
      </c>
      <c r="B106" s="10">
        <v>88.87</v>
      </c>
      <c r="C106" s="10">
        <v>95.5</v>
      </c>
      <c r="D106" s="5">
        <f t="shared" si="1"/>
        <v>6.6299999999999955</v>
      </c>
      <c r="E106" s="46">
        <f>D106*F5</f>
        <v>57.48209999999996</v>
      </c>
      <c r="F106" s="10"/>
    </row>
    <row r="107" spans="1:6" ht="15.6" x14ac:dyDescent="0.3">
      <c r="A107" s="13" t="s">
        <v>124</v>
      </c>
      <c r="B107" s="10">
        <v>15.88</v>
      </c>
      <c r="C107" s="10">
        <v>18.350000000000001</v>
      </c>
      <c r="D107" s="5">
        <f t="shared" si="1"/>
        <v>2.4700000000000006</v>
      </c>
      <c r="E107" s="46">
        <f>D107*F5</f>
        <v>21.414900000000006</v>
      </c>
      <c r="F107" s="10"/>
    </row>
    <row r="108" spans="1:6" ht="15.6" x14ac:dyDescent="0.3">
      <c r="A108" s="13" t="s">
        <v>67</v>
      </c>
      <c r="B108" s="10">
        <v>46.51</v>
      </c>
      <c r="C108" s="10">
        <v>49.27</v>
      </c>
      <c r="D108" s="5">
        <f t="shared" si="1"/>
        <v>2.7600000000000051</v>
      </c>
      <c r="E108" s="46">
        <f>D108*F5</f>
        <v>23.929200000000044</v>
      </c>
      <c r="F108" s="10"/>
    </row>
    <row r="109" spans="1:6" ht="15.6" x14ac:dyDescent="0.3">
      <c r="A109" s="50" t="s">
        <v>68</v>
      </c>
      <c r="B109" s="51">
        <v>44.4</v>
      </c>
      <c r="C109" s="51">
        <v>51.18</v>
      </c>
      <c r="D109" s="52">
        <f t="shared" si="1"/>
        <v>6.7800000000000011</v>
      </c>
      <c r="E109" s="53">
        <f>D109*F5</f>
        <v>58.782600000000009</v>
      </c>
      <c r="F109" s="51"/>
    </row>
    <row r="110" spans="1:6" ht="15.6" x14ac:dyDescent="0.3">
      <c r="A110" s="13" t="s">
        <v>125</v>
      </c>
      <c r="B110" s="10">
        <v>77.34</v>
      </c>
      <c r="C110" s="10">
        <v>83.62</v>
      </c>
      <c r="D110" s="5">
        <f>C110-B110</f>
        <v>6.2800000000000011</v>
      </c>
      <c r="E110" s="46">
        <f>D110*F5</f>
        <v>54.447600000000008</v>
      </c>
      <c r="F110" s="10"/>
    </row>
    <row r="111" spans="1:6" ht="15.6" x14ac:dyDescent="0.3">
      <c r="A111" s="13" t="s">
        <v>126</v>
      </c>
      <c r="B111" s="10">
        <v>12.61</v>
      </c>
      <c r="C111" s="10">
        <v>16.62</v>
      </c>
      <c r="D111" s="5">
        <f t="shared" si="1"/>
        <v>4.0100000000000016</v>
      </c>
      <c r="E111" s="46">
        <f>D111*F5</f>
        <v>34.766700000000014</v>
      </c>
      <c r="F111" s="10"/>
    </row>
    <row r="112" spans="1:6" ht="15.6" x14ac:dyDescent="0.3">
      <c r="A112" s="13" t="s">
        <v>69</v>
      </c>
      <c r="B112" s="10">
        <v>38.35</v>
      </c>
      <c r="C112" s="10">
        <v>41.7</v>
      </c>
      <c r="D112" s="5">
        <f t="shared" si="1"/>
        <v>3.3500000000000014</v>
      </c>
      <c r="E112" s="46">
        <f>D112*F5</f>
        <v>29.044500000000014</v>
      </c>
      <c r="F112" s="10"/>
    </row>
    <row r="113" spans="1:6" ht="15.6" x14ac:dyDescent="0.3">
      <c r="A113" s="13" t="s">
        <v>127</v>
      </c>
      <c r="B113" s="10">
        <v>104.36</v>
      </c>
      <c r="C113" s="10">
        <v>115.77</v>
      </c>
      <c r="D113" s="5">
        <f t="shared" si="1"/>
        <v>11.409999999999997</v>
      </c>
      <c r="E113" s="46">
        <f>D113*F5</f>
        <v>98.924699999999973</v>
      </c>
      <c r="F113" s="10"/>
    </row>
    <row r="114" spans="1:6" ht="15.6" x14ac:dyDescent="0.3">
      <c r="A114" s="13" t="s">
        <v>128</v>
      </c>
      <c r="B114" s="10">
        <v>55.35</v>
      </c>
      <c r="C114" s="10">
        <v>61.65</v>
      </c>
      <c r="D114" s="5">
        <f t="shared" si="1"/>
        <v>6.2999999999999972</v>
      </c>
      <c r="E114" s="46">
        <f>D114*F5</f>
        <v>54.620999999999974</v>
      </c>
      <c r="F114" s="10"/>
    </row>
    <row r="115" spans="1:6" ht="15.6" x14ac:dyDescent="0.3">
      <c r="A115" s="13" t="s">
        <v>129</v>
      </c>
      <c r="B115" s="10">
        <v>39.270000000000003</v>
      </c>
      <c r="C115" s="10">
        <v>46.46</v>
      </c>
      <c r="D115" s="5">
        <f t="shared" si="1"/>
        <v>7.1899999999999977</v>
      </c>
      <c r="E115" s="46">
        <f>D115*F5</f>
        <v>62.337299999999978</v>
      </c>
      <c r="F115" s="10"/>
    </row>
    <row r="116" spans="1:6" ht="15.6" x14ac:dyDescent="0.3">
      <c r="A116" s="13" t="s">
        <v>70</v>
      </c>
      <c r="B116" s="10">
        <v>54.57</v>
      </c>
      <c r="C116" s="10">
        <v>56.6</v>
      </c>
      <c r="D116" s="5">
        <f t="shared" si="1"/>
        <v>2.0300000000000011</v>
      </c>
      <c r="E116" s="46">
        <f>D116*F5</f>
        <v>17.600100000000008</v>
      </c>
      <c r="F116" s="10"/>
    </row>
    <row r="117" spans="1:6" ht="15.6" x14ac:dyDescent="0.3">
      <c r="A117" s="13" t="s">
        <v>71</v>
      </c>
      <c r="B117" s="10">
        <v>97.32</v>
      </c>
      <c r="C117" s="10">
        <v>102.76</v>
      </c>
      <c r="D117" s="5">
        <f t="shared" si="1"/>
        <v>5.4400000000000119</v>
      </c>
      <c r="E117" s="46">
        <f>D117*F5</f>
        <v>47.164800000000106</v>
      </c>
      <c r="F117" s="10"/>
    </row>
    <row r="118" spans="1:6" ht="15.6" x14ac:dyDescent="0.3">
      <c r="A118" s="13" t="s">
        <v>130</v>
      </c>
      <c r="B118" s="10">
        <v>4.97</v>
      </c>
      <c r="C118" s="10">
        <v>4.97</v>
      </c>
      <c r="D118" s="5">
        <f t="shared" si="1"/>
        <v>0</v>
      </c>
      <c r="E118" s="46">
        <f>D118*F5</f>
        <v>0</v>
      </c>
      <c r="F118" s="10"/>
    </row>
    <row r="119" spans="1:6" ht="15.6" x14ac:dyDescent="0.3">
      <c r="A119" s="13" t="s">
        <v>131</v>
      </c>
      <c r="B119" s="10">
        <v>1.01</v>
      </c>
      <c r="C119" s="10">
        <v>1.01</v>
      </c>
      <c r="D119" s="5">
        <f t="shared" si="1"/>
        <v>0</v>
      </c>
      <c r="E119" s="46">
        <f>D119*F5</f>
        <v>0</v>
      </c>
      <c r="F119" s="10"/>
    </row>
    <row r="120" spans="1:6" ht="15.6" x14ac:dyDescent="0.3">
      <c r="A120" s="13" t="s">
        <v>72</v>
      </c>
      <c r="B120" s="10">
        <v>29.29</v>
      </c>
      <c r="C120" s="10">
        <v>31.74</v>
      </c>
      <c r="D120" s="5">
        <f t="shared" si="1"/>
        <v>2.4499999999999993</v>
      </c>
      <c r="E120" s="46">
        <f>D120*F5</f>
        <v>21.241499999999995</v>
      </c>
      <c r="F120" s="10"/>
    </row>
    <row r="121" spans="1:6" ht="15.6" x14ac:dyDescent="0.3">
      <c r="A121" s="13" t="s">
        <v>73</v>
      </c>
      <c r="B121" s="10">
        <v>72.94</v>
      </c>
      <c r="C121" s="10">
        <v>84.22</v>
      </c>
      <c r="D121" s="5">
        <f t="shared" si="1"/>
        <v>11.280000000000001</v>
      </c>
      <c r="E121" s="46">
        <f>D121*F5</f>
        <v>97.797600000000003</v>
      </c>
      <c r="F121" s="10"/>
    </row>
    <row r="122" spans="1:6" ht="15.6" x14ac:dyDescent="0.3">
      <c r="A122" s="13" t="s">
        <v>74</v>
      </c>
      <c r="B122" s="10">
        <v>20.65</v>
      </c>
      <c r="C122" s="10">
        <v>22.63</v>
      </c>
      <c r="D122" s="5">
        <f t="shared" si="1"/>
        <v>1.9800000000000004</v>
      </c>
      <c r="E122" s="46">
        <f>D122*F5</f>
        <v>17.166600000000003</v>
      </c>
      <c r="F122" s="10"/>
    </row>
    <row r="123" spans="1:6" ht="15.6" x14ac:dyDescent="0.3">
      <c r="A123" s="13" t="s">
        <v>132</v>
      </c>
      <c r="B123" s="10">
        <v>1.38</v>
      </c>
      <c r="C123" s="10">
        <v>1.39</v>
      </c>
      <c r="D123" s="5">
        <f t="shared" si="1"/>
        <v>1.0000000000000009E-2</v>
      </c>
      <c r="E123" s="46">
        <f>D123*F5</f>
        <v>8.6700000000000083E-2</v>
      </c>
      <c r="F123" s="10"/>
    </row>
    <row r="124" spans="1:6" ht="15.6" x14ac:dyDescent="0.3">
      <c r="A124" s="13" t="s">
        <v>133</v>
      </c>
      <c r="B124" s="10">
        <v>16.75</v>
      </c>
      <c r="C124" s="10">
        <v>21</v>
      </c>
      <c r="D124" s="5">
        <f t="shared" si="1"/>
        <v>4.25</v>
      </c>
      <c r="E124" s="46">
        <f>D124*F5</f>
        <v>36.847499999999997</v>
      </c>
      <c r="F124" s="10"/>
    </row>
    <row r="125" spans="1:6" ht="15.6" x14ac:dyDescent="0.3">
      <c r="A125" s="13" t="s">
        <v>75</v>
      </c>
      <c r="B125" s="10">
        <v>0</v>
      </c>
      <c r="C125" s="10">
        <v>1.37</v>
      </c>
      <c r="D125" s="5">
        <f t="shared" si="1"/>
        <v>1.37</v>
      </c>
      <c r="E125" s="46">
        <f>D125*F5</f>
        <v>11.8779</v>
      </c>
      <c r="F125" s="10"/>
    </row>
    <row r="126" spans="1:6" ht="15.6" x14ac:dyDescent="0.3">
      <c r="A126" s="13" t="s">
        <v>134</v>
      </c>
      <c r="B126" s="10">
        <v>8.9</v>
      </c>
      <c r="C126" s="10">
        <v>8.9</v>
      </c>
      <c r="D126" s="5">
        <f t="shared" si="1"/>
        <v>0</v>
      </c>
      <c r="E126" s="46">
        <f>D126*F5</f>
        <v>0</v>
      </c>
      <c r="F126" s="10"/>
    </row>
    <row r="127" spans="1:6" ht="15.6" x14ac:dyDescent="0.3">
      <c r="A127" s="13" t="s">
        <v>135</v>
      </c>
      <c r="B127" s="10">
        <v>35.04</v>
      </c>
      <c r="C127" s="10">
        <v>38.96</v>
      </c>
      <c r="D127" s="5">
        <f t="shared" si="1"/>
        <v>3.9200000000000017</v>
      </c>
      <c r="E127" s="46">
        <f>D127*F5</f>
        <v>33.986400000000017</v>
      </c>
      <c r="F127" s="10"/>
    </row>
    <row r="128" spans="1:6" ht="15.6" x14ac:dyDescent="0.3">
      <c r="A128" s="13" t="s">
        <v>76</v>
      </c>
      <c r="B128" s="10">
        <v>23.43</v>
      </c>
      <c r="C128" s="10">
        <v>26.4</v>
      </c>
      <c r="D128" s="5">
        <f t="shared" si="1"/>
        <v>2.9699999999999989</v>
      </c>
      <c r="E128" s="46">
        <f>D128*F5</f>
        <v>25.74989999999999</v>
      </c>
      <c r="F128" s="10"/>
    </row>
    <row r="129" spans="1:6" ht="15.6" x14ac:dyDescent="0.3">
      <c r="A129" s="13" t="s">
        <v>136</v>
      </c>
      <c r="B129" s="10">
        <v>47.59</v>
      </c>
      <c r="C129" s="10">
        <v>55.89</v>
      </c>
      <c r="D129" s="5">
        <f t="shared" si="1"/>
        <v>8.2999999999999972</v>
      </c>
      <c r="E129" s="46">
        <f>D129*F5</f>
        <v>71.96099999999997</v>
      </c>
      <c r="F129" s="10"/>
    </row>
    <row r="130" spans="1:6" ht="15.6" x14ac:dyDescent="0.3">
      <c r="A130" s="13" t="s">
        <v>137</v>
      </c>
      <c r="B130" s="10">
        <v>49.88</v>
      </c>
      <c r="C130" s="10">
        <v>56.3</v>
      </c>
      <c r="D130" s="5">
        <f t="shared" si="1"/>
        <v>6.4199999999999946</v>
      </c>
      <c r="E130" s="46">
        <f>D130*F5</f>
        <v>55.661399999999951</v>
      </c>
      <c r="F130" s="54"/>
    </row>
    <row r="131" spans="1:6" ht="15.6" x14ac:dyDescent="0.3">
      <c r="A131" s="13" t="s">
        <v>77</v>
      </c>
      <c r="B131" s="10">
        <v>43.58</v>
      </c>
      <c r="C131" s="10">
        <v>47.72</v>
      </c>
      <c r="D131" s="5">
        <f t="shared" si="1"/>
        <v>4.1400000000000006</v>
      </c>
      <c r="E131" s="46">
        <f>D131*F5</f>
        <v>35.893800000000006</v>
      </c>
      <c r="F131" s="10"/>
    </row>
    <row r="132" spans="1:6" ht="15.6" x14ac:dyDescent="0.3">
      <c r="A132" s="13" t="s">
        <v>138</v>
      </c>
      <c r="B132" s="10">
        <v>37.44</v>
      </c>
      <c r="C132" s="10">
        <v>37.49</v>
      </c>
      <c r="D132" s="5">
        <f t="shared" si="1"/>
        <v>5.0000000000004263E-2</v>
      </c>
      <c r="E132" s="46">
        <f>D132*F5</f>
        <v>0.43350000000003697</v>
      </c>
      <c r="F132" s="10"/>
    </row>
    <row r="133" spans="1:6" ht="15.6" x14ac:dyDescent="0.3">
      <c r="A133" s="13" t="s">
        <v>78</v>
      </c>
      <c r="B133" s="10">
        <v>115.15</v>
      </c>
      <c r="C133" s="10">
        <v>120.9</v>
      </c>
      <c r="D133" s="5">
        <f t="shared" si="1"/>
        <v>5.75</v>
      </c>
      <c r="E133" s="46">
        <f>D133*F5</f>
        <v>49.852499999999999</v>
      </c>
      <c r="F133" s="10"/>
    </row>
    <row r="134" spans="1:6" ht="15.6" x14ac:dyDescent="0.3">
      <c r="A134" s="13" t="s">
        <v>79</v>
      </c>
      <c r="B134" s="10">
        <v>60.18</v>
      </c>
      <c r="C134" s="10">
        <v>63.65</v>
      </c>
      <c r="D134" s="5">
        <f t="shared" si="1"/>
        <v>3.4699999999999989</v>
      </c>
      <c r="E134" s="46">
        <f>D134*F5</f>
        <v>30.08489999999999</v>
      </c>
      <c r="F134" s="10"/>
    </row>
    <row r="135" spans="1:6" ht="15.6" x14ac:dyDescent="0.3">
      <c r="A135" s="13" t="s">
        <v>80</v>
      </c>
      <c r="B135" s="10">
        <v>61.8</v>
      </c>
      <c r="C135" s="10">
        <v>66.180000000000007</v>
      </c>
      <c r="D135" s="5">
        <f t="shared" ref="D135:D145" si="2">C135-B135</f>
        <v>4.3800000000000097</v>
      </c>
      <c r="E135" s="46">
        <f>D135*F5</f>
        <v>37.974600000000081</v>
      </c>
      <c r="F135" s="10"/>
    </row>
    <row r="136" spans="1:6" ht="15.6" x14ac:dyDescent="0.3">
      <c r="A136" s="13" t="s">
        <v>81</v>
      </c>
      <c r="B136" s="10">
        <v>85.25</v>
      </c>
      <c r="C136" s="10">
        <v>90.16</v>
      </c>
      <c r="D136" s="5">
        <f t="shared" si="2"/>
        <v>4.9099999999999966</v>
      </c>
      <c r="E136" s="46">
        <f>D136*F5</f>
        <v>42.569699999999969</v>
      </c>
      <c r="F136" s="10"/>
    </row>
    <row r="137" spans="1:6" ht="15.6" x14ac:dyDescent="0.3">
      <c r="A137" s="13" t="s">
        <v>139</v>
      </c>
      <c r="B137" s="10">
        <v>58.98</v>
      </c>
      <c r="C137" s="10">
        <v>67.62</v>
      </c>
      <c r="D137" s="5">
        <f t="shared" si="2"/>
        <v>8.6400000000000077</v>
      </c>
      <c r="E137" s="46">
        <f>D137*F5</f>
        <v>74.90880000000007</v>
      </c>
      <c r="F137" s="10"/>
    </row>
    <row r="138" spans="1:6" ht="15.6" x14ac:dyDescent="0.3">
      <c r="A138" s="13" t="s">
        <v>82</v>
      </c>
      <c r="B138" s="10">
        <v>59.33</v>
      </c>
      <c r="C138" s="10">
        <v>63.68</v>
      </c>
      <c r="D138" s="5">
        <f t="shared" si="2"/>
        <v>4.3500000000000014</v>
      </c>
      <c r="E138" s="46">
        <f>D138*F5</f>
        <v>37.714500000000015</v>
      </c>
      <c r="F138" s="10"/>
    </row>
    <row r="139" spans="1:6" ht="15.6" x14ac:dyDescent="0.3">
      <c r="A139" s="13" t="s">
        <v>140</v>
      </c>
      <c r="B139" s="10">
        <v>33.729999999999997</v>
      </c>
      <c r="C139" s="10">
        <v>37.18</v>
      </c>
      <c r="D139" s="5">
        <f t="shared" si="2"/>
        <v>3.4500000000000028</v>
      </c>
      <c r="E139" s="46">
        <f>D139*F5</f>
        <v>29.911500000000025</v>
      </c>
      <c r="F139" s="10"/>
    </row>
    <row r="140" spans="1:6" ht="15.6" x14ac:dyDescent="0.3">
      <c r="A140" s="13" t="s">
        <v>141</v>
      </c>
      <c r="B140" s="10">
        <v>15.26</v>
      </c>
      <c r="C140" s="10">
        <v>17.18</v>
      </c>
      <c r="D140" s="5">
        <f t="shared" si="2"/>
        <v>1.92</v>
      </c>
      <c r="E140" s="46">
        <f>D140*F5</f>
        <v>16.6464</v>
      </c>
      <c r="F140" s="10"/>
    </row>
    <row r="141" spans="1:6" ht="15.6" x14ac:dyDescent="0.3">
      <c r="A141" s="13" t="s">
        <v>142</v>
      </c>
      <c r="B141" s="10">
        <v>114.36</v>
      </c>
      <c r="C141" s="10">
        <v>134.1</v>
      </c>
      <c r="D141" s="5">
        <f t="shared" si="2"/>
        <v>19.739999999999995</v>
      </c>
      <c r="E141" s="46">
        <f>D141*F5</f>
        <v>171.14579999999995</v>
      </c>
      <c r="F141" s="10"/>
    </row>
    <row r="142" spans="1:6" ht="15.6" x14ac:dyDescent="0.3">
      <c r="A142" s="13" t="s">
        <v>143</v>
      </c>
      <c r="B142" s="10">
        <v>19.079999999999998</v>
      </c>
      <c r="C142" s="10">
        <v>22.78</v>
      </c>
      <c r="D142" s="5">
        <f t="shared" si="2"/>
        <v>3.7000000000000028</v>
      </c>
      <c r="E142" s="46">
        <f>D142*F5</f>
        <v>32.079000000000022</v>
      </c>
      <c r="F142" s="10"/>
    </row>
    <row r="143" spans="1:6" ht="15.6" x14ac:dyDescent="0.3">
      <c r="A143" s="13" t="s">
        <v>83</v>
      </c>
      <c r="B143" s="10">
        <v>64.95</v>
      </c>
      <c r="C143" s="10">
        <v>67.349999999999994</v>
      </c>
      <c r="D143" s="5">
        <f t="shared" si="2"/>
        <v>2.3999999999999915</v>
      </c>
      <c r="E143" s="46">
        <f>D143*F5</f>
        <v>20.807999999999925</v>
      </c>
      <c r="F143" s="10"/>
    </row>
    <row r="144" spans="1:6" ht="15.6" x14ac:dyDescent="0.3">
      <c r="A144" s="13" t="s">
        <v>144</v>
      </c>
      <c r="B144" s="10">
        <v>25.01</v>
      </c>
      <c r="C144" s="10">
        <v>25.2</v>
      </c>
      <c r="D144" s="5">
        <f t="shared" si="2"/>
        <v>0.18999999999999773</v>
      </c>
      <c r="E144" s="46">
        <f>D144*F5</f>
        <v>1.6472999999999802</v>
      </c>
      <c r="F144" s="10"/>
    </row>
    <row r="145" spans="1:6" ht="15.6" x14ac:dyDescent="0.3">
      <c r="A145" s="13" t="s">
        <v>145</v>
      </c>
      <c r="B145" s="10">
        <v>154.84</v>
      </c>
      <c r="C145" s="10">
        <v>160.87</v>
      </c>
      <c r="D145" s="5">
        <f t="shared" si="2"/>
        <v>6.0300000000000011</v>
      </c>
      <c r="E145" s="46">
        <f>D145*F5</f>
        <v>52.280100000000012</v>
      </c>
      <c r="F145" s="10"/>
    </row>
    <row r="146" spans="1:6" ht="15.6" x14ac:dyDescent="0.3">
      <c r="A146" s="17" t="s">
        <v>5</v>
      </c>
      <c r="B146" s="18"/>
      <c r="C146" s="19"/>
      <c r="D146" s="8">
        <f>SUM(D7:D145)</f>
        <v>372.64</v>
      </c>
      <c r="E146" s="8">
        <f>SUM(E7:E145)</f>
        <v>3369.5507999999995</v>
      </c>
      <c r="F146" s="5"/>
    </row>
    <row r="147" spans="1:6" x14ac:dyDescent="0.3">
      <c r="A147" s="20" t="s">
        <v>7</v>
      </c>
      <c r="B147" s="20"/>
      <c r="D147" s="21"/>
      <c r="E147" s="21"/>
      <c r="F147" s="21" t="s">
        <v>177</v>
      </c>
    </row>
    <row r="148" spans="1:6" x14ac:dyDescent="0.3">
      <c r="A148" s="22" t="s">
        <v>84</v>
      </c>
      <c r="B148" s="22"/>
      <c r="C148" s="23"/>
      <c r="D148" s="23"/>
      <c r="E148" s="23"/>
      <c r="F148" s="23"/>
    </row>
  </sheetData>
  <mergeCells count="2">
    <mergeCell ref="E8:E17"/>
    <mergeCell ref="E20:E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Views>
    <sheetView topLeftCell="A131" workbookViewId="0">
      <selection activeCell="F155" sqref="F155"/>
    </sheetView>
  </sheetViews>
  <sheetFormatPr baseColWidth="10" defaultRowHeight="14.4" x14ac:dyDescent="0.3"/>
  <cols>
    <col min="1" max="1" width="13.88671875" customWidth="1"/>
    <col min="5" max="5" width="12.109375" style="11" customWidth="1"/>
    <col min="6" max="6" width="18.6640625" customWidth="1"/>
  </cols>
  <sheetData>
    <row r="1" spans="1:7" ht="15.6" x14ac:dyDescent="0.3">
      <c r="A1" s="14" t="s">
        <v>0</v>
      </c>
      <c r="B1" s="14"/>
      <c r="C1" s="14"/>
      <c r="D1" s="14"/>
      <c r="E1" s="14"/>
      <c r="F1" s="14"/>
    </row>
    <row r="2" spans="1:7" x14ac:dyDescent="0.3">
      <c r="A2" s="15" t="s">
        <v>146</v>
      </c>
      <c r="C2" s="15"/>
      <c r="D2" s="15"/>
      <c r="E2" s="15"/>
      <c r="F2" s="15"/>
    </row>
    <row r="3" spans="1:7" x14ac:dyDescent="0.3">
      <c r="A3" s="16" t="s">
        <v>175</v>
      </c>
      <c r="B3" s="16"/>
      <c r="C3" s="16"/>
      <c r="D3" s="16"/>
      <c r="E3" s="16"/>
      <c r="F3" s="16"/>
    </row>
    <row r="4" spans="1:7" ht="15.6" x14ac:dyDescent="0.3">
      <c r="A4" s="2" t="s">
        <v>153</v>
      </c>
      <c r="B4" s="15" t="s">
        <v>155</v>
      </c>
      <c r="C4" s="2"/>
      <c r="D4" s="2"/>
      <c r="E4" s="31" t="s">
        <v>151</v>
      </c>
      <c r="F4" s="1">
        <v>13.35</v>
      </c>
    </row>
    <row r="5" spans="1:7" ht="16.2" thickBot="1" x14ac:dyDescent="0.35">
      <c r="A5" s="2" t="s">
        <v>154</v>
      </c>
      <c r="B5" s="15" t="s">
        <v>156</v>
      </c>
      <c r="C5" s="2"/>
      <c r="D5" s="2"/>
      <c r="E5" s="3" t="s">
        <v>152</v>
      </c>
      <c r="F5" s="1">
        <v>8.67</v>
      </c>
    </row>
    <row r="6" spans="1:7" ht="15.6" thickTop="1" thickBot="1" x14ac:dyDescent="0.35">
      <c r="A6" s="4" t="s">
        <v>8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6</v>
      </c>
      <c r="G6" s="38" t="s">
        <v>150</v>
      </c>
    </row>
    <row r="7" spans="1:7" ht="16.2" thickTop="1" x14ac:dyDescent="0.3">
      <c r="A7" s="39" t="s">
        <v>85</v>
      </c>
      <c r="B7" s="40">
        <v>1.42</v>
      </c>
      <c r="C7" s="40">
        <v>1.47</v>
      </c>
      <c r="D7" s="41">
        <f t="shared" ref="D7:D70" si="0">C7-B7</f>
        <v>5.0000000000000044E-2</v>
      </c>
      <c r="E7" s="48">
        <f>D7*F4</f>
        <v>0.66750000000000054</v>
      </c>
      <c r="F7" s="35"/>
      <c r="G7" s="37"/>
    </row>
    <row r="8" spans="1:7" ht="15.6" x14ac:dyDescent="0.3">
      <c r="A8" s="26" t="s">
        <v>86</v>
      </c>
      <c r="B8" s="24">
        <v>0</v>
      </c>
      <c r="C8" s="24">
        <v>0</v>
      </c>
      <c r="D8" s="25">
        <f t="shared" si="0"/>
        <v>0</v>
      </c>
      <c r="E8" s="196">
        <f>D12*F4</f>
        <v>36.311999999999983</v>
      </c>
      <c r="F8" s="36"/>
      <c r="G8" s="49">
        <f>0.1*E8</f>
        <v>3.6311999999999984</v>
      </c>
    </row>
    <row r="9" spans="1:7" ht="15.6" x14ac:dyDescent="0.3">
      <c r="A9" s="26" t="s">
        <v>87</v>
      </c>
      <c r="B9" s="24">
        <v>0</v>
      </c>
      <c r="C9" s="24">
        <v>0</v>
      </c>
      <c r="D9" s="25">
        <f t="shared" si="0"/>
        <v>0</v>
      </c>
      <c r="E9" s="197"/>
      <c r="F9" s="36"/>
      <c r="G9" s="49">
        <f>0.1*E8</f>
        <v>3.6311999999999984</v>
      </c>
    </row>
    <row r="10" spans="1:7" ht="15.6" x14ac:dyDescent="0.3">
      <c r="A10" s="26" t="s">
        <v>88</v>
      </c>
      <c r="B10" s="24">
        <v>0</v>
      </c>
      <c r="C10" s="24">
        <v>0</v>
      </c>
      <c r="D10" s="25">
        <f t="shared" si="0"/>
        <v>0</v>
      </c>
      <c r="E10" s="197"/>
      <c r="F10" s="36"/>
      <c r="G10" s="49">
        <f>0.1*E8</f>
        <v>3.6311999999999984</v>
      </c>
    </row>
    <row r="11" spans="1:7" ht="15.6" x14ac:dyDescent="0.3">
      <c r="A11" s="27" t="s">
        <v>9</v>
      </c>
      <c r="B11" s="24">
        <v>0</v>
      </c>
      <c r="C11" s="24">
        <v>0</v>
      </c>
      <c r="D11" s="25">
        <f t="shared" si="0"/>
        <v>0</v>
      </c>
      <c r="E11" s="197"/>
      <c r="F11" s="36"/>
      <c r="G11" s="49">
        <f>0.1*E8</f>
        <v>3.6311999999999984</v>
      </c>
    </row>
    <row r="12" spans="1:7" ht="15.6" x14ac:dyDescent="0.3">
      <c r="A12" s="27" t="s">
        <v>10</v>
      </c>
      <c r="B12" s="24">
        <v>94.64</v>
      </c>
      <c r="C12" s="24">
        <v>97.36</v>
      </c>
      <c r="D12" s="25">
        <f t="shared" si="0"/>
        <v>2.7199999999999989</v>
      </c>
      <c r="E12" s="197"/>
      <c r="F12" s="36"/>
      <c r="G12" s="49">
        <f>0.1*E8</f>
        <v>3.6311999999999984</v>
      </c>
    </row>
    <row r="13" spans="1:7" ht="15.6" x14ac:dyDescent="0.3">
      <c r="A13" s="27" t="s">
        <v>11</v>
      </c>
      <c r="B13" s="24">
        <v>0</v>
      </c>
      <c r="C13" s="24">
        <v>0</v>
      </c>
      <c r="D13" s="25">
        <f t="shared" si="0"/>
        <v>0</v>
      </c>
      <c r="E13" s="197"/>
      <c r="F13" s="36"/>
      <c r="G13" s="49">
        <f>0.1*E8</f>
        <v>3.6311999999999984</v>
      </c>
    </row>
    <row r="14" spans="1:7" ht="15.6" x14ac:dyDescent="0.3">
      <c r="A14" s="27" t="s">
        <v>12</v>
      </c>
      <c r="B14" s="24">
        <v>0</v>
      </c>
      <c r="C14" s="24">
        <v>0</v>
      </c>
      <c r="D14" s="25">
        <f t="shared" si="0"/>
        <v>0</v>
      </c>
      <c r="E14" s="197"/>
      <c r="F14" s="36"/>
      <c r="G14" s="49">
        <f>0.1*E8</f>
        <v>3.6311999999999984</v>
      </c>
    </row>
    <row r="15" spans="1:7" ht="15.6" x14ac:dyDescent="0.3">
      <c r="A15" s="27" t="s">
        <v>13</v>
      </c>
      <c r="B15" s="24">
        <v>0</v>
      </c>
      <c r="C15" s="24">
        <v>0</v>
      </c>
      <c r="D15" s="25">
        <f t="shared" si="0"/>
        <v>0</v>
      </c>
      <c r="E15" s="197"/>
      <c r="F15" s="36"/>
      <c r="G15" s="49">
        <f>0.1*E8</f>
        <v>3.6311999999999984</v>
      </c>
    </row>
    <row r="16" spans="1:7" ht="15.6" x14ac:dyDescent="0.3">
      <c r="A16" s="27" t="s">
        <v>89</v>
      </c>
      <c r="B16" s="24">
        <v>0</v>
      </c>
      <c r="C16" s="24">
        <v>0</v>
      </c>
      <c r="D16" s="25">
        <f t="shared" si="0"/>
        <v>0</v>
      </c>
      <c r="E16" s="197"/>
      <c r="F16" s="36"/>
      <c r="G16" s="49">
        <f>0.1*E8</f>
        <v>3.6311999999999984</v>
      </c>
    </row>
    <row r="17" spans="1:7" ht="15.6" x14ac:dyDescent="0.3">
      <c r="A17" s="27" t="s">
        <v>147</v>
      </c>
      <c r="B17" s="24">
        <v>0</v>
      </c>
      <c r="C17" s="24">
        <v>0</v>
      </c>
      <c r="D17" s="25">
        <f t="shared" si="0"/>
        <v>0</v>
      </c>
      <c r="E17" s="198"/>
      <c r="F17" s="36"/>
      <c r="G17" s="49">
        <f>0.1*E8</f>
        <v>3.6311999999999984</v>
      </c>
    </row>
    <row r="18" spans="1:7" ht="15.6" x14ac:dyDescent="0.3">
      <c r="A18" s="12" t="s">
        <v>149</v>
      </c>
      <c r="B18" s="32">
        <v>0.63</v>
      </c>
      <c r="C18" s="32">
        <v>0.63</v>
      </c>
      <c r="D18" s="33">
        <f t="shared" si="0"/>
        <v>0</v>
      </c>
      <c r="E18" s="34">
        <f>D18*F4</f>
        <v>0</v>
      </c>
      <c r="F18" s="5"/>
      <c r="G18" s="10"/>
    </row>
    <row r="19" spans="1:7" ht="15.6" x14ac:dyDescent="0.3">
      <c r="A19" s="12" t="s">
        <v>16</v>
      </c>
      <c r="B19" s="32">
        <v>29.85</v>
      </c>
      <c r="C19" s="32">
        <v>29.85</v>
      </c>
      <c r="D19" s="33">
        <f t="shared" si="0"/>
        <v>0</v>
      </c>
      <c r="E19" s="34">
        <f>D19*F4</f>
        <v>0</v>
      </c>
      <c r="F19" s="5"/>
      <c r="G19" s="10"/>
    </row>
    <row r="20" spans="1:7" ht="15.6" x14ac:dyDescent="0.3">
      <c r="A20" s="28" t="s">
        <v>90</v>
      </c>
      <c r="B20" s="29">
        <v>0</v>
      </c>
      <c r="C20" s="29">
        <v>0</v>
      </c>
      <c r="D20" s="30">
        <f t="shared" si="0"/>
        <v>0</v>
      </c>
      <c r="E20" s="193">
        <f>D23*F4</f>
        <v>45.25650000000001</v>
      </c>
      <c r="F20" s="36"/>
      <c r="G20" s="49">
        <f>0.17*E20</f>
        <v>7.6936050000000025</v>
      </c>
    </row>
    <row r="21" spans="1:7" ht="15.6" x14ac:dyDescent="0.3">
      <c r="A21" s="28" t="s">
        <v>14</v>
      </c>
      <c r="B21" s="29">
        <v>0</v>
      </c>
      <c r="C21" s="29">
        <v>0</v>
      </c>
      <c r="D21" s="30">
        <f t="shared" si="0"/>
        <v>0</v>
      </c>
      <c r="E21" s="194"/>
      <c r="F21" s="36"/>
      <c r="G21" s="49">
        <f>0.17*E20</f>
        <v>7.6936050000000025</v>
      </c>
    </row>
    <row r="22" spans="1:7" ht="15.6" x14ac:dyDescent="0.3">
      <c r="A22" s="28" t="s">
        <v>148</v>
      </c>
      <c r="B22" s="29">
        <v>0</v>
      </c>
      <c r="C22" s="29">
        <v>0</v>
      </c>
      <c r="D22" s="30">
        <f t="shared" si="0"/>
        <v>0</v>
      </c>
      <c r="E22" s="194"/>
      <c r="F22" s="36"/>
      <c r="G22" s="49">
        <f>0.17*E20</f>
        <v>7.6936050000000025</v>
      </c>
    </row>
    <row r="23" spans="1:7" ht="15.6" x14ac:dyDescent="0.3">
      <c r="A23" s="28" t="s">
        <v>15</v>
      </c>
      <c r="B23" s="29">
        <v>77.67</v>
      </c>
      <c r="C23" s="29">
        <v>81.06</v>
      </c>
      <c r="D23" s="30">
        <f t="shared" si="0"/>
        <v>3.3900000000000006</v>
      </c>
      <c r="E23" s="194"/>
      <c r="F23" s="36"/>
      <c r="G23" s="49">
        <f>0.17*E20</f>
        <v>7.6936050000000025</v>
      </c>
    </row>
    <row r="24" spans="1:7" ht="15.6" x14ac:dyDescent="0.3">
      <c r="A24" s="28" t="s">
        <v>17</v>
      </c>
      <c r="B24" s="29">
        <v>0</v>
      </c>
      <c r="C24" s="29">
        <v>0</v>
      </c>
      <c r="D24" s="30">
        <f t="shared" si="0"/>
        <v>0</v>
      </c>
      <c r="E24" s="194"/>
      <c r="F24" s="36"/>
      <c r="G24" s="49">
        <f>0.17*E20</f>
        <v>7.6936050000000025</v>
      </c>
    </row>
    <row r="25" spans="1:7" ht="15.6" x14ac:dyDescent="0.3">
      <c r="A25" s="28" t="s">
        <v>91</v>
      </c>
      <c r="B25" s="29">
        <v>0</v>
      </c>
      <c r="C25" s="29">
        <v>0</v>
      </c>
      <c r="D25" s="30">
        <f t="shared" si="0"/>
        <v>0</v>
      </c>
      <c r="E25" s="195"/>
      <c r="F25" s="36"/>
      <c r="G25" s="49">
        <f>0.17*E20</f>
        <v>7.6936050000000025</v>
      </c>
    </row>
    <row r="26" spans="1:7" ht="15.6" x14ac:dyDescent="0.3">
      <c r="A26" s="12" t="s">
        <v>92</v>
      </c>
      <c r="B26" s="6">
        <v>6.8</v>
      </c>
      <c r="C26" s="6">
        <v>6.8</v>
      </c>
      <c r="D26" s="5">
        <f t="shared" si="0"/>
        <v>0</v>
      </c>
      <c r="E26" s="7">
        <f>D26*F4</f>
        <v>0</v>
      </c>
      <c r="F26" s="5"/>
    </row>
    <row r="27" spans="1:7" ht="15.6" x14ac:dyDescent="0.3">
      <c r="A27" s="12" t="s">
        <v>93</v>
      </c>
      <c r="B27" s="6">
        <v>2.66</v>
      </c>
      <c r="C27" s="6">
        <v>18.82</v>
      </c>
      <c r="D27" s="5">
        <f t="shared" si="0"/>
        <v>16.16</v>
      </c>
      <c r="E27" s="7">
        <f>D27*F4</f>
        <v>215.73599999999999</v>
      </c>
      <c r="F27" s="5"/>
    </row>
    <row r="28" spans="1:7" ht="15.6" x14ac:dyDescent="0.3">
      <c r="A28" s="12" t="s">
        <v>94</v>
      </c>
      <c r="B28" s="5">
        <v>17.489999999999998</v>
      </c>
      <c r="C28" s="5">
        <v>19.25</v>
      </c>
      <c r="D28" s="5">
        <f t="shared" si="0"/>
        <v>1.7600000000000016</v>
      </c>
      <c r="E28" s="7">
        <f>D28*F4</f>
        <v>23.49600000000002</v>
      </c>
      <c r="F28" s="5"/>
    </row>
    <row r="29" spans="1:7" ht="15.6" x14ac:dyDescent="0.3">
      <c r="A29" s="12" t="s">
        <v>95</v>
      </c>
      <c r="B29" s="6">
        <v>7.59</v>
      </c>
      <c r="C29" s="6">
        <v>7.87</v>
      </c>
      <c r="D29" s="5">
        <f t="shared" si="0"/>
        <v>0.28000000000000025</v>
      </c>
      <c r="E29" s="7">
        <f>D29*F4</f>
        <v>3.7380000000000031</v>
      </c>
      <c r="F29" s="5"/>
    </row>
    <row r="30" spans="1:7" ht="15.6" x14ac:dyDescent="0.3">
      <c r="A30" s="12" t="s">
        <v>96</v>
      </c>
      <c r="B30" s="6">
        <v>4.6500000000000004</v>
      </c>
      <c r="C30" s="6">
        <v>4.66</v>
      </c>
      <c r="D30" s="5">
        <f t="shared" si="0"/>
        <v>9.9999999999997868E-3</v>
      </c>
      <c r="E30" s="7">
        <f>D30*F4</f>
        <v>0.13349999999999715</v>
      </c>
      <c r="F30" s="5"/>
    </row>
    <row r="31" spans="1:7" ht="15.6" x14ac:dyDescent="0.3">
      <c r="A31" s="12" t="s">
        <v>97</v>
      </c>
      <c r="B31" s="6">
        <v>22.04</v>
      </c>
      <c r="C31" s="6">
        <v>22.09</v>
      </c>
      <c r="D31" s="5">
        <f t="shared" si="0"/>
        <v>5.0000000000000711E-2</v>
      </c>
      <c r="E31" s="7">
        <f>D31*F4</f>
        <v>0.66750000000000942</v>
      </c>
      <c r="F31" s="5"/>
    </row>
    <row r="32" spans="1:7" ht="15.6" x14ac:dyDescent="0.3">
      <c r="A32" s="12" t="s">
        <v>98</v>
      </c>
      <c r="B32" s="6">
        <v>0.33</v>
      </c>
      <c r="C32" s="6">
        <v>0.33</v>
      </c>
      <c r="D32" s="5">
        <f t="shared" si="0"/>
        <v>0</v>
      </c>
      <c r="E32" s="7">
        <f>D32*F4</f>
        <v>0</v>
      </c>
      <c r="F32" s="5"/>
    </row>
    <row r="33" spans="1:6" ht="15.6" x14ac:dyDescent="0.3">
      <c r="A33" s="12" t="s">
        <v>99</v>
      </c>
      <c r="B33" s="6">
        <v>20.059999999999999</v>
      </c>
      <c r="C33" s="6">
        <v>20.36</v>
      </c>
      <c r="D33" s="5">
        <f t="shared" si="0"/>
        <v>0.30000000000000071</v>
      </c>
      <c r="E33" s="7">
        <f>D33*F4</f>
        <v>4.0050000000000097</v>
      </c>
      <c r="F33" s="5"/>
    </row>
    <row r="34" spans="1:6" ht="15.6" x14ac:dyDescent="0.3">
      <c r="A34" s="12" t="s">
        <v>100</v>
      </c>
      <c r="B34" s="6">
        <v>13.91</v>
      </c>
      <c r="C34" s="6">
        <v>14.45</v>
      </c>
      <c r="D34" s="5">
        <f t="shared" si="0"/>
        <v>0.53999999999999915</v>
      </c>
      <c r="E34" s="7">
        <f>D34*F4</f>
        <v>7.2089999999999881</v>
      </c>
      <c r="F34" s="5"/>
    </row>
    <row r="35" spans="1:6" ht="15.6" x14ac:dyDescent="0.3">
      <c r="A35" s="12" t="s">
        <v>101</v>
      </c>
      <c r="B35" s="6">
        <v>9.08</v>
      </c>
      <c r="C35" s="6">
        <v>9.08</v>
      </c>
      <c r="D35" s="5">
        <f t="shared" si="0"/>
        <v>0</v>
      </c>
      <c r="E35" s="7">
        <f>D35*F4</f>
        <v>0</v>
      </c>
      <c r="F35" s="5"/>
    </row>
    <row r="36" spans="1:6" ht="15.6" x14ac:dyDescent="0.3">
      <c r="A36" s="12" t="s">
        <v>102</v>
      </c>
      <c r="B36" s="6">
        <v>2.35</v>
      </c>
      <c r="C36" s="6">
        <v>2.38</v>
      </c>
      <c r="D36" s="5">
        <f t="shared" si="0"/>
        <v>2.9999999999999805E-2</v>
      </c>
      <c r="E36" s="7">
        <f>D36*F4</f>
        <v>0.40049999999999736</v>
      </c>
      <c r="F36" s="5"/>
    </row>
    <row r="37" spans="1:6" ht="15.6" x14ac:dyDescent="0.3">
      <c r="A37" s="12" t="s">
        <v>103</v>
      </c>
      <c r="B37" s="6">
        <v>3.97</v>
      </c>
      <c r="C37" s="6">
        <v>4.78</v>
      </c>
      <c r="D37" s="5">
        <f t="shared" si="0"/>
        <v>0.81</v>
      </c>
      <c r="E37" s="46">
        <f>D37*F4</f>
        <v>10.813500000000001</v>
      </c>
      <c r="F37" s="10"/>
    </row>
    <row r="38" spans="1:6" ht="15.6" x14ac:dyDescent="0.3">
      <c r="A38" s="12" t="s">
        <v>104</v>
      </c>
      <c r="B38" s="10">
        <v>13.78</v>
      </c>
      <c r="C38" s="10">
        <v>15.78</v>
      </c>
      <c r="D38" s="5">
        <f>C38-B38</f>
        <v>2</v>
      </c>
      <c r="E38" s="46">
        <f>D38*F4</f>
        <v>26.7</v>
      </c>
      <c r="F38" s="10"/>
    </row>
    <row r="39" spans="1:6" ht="15.6" x14ac:dyDescent="0.3">
      <c r="A39" s="12" t="s">
        <v>105</v>
      </c>
      <c r="B39" s="10">
        <v>1.25</v>
      </c>
      <c r="C39" s="10">
        <v>1.45</v>
      </c>
      <c r="D39" s="5">
        <f t="shared" si="0"/>
        <v>0.19999999999999996</v>
      </c>
      <c r="E39" s="46">
        <f>D39*F4</f>
        <v>2.6699999999999995</v>
      </c>
      <c r="F39" s="10"/>
    </row>
    <row r="40" spans="1:6" ht="15.6" x14ac:dyDescent="0.3">
      <c r="A40" s="12" t="s">
        <v>106</v>
      </c>
      <c r="B40" s="10">
        <v>14.36</v>
      </c>
      <c r="C40" s="10">
        <v>14.37</v>
      </c>
      <c r="D40" s="5">
        <f>C40-B40</f>
        <v>9.9999999999997868E-3</v>
      </c>
      <c r="E40" s="46">
        <f>D40*F4</f>
        <v>0.13349999999999715</v>
      </c>
      <c r="F40" s="10"/>
    </row>
    <row r="41" spans="1:6" ht="15.6" x14ac:dyDescent="0.3">
      <c r="A41" s="12" t="s">
        <v>18</v>
      </c>
      <c r="B41" s="10">
        <v>1.27</v>
      </c>
      <c r="C41" s="10">
        <v>1.29</v>
      </c>
      <c r="D41" s="5">
        <f t="shared" si="0"/>
        <v>2.0000000000000018E-2</v>
      </c>
      <c r="E41" s="46">
        <f>D41*F4</f>
        <v>0.26700000000000024</v>
      </c>
      <c r="F41" s="10"/>
    </row>
    <row r="42" spans="1:6" ht="15.6" x14ac:dyDescent="0.3">
      <c r="A42" s="12" t="s">
        <v>19</v>
      </c>
      <c r="B42" s="10">
        <v>47.26</v>
      </c>
      <c r="C42" s="10">
        <v>50.86</v>
      </c>
      <c r="D42" s="5">
        <f>C42-B42</f>
        <v>3.6000000000000014</v>
      </c>
      <c r="E42" s="46">
        <f>D42*F4</f>
        <v>48.060000000000016</v>
      </c>
      <c r="F42" s="10"/>
    </row>
    <row r="43" spans="1:6" ht="15.6" x14ac:dyDescent="0.3">
      <c r="A43" s="12" t="s">
        <v>107</v>
      </c>
      <c r="B43" s="10">
        <v>9.17</v>
      </c>
      <c r="C43" s="10">
        <v>10.75</v>
      </c>
      <c r="D43" s="5">
        <f t="shared" si="0"/>
        <v>1.58</v>
      </c>
      <c r="E43" s="46">
        <f>D43*F4</f>
        <v>21.093</v>
      </c>
      <c r="F43" s="10"/>
    </row>
    <row r="44" spans="1:6" ht="15.6" x14ac:dyDescent="0.3">
      <c r="A44" s="12" t="s">
        <v>108</v>
      </c>
      <c r="B44" s="10">
        <v>5.58</v>
      </c>
      <c r="C44" s="10">
        <v>5.59</v>
      </c>
      <c r="D44" s="5">
        <f t="shared" si="0"/>
        <v>9.9999999999997868E-3</v>
      </c>
      <c r="E44" s="46">
        <f>D44*F4</f>
        <v>0.13349999999999715</v>
      </c>
      <c r="F44" s="10"/>
    </row>
    <row r="45" spans="1:6" ht="15.6" x14ac:dyDescent="0.3">
      <c r="A45" s="12" t="s">
        <v>20</v>
      </c>
      <c r="B45" s="10">
        <v>8.6999999999999993</v>
      </c>
      <c r="C45" s="10">
        <v>9.76</v>
      </c>
      <c r="D45" s="5">
        <f t="shared" si="0"/>
        <v>1.0600000000000005</v>
      </c>
      <c r="E45" s="46">
        <f>D45*F4</f>
        <v>14.151000000000007</v>
      </c>
      <c r="F45" s="10"/>
    </row>
    <row r="46" spans="1:6" ht="15.6" x14ac:dyDescent="0.3">
      <c r="A46" s="12" t="s">
        <v>21</v>
      </c>
      <c r="B46" s="10">
        <v>2.95</v>
      </c>
      <c r="C46" s="10">
        <v>2.97</v>
      </c>
      <c r="D46" s="5">
        <f t="shared" si="0"/>
        <v>2.0000000000000018E-2</v>
      </c>
      <c r="E46" s="46">
        <f>D46*F4</f>
        <v>0.26700000000000024</v>
      </c>
      <c r="F46" s="10"/>
    </row>
    <row r="47" spans="1:6" ht="15.6" x14ac:dyDescent="0.3">
      <c r="A47" s="12" t="s">
        <v>22</v>
      </c>
      <c r="B47" s="10">
        <v>30.98</v>
      </c>
      <c r="C47" s="10">
        <v>33.68</v>
      </c>
      <c r="D47" s="5">
        <f t="shared" si="0"/>
        <v>2.6999999999999993</v>
      </c>
      <c r="E47" s="46">
        <f>D47*F4</f>
        <v>36.044999999999987</v>
      </c>
      <c r="F47" s="10"/>
    </row>
    <row r="48" spans="1:6" ht="15.6" x14ac:dyDescent="0.3">
      <c r="A48" s="12" t="s">
        <v>23</v>
      </c>
      <c r="B48" s="10">
        <v>10.91</v>
      </c>
      <c r="C48" s="10">
        <v>10.96</v>
      </c>
      <c r="D48" s="5">
        <f t="shared" si="0"/>
        <v>5.0000000000000711E-2</v>
      </c>
      <c r="E48" s="46">
        <f>D48*F4</f>
        <v>0.66750000000000942</v>
      </c>
      <c r="F48" s="10"/>
    </row>
    <row r="49" spans="1:6" ht="15.6" x14ac:dyDescent="0.3">
      <c r="A49" s="12" t="s">
        <v>24</v>
      </c>
      <c r="B49" s="10">
        <v>3.91</v>
      </c>
      <c r="C49" s="10">
        <v>4.8499999999999996</v>
      </c>
      <c r="D49" s="5">
        <f t="shared" si="0"/>
        <v>0.9399999999999995</v>
      </c>
      <c r="E49" s="46">
        <f>D49*F4</f>
        <v>12.548999999999992</v>
      </c>
      <c r="F49" s="10"/>
    </row>
    <row r="50" spans="1:6" ht="15.6" x14ac:dyDescent="0.3">
      <c r="A50" s="12" t="s">
        <v>25</v>
      </c>
      <c r="B50" s="10">
        <v>2.2799999999999998</v>
      </c>
      <c r="C50" s="10">
        <v>2.2799999999999998</v>
      </c>
      <c r="D50" s="5">
        <f t="shared" si="0"/>
        <v>0</v>
      </c>
      <c r="E50" s="46">
        <f>D50*F4</f>
        <v>0</v>
      </c>
      <c r="F50" s="10"/>
    </row>
    <row r="51" spans="1:6" ht="15.6" x14ac:dyDescent="0.3">
      <c r="A51" s="12" t="s">
        <v>26</v>
      </c>
      <c r="B51" s="10">
        <v>8.74</v>
      </c>
      <c r="C51" s="10">
        <v>9.57</v>
      </c>
      <c r="D51" s="5">
        <f t="shared" si="0"/>
        <v>0.83000000000000007</v>
      </c>
      <c r="E51" s="46">
        <f>D51*F4</f>
        <v>11.080500000000001</v>
      </c>
      <c r="F51" s="10"/>
    </row>
    <row r="52" spans="1:6" ht="15.6" x14ac:dyDescent="0.3">
      <c r="A52" s="12" t="s">
        <v>27</v>
      </c>
      <c r="B52" s="10">
        <v>6.23</v>
      </c>
      <c r="C52" s="10">
        <v>7.32</v>
      </c>
      <c r="D52" s="5">
        <f t="shared" si="0"/>
        <v>1.0899999999999999</v>
      </c>
      <c r="E52" s="46">
        <f>D52*F4</f>
        <v>14.551499999999997</v>
      </c>
      <c r="F52" s="10"/>
    </row>
    <row r="53" spans="1:6" ht="15.6" x14ac:dyDescent="0.3">
      <c r="A53" s="12" t="s">
        <v>109</v>
      </c>
      <c r="B53" s="10">
        <v>51.84</v>
      </c>
      <c r="C53" s="10">
        <v>51.84</v>
      </c>
      <c r="D53" s="5">
        <f>C53-B53</f>
        <v>0</v>
      </c>
      <c r="E53" s="46">
        <f>D53*F4</f>
        <v>0</v>
      </c>
      <c r="F53" s="10"/>
    </row>
    <row r="54" spans="1:6" ht="15.6" x14ac:dyDescent="0.3">
      <c r="A54" s="12" t="s">
        <v>28</v>
      </c>
      <c r="B54" s="10">
        <v>5.64</v>
      </c>
      <c r="C54" s="10">
        <v>5.64</v>
      </c>
      <c r="D54" s="5">
        <f t="shared" si="0"/>
        <v>0</v>
      </c>
      <c r="E54" s="46">
        <f>D54*F4</f>
        <v>0</v>
      </c>
      <c r="F54" s="10"/>
    </row>
    <row r="55" spans="1:6" ht="15.6" x14ac:dyDescent="0.3">
      <c r="A55" s="12" t="s">
        <v>29</v>
      </c>
      <c r="B55" s="10">
        <v>19.32</v>
      </c>
      <c r="C55" s="10">
        <v>19.32</v>
      </c>
      <c r="D55" s="5">
        <f t="shared" si="0"/>
        <v>0</v>
      </c>
      <c r="E55" s="46">
        <f>D55*F4</f>
        <v>0</v>
      </c>
      <c r="F55" s="10"/>
    </row>
    <row r="56" spans="1:6" ht="15.6" x14ac:dyDescent="0.3">
      <c r="A56" s="12" t="s">
        <v>30</v>
      </c>
      <c r="B56" s="10">
        <v>0.98</v>
      </c>
      <c r="C56" s="10">
        <v>0.98</v>
      </c>
      <c r="D56" s="5">
        <f t="shared" si="0"/>
        <v>0</v>
      </c>
      <c r="E56" s="46">
        <f>D56*F4</f>
        <v>0</v>
      </c>
      <c r="F56" s="10"/>
    </row>
    <row r="57" spans="1:6" ht="15.6" x14ac:dyDescent="0.3">
      <c r="A57" s="12" t="s">
        <v>31</v>
      </c>
      <c r="B57" s="10">
        <v>4.47</v>
      </c>
      <c r="C57" s="10">
        <v>4.57</v>
      </c>
      <c r="D57" s="5">
        <f>C57-B57</f>
        <v>0.10000000000000053</v>
      </c>
      <c r="E57" s="46">
        <f>D57*F4</f>
        <v>1.3350000000000071</v>
      </c>
      <c r="F57" s="10"/>
    </row>
    <row r="58" spans="1:6" ht="15.6" x14ac:dyDescent="0.3">
      <c r="A58" s="12" t="s">
        <v>32</v>
      </c>
      <c r="B58" s="10">
        <v>17.59</v>
      </c>
      <c r="C58" s="10">
        <v>19.13</v>
      </c>
      <c r="D58" s="5">
        <f t="shared" si="0"/>
        <v>1.5399999999999991</v>
      </c>
      <c r="E58" s="46">
        <f>D58*F4</f>
        <v>20.558999999999987</v>
      </c>
      <c r="F58" s="10"/>
    </row>
    <row r="59" spans="1:6" ht="15.6" x14ac:dyDescent="0.3">
      <c r="A59" s="12" t="s">
        <v>33</v>
      </c>
      <c r="B59" s="10">
        <v>14.74</v>
      </c>
      <c r="C59" s="10">
        <v>15.39</v>
      </c>
      <c r="D59" s="5">
        <f t="shared" si="0"/>
        <v>0.65000000000000036</v>
      </c>
      <c r="E59" s="46">
        <f>D59*F4</f>
        <v>8.6775000000000038</v>
      </c>
      <c r="F59" s="10"/>
    </row>
    <row r="60" spans="1:6" ht="15.6" x14ac:dyDescent="0.3">
      <c r="A60" s="12" t="s">
        <v>34</v>
      </c>
      <c r="B60" s="10">
        <v>9.99</v>
      </c>
      <c r="C60" s="10">
        <v>10.25</v>
      </c>
      <c r="D60" s="5">
        <f t="shared" si="0"/>
        <v>0.25999999999999979</v>
      </c>
      <c r="E60" s="46">
        <f>D60*F4</f>
        <v>3.470999999999997</v>
      </c>
      <c r="F60" s="10"/>
    </row>
    <row r="61" spans="1:6" ht="15.6" x14ac:dyDescent="0.3">
      <c r="A61" s="12" t="s">
        <v>110</v>
      </c>
      <c r="B61" s="10">
        <v>0.97</v>
      </c>
      <c r="C61" s="10">
        <v>0.97</v>
      </c>
      <c r="D61" s="5">
        <f t="shared" si="0"/>
        <v>0</v>
      </c>
      <c r="E61" s="46">
        <f>D61*F4</f>
        <v>0</v>
      </c>
      <c r="F61" s="10"/>
    </row>
    <row r="62" spans="1:6" ht="15.6" x14ac:dyDescent="0.3">
      <c r="A62" s="12" t="s">
        <v>35</v>
      </c>
      <c r="B62" s="10">
        <v>22.57</v>
      </c>
      <c r="C62" s="10">
        <v>23.96</v>
      </c>
      <c r="D62" s="5">
        <f t="shared" si="0"/>
        <v>1.3900000000000006</v>
      </c>
      <c r="E62" s="46">
        <f>D62*F4</f>
        <v>18.556500000000007</v>
      </c>
      <c r="F62" s="10"/>
    </row>
    <row r="63" spans="1:6" ht="15.6" x14ac:dyDescent="0.3">
      <c r="A63" s="12" t="s">
        <v>111</v>
      </c>
      <c r="B63" s="10">
        <v>1.41</v>
      </c>
      <c r="C63" s="10">
        <v>1.41</v>
      </c>
      <c r="D63" s="5">
        <f t="shared" si="0"/>
        <v>0</v>
      </c>
      <c r="E63" s="46">
        <f>D63*F4</f>
        <v>0</v>
      </c>
      <c r="F63" s="10"/>
    </row>
    <row r="64" spans="1:6" ht="15.6" x14ac:dyDescent="0.3">
      <c r="A64" s="12" t="s">
        <v>36</v>
      </c>
      <c r="B64" s="10">
        <v>26.25</v>
      </c>
      <c r="C64" s="10">
        <v>28.17</v>
      </c>
      <c r="D64" s="5">
        <f>C64-B64</f>
        <v>1.9200000000000017</v>
      </c>
      <c r="E64" s="46">
        <f>D64*F4</f>
        <v>25.632000000000023</v>
      </c>
      <c r="F64" s="10"/>
    </row>
    <row r="65" spans="1:6" ht="15.6" x14ac:dyDescent="0.3">
      <c r="A65" s="12" t="s">
        <v>37</v>
      </c>
      <c r="B65" s="10">
        <v>3.07</v>
      </c>
      <c r="C65" s="10">
        <v>3.08</v>
      </c>
      <c r="D65" s="5">
        <f>C65-B65</f>
        <v>1.0000000000000231E-2</v>
      </c>
      <c r="E65" s="46">
        <f>D65*F4</f>
        <v>0.13350000000000309</v>
      </c>
      <c r="F65" s="10"/>
    </row>
    <row r="66" spans="1:6" ht="15.6" x14ac:dyDescent="0.3">
      <c r="A66" s="12" t="s">
        <v>38</v>
      </c>
      <c r="B66" s="10">
        <v>2.16</v>
      </c>
      <c r="C66" s="10">
        <v>2.16</v>
      </c>
      <c r="D66" s="5">
        <f t="shared" si="0"/>
        <v>0</v>
      </c>
      <c r="E66" s="46">
        <f>D66*F4</f>
        <v>0</v>
      </c>
      <c r="F66" s="10"/>
    </row>
    <row r="67" spans="1:6" ht="15.6" x14ac:dyDescent="0.3">
      <c r="A67" s="12" t="s">
        <v>39</v>
      </c>
      <c r="B67" s="10">
        <v>1.42</v>
      </c>
      <c r="C67" s="10">
        <v>1.43</v>
      </c>
      <c r="D67" s="5">
        <f t="shared" si="0"/>
        <v>1.0000000000000009E-2</v>
      </c>
      <c r="E67" s="46">
        <f>D67*F4</f>
        <v>0.13350000000000012</v>
      </c>
      <c r="F67" s="10"/>
    </row>
    <row r="68" spans="1:6" ht="15.6" x14ac:dyDescent="0.3">
      <c r="A68" s="12" t="s">
        <v>40</v>
      </c>
      <c r="B68" s="10">
        <v>1.74</v>
      </c>
      <c r="C68" s="10">
        <v>1.75</v>
      </c>
      <c r="D68" s="5">
        <f t="shared" si="0"/>
        <v>1.0000000000000009E-2</v>
      </c>
      <c r="E68" s="46">
        <f>D68*F4</f>
        <v>0.13350000000000012</v>
      </c>
      <c r="F68" s="10"/>
    </row>
    <row r="69" spans="1:6" ht="15.6" x14ac:dyDescent="0.3">
      <c r="A69" s="12" t="s">
        <v>112</v>
      </c>
      <c r="B69" s="10">
        <v>1.2</v>
      </c>
      <c r="C69" s="10">
        <v>1.2</v>
      </c>
      <c r="D69" s="5">
        <f t="shared" si="0"/>
        <v>0</v>
      </c>
      <c r="E69" s="46">
        <f>D69*F4</f>
        <v>0</v>
      </c>
      <c r="F69" s="10"/>
    </row>
    <row r="70" spans="1:6" ht="15.6" x14ac:dyDescent="0.3">
      <c r="A70" s="12" t="s">
        <v>113</v>
      </c>
      <c r="B70" s="10">
        <v>1.54</v>
      </c>
      <c r="C70" s="10">
        <v>1.54</v>
      </c>
      <c r="D70" s="5">
        <f t="shared" si="0"/>
        <v>0</v>
      </c>
      <c r="E70" s="46">
        <f>D70*F4</f>
        <v>0</v>
      </c>
      <c r="F70" s="10"/>
    </row>
    <row r="71" spans="1:6" ht="15.6" x14ac:dyDescent="0.3">
      <c r="A71" s="12" t="s">
        <v>114</v>
      </c>
      <c r="B71" s="10">
        <v>5.9</v>
      </c>
      <c r="C71" s="10">
        <v>5.9</v>
      </c>
      <c r="D71" s="5">
        <f t="shared" ref="D71:D134" si="1">C71-B71</f>
        <v>0</v>
      </c>
      <c r="E71" s="46">
        <f>D71*F4</f>
        <v>0</v>
      </c>
      <c r="F71" s="10"/>
    </row>
    <row r="72" spans="1:6" ht="15.6" x14ac:dyDescent="0.3">
      <c r="A72" s="12" t="s">
        <v>115</v>
      </c>
      <c r="B72" s="10">
        <v>1.97</v>
      </c>
      <c r="C72" s="10">
        <v>1.97</v>
      </c>
      <c r="D72" s="5">
        <f t="shared" si="1"/>
        <v>0</v>
      </c>
      <c r="E72" s="46">
        <f>D72*F4</f>
        <v>0</v>
      </c>
      <c r="F72" s="10"/>
    </row>
    <row r="73" spans="1:6" ht="15.6" x14ac:dyDescent="0.3">
      <c r="A73" s="12" t="s">
        <v>116</v>
      </c>
      <c r="B73" s="10">
        <v>5.68</v>
      </c>
      <c r="C73" s="10">
        <v>5.71</v>
      </c>
      <c r="D73" s="5">
        <f t="shared" si="1"/>
        <v>3.0000000000000249E-2</v>
      </c>
      <c r="E73" s="46">
        <f>D73*F4</f>
        <v>0.4005000000000033</v>
      </c>
      <c r="F73" s="10"/>
    </row>
    <row r="74" spans="1:6" ht="15.6" x14ac:dyDescent="0.3">
      <c r="A74" s="12" t="s">
        <v>41</v>
      </c>
      <c r="B74" s="10">
        <v>1.22</v>
      </c>
      <c r="C74" s="10">
        <v>1.22</v>
      </c>
      <c r="D74" s="5">
        <f t="shared" si="1"/>
        <v>0</v>
      </c>
      <c r="E74" s="46">
        <f>D74*F4</f>
        <v>0</v>
      </c>
      <c r="F74" s="10"/>
    </row>
    <row r="75" spans="1:6" ht="15.6" x14ac:dyDescent="0.3">
      <c r="A75" s="12" t="s">
        <v>42</v>
      </c>
      <c r="B75" s="10">
        <v>6.14</v>
      </c>
      <c r="C75" s="10">
        <v>6.16</v>
      </c>
      <c r="D75" s="5">
        <f t="shared" si="1"/>
        <v>2.0000000000000462E-2</v>
      </c>
      <c r="E75" s="46">
        <f>D75*F4</f>
        <v>0.26700000000000618</v>
      </c>
      <c r="F75" s="10"/>
    </row>
    <row r="76" spans="1:6" ht="15.6" x14ac:dyDescent="0.3">
      <c r="A76" s="12" t="s">
        <v>117</v>
      </c>
      <c r="B76" s="10">
        <v>1.57</v>
      </c>
      <c r="C76" s="10">
        <v>1.57</v>
      </c>
      <c r="D76" s="5">
        <f t="shared" si="1"/>
        <v>0</v>
      </c>
      <c r="E76" s="46">
        <f>D76*F4</f>
        <v>0</v>
      </c>
      <c r="F76" s="10"/>
    </row>
    <row r="77" spans="1:6" ht="15.6" x14ac:dyDescent="0.3">
      <c r="A77" s="13" t="s">
        <v>43</v>
      </c>
      <c r="B77" s="10">
        <v>80.900000000000006</v>
      </c>
      <c r="C77" s="10">
        <v>90.06</v>
      </c>
      <c r="D77" s="5">
        <f t="shared" si="1"/>
        <v>9.1599999999999966</v>
      </c>
      <c r="E77" s="46">
        <f>D77*F5</f>
        <v>79.417199999999966</v>
      </c>
      <c r="F77" s="10"/>
    </row>
    <row r="78" spans="1:6" ht="15.6" x14ac:dyDescent="0.3">
      <c r="A78" s="13" t="s">
        <v>44</v>
      </c>
      <c r="B78" s="10">
        <v>45.67</v>
      </c>
      <c r="C78" s="10">
        <v>53.6</v>
      </c>
      <c r="D78" s="5">
        <f t="shared" si="1"/>
        <v>7.93</v>
      </c>
      <c r="E78" s="46">
        <f>D78*F5</f>
        <v>68.753100000000003</v>
      </c>
      <c r="F78" s="10"/>
    </row>
    <row r="79" spans="1:6" ht="15.6" x14ac:dyDescent="0.3">
      <c r="A79" s="13" t="s">
        <v>118</v>
      </c>
      <c r="B79" s="10">
        <v>53.13</v>
      </c>
      <c r="C79" s="10">
        <v>62.75</v>
      </c>
      <c r="D79" s="5">
        <f t="shared" si="1"/>
        <v>9.6199999999999974</v>
      </c>
      <c r="E79" s="46">
        <f>D79*F5</f>
        <v>83.405399999999972</v>
      </c>
      <c r="F79" s="10"/>
    </row>
    <row r="80" spans="1:6" ht="15.6" x14ac:dyDescent="0.3">
      <c r="A80" s="13" t="s">
        <v>119</v>
      </c>
      <c r="B80" s="10">
        <v>2.4500000000000002</v>
      </c>
      <c r="C80" s="10">
        <v>2.4500000000000002</v>
      </c>
      <c r="D80" s="5">
        <f t="shared" si="1"/>
        <v>0</v>
      </c>
      <c r="E80" s="46">
        <f>D80*F5</f>
        <v>0</v>
      </c>
      <c r="F80" s="10"/>
    </row>
    <row r="81" spans="1:6" ht="15.6" x14ac:dyDescent="0.3">
      <c r="A81" s="13" t="s">
        <v>45</v>
      </c>
      <c r="B81" s="10">
        <v>98.48</v>
      </c>
      <c r="C81" s="10">
        <v>110.93</v>
      </c>
      <c r="D81" s="5">
        <f t="shared" si="1"/>
        <v>12.450000000000003</v>
      </c>
      <c r="E81" s="46">
        <f>D81*F5</f>
        <v>107.94150000000002</v>
      </c>
      <c r="F81" s="10"/>
    </row>
    <row r="82" spans="1:6" ht="15.6" x14ac:dyDescent="0.3">
      <c r="A82" s="13" t="s">
        <v>46</v>
      </c>
      <c r="B82" s="10">
        <v>164.13</v>
      </c>
      <c r="C82" s="10">
        <v>179</v>
      </c>
      <c r="D82" s="5">
        <f t="shared" si="1"/>
        <v>14.870000000000005</v>
      </c>
      <c r="E82" s="46">
        <f>D82*F5</f>
        <v>128.92290000000003</v>
      </c>
      <c r="F82" s="10"/>
    </row>
    <row r="83" spans="1:6" ht="15.6" x14ac:dyDescent="0.3">
      <c r="A83" s="13" t="s">
        <v>47</v>
      </c>
      <c r="B83" s="10">
        <v>30.67</v>
      </c>
      <c r="C83" s="10">
        <v>32.450000000000003</v>
      </c>
      <c r="D83" s="5">
        <f t="shared" si="1"/>
        <v>1.7800000000000011</v>
      </c>
      <c r="E83" s="46">
        <f>D83*F5</f>
        <v>15.43260000000001</v>
      </c>
      <c r="F83" s="10"/>
    </row>
    <row r="84" spans="1:6" ht="15.6" x14ac:dyDescent="0.3">
      <c r="A84" s="13" t="s">
        <v>48</v>
      </c>
      <c r="B84" s="10">
        <v>73.75</v>
      </c>
      <c r="C84" s="10">
        <v>80.19</v>
      </c>
      <c r="D84" s="5">
        <f t="shared" si="1"/>
        <v>6.4399999999999977</v>
      </c>
      <c r="E84" s="46">
        <f>D84*F5</f>
        <v>55.83479999999998</v>
      </c>
      <c r="F84" s="10"/>
    </row>
    <row r="85" spans="1:6" ht="15.6" x14ac:dyDescent="0.3">
      <c r="A85" s="13" t="s">
        <v>49</v>
      </c>
      <c r="B85" s="10">
        <v>119.01</v>
      </c>
      <c r="C85" s="10">
        <v>128.35</v>
      </c>
      <c r="D85" s="5">
        <f t="shared" si="1"/>
        <v>9.3399999999999892</v>
      </c>
      <c r="E85" s="46">
        <f>D85*F5</f>
        <v>80.977799999999903</v>
      </c>
      <c r="F85" s="10"/>
    </row>
    <row r="86" spans="1:6" ht="15.6" x14ac:dyDescent="0.3">
      <c r="A86" s="13" t="s">
        <v>50</v>
      </c>
      <c r="B86" s="10">
        <v>158.79</v>
      </c>
      <c r="C86" s="10">
        <v>184.98</v>
      </c>
      <c r="D86" s="5">
        <f t="shared" si="1"/>
        <v>26.189999999999998</v>
      </c>
      <c r="E86" s="46">
        <f>D86*F5</f>
        <v>227.06729999999999</v>
      </c>
      <c r="F86" s="10"/>
    </row>
    <row r="87" spans="1:6" ht="15.6" x14ac:dyDescent="0.3">
      <c r="A87" s="13" t="s">
        <v>51</v>
      </c>
      <c r="B87" s="10">
        <v>27.79</v>
      </c>
      <c r="C87" s="10">
        <v>30.89</v>
      </c>
      <c r="D87" s="5">
        <f t="shared" si="1"/>
        <v>3.1000000000000014</v>
      </c>
      <c r="E87" s="46">
        <f>D87*F5</f>
        <v>26.877000000000013</v>
      </c>
      <c r="F87" s="10"/>
    </row>
    <row r="88" spans="1:6" ht="15.6" x14ac:dyDescent="0.3">
      <c r="A88" s="13" t="s">
        <v>52</v>
      </c>
      <c r="B88" s="10">
        <v>45.43</v>
      </c>
      <c r="C88" s="10">
        <v>49.04</v>
      </c>
      <c r="D88" s="5">
        <f t="shared" si="1"/>
        <v>3.6099999999999994</v>
      </c>
      <c r="E88" s="46">
        <f>D88*F5</f>
        <v>31.298699999999993</v>
      </c>
      <c r="F88" s="10"/>
    </row>
    <row r="89" spans="1:6" ht="15.6" x14ac:dyDescent="0.3">
      <c r="A89" s="13" t="s">
        <v>120</v>
      </c>
      <c r="B89" s="10">
        <v>123.62</v>
      </c>
      <c r="C89" s="10">
        <v>138.71</v>
      </c>
      <c r="D89" s="5">
        <f t="shared" si="1"/>
        <v>15.090000000000003</v>
      </c>
      <c r="E89" s="46">
        <f>D89*F5</f>
        <v>130.83030000000002</v>
      </c>
      <c r="F89" s="10"/>
    </row>
    <row r="90" spans="1:6" ht="15.6" x14ac:dyDescent="0.3">
      <c r="A90" s="13" t="s">
        <v>53</v>
      </c>
      <c r="B90" s="10">
        <v>69.77</v>
      </c>
      <c r="C90" s="10">
        <v>76.11</v>
      </c>
      <c r="D90" s="5">
        <f t="shared" si="1"/>
        <v>6.3400000000000034</v>
      </c>
      <c r="E90" s="46">
        <f>D90*F5</f>
        <v>54.967800000000032</v>
      </c>
      <c r="F90" s="10"/>
    </row>
    <row r="91" spans="1:6" ht="15.6" x14ac:dyDescent="0.3">
      <c r="A91" s="13" t="s">
        <v>121</v>
      </c>
      <c r="B91" s="10">
        <v>1.26</v>
      </c>
      <c r="C91" s="10">
        <v>1.68</v>
      </c>
      <c r="D91" s="5">
        <f t="shared" si="1"/>
        <v>0.41999999999999993</v>
      </c>
      <c r="E91" s="46">
        <f>D91*F5</f>
        <v>3.6413999999999995</v>
      </c>
      <c r="F91" s="10"/>
    </row>
    <row r="92" spans="1:6" ht="15.6" x14ac:dyDescent="0.3">
      <c r="A92" s="13" t="s">
        <v>54</v>
      </c>
      <c r="B92" s="10">
        <v>38.39</v>
      </c>
      <c r="C92" s="10">
        <v>42.45</v>
      </c>
      <c r="D92" s="5">
        <f t="shared" si="1"/>
        <v>4.0600000000000023</v>
      </c>
      <c r="E92" s="46">
        <f>D92*F5</f>
        <v>35.200200000000017</v>
      </c>
      <c r="F92" s="10"/>
    </row>
    <row r="93" spans="1:6" ht="15.6" x14ac:dyDescent="0.3">
      <c r="A93" s="13" t="s">
        <v>55</v>
      </c>
      <c r="B93" s="10">
        <v>47.74</v>
      </c>
      <c r="C93" s="10">
        <v>48.68</v>
      </c>
      <c r="D93" s="5">
        <f t="shared" si="1"/>
        <v>0.93999999999999773</v>
      </c>
      <c r="E93" s="46">
        <f>D93*F5</f>
        <v>8.1497999999999795</v>
      </c>
      <c r="F93" s="10"/>
    </row>
    <row r="94" spans="1:6" ht="15.6" x14ac:dyDescent="0.3">
      <c r="A94" s="13" t="s">
        <v>122</v>
      </c>
      <c r="B94" s="10">
        <v>108.45</v>
      </c>
      <c r="C94" s="10">
        <v>126.85</v>
      </c>
      <c r="D94" s="5">
        <f t="shared" si="1"/>
        <v>18.399999999999991</v>
      </c>
      <c r="E94" s="46">
        <f>D94*F5</f>
        <v>159.52799999999993</v>
      </c>
      <c r="F94" s="10"/>
    </row>
    <row r="95" spans="1:6" ht="15.6" x14ac:dyDescent="0.3">
      <c r="A95" s="13" t="s">
        <v>56</v>
      </c>
      <c r="B95" s="10">
        <v>83.84</v>
      </c>
      <c r="C95" s="10">
        <v>89.28</v>
      </c>
      <c r="D95" s="5">
        <f t="shared" si="1"/>
        <v>5.4399999999999977</v>
      </c>
      <c r="E95" s="46">
        <f>D95*F5</f>
        <v>47.164799999999978</v>
      </c>
      <c r="F95" s="10"/>
    </row>
    <row r="96" spans="1:6" ht="15.6" x14ac:dyDescent="0.3">
      <c r="A96" s="12" t="s">
        <v>57</v>
      </c>
      <c r="B96" s="10">
        <v>26</v>
      </c>
      <c r="C96" s="10">
        <v>30.84</v>
      </c>
      <c r="D96" s="5">
        <f t="shared" si="1"/>
        <v>4.84</v>
      </c>
      <c r="E96" s="46">
        <f>D96*F5</f>
        <v>41.962800000000001</v>
      </c>
      <c r="F96" s="10"/>
    </row>
    <row r="97" spans="1:6" ht="15.6" x14ac:dyDescent="0.3">
      <c r="A97" s="12" t="s">
        <v>58</v>
      </c>
      <c r="B97" s="10">
        <v>4.79</v>
      </c>
      <c r="C97" s="10">
        <v>4.79</v>
      </c>
      <c r="D97" s="5">
        <f t="shared" si="1"/>
        <v>0</v>
      </c>
      <c r="E97" s="46">
        <f>D97*F5</f>
        <v>0</v>
      </c>
      <c r="F97" s="10"/>
    </row>
    <row r="98" spans="1:6" ht="15.6" x14ac:dyDescent="0.3">
      <c r="A98" s="13" t="s">
        <v>59</v>
      </c>
      <c r="B98" s="10">
        <v>351.75</v>
      </c>
      <c r="C98" s="10">
        <v>371.22</v>
      </c>
      <c r="D98" s="5">
        <f t="shared" si="1"/>
        <v>19.470000000000027</v>
      </c>
      <c r="E98" s="46">
        <f>D98*F5</f>
        <v>168.80490000000023</v>
      </c>
      <c r="F98" s="10"/>
    </row>
    <row r="99" spans="1:6" ht="15.6" x14ac:dyDescent="0.3">
      <c r="A99" s="13" t="s">
        <v>60</v>
      </c>
      <c r="B99" s="10">
        <v>80.89</v>
      </c>
      <c r="C99" s="10">
        <v>85.42</v>
      </c>
      <c r="D99" s="5">
        <f t="shared" si="1"/>
        <v>4.5300000000000011</v>
      </c>
      <c r="E99" s="46">
        <f>D99*F5</f>
        <v>39.275100000000009</v>
      </c>
      <c r="F99" s="10"/>
    </row>
    <row r="100" spans="1:6" ht="15.6" x14ac:dyDescent="0.3">
      <c r="A100" s="13" t="s">
        <v>61</v>
      </c>
      <c r="B100" s="10">
        <v>65.900000000000006</v>
      </c>
      <c r="C100" s="10">
        <v>73.38</v>
      </c>
      <c r="D100" s="5">
        <f t="shared" si="1"/>
        <v>7.4799999999999898</v>
      </c>
      <c r="E100" s="46">
        <f>D100*F5</f>
        <v>64.851599999999905</v>
      </c>
      <c r="F100" s="10"/>
    </row>
    <row r="101" spans="1:6" ht="15.6" x14ac:dyDescent="0.3">
      <c r="A101" s="13" t="s">
        <v>62</v>
      </c>
      <c r="B101" s="10">
        <v>263.58999999999997</v>
      </c>
      <c r="C101" s="10">
        <v>279.52</v>
      </c>
      <c r="D101" s="5">
        <f t="shared" si="1"/>
        <v>15.930000000000007</v>
      </c>
      <c r="E101" s="46">
        <f>D101*F5</f>
        <v>138.11310000000006</v>
      </c>
      <c r="F101" s="10"/>
    </row>
    <row r="102" spans="1:6" ht="15.6" x14ac:dyDescent="0.3">
      <c r="A102" s="13" t="s">
        <v>63</v>
      </c>
      <c r="B102" s="10">
        <v>101.55</v>
      </c>
      <c r="C102" s="10">
        <v>122.45</v>
      </c>
      <c r="D102" s="5">
        <f t="shared" si="1"/>
        <v>20.900000000000006</v>
      </c>
      <c r="E102" s="46">
        <f>D102*F5</f>
        <v>181.20300000000006</v>
      </c>
      <c r="F102" s="10"/>
    </row>
    <row r="103" spans="1:6" ht="15.6" x14ac:dyDescent="0.3">
      <c r="A103" s="13" t="s">
        <v>123</v>
      </c>
      <c r="B103" s="10">
        <v>8.17</v>
      </c>
      <c r="C103" s="10">
        <v>11.21</v>
      </c>
      <c r="D103" s="5">
        <f t="shared" si="1"/>
        <v>3.0400000000000009</v>
      </c>
      <c r="E103" s="46">
        <f>D103*F5</f>
        <v>26.356800000000007</v>
      </c>
      <c r="F103" s="10"/>
    </row>
    <row r="104" spans="1:6" ht="15.6" x14ac:dyDescent="0.3">
      <c r="A104" s="13" t="s">
        <v>64</v>
      </c>
      <c r="B104" s="10">
        <v>51.97</v>
      </c>
      <c r="C104" s="10">
        <v>55.26</v>
      </c>
      <c r="D104" s="5">
        <f t="shared" si="1"/>
        <v>3.2899999999999991</v>
      </c>
      <c r="E104" s="46">
        <f>D104*F5</f>
        <v>28.524299999999993</v>
      </c>
      <c r="F104" s="10"/>
    </row>
    <row r="105" spans="1:6" ht="15.6" x14ac:dyDescent="0.3">
      <c r="A105" s="13" t="s">
        <v>65</v>
      </c>
      <c r="B105" s="10">
        <v>72.55</v>
      </c>
      <c r="C105" s="10">
        <v>79</v>
      </c>
      <c r="D105" s="5">
        <f t="shared" si="1"/>
        <v>6.4500000000000028</v>
      </c>
      <c r="E105" s="46">
        <f>D105*F5</f>
        <v>55.921500000000023</v>
      </c>
      <c r="F105" s="10"/>
    </row>
    <row r="106" spans="1:6" ht="15.6" x14ac:dyDescent="0.3">
      <c r="A106" s="13" t="s">
        <v>66</v>
      </c>
      <c r="B106" s="10">
        <v>95.5</v>
      </c>
      <c r="C106" s="10">
        <v>104.39</v>
      </c>
      <c r="D106" s="5">
        <f t="shared" si="1"/>
        <v>8.89</v>
      </c>
      <c r="E106" s="46">
        <f>D106*F5</f>
        <v>77.076300000000003</v>
      </c>
      <c r="F106" s="10"/>
    </row>
    <row r="107" spans="1:6" ht="15.6" x14ac:dyDescent="0.3">
      <c r="A107" s="13" t="s">
        <v>124</v>
      </c>
      <c r="B107" s="10">
        <v>18.350000000000001</v>
      </c>
      <c r="C107" s="10">
        <v>20.96</v>
      </c>
      <c r="D107" s="5">
        <f t="shared" si="1"/>
        <v>2.6099999999999994</v>
      </c>
      <c r="E107" s="46">
        <f>D107*F5</f>
        <v>22.628699999999995</v>
      </c>
      <c r="F107" s="10"/>
    </row>
    <row r="108" spans="1:6" ht="15.6" x14ac:dyDescent="0.3">
      <c r="A108" s="13" t="s">
        <v>67</v>
      </c>
      <c r="B108" s="10">
        <v>49.27</v>
      </c>
      <c r="C108" s="10">
        <v>52.98</v>
      </c>
      <c r="D108" s="5">
        <f t="shared" si="1"/>
        <v>3.7099999999999937</v>
      </c>
      <c r="E108" s="46">
        <f>D108*F5</f>
        <v>32.165699999999944</v>
      </c>
      <c r="F108" s="10"/>
    </row>
    <row r="109" spans="1:6" ht="15.6" x14ac:dyDescent="0.3">
      <c r="A109" s="50" t="s">
        <v>68</v>
      </c>
      <c r="B109" s="51">
        <v>51.18</v>
      </c>
      <c r="C109" s="51">
        <v>57.37</v>
      </c>
      <c r="D109" s="52">
        <f t="shared" si="1"/>
        <v>6.1899999999999977</v>
      </c>
      <c r="E109" s="53">
        <f>D109*F5</f>
        <v>53.667299999999983</v>
      </c>
      <c r="F109" s="51"/>
    </row>
    <row r="110" spans="1:6" ht="15.6" x14ac:dyDescent="0.3">
      <c r="A110" s="13" t="s">
        <v>125</v>
      </c>
      <c r="B110" s="10">
        <v>83.62</v>
      </c>
      <c r="C110" s="10">
        <v>90.42</v>
      </c>
      <c r="D110" s="5">
        <f>C110-B110</f>
        <v>6.7999999999999972</v>
      </c>
      <c r="E110" s="46">
        <f>D110*F5</f>
        <v>58.955999999999975</v>
      </c>
      <c r="F110" s="10"/>
    </row>
    <row r="111" spans="1:6" ht="15.6" x14ac:dyDescent="0.3">
      <c r="A111" s="13" t="s">
        <v>126</v>
      </c>
      <c r="B111" s="10">
        <v>16.62</v>
      </c>
      <c r="C111" s="10">
        <v>21.94</v>
      </c>
      <c r="D111" s="5">
        <f t="shared" si="1"/>
        <v>5.32</v>
      </c>
      <c r="E111" s="46">
        <f>D111*F5</f>
        <v>46.124400000000001</v>
      </c>
      <c r="F111" s="10"/>
    </row>
    <row r="112" spans="1:6" ht="15.6" x14ac:dyDescent="0.3">
      <c r="A112" s="13" t="s">
        <v>69</v>
      </c>
      <c r="B112" s="10">
        <v>41.7</v>
      </c>
      <c r="C112" s="10">
        <v>43.91</v>
      </c>
      <c r="D112" s="5">
        <f t="shared" si="1"/>
        <v>2.2099999999999937</v>
      </c>
      <c r="E112" s="46">
        <f>D112*F5</f>
        <v>19.160699999999945</v>
      </c>
      <c r="F112" s="10"/>
    </row>
    <row r="113" spans="1:6" ht="15.6" x14ac:dyDescent="0.3">
      <c r="A113" s="13" t="s">
        <v>127</v>
      </c>
      <c r="B113" s="10">
        <v>115.77</v>
      </c>
      <c r="C113" s="10">
        <v>132.5</v>
      </c>
      <c r="D113" s="5">
        <f t="shared" si="1"/>
        <v>16.730000000000004</v>
      </c>
      <c r="E113" s="46">
        <f>D113*F5</f>
        <v>145.04910000000004</v>
      </c>
      <c r="F113" s="10"/>
    </row>
    <row r="114" spans="1:6" ht="15.6" x14ac:dyDescent="0.3">
      <c r="A114" s="13" t="s">
        <v>128</v>
      </c>
      <c r="B114" s="10">
        <v>61.65</v>
      </c>
      <c r="C114" s="10">
        <v>69.42</v>
      </c>
      <c r="D114" s="5">
        <f t="shared" si="1"/>
        <v>7.7700000000000031</v>
      </c>
      <c r="E114" s="46">
        <f>D114*F5</f>
        <v>67.365900000000025</v>
      </c>
      <c r="F114" s="10"/>
    </row>
    <row r="115" spans="1:6" ht="15.6" x14ac:dyDescent="0.3">
      <c r="A115" s="13" t="s">
        <v>129</v>
      </c>
      <c r="B115" s="10">
        <v>46.46</v>
      </c>
      <c r="C115" s="10">
        <v>54.8</v>
      </c>
      <c r="D115" s="5">
        <f t="shared" si="1"/>
        <v>8.3399999999999963</v>
      </c>
      <c r="E115" s="46">
        <f>D115*F5</f>
        <v>72.307799999999972</v>
      </c>
      <c r="F115" s="10"/>
    </row>
    <row r="116" spans="1:6" ht="15.6" x14ac:dyDescent="0.3">
      <c r="A116" s="13" t="s">
        <v>70</v>
      </c>
      <c r="B116" s="10">
        <v>56.6</v>
      </c>
      <c r="C116" s="10">
        <v>65.900000000000006</v>
      </c>
      <c r="D116" s="5">
        <f t="shared" si="1"/>
        <v>9.3000000000000043</v>
      </c>
      <c r="E116" s="46">
        <f>D116*F5</f>
        <v>80.631000000000043</v>
      </c>
      <c r="F116" s="10"/>
    </row>
    <row r="117" spans="1:6" ht="15.6" x14ac:dyDescent="0.3">
      <c r="A117" s="13" t="s">
        <v>71</v>
      </c>
      <c r="B117" s="10">
        <v>102.76</v>
      </c>
      <c r="C117" s="10">
        <v>108.8</v>
      </c>
      <c r="D117" s="5">
        <f t="shared" si="1"/>
        <v>6.039999999999992</v>
      </c>
      <c r="E117" s="46">
        <f>D117*F5</f>
        <v>52.366799999999934</v>
      </c>
      <c r="F117" s="10"/>
    </row>
    <row r="118" spans="1:6" ht="15.6" x14ac:dyDescent="0.3">
      <c r="A118" s="13" t="s">
        <v>130</v>
      </c>
      <c r="B118" s="10">
        <v>4.97</v>
      </c>
      <c r="C118" s="10">
        <v>4.97</v>
      </c>
      <c r="D118" s="5">
        <f t="shared" si="1"/>
        <v>0</v>
      </c>
      <c r="E118" s="46">
        <f>D118*F5</f>
        <v>0</v>
      </c>
      <c r="F118" s="10"/>
    </row>
    <row r="119" spans="1:6" ht="15.6" x14ac:dyDescent="0.3">
      <c r="A119" s="13" t="s">
        <v>131</v>
      </c>
      <c r="B119" s="10">
        <v>1.01</v>
      </c>
      <c r="C119" s="10">
        <v>1.01</v>
      </c>
      <c r="D119" s="5">
        <f t="shared" si="1"/>
        <v>0</v>
      </c>
      <c r="E119" s="46">
        <f>D119*F5</f>
        <v>0</v>
      </c>
      <c r="F119" s="10"/>
    </row>
    <row r="120" spans="1:6" ht="15.6" x14ac:dyDescent="0.3">
      <c r="A120" s="13" t="s">
        <v>72</v>
      </c>
      <c r="B120" s="10">
        <v>31.74</v>
      </c>
      <c r="C120" s="10">
        <v>37.270000000000003</v>
      </c>
      <c r="D120" s="5">
        <f t="shared" si="1"/>
        <v>5.5300000000000047</v>
      </c>
      <c r="E120" s="46">
        <f>D120*F5</f>
        <v>47.945100000000039</v>
      </c>
      <c r="F120" s="10"/>
    </row>
    <row r="121" spans="1:6" ht="15.6" x14ac:dyDescent="0.3">
      <c r="A121" s="13" t="s">
        <v>73</v>
      </c>
      <c r="B121" s="10">
        <v>84.22</v>
      </c>
      <c r="C121" s="10">
        <v>98.18</v>
      </c>
      <c r="D121" s="5">
        <f t="shared" si="1"/>
        <v>13.960000000000008</v>
      </c>
      <c r="E121" s="46">
        <f>D121*F5</f>
        <v>121.03320000000006</v>
      </c>
      <c r="F121" s="10"/>
    </row>
    <row r="122" spans="1:6" ht="15.6" x14ac:dyDescent="0.3">
      <c r="A122" s="13" t="s">
        <v>74</v>
      </c>
      <c r="B122" s="10">
        <v>22.63</v>
      </c>
      <c r="C122" s="10">
        <v>26.3</v>
      </c>
      <c r="D122" s="5">
        <f t="shared" si="1"/>
        <v>3.6700000000000017</v>
      </c>
      <c r="E122" s="46">
        <f>D122*F5</f>
        <v>31.818900000000014</v>
      </c>
      <c r="F122" s="10"/>
    </row>
    <row r="123" spans="1:6" ht="15.6" x14ac:dyDescent="0.3">
      <c r="A123" s="13" t="s">
        <v>132</v>
      </c>
      <c r="B123" s="10">
        <v>1.39</v>
      </c>
      <c r="C123" s="10">
        <v>1.4</v>
      </c>
      <c r="D123" s="5">
        <f t="shared" si="1"/>
        <v>1.0000000000000009E-2</v>
      </c>
      <c r="E123" s="46">
        <f>D123*F5</f>
        <v>8.6700000000000083E-2</v>
      </c>
      <c r="F123" s="10"/>
    </row>
    <row r="124" spans="1:6" ht="15.6" x14ac:dyDescent="0.3">
      <c r="A124" s="13" t="s">
        <v>133</v>
      </c>
      <c r="B124" s="10">
        <v>21</v>
      </c>
      <c r="C124" s="10">
        <v>25.52</v>
      </c>
      <c r="D124" s="5">
        <f t="shared" si="1"/>
        <v>4.5199999999999996</v>
      </c>
      <c r="E124" s="46">
        <f>D124*F5</f>
        <v>39.188399999999994</v>
      </c>
      <c r="F124" s="10"/>
    </row>
    <row r="125" spans="1:6" ht="15.6" x14ac:dyDescent="0.3">
      <c r="A125" s="13" t="s">
        <v>75</v>
      </c>
      <c r="B125" s="10">
        <v>1.37</v>
      </c>
      <c r="C125" s="10">
        <v>8.5500000000000007</v>
      </c>
      <c r="D125" s="5">
        <f t="shared" si="1"/>
        <v>7.1800000000000006</v>
      </c>
      <c r="E125" s="46">
        <f>D125*F5</f>
        <v>62.250600000000006</v>
      </c>
      <c r="F125" s="10"/>
    </row>
    <row r="126" spans="1:6" ht="15.6" x14ac:dyDescent="0.3">
      <c r="A126" s="13" t="s">
        <v>134</v>
      </c>
      <c r="B126" s="10">
        <v>8.9</v>
      </c>
      <c r="C126" s="10">
        <v>8.9</v>
      </c>
      <c r="D126" s="5">
        <f t="shared" si="1"/>
        <v>0</v>
      </c>
      <c r="E126" s="46">
        <f>D126*F5</f>
        <v>0</v>
      </c>
      <c r="F126" s="10"/>
    </row>
    <row r="127" spans="1:6" ht="15.6" x14ac:dyDescent="0.3">
      <c r="A127" s="13" t="s">
        <v>135</v>
      </c>
      <c r="B127" s="10">
        <v>38.96</v>
      </c>
      <c r="C127" s="10">
        <v>43.2</v>
      </c>
      <c r="D127" s="5">
        <f t="shared" si="1"/>
        <v>4.240000000000002</v>
      </c>
      <c r="E127" s="46">
        <f>D127*F5</f>
        <v>36.760800000000017</v>
      </c>
      <c r="F127" s="10"/>
    </row>
    <row r="128" spans="1:6" ht="15.6" x14ac:dyDescent="0.3">
      <c r="A128" s="13" t="s">
        <v>76</v>
      </c>
      <c r="B128" s="10">
        <v>26.4</v>
      </c>
      <c r="C128" s="10">
        <v>26.71</v>
      </c>
      <c r="D128" s="5">
        <f t="shared" si="1"/>
        <v>0.31000000000000227</v>
      </c>
      <c r="E128" s="46">
        <f>D128*F5</f>
        <v>2.6877000000000195</v>
      </c>
      <c r="F128" s="10"/>
    </row>
    <row r="129" spans="1:6" ht="15.6" x14ac:dyDescent="0.3">
      <c r="A129" s="13" t="s">
        <v>136</v>
      </c>
      <c r="B129" s="10">
        <v>55.89</v>
      </c>
      <c r="C129" s="10">
        <v>66.36</v>
      </c>
      <c r="D129" s="5">
        <f t="shared" si="1"/>
        <v>10.469999999999999</v>
      </c>
      <c r="E129" s="46">
        <f>D129*F5</f>
        <v>90.774899999999988</v>
      </c>
      <c r="F129" s="10"/>
    </row>
    <row r="130" spans="1:6" ht="15.6" x14ac:dyDescent="0.3">
      <c r="A130" s="13" t="s">
        <v>137</v>
      </c>
      <c r="B130" s="10">
        <v>56.3</v>
      </c>
      <c r="C130" s="10">
        <v>62.34</v>
      </c>
      <c r="D130" s="5">
        <f t="shared" si="1"/>
        <v>6.0400000000000063</v>
      </c>
      <c r="E130" s="46">
        <f>D130*F5</f>
        <v>52.366800000000055</v>
      </c>
      <c r="F130" s="54"/>
    </row>
    <row r="131" spans="1:6" ht="15.6" x14ac:dyDescent="0.3">
      <c r="A131" s="13" t="s">
        <v>77</v>
      </c>
      <c r="B131" s="10">
        <v>47.72</v>
      </c>
      <c r="C131" s="10">
        <v>54.17</v>
      </c>
      <c r="D131" s="5">
        <f t="shared" si="1"/>
        <v>6.4500000000000028</v>
      </c>
      <c r="E131" s="46">
        <f>D131*F5</f>
        <v>55.921500000000023</v>
      </c>
      <c r="F131" s="10"/>
    </row>
    <row r="132" spans="1:6" ht="15.6" x14ac:dyDescent="0.3">
      <c r="A132" s="13" t="s">
        <v>138</v>
      </c>
      <c r="B132" s="10">
        <v>37.49</v>
      </c>
      <c r="C132" s="10">
        <v>39.450000000000003</v>
      </c>
      <c r="D132" s="5">
        <f t="shared" si="1"/>
        <v>1.9600000000000009</v>
      </c>
      <c r="E132" s="46">
        <f>D132*F5</f>
        <v>16.993200000000009</v>
      </c>
      <c r="F132" s="10"/>
    </row>
    <row r="133" spans="1:6" ht="15.6" x14ac:dyDescent="0.3">
      <c r="A133" s="13" t="s">
        <v>78</v>
      </c>
      <c r="B133" s="10">
        <v>120.9</v>
      </c>
      <c r="C133" s="10">
        <v>125.87</v>
      </c>
      <c r="D133" s="5">
        <f t="shared" si="1"/>
        <v>4.9699999999999989</v>
      </c>
      <c r="E133" s="46">
        <f>D133*F5</f>
        <v>43.089899999999993</v>
      </c>
      <c r="F133" s="10"/>
    </row>
    <row r="134" spans="1:6" ht="15.6" x14ac:dyDescent="0.3">
      <c r="A134" s="13" t="s">
        <v>79</v>
      </c>
      <c r="B134" s="10">
        <v>63.65</v>
      </c>
      <c r="C134" s="10">
        <v>68.33</v>
      </c>
      <c r="D134" s="5">
        <f t="shared" si="1"/>
        <v>4.68</v>
      </c>
      <c r="E134" s="46">
        <f>D134*F5</f>
        <v>40.575599999999994</v>
      </c>
      <c r="F134" s="10"/>
    </row>
    <row r="135" spans="1:6" ht="15.6" x14ac:dyDescent="0.3">
      <c r="A135" s="13" t="s">
        <v>80</v>
      </c>
      <c r="B135" s="10">
        <v>66.180000000000007</v>
      </c>
      <c r="C135" s="10">
        <v>70.959999999999994</v>
      </c>
      <c r="D135" s="5">
        <f t="shared" ref="D135:D145" si="2">C135-B135</f>
        <v>4.7799999999999869</v>
      </c>
      <c r="E135" s="46">
        <f>D135*F5</f>
        <v>41.442599999999885</v>
      </c>
      <c r="F135" s="10"/>
    </row>
    <row r="136" spans="1:6" ht="15.6" x14ac:dyDescent="0.3">
      <c r="A136" s="13" t="s">
        <v>81</v>
      </c>
      <c r="B136" s="10">
        <v>90.16</v>
      </c>
      <c r="C136" s="10">
        <v>93.38</v>
      </c>
      <c r="D136" s="5">
        <f t="shared" si="2"/>
        <v>3.2199999999999989</v>
      </c>
      <c r="E136" s="46">
        <f>D136*F5</f>
        <v>27.91739999999999</v>
      </c>
      <c r="F136" s="10"/>
    </row>
    <row r="137" spans="1:6" ht="15.6" x14ac:dyDescent="0.3">
      <c r="A137" s="13" t="s">
        <v>139</v>
      </c>
      <c r="B137" s="10">
        <v>67.62</v>
      </c>
      <c r="C137" s="10">
        <v>79.94</v>
      </c>
      <c r="D137" s="5">
        <f t="shared" si="2"/>
        <v>12.319999999999993</v>
      </c>
      <c r="E137" s="46">
        <f>D137*F5</f>
        <v>106.81439999999994</v>
      </c>
      <c r="F137" s="10"/>
    </row>
    <row r="138" spans="1:6" ht="15.6" x14ac:dyDescent="0.3">
      <c r="A138" s="13" t="s">
        <v>82</v>
      </c>
      <c r="B138" s="10">
        <v>63.68</v>
      </c>
      <c r="C138" s="10">
        <v>69.19</v>
      </c>
      <c r="D138" s="5">
        <f t="shared" si="2"/>
        <v>5.509999999999998</v>
      </c>
      <c r="E138" s="46">
        <f>D138*F5</f>
        <v>47.771699999999981</v>
      </c>
      <c r="F138" s="10"/>
    </row>
    <row r="139" spans="1:6" ht="15.6" x14ac:dyDescent="0.3">
      <c r="A139" s="13" t="s">
        <v>140</v>
      </c>
      <c r="B139" s="10">
        <v>37.18</v>
      </c>
      <c r="C139" s="10">
        <v>41.11</v>
      </c>
      <c r="D139" s="5">
        <f t="shared" si="2"/>
        <v>3.9299999999999997</v>
      </c>
      <c r="E139" s="46">
        <f>D139*F5</f>
        <v>34.073099999999997</v>
      </c>
      <c r="F139" s="10"/>
    </row>
    <row r="140" spans="1:6" ht="15.6" x14ac:dyDescent="0.3">
      <c r="A140" s="13" t="s">
        <v>141</v>
      </c>
      <c r="B140" s="10">
        <v>17.18</v>
      </c>
      <c r="C140" s="10">
        <v>20.64</v>
      </c>
      <c r="D140" s="5">
        <f t="shared" si="2"/>
        <v>3.4600000000000009</v>
      </c>
      <c r="E140" s="46">
        <f>D140*F5</f>
        <v>29.998200000000008</v>
      </c>
      <c r="F140" s="10"/>
    </row>
    <row r="141" spans="1:6" ht="15.6" x14ac:dyDescent="0.3">
      <c r="A141" s="13" t="s">
        <v>142</v>
      </c>
      <c r="B141" s="10">
        <v>134.1</v>
      </c>
      <c r="C141" s="10">
        <v>156.1</v>
      </c>
      <c r="D141" s="5">
        <f t="shared" si="2"/>
        <v>22</v>
      </c>
      <c r="E141" s="46">
        <f>D141*F5</f>
        <v>190.74</v>
      </c>
      <c r="F141" s="10"/>
    </row>
    <row r="142" spans="1:6" ht="15.6" x14ac:dyDescent="0.3">
      <c r="A142" s="13" t="s">
        <v>143</v>
      </c>
      <c r="B142" s="10">
        <v>22.78</v>
      </c>
      <c r="C142" s="10">
        <v>26.53</v>
      </c>
      <c r="D142" s="5">
        <f t="shared" si="2"/>
        <v>3.75</v>
      </c>
      <c r="E142" s="46">
        <f>D142*F5</f>
        <v>32.512500000000003</v>
      </c>
      <c r="F142" s="10"/>
    </row>
    <row r="143" spans="1:6" ht="15.6" x14ac:dyDescent="0.3">
      <c r="A143" s="13" t="s">
        <v>83</v>
      </c>
      <c r="B143" s="10">
        <v>67.349999999999994</v>
      </c>
      <c r="C143" s="10">
        <v>74.31</v>
      </c>
      <c r="D143" s="5">
        <f t="shared" si="2"/>
        <v>6.960000000000008</v>
      </c>
      <c r="E143" s="46">
        <f>D143*F5</f>
        <v>60.343200000000067</v>
      </c>
      <c r="F143" s="10"/>
    </row>
    <row r="144" spans="1:6" ht="15.6" x14ac:dyDescent="0.3">
      <c r="A144" s="13" t="s">
        <v>144</v>
      </c>
      <c r="B144" s="10">
        <v>25.2</v>
      </c>
      <c r="C144" s="10">
        <v>25.79</v>
      </c>
      <c r="D144" s="5">
        <f t="shared" si="2"/>
        <v>0.58999999999999986</v>
      </c>
      <c r="E144" s="46">
        <f>D144*F5</f>
        <v>5.1152999999999986</v>
      </c>
      <c r="F144" s="10"/>
    </row>
    <row r="145" spans="1:6" ht="15.6" x14ac:dyDescent="0.3">
      <c r="A145" s="13" t="s">
        <v>145</v>
      </c>
      <c r="B145" s="10">
        <v>160.87</v>
      </c>
      <c r="C145" s="10">
        <v>183.95</v>
      </c>
      <c r="D145" s="5">
        <f t="shared" si="2"/>
        <v>23.079999999999984</v>
      </c>
      <c r="E145" s="46">
        <f>D145*F5</f>
        <v>200.10359999999986</v>
      </c>
      <c r="F145" s="10"/>
    </row>
    <row r="146" spans="1:6" ht="15.6" x14ac:dyDescent="0.3">
      <c r="A146" s="17" t="s">
        <v>5</v>
      </c>
      <c r="B146" s="18"/>
      <c r="C146" s="19"/>
      <c r="D146" s="8">
        <f>SUM(D7:D145)</f>
        <v>534.75999999999976</v>
      </c>
      <c r="E146" s="8">
        <f>SUM(E7:E145)</f>
        <v>4852.351200000001</v>
      </c>
      <c r="F146" s="5"/>
    </row>
    <row r="147" spans="1:6" x14ac:dyDescent="0.3">
      <c r="A147" s="20" t="s">
        <v>7</v>
      </c>
      <c r="B147" s="20"/>
      <c r="D147" s="21"/>
      <c r="E147" s="21"/>
      <c r="F147" s="21" t="s">
        <v>174</v>
      </c>
    </row>
    <row r="148" spans="1:6" x14ac:dyDescent="0.3">
      <c r="A148" s="22" t="s">
        <v>84</v>
      </c>
      <c r="B148" s="22"/>
      <c r="C148" s="23"/>
      <c r="D148" s="23"/>
      <c r="E148" s="23"/>
      <c r="F148" s="23"/>
    </row>
  </sheetData>
  <mergeCells count="2">
    <mergeCell ref="E8:E17"/>
    <mergeCell ref="E20:E2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Views>
    <sheetView topLeftCell="A135" workbookViewId="0">
      <selection activeCell="D146" sqref="D146"/>
    </sheetView>
  </sheetViews>
  <sheetFormatPr baseColWidth="10" defaultRowHeight="14.4" x14ac:dyDescent="0.3"/>
  <cols>
    <col min="1" max="1" width="13.88671875" customWidth="1"/>
    <col min="5" max="5" width="12.109375" style="11" customWidth="1"/>
    <col min="6" max="6" width="18.6640625" customWidth="1"/>
  </cols>
  <sheetData>
    <row r="1" spans="1:7" ht="15.6" x14ac:dyDescent="0.3">
      <c r="A1" s="14" t="s">
        <v>0</v>
      </c>
      <c r="B1" s="14"/>
      <c r="C1" s="14"/>
      <c r="D1" s="14"/>
      <c r="E1" s="14"/>
      <c r="F1" s="14"/>
    </row>
    <row r="2" spans="1:7" x14ac:dyDescent="0.3">
      <c r="A2" s="15" t="s">
        <v>146</v>
      </c>
      <c r="C2" s="15"/>
      <c r="D2" s="15"/>
      <c r="E2" s="15"/>
      <c r="F2" s="15"/>
    </row>
    <row r="3" spans="1:7" x14ac:dyDescent="0.3">
      <c r="A3" s="16" t="s">
        <v>178</v>
      </c>
      <c r="B3" s="16"/>
      <c r="C3" s="16"/>
      <c r="D3" s="16"/>
      <c r="E3" s="16"/>
      <c r="F3" s="16"/>
    </row>
    <row r="4" spans="1:7" ht="15.6" x14ac:dyDescent="0.3">
      <c r="A4" s="2" t="s">
        <v>153</v>
      </c>
      <c r="B4" s="15" t="s">
        <v>155</v>
      </c>
      <c r="C4" s="2"/>
      <c r="D4" s="2"/>
      <c r="E4" s="31" t="s">
        <v>151</v>
      </c>
      <c r="F4" s="1">
        <v>13.35</v>
      </c>
    </row>
    <row r="5" spans="1:7" ht="16.2" thickBot="1" x14ac:dyDescent="0.35">
      <c r="A5" s="2" t="s">
        <v>154</v>
      </c>
      <c r="B5" s="15" t="s">
        <v>156</v>
      </c>
      <c r="C5" s="2"/>
      <c r="D5" s="2"/>
      <c r="E5" s="3" t="s">
        <v>152</v>
      </c>
      <c r="F5" s="1">
        <v>8.67</v>
      </c>
    </row>
    <row r="6" spans="1:7" ht="15.6" thickTop="1" thickBot="1" x14ac:dyDescent="0.35">
      <c r="A6" s="4" t="s">
        <v>8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6</v>
      </c>
      <c r="G6" s="38" t="s">
        <v>150</v>
      </c>
    </row>
    <row r="7" spans="1:7" ht="16.2" thickTop="1" x14ac:dyDescent="0.3">
      <c r="A7" s="39" t="s">
        <v>85</v>
      </c>
      <c r="B7" s="40">
        <v>1.47</v>
      </c>
      <c r="C7" s="40">
        <v>1.49</v>
      </c>
      <c r="D7" s="41">
        <f t="shared" ref="D7:D70" si="0">C7-B7</f>
        <v>2.0000000000000018E-2</v>
      </c>
      <c r="E7" s="48">
        <f>D7*F4</f>
        <v>0.26700000000000024</v>
      </c>
      <c r="F7" s="35"/>
      <c r="G7" s="37"/>
    </row>
    <row r="8" spans="1:7" ht="15.6" x14ac:dyDescent="0.3">
      <c r="A8" s="26" t="s">
        <v>86</v>
      </c>
      <c r="B8" s="24">
        <v>0</v>
      </c>
      <c r="C8" s="24">
        <v>0</v>
      </c>
      <c r="D8" s="25">
        <f t="shared" si="0"/>
        <v>0</v>
      </c>
      <c r="E8" s="196">
        <f>D12*F4</f>
        <v>30.037499999999998</v>
      </c>
      <c r="F8" s="36"/>
      <c r="G8" s="49">
        <f>0.1*E8</f>
        <v>3.0037500000000001</v>
      </c>
    </row>
    <row r="9" spans="1:7" ht="15.6" x14ac:dyDescent="0.3">
      <c r="A9" s="26" t="s">
        <v>87</v>
      </c>
      <c r="B9" s="24">
        <v>0</v>
      </c>
      <c r="C9" s="24">
        <v>0</v>
      </c>
      <c r="D9" s="25">
        <f t="shared" si="0"/>
        <v>0</v>
      </c>
      <c r="E9" s="197"/>
      <c r="F9" s="36"/>
      <c r="G9" s="49">
        <f>0.1*E8</f>
        <v>3.0037500000000001</v>
      </c>
    </row>
    <row r="10" spans="1:7" ht="15.6" x14ac:dyDescent="0.3">
      <c r="A10" s="26" t="s">
        <v>88</v>
      </c>
      <c r="B10" s="24">
        <v>0</v>
      </c>
      <c r="C10" s="24">
        <v>0</v>
      </c>
      <c r="D10" s="25">
        <f t="shared" si="0"/>
        <v>0</v>
      </c>
      <c r="E10" s="197"/>
      <c r="F10" s="36"/>
      <c r="G10" s="49">
        <f>0.1*E8</f>
        <v>3.0037500000000001</v>
      </c>
    </row>
    <row r="11" spans="1:7" ht="15.6" x14ac:dyDescent="0.3">
      <c r="A11" s="27" t="s">
        <v>9</v>
      </c>
      <c r="B11" s="24">
        <v>0</v>
      </c>
      <c r="C11" s="24">
        <v>0</v>
      </c>
      <c r="D11" s="25">
        <f t="shared" si="0"/>
        <v>0</v>
      </c>
      <c r="E11" s="197"/>
      <c r="F11" s="36"/>
      <c r="G11" s="49">
        <f>0.1*E8</f>
        <v>3.0037500000000001</v>
      </c>
    </row>
    <row r="12" spans="1:7" ht="15.6" x14ac:dyDescent="0.3">
      <c r="A12" s="27" t="s">
        <v>10</v>
      </c>
      <c r="B12" s="24">
        <v>97.36</v>
      </c>
      <c r="C12" s="24">
        <v>99.61</v>
      </c>
      <c r="D12" s="25">
        <f t="shared" si="0"/>
        <v>2.25</v>
      </c>
      <c r="E12" s="197"/>
      <c r="F12" s="36"/>
      <c r="G12" s="49">
        <f>0.1*E8</f>
        <v>3.0037500000000001</v>
      </c>
    </row>
    <row r="13" spans="1:7" ht="15.6" x14ac:dyDescent="0.3">
      <c r="A13" s="27" t="s">
        <v>11</v>
      </c>
      <c r="B13" s="24">
        <v>0</v>
      </c>
      <c r="C13" s="24">
        <v>0</v>
      </c>
      <c r="D13" s="25">
        <f t="shared" si="0"/>
        <v>0</v>
      </c>
      <c r="E13" s="197"/>
      <c r="F13" s="36"/>
      <c r="G13" s="49">
        <f>0.1*E8</f>
        <v>3.0037500000000001</v>
      </c>
    </row>
    <row r="14" spans="1:7" ht="15.6" x14ac:dyDescent="0.3">
      <c r="A14" s="27" t="s">
        <v>12</v>
      </c>
      <c r="B14" s="24">
        <v>0</v>
      </c>
      <c r="C14" s="24">
        <v>0</v>
      </c>
      <c r="D14" s="25">
        <f t="shared" si="0"/>
        <v>0</v>
      </c>
      <c r="E14" s="197"/>
      <c r="F14" s="36"/>
      <c r="G14" s="49">
        <f>0.1*E8</f>
        <v>3.0037500000000001</v>
      </c>
    </row>
    <row r="15" spans="1:7" ht="15.6" x14ac:dyDescent="0.3">
      <c r="A15" s="27" t="s">
        <v>13</v>
      </c>
      <c r="B15" s="24">
        <v>0</v>
      </c>
      <c r="C15" s="24">
        <v>0</v>
      </c>
      <c r="D15" s="25">
        <f t="shared" si="0"/>
        <v>0</v>
      </c>
      <c r="E15" s="197"/>
      <c r="F15" s="36"/>
      <c r="G15" s="49">
        <f>0.1*E8</f>
        <v>3.0037500000000001</v>
      </c>
    </row>
    <row r="16" spans="1:7" ht="15.6" x14ac:dyDescent="0.3">
      <c r="A16" s="27" t="s">
        <v>89</v>
      </c>
      <c r="B16" s="24">
        <v>0</v>
      </c>
      <c r="C16" s="24">
        <v>0</v>
      </c>
      <c r="D16" s="25">
        <f t="shared" si="0"/>
        <v>0</v>
      </c>
      <c r="E16" s="197"/>
      <c r="F16" s="36"/>
      <c r="G16" s="49">
        <f>0.1*E8</f>
        <v>3.0037500000000001</v>
      </c>
    </row>
    <row r="17" spans="1:7" ht="15.6" x14ac:dyDescent="0.3">
      <c r="A17" s="27" t="s">
        <v>147</v>
      </c>
      <c r="B17" s="24">
        <v>0</v>
      </c>
      <c r="C17" s="24">
        <v>0</v>
      </c>
      <c r="D17" s="25">
        <f t="shared" si="0"/>
        <v>0</v>
      </c>
      <c r="E17" s="198"/>
      <c r="F17" s="36"/>
      <c r="G17" s="49">
        <f>0.1*E8</f>
        <v>3.0037500000000001</v>
      </c>
    </row>
    <row r="18" spans="1:7" ht="15.6" x14ac:dyDescent="0.3">
      <c r="A18" s="12" t="s">
        <v>149</v>
      </c>
      <c r="B18" s="32">
        <v>0.63</v>
      </c>
      <c r="C18" s="32">
        <v>0.64</v>
      </c>
      <c r="D18" s="33">
        <f t="shared" si="0"/>
        <v>1.0000000000000009E-2</v>
      </c>
      <c r="E18" s="34">
        <f>D18*F4</f>
        <v>0.13350000000000012</v>
      </c>
      <c r="F18" s="5"/>
      <c r="G18" s="10"/>
    </row>
    <row r="19" spans="1:7" ht="15.6" x14ac:dyDescent="0.3">
      <c r="A19" s="12" t="s">
        <v>16</v>
      </c>
      <c r="B19" s="32">
        <v>29.85</v>
      </c>
      <c r="C19" s="32">
        <v>30.13</v>
      </c>
      <c r="D19" s="33">
        <f t="shared" si="0"/>
        <v>0.27999999999999758</v>
      </c>
      <c r="E19" s="34">
        <f>D19*F4</f>
        <v>3.7379999999999676</v>
      </c>
      <c r="F19" s="5"/>
      <c r="G19" s="10"/>
    </row>
    <row r="20" spans="1:7" ht="15.6" x14ac:dyDescent="0.3">
      <c r="A20" s="28" t="s">
        <v>90</v>
      </c>
      <c r="B20" s="29">
        <v>0</v>
      </c>
      <c r="C20" s="29">
        <v>0</v>
      </c>
      <c r="D20" s="30">
        <f t="shared" si="0"/>
        <v>0</v>
      </c>
      <c r="E20" s="193">
        <f>D23*F4</f>
        <v>36.045000000000037</v>
      </c>
      <c r="F20" s="36"/>
      <c r="G20" s="49">
        <f>0.17*E20</f>
        <v>6.1276500000000071</v>
      </c>
    </row>
    <row r="21" spans="1:7" ht="15.6" x14ac:dyDescent="0.3">
      <c r="A21" s="28" t="s">
        <v>14</v>
      </c>
      <c r="B21" s="29">
        <v>0</v>
      </c>
      <c r="C21" s="29">
        <v>0</v>
      </c>
      <c r="D21" s="30">
        <f t="shared" si="0"/>
        <v>0</v>
      </c>
      <c r="E21" s="194"/>
      <c r="F21" s="36"/>
      <c r="G21" s="49">
        <f>0.17*E20</f>
        <v>6.1276500000000071</v>
      </c>
    </row>
    <row r="22" spans="1:7" ht="15.6" x14ac:dyDescent="0.3">
      <c r="A22" s="28" t="s">
        <v>148</v>
      </c>
      <c r="B22" s="29">
        <v>0</v>
      </c>
      <c r="C22" s="29">
        <v>0</v>
      </c>
      <c r="D22" s="30">
        <f t="shared" si="0"/>
        <v>0</v>
      </c>
      <c r="E22" s="194"/>
      <c r="F22" s="36"/>
      <c r="G22" s="49">
        <f>0.17*E20</f>
        <v>6.1276500000000071</v>
      </c>
    </row>
    <row r="23" spans="1:7" ht="15.6" x14ac:dyDescent="0.3">
      <c r="A23" s="28" t="s">
        <v>15</v>
      </c>
      <c r="B23" s="29">
        <v>81.06</v>
      </c>
      <c r="C23" s="29">
        <v>83.76</v>
      </c>
      <c r="D23" s="30">
        <f t="shared" si="0"/>
        <v>2.7000000000000028</v>
      </c>
      <c r="E23" s="194"/>
      <c r="F23" s="36"/>
      <c r="G23" s="49">
        <f>0.17*E20</f>
        <v>6.1276500000000071</v>
      </c>
    </row>
    <row r="24" spans="1:7" ht="15.6" x14ac:dyDescent="0.3">
      <c r="A24" s="28" t="s">
        <v>17</v>
      </c>
      <c r="B24" s="29">
        <v>0</v>
      </c>
      <c r="C24" s="29">
        <v>0</v>
      </c>
      <c r="D24" s="30">
        <f t="shared" si="0"/>
        <v>0</v>
      </c>
      <c r="E24" s="194"/>
      <c r="F24" s="36"/>
      <c r="G24" s="49">
        <f>0.17*E20</f>
        <v>6.1276500000000071</v>
      </c>
    </row>
    <row r="25" spans="1:7" ht="15.6" x14ac:dyDescent="0.3">
      <c r="A25" s="28" t="s">
        <v>91</v>
      </c>
      <c r="B25" s="29">
        <v>0</v>
      </c>
      <c r="C25" s="29">
        <v>0</v>
      </c>
      <c r="D25" s="30">
        <f t="shared" si="0"/>
        <v>0</v>
      </c>
      <c r="E25" s="195"/>
      <c r="F25" s="36"/>
      <c r="G25" s="49">
        <f>0.17*E20</f>
        <v>6.1276500000000071</v>
      </c>
    </row>
    <row r="26" spans="1:7" ht="15.6" x14ac:dyDescent="0.3">
      <c r="A26" s="12" t="s">
        <v>92</v>
      </c>
      <c r="B26" s="6">
        <v>6.8</v>
      </c>
      <c r="C26" s="6">
        <v>6.8</v>
      </c>
      <c r="D26" s="5">
        <f t="shared" si="0"/>
        <v>0</v>
      </c>
      <c r="E26" s="7">
        <f>D26*F4</f>
        <v>0</v>
      </c>
      <c r="F26" s="5"/>
    </row>
    <row r="27" spans="1:7" ht="15.6" x14ac:dyDescent="0.3">
      <c r="A27" s="12" t="s">
        <v>93</v>
      </c>
      <c r="B27" s="6">
        <v>18.82</v>
      </c>
      <c r="C27" s="6">
        <v>22.23</v>
      </c>
      <c r="D27" s="5">
        <f t="shared" si="0"/>
        <v>3.41</v>
      </c>
      <c r="E27" s="7">
        <f>D27*F4</f>
        <v>45.523499999999999</v>
      </c>
      <c r="F27" s="5"/>
    </row>
    <row r="28" spans="1:7" ht="15.6" x14ac:dyDescent="0.3">
      <c r="A28" s="12" t="s">
        <v>94</v>
      </c>
      <c r="B28" s="5">
        <v>19.25</v>
      </c>
      <c r="C28" s="5">
        <v>20.69</v>
      </c>
      <c r="D28" s="5">
        <f t="shared" si="0"/>
        <v>1.4400000000000013</v>
      </c>
      <c r="E28" s="7">
        <f>D28*F4</f>
        <v>19.224000000000018</v>
      </c>
      <c r="F28" s="5"/>
    </row>
    <row r="29" spans="1:7" ht="15.6" x14ac:dyDescent="0.3">
      <c r="A29" s="12" t="s">
        <v>95</v>
      </c>
      <c r="B29" s="6">
        <v>7.87</v>
      </c>
      <c r="C29" s="6">
        <v>8.35</v>
      </c>
      <c r="D29" s="5">
        <f t="shared" si="0"/>
        <v>0.47999999999999954</v>
      </c>
      <c r="E29" s="7">
        <f>D29*F4</f>
        <v>6.4079999999999933</v>
      </c>
      <c r="F29" s="5"/>
    </row>
    <row r="30" spans="1:7" ht="15.6" x14ac:dyDescent="0.3">
      <c r="A30" s="12" t="s">
        <v>96</v>
      </c>
      <c r="B30" s="6">
        <v>4.66</v>
      </c>
      <c r="C30" s="6">
        <v>4.66</v>
      </c>
      <c r="D30" s="5">
        <f t="shared" si="0"/>
        <v>0</v>
      </c>
      <c r="E30" s="7">
        <f>D30*F4</f>
        <v>0</v>
      </c>
      <c r="F30" s="5"/>
    </row>
    <row r="31" spans="1:7" ht="15.6" x14ac:dyDescent="0.3">
      <c r="A31" s="12" t="s">
        <v>97</v>
      </c>
      <c r="B31" s="6">
        <v>22.09</v>
      </c>
      <c r="C31" s="6">
        <v>22.17</v>
      </c>
      <c r="D31" s="5">
        <f t="shared" si="0"/>
        <v>8.0000000000001847E-2</v>
      </c>
      <c r="E31" s="7">
        <f>D31*F4</f>
        <v>1.0680000000000247</v>
      </c>
      <c r="F31" s="5"/>
    </row>
    <row r="32" spans="1:7" ht="15.6" x14ac:dyDescent="0.3">
      <c r="A32" s="12" t="s">
        <v>98</v>
      </c>
      <c r="B32" s="6">
        <v>0.33</v>
      </c>
      <c r="C32" s="6">
        <v>0.33</v>
      </c>
      <c r="D32" s="5">
        <f t="shared" si="0"/>
        <v>0</v>
      </c>
      <c r="E32" s="7">
        <f>D32*F4</f>
        <v>0</v>
      </c>
      <c r="F32" s="5"/>
    </row>
    <row r="33" spans="1:6" ht="15.6" x14ac:dyDescent="0.3">
      <c r="A33" s="12" t="s">
        <v>99</v>
      </c>
      <c r="B33" s="6">
        <v>20.36</v>
      </c>
      <c r="C33" s="6">
        <v>20.68</v>
      </c>
      <c r="D33" s="5">
        <f t="shared" si="0"/>
        <v>0.32000000000000028</v>
      </c>
      <c r="E33" s="7">
        <f>D33*F4</f>
        <v>4.2720000000000038</v>
      </c>
      <c r="F33" s="5"/>
    </row>
    <row r="34" spans="1:6" ht="15.6" x14ac:dyDescent="0.3">
      <c r="A34" s="12" t="s">
        <v>100</v>
      </c>
      <c r="B34" s="6">
        <v>14.45</v>
      </c>
      <c r="C34" s="6">
        <v>14.46</v>
      </c>
      <c r="D34" s="5">
        <f t="shared" si="0"/>
        <v>1.0000000000001563E-2</v>
      </c>
      <c r="E34" s="7">
        <f>D34*F4</f>
        <v>0.13350000000002085</v>
      </c>
      <c r="F34" s="5"/>
    </row>
    <row r="35" spans="1:6" ht="15.6" x14ac:dyDescent="0.3">
      <c r="A35" s="12" t="s">
        <v>101</v>
      </c>
      <c r="B35" s="6">
        <v>9.08</v>
      </c>
      <c r="C35" s="6">
        <v>9.09</v>
      </c>
      <c r="D35" s="5">
        <f t="shared" si="0"/>
        <v>9.9999999999997868E-3</v>
      </c>
      <c r="E35" s="7">
        <f>D35*F4</f>
        <v>0.13349999999999715</v>
      </c>
      <c r="F35" s="5"/>
    </row>
    <row r="36" spans="1:6" ht="15.6" x14ac:dyDescent="0.3">
      <c r="A36" s="12" t="s">
        <v>102</v>
      </c>
      <c r="B36" s="6">
        <v>2.38</v>
      </c>
      <c r="C36" s="6">
        <v>2.38</v>
      </c>
      <c r="D36" s="5">
        <f t="shared" si="0"/>
        <v>0</v>
      </c>
      <c r="E36" s="7">
        <f>D36*F4</f>
        <v>0</v>
      </c>
      <c r="F36" s="5"/>
    </row>
    <row r="37" spans="1:6" ht="15.6" x14ac:dyDescent="0.3">
      <c r="A37" s="12" t="s">
        <v>103</v>
      </c>
      <c r="B37" s="6">
        <v>4.78</v>
      </c>
      <c r="C37" s="6">
        <v>5.65</v>
      </c>
      <c r="D37" s="5">
        <f t="shared" si="0"/>
        <v>0.87000000000000011</v>
      </c>
      <c r="E37" s="46">
        <f>D37*F4</f>
        <v>11.614500000000001</v>
      </c>
      <c r="F37" s="10"/>
    </row>
    <row r="38" spans="1:6" ht="15.6" x14ac:dyDescent="0.3">
      <c r="A38" s="12" t="s">
        <v>104</v>
      </c>
      <c r="B38" s="10">
        <v>15.78</v>
      </c>
      <c r="C38" s="10">
        <v>16.93</v>
      </c>
      <c r="D38" s="5">
        <f>C38-B38</f>
        <v>1.1500000000000004</v>
      </c>
      <c r="E38" s="46">
        <f>D38*F4</f>
        <v>15.352500000000004</v>
      </c>
      <c r="F38" s="10"/>
    </row>
    <row r="39" spans="1:6" ht="15.6" x14ac:dyDescent="0.3">
      <c r="A39" s="12" t="s">
        <v>105</v>
      </c>
      <c r="B39" s="10">
        <v>1.45</v>
      </c>
      <c r="C39" s="10">
        <v>4.32</v>
      </c>
      <c r="D39" s="5">
        <f t="shared" si="0"/>
        <v>2.87</v>
      </c>
      <c r="E39" s="46">
        <f>D39*F4</f>
        <v>38.314500000000002</v>
      </c>
      <c r="F39" s="10"/>
    </row>
    <row r="40" spans="1:6" ht="15.6" x14ac:dyDescent="0.3">
      <c r="A40" s="12" t="s">
        <v>106</v>
      </c>
      <c r="B40" s="10">
        <v>14.37</v>
      </c>
      <c r="C40" s="10">
        <v>14.37</v>
      </c>
      <c r="D40" s="5">
        <f>C40-B40</f>
        <v>0</v>
      </c>
      <c r="E40" s="46">
        <f>D40*F4</f>
        <v>0</v>
      </c>
      <c r="F40" s="10"/>
    </row>
    <row r="41" spans="1:6" ht="15.6" x14ac:dyDescent="0.3">
      <c r="A41" s="12" t="s">
        <v>18</v>
      </c>
      <c r="B41" s="10">
        <v>1.29</v>
      </c>
      <c r="C41" s="10">
        <v>1.35</v>
      </c>
      <c r="D41" s="5">
        <f t="shared" si="0"/>
        <v>6.0000000000000053E-2</v>
      </c>
      <c r="E41" s="46">
        <f>D41*F4</f>
        <v>0.80100000000000071</v>
      </c>
      <c r="F41" s="10"/>
    </row>
    <row r="42" spans="1:6" ht="15.6" x14ac:dyDescent="0.3">
      <c r="A42" s="12" t="s">
        <v>19</v>
      </c>
      <c r="B42" s="10">
        <v>50.86</v>
      </c>
      <c r="C42" s="10">
        <v>53.89</v>
      </c>
      <c r="D42" s="5">
        <f>C42-B42</f>
        <v>3.0300000000000011</v>
      </c>
      <c r="E42" s="46">
        <f>D42*F4</f>
        <v>40.450500000000012</v>
      </c>
      <c r="F42" s="10"/>
    </row>
    <row r="43" spans="1:6" ht="15.6" x14ac:dyDescent="0.3">
      <c r="A43" s="12" t="s">
        <v>107</v>
      </c>
      <c r="B43" s="10">
        <v>10.75</v>
      </c>
      <c r="C43" s="10">
        <v>11.99</v>
      </c>
      <c r="D43" s="5">
        <f t="shared" si="0"/>
        <v>1.2400000000000002</v>
      </c>
      <c r="E43" s="46">
        <f>D43*F4</f>
        <v>16.554000000000002</v>
      </c>
      <c r="F43" s="10"/>
    </row>
    <row r="44" spans="1:6" ht="15.6" x14ac:dyDescent="0.3">
      <c r="A44" s="12" t="s">
        <v>108</v>
      </c>
      <c r="B44" s="10">
        <v>5.59</v>
      </c>
      <c r="C44" s="10">
        <v>5.59</v>
      </c>
      <c r="D44" s="5">
        <f t="shared" si="0"/>
        <v>0</v>
      </c>
      <c r="E44" s="46">
        <f>D44*F4</f>
        <v>0</v>
      </c>
      <c r="F44" s="10"/>
    </row>
    <row r="45" spans="1:6" ht="15.6" x14ac:dyDescent="0.3">
      <c r="A45" s="12" t="s">
        <v>20</v>
      </c>
      <c r="B45" s="10">
        <v>9.76</v>
      </c>
      <c r="C45" s="10">
        <v>10.56</v>
      </c>
      <c r="D45" s="5">
        <f t="shared" si="0"/>
        <v>0.80000000000000071</v>
      </c>
      <c r="E45" s="46">
        <f>D45*F4</f>
        <v>10.680000000000009</v>
      </c>
      <c r="F45" s="10"/>
    </row>
    <row r="46" spans="1:6" ht="15.6" x14ac:dyDescent="0.3">
      <c r="A46" s="12" t="s">
        <v>21</v>
      </c>
      <c r="B46" s="10">
        <v>2.97</v>
      </c>
      <c r="C46" s="10">
        <v>2.98</v>
      </c>
      <c r="D46" s="5">
        <f t="shared" si="0"/>
        <v>9.9999999999997868E-3</v>
      </c>
      <c r="E46" s="46">
        <f>D46*F4</f>
        <v>0.13349999999999715</v>
      </c>
      <c r="F46" s="10"/>
    </row>
    <row r="47" spans="1:6" ht="15.6" x14ac:dyDescent="0.3">
      <c r="A47" s="12" t="s">
        <v>22</v>
      </c>
      <c r="B47" s="10">
        <v>33.68</v>
      </c>
      <c r="C47" s="10">
        <v>36.28</v>
      </c>
      <c r="D47" s="5">
        <f t="shared" si="0"/>
        <v>2.6000000000000014</v>
      </c>
      <c r="E47" s="46">
        <f>D47*F4</f>
        <v>34.710000000000015</v>
      </c>
      <c r="F47" s="10"/>
    </row>
    <row r="48" spans="1:6" ht="15.6" x14ac:dyDescent="0.3">
      <c r="A48" s="12" t="s">
        <v>23</v>
      </c>
      <c r="B48" s="10">
        <v>10.96</v>
      </c>
      <c r="C48" s="10">
        <v>11.06</v>
      </c>
      <c r="D48" s="5">
        <f t="shared" si="0"/>
        <v>9.9999999999999645E-2</v>
      </c>
      <c r="E48" s="46">
        <f>D48*F4</f>
        <v>1.3349999999999953</v>
      </c>
      <c r="F48" s="10"/>
    </row>
    <row r="49" spans="1:6" ht="15.6" x14ac:dyDescent="0.3">
      <c r="A49" s="12" t="s">
        <v>24</v>
      </c>
      <c r="B49" s="10">
        <v>4.8499999999999996</v>
      </c>
      <c r="C49" s="10">
        <v>5.73</v>
      </c>
      <c r="D49" s="5">
        <f t="shared" si="0"/>
        <v>0.88000000000000078</v>
      </c>
      <c r="E49" s="46">
        <f>D49*F4</f>
        <v>11.74800000000001</v>
      </c>
      <c r="F49" s="10"/>
    </row>
    <row r="50" spans="1:6" ht="15.6" x14ac:dyDescent="0.3">
      <c r="A50" s="12" t="s">
        <v>25</v>
      </c>
      <c r="B50" s="10">
        <v>2.2799999999999998</v>
      </c>
      <c r="C50" s="10">
        <v>2.2799999999999998</v>
      </c>
      <c r="D50" s="5">
        <f t="shared" si="0"/>
        <v>0</v>
      </c>
      <c r="E50" s="46">
        <f>D50*F4</f>
        <v>0</v>
      </c>
      <c r="F50" s="10"/>
    </row>
    <row r="51" spans="1:6" ht="15.6" x14ac:dyDescent="0.3">
      <c r="A51" s="12" t="s">
        <v>26</v>
      </c>
      <c r="B51" s="10">
        <v>9.57</v>
      </c>
      <c r="C51" s="10">
        <v>10.3</v>
      </c>
      <c r="D51" s="5">
        <f t="shared" si="0"/>
        <v>0.73000000000000043</v>
      </c>
      <c r="E51" s="46">
        <f>D51*F4</f>
        <v>9.7455000000000052</v>
      </c>
      <c r="F51" s="10"/>
    </row>
    <row r="52" spans="1:6" ht="15.6" x14ac:dyDescent="0.3">
      <c r="A52" s="12" t="s">
        <v>27</v>
      </c>
      <c r="B52" s="10">
        <v>7.32</v>
      </c>
      <c r="C52" s="10">
        <v>8.4600000000000009</v>
      </c>
      <c r="D52" s="5">
        <f t="shared" si="0"/>
        <v>1.1400000000000006</v>
      </c>
      <c r="E52" s="46">
        <f>D52*F4</f>
        <v>15.219000000000007</v>
      </c>
      <c r="F52" s="10"/>
    </row>
    <row r="53" spans="1:6" ht="15.6" x14ac:dyDescent="0.3">
      <c r="A53" s="12" t="s">
        <v>109</v>
      </c>
      <c r="B53" s="10">
        <v>51.84</v>
      </c>
      <c r="C53" s="10">
        <v>51.84</v>
      </c>
      <c r="D53" s="5">
        <f>C53-B53</f>
        <v>0</v>
      </c>
      <c r="E53" s="46">
        <f>D53*F4</f>
        <v>0</v>
      </c>
      <c r="F53" s="10"/>
    </row>
    <row r="54" spans="1:6" ht="15.6" x14ac:dyDescent="0.3">
      <c r="A54" s="12" t="s">
        <v>28</v>
      </c>
      <c r="B54" s="10">
        <v>5.64</v>
      </c>
      <c r="C54" s="10">
        <v>5.93</v>
      </c>
      <c r="D54" s="5">
        <f t="shared" si="0"/>
        <v>0.29000000000000004</v>
      </c>
      <c r="E54" s="46">
        <f>D54*F4</f>
        <v>3.8715000000000002</v>
      </c>
      <c r="F54" s="10"/>
    </row>
    <row r="55" spans="1:6" ht="15.6" x14ac:dyDescent="0.3">
      <c r="A55" s="12" t="s">
        <v>29</v>
      </c>
      <c r="B55" s="10">
        <v>19.32</v>
      </c>
      <c r="C55" s="10">
        <v>21.26</v>
      </c>
      <c r="D55" s="5">
        <f t="shared" si="0"/>
        <v>1.9400000000000013</v>
      </c>
      <c r="E55" s="46">
        <f>D55*F4</f>
        <v>25.899000000000015</v>
      </c>
      <c r="F55" s="10"/>
    </row>
    <row r="56" spans="1:6" ht="15.6" x14ac:dyDescent="0.3">
      <c r="A56" s="12" t="s">
        <v>30</v>
      </c>
      <c r="B56" s="10">
        <v>0.98</v>
      </c>
      <c r="C56" s="10">
        <v>0.98</v>
      </c>
      <c r="D56" s="5">
        <f t="shared" si="0"/>
        <v>0</v>
      </c>
      <c r="E56" s="46">
        <f>D56*F4</f>
        <v>0</v>
      </c>
      <c r="F56" s="10"/>
    </row>
    <row r="57" spans="1:6" ht="15.6" x14ac:dyDescent="0.3">
      <c r="A57" s="12" t="s">
        <v>31</v>
      </c>
      <c r="B57" s="10">
        <v>4.57</v>
      </c>
      <c r="C57" s="10">
        <v>4.7699999999999996</v>
      </c>
      <c r="D57" s="5">
        <f>C57-B57</f>
        <v>0.19999999999999929</v>
      </c>
      <c r="E57" s="46">
        <f>D57*F4</f>
        <v>2.6699999999999906</v>
      </c>
      <c r="F57" s="10"/>
    </row>
    <row r="58" spans="1:6" ht="15.6" x14ac:dyDescent="0.3">
      <c r="A58" s="12" t="s">
        <v>32</v>
      </c>
      <c r="B58" s="10">
        <v>19.13</v>
      </c>
      <c r="C58" s="10">
        <v>20.14</v>
      </c>
      <c r="D58" s="5">
        <f t="shared" si="0"/>
        <v>1.0100000000000016</v>
      </c>
      <c r="E58" s="46">
        <f>D58*F4</f>
        <v>13.483500000000021</v>
      </c>
      <c r="F58" s="10"/>
    </row>
    <row r="59" spans="1:6" ht="15.6" x14ac:dyDescent="0.3">
      <c r="A59" s="12" t="s">
        <v>33</v>
      </c>
      <c r="B59" s="10">
        <v>15.39</v>
      </c>
      <c r="C59" s="10">
        <v>15.94</v>
      </c>
      <c r="D59" s="5">
        <f t="shared" si="0"/>
        <v>0.54999999999999893</v>
      </c>
      <c r="E59" s="46">
        <f>D59*F4</f>
        <v>7.3424999999999851</v>
      </c>
      <c r="F59" s="10"/>
    </row>
    <row r="60" spans="1:6" ht="15.6" x14ac:dyDescent="0.3">
      <c r="A60" s="12" t="s">
        <v>34</v>
      </c>
      <c r="B60" s="10">
        <v>10.25</v>
      </c>
      <c r="C60" s="10">
        <v>10.44</v>
      </c>
      <c r="D60" s="5">
        <f t="shared" si="0"/>
        <v>0.1899999999999995</v>
      </c>
      <c r="E60" s="46">
        <f>D60*F4</f>
        <v>2.5364999999999931</v>
      </c>
      <c r="F60" s="10"/>
    </row>
    <row r="61" spans="1:6" ht="15.6" x14ac:dyDescent="0.3">
      <c r="A61" s="12" t="s">
        <v>110</v>
      </c>
      <c r="B61" s="10">
        <v>0.97</v>
      </c>
      <c r="C61" s="10">
        <v>0.97</v>
      </c>
      <c r="D61" s="5">
        <f t="shared" si="0"/>
        <v>0</v>
      </c>
      <c r="E61" s="46">
        <f>D61*F4</f>
        <v>0</v>
      </c>
      <c r="F61" s="10"/>
    </row>
    <row r="62" spans="1:6" ht="15.6" x14ac:dyDescent="0.3">
      <c r="A62" s="12" t="s">
        <v>35</v>
      </c>
      <c r="B62" s="10">
        <v>23.96</v>
      </c>
      <c r="C62" s="10">
        <v>25.48</v>
      </c>
      <c r="D62" s="5">
        <f t="shared" si="0"/>
        <v>1.5199999999999996</v>
      </c>
      <c r="E62" s="46">
        <f>D62*F4</f>
        <v>20.291999999999994</v>
      </c>
      <c r="F62" s="10"/>
    </row>
    <row r="63" spans="1:6" ht="15.6" x14ac:dyDescent="0.3">
      <c r="A63" s="12" t="s">
        <v>111</v>
      </c>
      <c r="B63" s="10">
        <v>1.41</v>
      </c>
      <c r="C63" s="10">
        <v>1.41</v>
      </c>
      <c r="D63" s="5">
        <f t="shared" si="0"/>
        <v>0</v>
      </c>
      <c r="E63" s="46">
        <f>D63*F4</f>
        <v>0</v>
      </c>
      <c r="F63" s="10"/>
    </row>
    <row r="64" spans="1:6" ht="15.6" x14ac:dyDescent="0.3">
      <c r="A64" s="12" t="s">
        <v>36</v>
      </c>
      <c r="B64" s="10">
        <v>28.17</v>
      </c>
      <c r="C64" s="10">
        <v>30.61</v>
      </c>
      <c r="D64" s="5">
        <f>C64-B64</f>
        <v>2.4399999999999977</v>
      </c>
      <c r="E64" s="46">
        <f>D64*F4</f>
        <v>32.57399999999997</v>
      </c>
      <c r="F64" s="10"/>
    </row>
    <row r="65" spans="1:6" ht="15.6" x14ac:dyDescent="0.3">
      <c r="A65" s="12" t="s">
        <v>37</v>
      </c>
      <c r="B65" s="10">
        <v>3.08</v>
      </c>
      <c r="C65" s="10">
        <v>3.08</v>
      </c>
      <c r="D65" s="5">
        <f>C65-B65</f>
        <v>0</v>
      </c>
      <c r="E65" s="46">
        <f>D65*F4</f>
        <v>0</v>
      </c>
      <c r="F65" s="10"/>
    </row>
    <row r="66" spans="1:6" ht="15.6" x14ac:dyDescent="0.3">
      <c r="A66" s="12" t="s">
        <v>38</v>
      </c>
      <c r="B66" s="10">
        <v>2.16</v>
      </c>
      <c r="C66" s="10">
        <v>2.16</v>
      </c>
      <c r="D66" s="5">
        <f t="shared" si="0"/>
        <v>0</v>
      </c>
      <c r="E66" s="46">
        <f>D66*F4</f>
        <v>0</v>
      </c>
      <c r="F66" s="10"/>
    </row>
    <row r="67" spans="1:6" ht="15.6" x14ac:dyDescent="0.3">
      <c r="A67" s="12" t="s">
        <v>39</v>
      </c>
      <c r="B67" s="10">
        <v>1.43</v>
      </c>
      <c r="C67" s="10">
        <v>1.43</v>
      </c>
      <c r="D67" s="5">
        <f t="shared" si="0"/>
        <v>0</v>
      </c>
      <c r="E67" s="46">
        <f>D67*F4</f>
        <v>0</v>
      </c>
      <c r="F67" s="10"/>
    </row>
    <row r="68" spans="1:6" ht="15.6" x14ac:dyDescent="0.3">
      <c r="A68" s="12" t="s">
        <v>40</v>
      </c>
      <c r="B68" s="10">
        <v>1.75</v>
      </c>
      <c r="C68" s="10">
        <v>1.8</v>
      </c>
      <c r="D68" s="5">
        <f t="shared" si="0"/>
        <v>5.0000000000000044E-2</v>
      </c>
      <c r="E68" s="46">
        <f>D68*F4</f>
        <v>0.66750000000000054</v>
      </c>
      <c r="F68" s="10"/>
    </row>
    <row r="69" spans="1:6" ht="15.6" x14ac:dyDescent="0.3">
      <c r="A69" s="12" t="s">
        <v>112</v>
      </c>
      <c r="B69" s="10">
        <v>1.2</v>
      </c>
      <c r="C69" s="10">
        <v>1.2</v>
      </c>
      <c r="D69" s="5">
        <f t="shared" si="0"/>
        <v>0</v>
      </c>
      <c r="E69" s="46">
        <f>D69*F4</f>
        <v>0</v>
      </c>
      <c r="F69" s="10"/>
    </row>
    <row r="70" spans="1:6" ht="15.6" x14ac:dyDescent="0.3">
      <c r="A70" s="12" t="s">
        <v>113</v>
      </c>
      <c r="B70" s="10">
        <v>1.54</v>
      </c>
      <c r="C70" s="10">
        <v>1.54</v>
      </c>
      <c r="D70" s="5">
        <f t="shared" si="0"/>
        <v>0</v>
      </c>
      <c r="E70" s="46">
        <f>D70*F4</f>
        <v>0</v>
      </c>
      <c r="F70" s="10"/>
    </row>
    <row r="71" spans="1:6" ht="15.6" x14ac:dyDescent="0.3">
      <c r="A71" s="12" t="s">
        <v>114</v>
      </c>
      <c r="B71" s="10">
        <v>5.9</v>
      </c>
      <c r="C71" s="10">
        <v>5.93</v>
      </c>
      <c r="D71" s="5">
        <f t="shared" ref="D71:D134" si="1">C71-B71</f>
        <v>2.9999999999999361E-2</v>
      </c>
      <c r="E71" s="46">
        <f>D71*F4</f>
        <v>0.40049999999999147</v>
      </c>
      <c r="F71" s="10"/>
    </row>
    <row r="72" spans="1:6" ht="15.6" x14ac:dyDescent="0.3">
      <c r="A72" s="12" t="s">
        <v>115</v>
      </c>
      <c r="B72" s="10">
        <v>1.97</v>
      </c>
      <c r="C72" s="10">
        <v>1.97</v>
      </c>
      <c r="D72" s="5">
        <f t="shared" si="1"/>
        <v>0</v>
      </c>
      <c r="E72" s="46">
        <f>D72*F4</f>
        <v>0</v>
      </c>
      <c r="F72" s="10"/>
    </row>
    <row r="73" spans="1:6" ht="15.6" x14ac:dyDescent="0.3">
      <c r="A73" s="12" t="s">
        <v>116</v>
      </c>
      <c r="B73" s="10">
        <v>5.71</v>
      </c>
      <c r="C73" s="10">
        <v>5.71</v>
      </c>
      <c r="D73" s="5">
        <f t="shared" si="1"/>
        <v>0</v>
      </c>
      <c r="E73" s="46">
        <f>D73*F4</f>
        <v>0</v>
      </c>
      <c r="F73" s="10"/>
    </row>
    <row r="74" spans="1:6" ht="15.6" x14ac:dyDescent="0.3">
      <c r="A74" s="12" t="s">
        <v>41</v>
      </c>
      <c r="B74" s="10">
        <v>1.22</v>
      </c>
      <c r="C74" s="10">
        <v>1.22</v>
      </c>
      <c r="D74" s="5">
        <f t="shared" si="1"/>
        <v>0</v>
      </c>
      <c r="E74" s="46">
        <f>D74*F4</f>
        <v>0</v>
      </c>
      <c r="F74" s="10"/>
    </row>
    <row r="75" spans="1:6" ht="15.6" x14ac:dyDescent="0.3">
      <c r="A75" s="12" t="s">
        <v>42</v>
      </c>
      <c r="B75" s="10">
        <v>6.16</v>
      </c>
      <c r="C75" s="10">
        <v>6.19</v>
      </c>
      <c r="D75" s="5">
        <f t="shared" si="1"/>
        <v>3.0000000000000249E-2</v>
      </c>
      <c r="E75" s="46">
        <f>D75*F4</f>
        <v>0.4005000000000033</v>
      </c>
      <c r="F75" s="10"/>
    </row>
    <row r="76" spans="1:6" ht="15.6" x14ac:dyDescent="0.3">
      <c r="A76" s="12" t="s">
        <v>117</v>
      </c>
      <c r="B76" s="10">
        <v>1.57</v>
      </c>
      <c r="C76" s="10">
        <v>1.57</v>
      </c>
      <c r="D76" s="5">
        <f t="shared" si="1"/>
        <v>0</v>
      </c>
      <c r="E76" s="46">
        <f>D76*F4</f>
        <v>0</v>
      </c>
      <c r="F76" s="10"/>
    </row>
    <row r="77" spans="1:6" ht="15.6" x14ac:dyDescent="0.3">
      <c r="A77" s="13" t="s">
        <v>43</v>
      </c>
      <c r="B77" s="10">
        <v>90.06</v>
      </c>
      <c r="C77" s="10">
        <v>97.62</v>
      </c>
      <c r="D77" s="5">
        <f t="shared" si="1"/>
        <v>7.5600000000000023</v>
      </c>
      <c r="E77" s="46">
        <f>D77*F5</f>
        <v>65.545200000000023</v>
      </c>
      <c r="F77" s="10"/>
    </row>
    <row r="78" spans="1:6" ht="15.6" x14ac:dyDescent="0.3">
      <c r="A78" s="13" t="s">
        <v>44</v>
      </c>
      <c r="B78" s="10">
        <v>53.6</v>
      </c>
      <c r="C78" s="10">
        <v>61.1</v>
      </c>
      <c r="D78" s="5">
        <f t="shared" si="1"/>
        <v>7.5</v>
      </c>
      <c r="E78" s="46">
        <f>D78*F5</f>
        <v>65.025000000000006</v>
      </c>
      <c r="F78" s="10"/>
    </row>
    <row r="79" spans="1:6" ht="15.6" x14ac:dyDescent="0.3">
      <c r="A79" s="13" t="s">
        <v>118</v>
      </c>
      <c r="B79" s="10">
        <v>62.75</v>
      </c>
      <c r="C79" s="10">
        <v>70.98</v>
      </c>
      <c r="D79" s="5">
        <f t="shared" si="1"/>
        <v>8.230000000000004</v>
      </c>
      <c r="E79" s="46">
        <f>D79*F5</f>
        <v>71.354100000000031</v>
      </c>
      <c r="F79" s="10"/>
    </row>
    <row r="80" spans="1:6" ht="15.6" x14ac:dyDescent="0.3">
      <c r="A80" s="13" t="s">
        <v>119</v>
      </c>
      <c r="B80" s="10">
        <v>2.4500000000000002</v>
      </c>
      <c r="C80" s="10">
        <v>2.5099999999999998</v>
      </c>
      <c r="D80" s="5">
        <f t="shared" si="1"/>
        <v>5.9999999999999609E-2</v>
      </c>
      <c r="E80" s="46">
        <f>D80*F5</f>
        <v>0.52019999999999655</v>
      </c>
      <c r="F80" s="10"/>
    </row>
    <row r="81" spans="1:6" ht="15.6" x14ac:dyDescent="0.3">
      <c r="A81" s="13" t="s">
        <v>45</v>
      </c>
      <c r="B81" s="10">
        <v>110.93</v>
      </c>
      <c r="C81" s="10">
        <v>117.81</v>
      </c>
      <c r="D81" s="5">
        <f t="shared" si="1"/>
        <v>6.8799999999999955</v>
      </c>
      <c r="E81" s="46">
        <f>D81*F5</f>
        <v>59.649599999999957</v>
      </c>
      <c r="F81" s="10"/>
    </row>
    <row r="82" spans="1:6" ht="15.6" x14ac:dyDescent="0.3">
      <c r="A82" s="13" t="s">
        <v>46</v>
      </c>
      <c r="B82" s="10">
        <v>179</v>
      </c>
      <c r="C82" s="10">
        <v>192.97</v>
      </c>
      <c r="D82" s="5">
        <f t="shared" si="1"/>
        <v>13.969999999999999</v>
      </c>
      <c r="E82" s="46">
        <f>D82*F5</f>
        <v>121.11989999999999</v>
      </c>
      <c r="F82" s="10"/>
    </row>
    <row r="83" spans="1:6" ht="15.6" x14ac:dyDescent="0.3">
      <c r="A83" s="13" t="s">
        <v>47</v>
      </c>
      <c r="B83" s="10">
        <v>32.450000000000003</v>
      </c>
      <c r="C83" s="10">
        <v>33.28</v>
      </c>
      <c r="D83" s="5">
        <f t="shared" si="1"/>
        <v>0.82999999999999829</v>
      </c>
      <c r="E83" s="46">
        <f>D83*F5</f>
        <v>7.1960999999999853</v>
      </c>
      <c r="F83" s="10"/>
    </row>
    <row r="84" spans="1:6" ht="15.6" x14ac:dyDescent="0.3">
      <c r="A84" s="13" t="s">
        <v>48</v>
      </c>
      <c r="B84" s="10">
        <v>80.19</v>
      </c>
      <c r="C84" s="10">
        <v>85.28</v>
      </c>
      <c r="D84" s="5">
        <f t="shared" si="1"/>
        <v>5.0900000000000034</v>
      </c>
      <c r="E84" s="46">
        <f>D84*F5</f>
        <v>44.130300000000027</v>
      </c>
      <c r="F84" s="10"/>
    </row>
    <row r="85" spans="1:6" ht="15.6" x14ac:dyDescent="0.3">
      <c r="A85" s="13" t="s">
        <v>49</v>
      </c>
      <c r="B85" s="10">
        <v>128.35</v>
      </c>
      <c r="C85" s="10">
        <v>136.58000000000001</v>
      </c>
      <c r="D85" s="5">
        <f t="shared" si="1"/>
        <v>8.2300000000000182</v>
      </c>
      <c r="E85" s="46">
        <f>D85*F5</f>
        <v>71.354100000000159</v>
      </c>
      <c r="F85" s="10"/>
    </row>
    <row r="86" spans="1:6" ht="15.6" x14ac:dyDescent="0.3">
      <c r="A86" s="13" t="s">
        <v>50</v>
      </c>
      <c r="B86" s="10">
        <v>184.98</v>
      </c>
      <c r="C86" s="10">
        <v>195.4</v>
      </c>
      <c r="D86" s="5">
        <f t="shared" si="1"/>
        <v>10.420000000000016</v>
      </c>
      <c r="E86" s="46">
        <f>D86*F5</f>
        <v>90.341400000000135</v>
      </c>
      <c r="F86" s="10"/>
    </row>
    <row r="87" spans="1:6" ht="15.6" x14ac:dyDescent="0.3">
      <c r="A87" s="13" t="s">
        <v>51</v>
      </c>
      <c r="B87" s="10">
        <v>30.89</v>
      </c>
      <c r="C87" s="10">
        <v>32.28</v>
      </c>
      <c r="D87" s="5">
        <f t="shared" si="1"/>
        <v>1.3900000000000006</v>
      </c>
      <c r="E87" s="46">
        <f>D87*F5</f>
        <v>12.051300000000005</v>
      </c>
      <c r="F87" s="10"/>
    </row>
    <row r="88" spans="1:6" ht="15.6" x14ac:dyDescent="0.3">
      <c r="A88" s="13" t="s">
        <v>52</v>
      </c>
      <c r="B88" s="10">
        <v>49.04</v>
      </c>
      <c r="C88" s="10">
        <v>53.08</v>
      </c>
      <c r="D88" s="5">
        <f t="shared" si="1"/>
        <v>4.0399999999999991</v>
      </c>
      <c r="E88" s="46">
        <f>D88*F5</f>
        <v>35.026799999999994</v>
      </c>
      <c r="F88" s="10"/>
    </row>
    <row r="89" spans="1:6" ht="15.6" x14ac:dyDescent="0.3">
      <c r="A89" s="13" t="s">
        <v>120</v>
      </c>
      <c r="B89" s="10">
        <v>138.71</v>
      </c>
      <c r="C89" s="10">
        <v>152.07</v>
      </c>
      <c r="D89" s="5">
        <f t="shared" si="1"/>
        <v>13.359999999999985</v>
      </c>
      <c r="E89" s="46">
        <f>D89*F5</f>
        <v>115.83119999999987</v>
      </c>
      <c r="F89" s="10"/>
    </row>
    <row r="90" spans="1:6" ht="15.6" x14ac:dyDescent="0.3">
      <c r="A90" s="13" t="s">
        <v>53</v>
      </c>
      <c r="B90" s="10">
        <v>76.11</v>
      </c>
      <c r="C90" s="10">
        <v>81.489999999999995</v>
      </c>
      <c r="D90" s="5">
        <f t="shared" si="1"/>
        <v>5.3799999999999955</v>
      </c>
      <c r="E90" s="46">
        <f>D90*F5</f>
        <v>46.644599999999961</v>
      </c>
      <c r="F90" s="10"/>
    </row>
    <row r="91" spans="1:6" ht="15.6" x14ac:dyDescent="0.3">
      <c r="A91" s="13" t="s">
        <v>121</v>
      </c>
      <c r="B91" s="10">
        <v>1.68</v>
      </c>
      <c r="C91" s="10">
        <v>1.98</v>
      </c>
      <c r="D91" s="5">
        <f t="shared" si="1"/>
        <v>0.30000000000000004</v>
      </c>
      <c r="E91" s="46">
        <f>D91*F5</f>
        <v>2.6010000000000004</v>
      </c>
      <c r="F91" s="10"/>
    </row>
    <row r="92" spans="1:6" ht="15.6" x14ac:dyDescent="0.3">
      <c r="A92" s="13" t="s">
        <v>54</v>
      </c>
      <c r="B92" s="10">
        <v>42.45</v>
      </c>
      <c r="C92" s="10">
        <v>45.67</v>
      </c>
      <c r="D92" s="5">
        <f t="shared" si="1"/>
        <v>3.2199999999999989</v>
      </c>
      <c r="E92" s="46">
        <f>D92*F5</f>
        <v>27.91739999999999</v>
      </c>
      <c r="F92" s="10"/>
    </row>
    <row r="93" spans="1:6" ht="15.6" x14ac:dyDescent="0.3">
      <c r="A93" s="13" t="s">
        <v>55</v>
      </c>
      <c r="B93" s="10">
        <v>48.68</v>
      </c>
      <c r="C93" s="10">
        <v>51.18</v>
      </c>
      <c r="D93" s="5">
        <f t="shared" si="1"/>
        <v>2.5</v>
      </c>
      <c r="E93" s="46">
        <f>D93*F5</f>
        <v>21.675000000000001</v>
      </c>
      <c r="F93" s="10"/>
    </row>
    <row r="94" spans="1:6" ht="15.6" x14ac:dyDescent="0.3">
      <c r="A94" s="13" t="s">
        <v>122</v>
      </c>
      <c r="B94" s="10">
        <v>126.85</v>
      </c>
      <c r="C94" s="10">
        <v>143.69</v>
      </c>
      <c r="D94" s="5">
        <f t="shared" si="1"/>
        <v>16.840000000000003</v>
      </c>
      <c r="E94" s="46">
        <f>D94*F5</f>
        <v>146.00280000000004</v>
      </c>
      <c r="F94" s="10"/>
    </row>
    <row r="95" spans="1:6" ht="15.6" x14ac:dyDescent="0.3">
      <c r="A95" s="13" t="s">
        <v>56</v>
      </c>
      <c r="B95" s="10">
        <v>89.28</v>
      </c>
      <c r="C95" s="10">
        <v>94.47</v>
      </c>
      <c r="D95" s="5">
        <f t="shared" si="1"/>
        <v>5.1899999999999977</v>
      </c>
      <c r="E95" s="46">
        <f>D95*F5</f>
        <v>44.997299999999981</v>
      </c>
      <c r="F95" s="10"/>
    </row>
    <row r="96" spans="1:6" ht="15.6" x14ac:dyDescent="0.3">
      <c r="A96" s="12" t="s">
        <v>57</v>
      </c>
      <c r="B96" s="10">
        <v>30.84</v>
      </c>
      <c r="C96" s="10">
        <v>34.229999999999997</v>
      </c>
      <c r="D96" s="5">
        <f t="shared" si="1"/>
        <v>3.389999999999997</v>
      </c>
      <c r="E96" s="46">
        <f>D96*F5</f>
        <v>29.391299999999973</v>
      </c>
      <c r="F96" s="10"/>
    </row>
    <row r="97" spans="1:6" ht="15.6" x14ac:dyDescent="0.3">
      <c r="A97" s="12" t="s">
        <v>58</v>
      </c>
      <c r="B97" s="10">
        <v>4.79</v>
      </c>
      <c r="C97" s="10">
        <v>4.79</v>
      </c>
      <c r="D97" s="5">
        <f t="shared" si="1"/>
        <v>0</v>
      </c>
      <c r="E97" s="46">
        <f>D97*F5</f>
        <v>0</v>
      </c>
      <c r="F97" s="10"/>
    </row>
    <row r="98" spans="1:6" ht="15.6" x14ac:dyDescent="0.3">
      <c r="A98" s="13" t="s">
        <v>59</v>
      </c>
      <c r="B98" s="10">
        <v>371.22</v>
      </c>
      <c r="C98" s="10">
        <v>388.77</v>
      </c>
      <c r="D98" s="5">
        <f t="shared" si="1"/>
        <v>17.549999999999955</v>
      </c>
      <c r="E98" s="46">
        <f>D98*F5</f>
        <v>152.15849999999961</v>
      </c>
      <c r="F98" s="10"/>
    </row>
    <row r="99" spans="1:6" ht="15.6" x14ac:dyDescent="0.3">
      <c r="A99" s="13" t="s">
        <v>60</v>
      </c>
      <c r="B99" s="10">
        <v>85.42</v>
      </c>
      <c r="C99" s="10">
        <v>88.8</v>
      </c>
      <c r="D99" s="5">
        <f t="shared" si="1"/>
        <v>3.3799999999999955</v>
      </c>
      <c r="E99" s="46">
        <f>D99*F5</f>
        <v>29.304599999999962</v>
      </c>
      <c r="F99" s="10"/>
    </row>
    <row r="100" spans="1:6" ht="15.6" x14ac:dyDescent="0.3">
      <c r="A100" s="13" t="s">
        <v>61</v>
      </c>
      <c r="B100" s="10">
        <v>73.38</v>
      </c>
      <c r="C100" s="10">
        <v>76.06</v>
      </c>
      <c r="D100" s="5">
        <f t="shared" si="1"/>
        <v>2.6800000000000068</v>
      </c>
      <c r="E100" s="46">
        <f>D100*F5</f>
        <v>23.235600000000058</v>
      </c>
      <c r="F100" s="10"/>
    </row>
    <row r="101" spans="1:6" ht="15.6" x14ac:dyDescent="0.3">
      <c r="A101" s="13" t="s">
        <v>62</v>
      </c>
      <c r="B101" s="10">
        <v>279.52</v>
      </c>
      <c r="C101" s="10">
        <v>294.79000000000002</v>
      </c>
      <c r="D101" s="5">
        <f t="shared" si="1"/>
        <v>15.270000000000039</v>
      </c>
      <c r="E101" s="46">
        <f>D101*F5</f>
        <v>132.39090000000033</v>
      </c>
      <c r="F101" s="10"/>
    </row>
    <row r="102" spans="1:6" ht="15.6" x14ac:dyDescent="0.3">
      <c r="A102" s="13" t="s">
        <v>63</v>
      </c>
      <c r="B102" s="10">
        <v>122.45</v>
      </c>
      <c r="C102" s="10">
        <v>139.72</v>
      </c>
      <c r="D102" s="5">
        <f t="shared" si="1"/>
        <v>17.269999999999996</v>
      </c>
      <c r="E102" s="46">
        <f>D102*F5</f>
        <v>149.73089999999996</v>
      </c>
      <c r="F102" s="10"/>
    </row>
    <row r="103" spans="1:6" ht="15.6" x14ac:dyDescent="0.3">
      <c r="A103" s="13" t="s">
        <v>123</v>
      </c>
      <c r="B103" s="10">
        <v>11.21</v>
      </c>
      <c r="C103" s="10">
        <v>14.76</v>
      </c>
      <c r="D103" s="5">
        <f t="shared" si="1"/>
        <v>3.5499999999999989</v>
      </c>
      <c r="E103" s="46">
        <f>D103*F5</f>
        <v>30.77849999999999</v>
      </c>
      <c r="F103" s="10"/>
    </row>
    <row r="104" spans="1:6" ht="15.6" x14ac:dyDescent="0.3">
      <c r="A104" s="13" t="s">
        <v>64</v>
      </c>
      <c r="B104" s="10">
        <v>55.26</v>
      </c>
      <c r="C104" s="10">
        <v>57.58</v>
      </c>
      <c r="D104" s="5">
        <f t="shared" si="1"/>
        <v>2.3200000000000003</v>
      </c>
      <c r="E104" s="46">
        <f>D104*F5</f>
        <v>20.114400000000003</v>
      </c>
      <c r="F104" s="10"/>
    </row>
    <row r="105" spans="1:6" ht="15.6" x14ac:dyDescent="0.3">
      <c r="A105" s="13" t="s">
        <v>65</v>
      </c>
      <c r="B105" s="10">
        <v>79</v>
      </c>
      <c r="C105" s="10">
        <v>84.68</v>
      </c>
      <c r="D105" s="5">
        <f t="shared" si="1"/>
        <v>5.6800000000000068</v>
      </c>
      <c r="E105" s="46">
        <f>D105*F5</f>
        <v>49.24560000000006</v>
      </c>
      <c r="F105" s="10"/>
    </row>
    <row r="106" spans="1:6" ht="15.6" x14ac:dyDescent="0.3">
      <c r="A106" s="13" t="s">
        <v>66</v>
      </c>
      <c r="B106" s="10">
        <v>104.39</v>
      </c>
      <c r="C106" s="10">
        <v>110.51</v>
      </c>
      <c r="D106" s="5">
        <f t="shared" si="1"/>
        <v>6.1200000000000045</v>
      </c>
      <c r="E106" s="46">
        <f>D106*F5</f>
        <v>53.060400000000037</v>
      </c>
      <c r="F106" s="10"/>
    </row>
    <row r="107" spans="1:6" ht="15.6" x14ac:dyDescent="0.3">
      <c r="A107" s="13" t="s">
        <v>124</v>
      </c>
      <c r="B107" s="10">
        <v>20.96</v>
      </c>
      <c r="C107" s="10">
        <v>23.5</v>
      </c>
      <c r="D107" s="5">
        <f t="shared" si="1"/>
        <v>2.5399999999999991</v>
      </c>
      <c r="E107" s="46">
        <f>D107*F5</f>
        <v>22.021799999999992</v>
      </c>
      <c r="F107" s="10"/>
    </row>
    <row r="108" spans="1:6" ht="15.6" x14ac:dyDescent="0.3">
      <c r="A108" s="13" t="s">
        <v>67</v>
      </c>
      <c r="B108" s="10">
        <v>52.98</v>
      </c>
      <c r="C108" s="10">
        <v>56.35</v>
      </c>
      <c r="D108" s="5">
        <f t="shared" si="1"/>
        <v>3.3700000000000045</v>
      </c>
      <c r="E108" s="46">
        <f>D108*F5</f>
        <v>29.217900000000039</v>
      </c>
      <c r="F108" s="10"/>
    </row>
    <row r="109" spans="1:6" ht="15.6" x14ac:dyDescent="0.3">
      <c r="A109" s="50" t="s">
        <v>68</v>
      </c>
      <c r="B109" s="51">
        <v>57.37</v>
      </c>
      <c r="C109" s="51">
        <v>65.11</v>
      </c>
      <c r="D109" s="52">
        <f t="shared" si="1"/>
        <v>7.740000000000002</v>
      </c>
      <c r="E109" s="53">
        <f>D109*F5</f>
        <v>67.105800000000016</v>
      </c>
      <c r="F109" s="51"/>
    </row>
    <row r="110" spans="1:6" ht="15.6" x14ac:dyDescent="0.3">
      <c r="A110" s="13" t="s">
        <v>125</v>
      </c>
      <c r="B110" s="10">
        <v>90.42</v>
      </c>
      <c r="C110" s="10">
        <v>99.4</v>
      </c>
      <c r="D110" s="5">
        <f>C110-B110</f>
        <v>8.980000000000004</v>
      </c>
      <c r="E110" s="46">
        <f>D110*F5</f>
        <v>77.856600000000029</v>
      </c>
      <c r="F110" s="10"/>
    </row>
    <row r="111" spans="1:6" ht="15.6" x14ac:dyDescent="0.3">
      <c r="A111" s="13" t="s">
        <v>126</v>
      </c>
      <c r="B111" s="10">
        <v>21.94</v>
      </c>
      <c r="C111" s="10">
        <v>26.46</v>
      </c>
      <c r="D111" s="5">
        <f t="shared" si="1"/>
        <v>4.5199999999999996</v>
      </c>
      <c r="E111" s="46">
        <f>D111*F5</f>
        <v>39.188399999999994</v>
      </c>
      <c r="F111" s="10"/>
    </row>
    <row r="112" spans="1:6" ht="15.6" x14ac:dyDescent="0.3">
      <c r="A112" s="13" t="s">
        <v>69</v>
      </c>
      <c r="B112" s="10">
        <v>43.91</v>
      </c>
      <c r="C112" s="10">
        <v>44</v>
      </c>
      <c r="D112" s="5">
        <f t="shared" si="1"/>
        <v>9.0000000000003411E-2</v>
      </c>
      <c r="E112" s="46">
        <f>D112*F5</f>
        <v>0.78030000000002953</v>
      </c>
      <c r="F112" s="10"/>
    </row>
    <row r="113" spans="1:6" ht="15.6" x14ac:dyDescent="0.3">
      <c r="A113" s="13" t="s">
        <v>127</v>
      </c>
      <c r="B113" s="10">
        <v>132.5</v>
      </c>
      <c r="C113" s="10">
        <v>148.26</v>
      </c>
      <c r="D113" s="5">
        <f t="shared" si="1"/>
        <v>15.759999999999991</v>
      </c>
      <c r="E113" s="46">
        <f>D113*F5</f>
        <v>136.63919999999993</v>
      </c>
      <c r="F113" s="10"/>
    </row>
    <row r="114" spans="1:6" ht="15.6" x14ac:dyDescent="0.3">
      <c r="A114" s="13" t="s">
        <v>128</v>
      </c>
      <c r="B114" s="10">
        <v>69.42</v>
      </c>
      <c r="C114" s="10">
        <v>76.05</v>
      </c>
      <c r="D114" s="5">
        <f t="shared" si="1"/>
        <v>6.6299999999999955</v>
      </c>
      <c r="E114" s="46">
        <f>D114*F5</f>
        <v>57.48209999999996</v>
      </c>
      <c r="F114" s="10"/>
    </row>
    <row r="115" spans="1:6" ht="15.6" x14ac:dyDescent="0.3">
      <c r="A115" s="13" t="s">
        <v>129</v>
      </c>
      <c r="B115" s="10">
        <v>54.8</v>
      </c>
      <c r="C115" s="10">
        <v>61.88</v>
      </c>
      <c r="D115" s="5">
        <f t="shared" si="1"/>
        <v>7.0800000000000054</v>
      </c>
      <c r="E115" s="46">
        <f>D115*F5</f>
        <v>61.383600000000044</v>
      </c>
      <c r="F115" s="10"/>
    </row>
    <row r="116" spans="1:6" ht="15.6" x14ac:dyDescent="0.3">
      <c r="A116" s="13" t="s">
        <v>70</v>
      </c>
      <c r="B116" s="10">
        <v>65.900000000000006</v>
      </c>
      <c r="C116" s="10">
        <v>67.06</v>
      </c>
      <c r="D116" s="5">
        <f t="shared" si="1"/>
        <v>1.1599999999999966</v>
      </c>
      <c r="E116" s="46">
        <f>D116*F5</f>
        <v>10.05719999999997</v>
      </c>
      <c r="F116" s="10"/>
    </row>
    <row r="117" spans="1:6" ht="15.6" x14ac:dyDescent="0.3">
      <c r="A117" s="13" t="s">
        <v>71</v>
      </c>
      <c r="B117" s="10">
        <v>108.8</v>
      </c>
      <c r="C117" s="10">
        <v>116.14</v>
      </c>
      <c r="D117" s="5">
        <f t="shared" si="1"/>
        <v>7.3400000000000034</v>
      </c>
      <c r="E117" s="46">
        <f>D117*F5</f>
        <v>63.637800000000027</v>
      </c>
      <c r="F117" s="10"/>
    </row>
    <row r="118" spans="1:6" ht="15.6" x14ac:dyDescent="0.3">
      <c r="A118" s="13" t="s">
        <v>130</v>
      </c>
      <c r="B118" s="10">
        <v>4.97</v>
      </c>
      <c r="C118" s="10">
        <v>5.12</v>
      </c>
      <c r="D118" s="5">
        <f t="shared" si="1"/>
        <v>0.15000000000000036</v>
      </c>
      <c r="E118" s="46">
        <f>D118*F5</f>
        <v>1.3005000000000031</v>
      </c>
      <c r="F118" s="10"/>
    </row>
    <row r="119" spans="1:6" ht="15.6" x14ac:dyDescent="0.3">
      <c r="A119" s="13" t="s">
        <v>131</v>
      </c>
      <c r="B119" s="10">
        <v>1.01</v>
      </c>
      <c r="C119" s="10">
        <v>1.01</v>
      </c>
      <c r="D119" s="5">
        <f t="shared" si="1"/>
        <v>0</v>
      </c>
      <c r="E119" s="46">
        <f>D119*F5</f>
        <v>0</v>
      </c>
      <c r="F119" s="10"/>
    </row>
    <row r="120" spans="1:6" ht="15.6" x14ac:dyDescent="0.3">
      <c r="A120" s="13" t="s">
        <v>72</v>
      </c>
      <c r="B120" s="10">
        <v>37.270000000000003</v>
      </c>
      <c r="C120" s="10">
        <v>48.8</v>
      </c>
      <c r="D120" s="5">
        <f t="shared" si="1"/>
        <v>11.529999999999994</v>
      </c>
      <c r="E120" s="46">
        <f>D120*F5</f>
        <v>99.96509999999995</v>
      </c>
      <c r="F120" s="10"/>
    </row>
    <row r="121" spans="1:6" ht="15.6" x14ac:dyDescent="0.3">
      <c r="A121" s="13" t="s">
        <v>73</v>
      </c>
      <c r="B121" s="10">
        <v>98.18</v>
      </c>
      <c r="C121" s="10">
        <v>112.9</v>
      </c>
      <c r="D121" s="5">
        <f t="shared" si="1"/>
        <v>14.719999999999999</v>
      </c>
      <c r="E121" s="46">
        <f>D121*F5</f>
        <v>127.62239999999998</v>
      </c>
      <c r="F121" s="10"/>
    </row>
    <row r="122" spans="1:6" ht="15.6" x14ac:dyDescent="0.3">
      <c r="A122" s="13" t="s">
        <v>74</v>
      </c>
      <c r="B122" s="10">
        <v>26.3</v>
      </c>
      <c r="C122" s="10">
        <v>28.27</v>
      </c>
      <c r="D122" s="5">
        <f t="shared" si="1"/>
        <v>1.9699999999999989</v>
      </c>
      <c r="E122" s="46">
        <f>D122*F5</f>
        <v>17.079899999999991</v>
      </c>
      <c r="F122" s="10"/>
    </row>
    <row r="123" spans="1:6" ht="15.6" x14ac:dyDescent="0.3">
      <c r="A123" s="13" t="s">
        <v>132</v>
      </c>
      <c r="B123" s="10">
        <v>1.4</v>
      </c>
      <c r="C123" s="10">
        <v>1.46</v>
      </c>
      <c r="D123" s="5">
        <f t="shared" si="1"/>
        <v>6.0000000000000053E-2</v>
      </c>
      <c r="E123" s="46">
        <f>D123*F5</f>
        <v>0.52020000000000044</v>
      </c>
      <c r="F123" s="10"/>
    </row>
    <row r="124" spans="1:6" ht="15.6" x14ac:dyDescent="0.3">
      <c r="A124" s="13" t="s">
        <v>133</v>
      </c>
      <c r="B124" s="10">
        <v>25.52</v>
      </c>
      <c r="C124" s="10">
        <v>30.06</v>
      </c>
      <c r="D124" s="5">
        <f t="shared" si="1"/>
        <v>4.5399999999999991</v>
      </c>
      <c r="E124" s="46">
        <f>D124*F5</f>
        <v>39.361799999999995</v>
      </c>
      <c r="F124" s="10"/>
    </row>
    <row r="125" spans="1:6" ht="15.6" x14ac:dyDescent="0.3">
      <c r="A125" s="13" t="s">
        <v>75</v>
      </c>
      <c r="B125" s="10">
        <v>8.5500000000000007</v>
      </c>
      <c r="C125" s="10">
        <v>14.58</v>
      </c>
      <c r="D125" s="5">
        <f t="shared" si="1"/>
        <v>6.0299999999999994</v>
      </c>
      <c r="E125" s="46">
        <f>D125*F5</f>
        <v>52.280099999999997</v>
      </c>
      <c r="F125" s="10"/>
    </row>
    <row r="126" spans="1:6" ht="15.6" x14ac:dyDescent="0.3">
      <c r="A126" s="13" t="s">
        <v>134</v>
      </c>
      <c r="B126" s="10">
        <v>8.9</v>
      </c>
      <c r="C126" s="10">
        <v>8.9</v>
      </c>
      <c r="D126" s="5">
        <f t="shared" si="1"/>
        <v>0</v>
      </c>
      <c r="E126" s="46">
        <f>D126*F5</f>
        <v>0</v>
      </c>
      <c r="F126" s="10"/>
    </row>
    <row r="127" spans="1:6" ht="15.6" x14ac:dyDescent="0.3">
      <c r="A127" s="13" t="s">
        <v>135</v>
      </c>
      <c r="B127" s="10">
        <v>43.2</v>
      </c>
      <c r="C127" s="10">
        <v>47.34</v>
      </c>
      <c r="D127" s="5">
        <f t="shared" si="1"/>
        <v>4.1400000000000006</v>
      </c>
      <c r="E127" s="46">
        <f>D127*F5</f>
        <v>35.893800000000006</v>
      </c>
      <c r="F127" s="10"/>
    </row>
    <row r="128" spans="1:6" ht="15.6" x14ac:dyDescent="0.3">
      <c r="A128" s="13" t="s">
        <v>76</v>
      </c>
      <c r="B128" s="10">
        <v>26.71</v>
      </c>
      <c r="C128" s="10">
        <v>31.43</v>
      </c>
      <c r="D128" s="5">
        <f t="shared" si="1"/>
        <v>4.7199999999999989</v>
      </c>
      <c r="E128" s="46">
        <f>D128*F5</f>
        <v>40.922399999999989</v>
      </c>
      <c r="F128" s="10"/>
    </row>
    <row r="129" spans="1:6" ht="15.6" x14ac:dyDescent="0.3">
      <c r="A129" s="13" t="s">
        <v>136</v>
      </c>
      <c r="B129" s="10">
        <v>66.36</v>
      </c>
      <c r="C129" s="10">
        <v>76.989999999999995</v>
      </c>
      <c r="D129" s="5">
        <f t="shared" si="1"/>
        <v>10.629999999999995</v>
      </c>
      <c r="E129" s="46">
        <f>D129*F5</f>
        <v>92.162099999999967</v>
      </c>
      <c r="F129" s="10"/>
    </row>
    <row r="130" spans="1:6" ht="15.6" x14ac:dyDescent="0.3">
      <c r="A130" s="13" t="s">
        <v>137</v>
      </c>
      <c r="B130" s="10">
        <v>62.34</v>
      </c>
      <c r="C130" s="10">
        <v>68.67</v>
      </c>
      <c r="D130" s="5">
        <f t="shared" si="1"/>
        <v>6.3299999999999983</v>
      </c>
      <c r="E130" s="46">
        <f>D130*F5</f>
        <v>54.881099999999982</v>
      </c>
      <c r="F130" s="54"/>
    </row>
    <row r="131" spans="1:6" ht="15.6" x14ac:dyDescent="0.3">
      <c r="A131" s="13" t="s">
        <v>77</v>
      </c>
      <c r="B131" s="10">
        <v>54.17</v>
      </c>
      <c r="C131" s="10">
        <v>59.66</v>
      </c>
      <c r="D131" s="5">
        <f t="shared" si="1"/>
        <v>5.4899999999999949</v>
      </c>
      <c r="E131" s="46">
        <f>D131*F5</f>
        <v>47.598299999999952</v>
      </c>
      <c r="F131" s="10"/>
    </row>
    <row r="132" spans="1:6" ht="15.6" x14ac:dyDescent="0.3">
      <c r="A132" s="13" t="s">
        <v>138</v>
      </c>
      <c r="B132" s="10">
        <v>39.450000000000003</v>
      </c>
      <c r="C132" s="10">
        <v>48.97</v>
      </c>
      <c r="D132" s="5">
        <f t="shared" si="1"/>
        <v>9.519999999999996</v>
      </c>
      <c r="E132" s="46">
        <f>D132*F5</f>
        <v>82.538399999999967</v>
      </c>
      <c r="F132" s="10"/>
    </row>
    <row r="133" spans="1:6" ht="15.6" x14ac:dyDescent="0.3">
      <c r="A133" s="13" t="s">
        <v>78</v>
      </c>
      <c r="B133" s="10">
        <v>125.87</v>
      </c>
      <c r="C133" s="10">
        <v>128.99</v>
      </c>
      <c r="D133" s="5">
        <f t="shared" si="1"/>
        <v>3.1200000000000045</v>
      </c>
      <c r="E133" s="46">
        <f>D133*F5</f>
        <v>27.050400000000039</v>
      </c>
      <c r="F133" s="10"/>
    </row>
    <row r="134" spans="1:6" ht="15.6" x14ac:dyDescent="0.3">
      <c r="A134" s="13" t="s">
        <v>79</v>
      </c>
      <c r="B134" s="10">
        <v>68.33</v>
      </c>
      <c r="C134" s="10">
        <v>72.069999999999993</v>
      </c>
      <c r="D134" s="5">
        <f t="shared" si="1"/>
        <v>3.7399999999999949</v>
      </c>
      <c r="E134" s="46">
        <f>D134*F5</f>
        <v>32.425799999999953</v>
      </c>
      <c r="F134" s="10"/>
    </row>
    <row r="135" spans="1:6" ht="15.6" x14ac:dyDescent="0.3">
      <c r="A135" s="13" t="s">
        <v>80</v>
      </c>
      <c r="B135" s="10">
        <v>70.959999999999994</v>
      </c>
      <c r="C135" s="10">
        <v>71.23</v>
      </c>
      <c r="D135" s="5">
        <f t="shared" ref="D135:D145" si="2">C135-B135</f>
        <v>0.27000000000001023</v>
      </c>
      <c r="E135" s="46">
        <f>D135*F5</f>
        <v>2.3409000000000888</v>
      </c>
      <c r="F135" s="10"/>
    </row>
    <row r="136" spans="1:6" ht="15.6" x14ac:dyDescent="0.3">
      <c r="A136" s="13" t="s">
        <v>81</v>
      </c>
      <c r="B136" s="10">
        <v>93.38</v>
      </c>
      <c r="C136" s="10">
        <v>95.77</v>
      </c>
      <c r="D136" s="5">
        <f t="shared" si="2"/>
        <v>2.3900000000000006</v>
      </c>
      <c r="E136" s="46">
        <f>D136*F5</f>
        <v>20.721300000000006</v>
      </c>
      <c r="F136" s="10"/>
    </row>
    <row r="137" spans="1:6" ht="15.6" x14ac:dyDescent="0.3">
      <c r="A137" s="13" t="s">
        <v>139</v>
      </c>
      <c r="B137" s="10">
        <v>79.94</v>
      </c>
      <c r="C137" s="10">
        <v>89.93</v>
      </c>
      <c r="D137" s="5">
        <f t="shared" si="2"/>
        <v>9.9900000000000091</v>
      </c>
      <c r="E137" s="46">
        <f>D137*F5</f>
        <v>86.613300000000081</v>
      </c>
      <c r="F137" s="10"/>
    </row>
    <row r="138" spans="1:6" ht="15.6" x14ac:dyDescent="0.3">
      <c r="A138" s="13" t="s">
        <v>82</v>
      </c>
      <c r="B138" s="10">
        <v>69.19</v>
      </c>
      <c r="C138" s="10">
        <v>73.64</v>
      </c>
      <c r="D138" s="5">
        <f t="shared" si="2"/>
        <v>4.4500000000000028</v>
      </c>
      <c r="E138" s="46">
        <f>D138*F5</f>
        <v>38.581500000000027</v>
      </c>
      <c r="F138" s="10"/>
    </row>
    <row r="139" spans="1:6" ht="15.6" x14ac:dyDescent="0.3">
      <c r="A139" s="13" t="s">
        <v>140</v>
      </c>
      <c r="B139" s="10">
        <v>41.11</v>
      </c>
      <c r="C139" s="10">
        <v>44.74</v>
      </c>
      <c r="D139" s="5">
        <f t="shared" si="2"/>
        <v>3.6300000000000026</v>
      </c>
      <c r="E139" s="46">
        <f>D139*F5</f>
        <v>31.472100000000022</v>
      </c>
      <c r="F139" s="10"/>
    </row>
    <row r="140" spans="1:6" ht="15.6" x14ac:dyDescent="0.3">
      <c r="A140" s="13" t="s">
        <v>141</v>
      </c>
      <c r="B140" s="10">
        <v>20.64</v>
      </c>
      <c r="C140" s="10">
        <v>22.96</v>
      </c>
      <c r="D140" s="5">
        <f t="shared" si="2"/>
        <v>2.3200000000000003</v>
      </c>
      <c r="E140" s="46">
        <f>D140*F5</f>
        <v>20.114400000000003</v>
      </c>
      <c r="F140" s="10"/>
    </row>
    <row r="141" spans="1:6" ht="15.6" x14ac:dyDescent="0.3">
      <c r="A141" s="13" t="s">
        <v>142</v>
      </c>
      <c r="B141" s="10">
        <v>156.1</v>
      </c>
      <c r="C141" s="10">
        <v>159.56</v>
      </c>
      <c r="D141" s="5">
        <f t="shared" si="2"/>
        <v>3.460000000000008</v>
      </c>
      <c r="E141" s="46">
        <f>D141*F5</f>
        <v>29.998200000000068</v>
      </c>
      <c r="F141" s="10"/>
    </row>
    <row r="142" spans="1:6" ht="15.6" x14ac:dyDescent="0.3">
      <c r="A142" s="13" t="s">
        <v>143</v>
      </c>
      <c r="B142" s="10">
        <v>26.53</v>
      </c>
      <c r="C142" s="10">
        <v>30</v>
      </c>
      <c r="D142" s="5">
        <f t="shared" si="2"/>
        <v>3.4699999999999989</v>
      </c>
      <c r="E142" s="46">
        <f>D142*F5</f>
        <v>30.08489999999999</v>
      </c>
      <c r="F142" s="10"/>
    </row>
    <row r="143" spans="1:6" ht="15.6" x14ac:dyDescent="0.3">
      <c r="A143" s="13" t="s">
        <v>83</v>
      </c>
      <c r="B143" s="10">
        <v>74.31</v>
      </c>
      <c r="C143" s="10">
        <v>80.739999999999995</v>
      </c>
      <c r="D143" s="5">
        <f t="shared" si="2"/>
        <v>6.4299999999999926</v>
      </c>
      <c r="E143" s="46">
        <f>D143*F5</f>
        <v>55.748099999999937</v>
      </c>
      <c r="F143" s="10"/>
    </row>
    <row r="144" spans="1:6" ht="15.6" x14ac:dyDescent="0.3">
      <c r="A144" s="13" t="s">
        <v>144</v>
      </c>
      <c r="B144" s="10">
        <v>25.79</v>
      </c>
      <c r="C144" s="10">
        <v>26.16</v>
      </c>
      <c r="D144" s="5">
        <f t="shared" si="2"/>
        <v>0.37000000000000099</v>
      </c>
      <c r="E144" s="46">
        <f>D144*F5</f>
        <v>3.2079000000000084</v>
      </c>
      <c r="F144" s="10"/>
    </row>
    <row r="145" spans="1:6" ht="15.6" x14ac:dyDescent="0.3">
      <c r="A145" s="13" t="s">
        <v>145</v>
      </c>
      <c r="B145" s="10">
        <v>183.95</v>
      </c>
      <c r="C145" s="10">
        <v>205.53</v>
      </c>
      <c r="D145" s="5">
        <f t="shared" si="2"/>
        <v>21.580000000000013</v>
      </c>
      <c r="E145" s="46">
        <f>D145*F5</f>
        <v>187.09860000000012</v>
      </c>
      <c r="F145" s="10"/>
    </row>
    <row r="146" spans="1:6" ht="15.6" x14ac:dyDescent="0.3">
      <c r="A146" s="17" t="s">
        <v>5</v>
      </c>
      <c r="B146" s="18"/>
      <c r="C146" s="19"/>
      <c r="D146" s="8">
        <f>SUM(D7:D145)</f>
        <v>443.20000000000016</v>
      </c>
      <c r="E146" s="8">
        <f>SUM(E7:E145)</f>
        <v>4005.1272000000008</v>
      </c>
      <c r="F146" s="5"/>
    </row>
    <row r="147" spans="1:6" x14ac:dyDescent="0.3">
      <c r="A147" s="20" t="s">
        <v>7</v>
      </c>
      <c r="B147" s="20"/>
      <c r="D147" s="21"/>
      <c r="E147" s="21"/>
      <c r="F147" s="21" t="s">
        <v>179</v>
      </c>
    </row>
    <row r="148" spans="1:6" x14ac:dyDescent="0.3">
      <c r="A148" s="22" t="s">
        <v>84</v>
      </c>
      <c r="B148" s="22"/>
      <c r="C148" s="23"/>
      <c r="D148" s="23"/>
      <c r="E148" s="23"/>
      <c r="F148" s="23"/>
    </row>
  </sheetData>
  <mergeCells count="2">
    <mergeCell ref="E8:E17"/>
    <mergeCell ref="E20:E2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topLeftCell="A131" workbookViewId="0">
      <selection activeCell="D138" sqref="D138"/>
    </sheetView>
  </sheetViews>
  <sheetFormatPr baseColWidth="10" defaultRowHeight="14.4" x14ac:dyDescent="0.3"/>
  <cols>
    <col min="1" max="1" width="13.88671875" customWidth="1"/>
    <col min="5" max="5" width="12.109375" style="11" customWidth="1"/>
    <col min="6" max="6" width="18.6640625" customWidth="1"/>
  </cols>
  <sheetData>
    <row r="1" spans="1:7" ht="15.6" x14ac:dyDescent="0.3">
      <c r="A1" s="14" t="s">
        <v>0</v>
      </c>
      <c r="B1" s="14"/>
      <c r="C1" s="14"/>
      <c r="D1" s="14"/>
      <c r="E1" s="14"/>
      <c r="F1" s="14"/>
    </row>
    <row r="2" spans="1:7" x14ac:dyDescent="0.3">
      <c r="A2" s="15" t="s">
        <v>146</v>
      </c>
      <c r="C2" s="15"/>
      <c r="D2" s="15"/>
      <c r="E2" s="15"/>
      <c r="F2" s="15"/>
    </row>
    <row r="3" spans="1:7" x14ac:dyDescent="0.3">
      <c r="A3" s="16" t="s">
        <v>180</v>
      </c>
      <c r="B3" s="16"/>
      <c r="C3" s="16"/>
      <c r="D3" s="16"/>
      <c r="E3" s="16"/>
      <c r="F3" s="16"/>
    </row>
    <row r="4" spans="1:7" ht="15.6" x14ac:dyDescent="0.3">
      <c r="A4" s="2" t="s">
        <v>153</v>
      </c>
      <c r="B4" s="15" t="s">
        <v>155</v>
      </c>
      <c r="C4" s="2"/>
      <c r="D4" s="2"/>
      <c r="E4" s="31" t="s">
        <v>151</v>
      </c>
      <c r="F4" s="1">
        <v>13.35</v>
      </c>
    </row>
    <row r="5" spans="1:7" ht="16.2" thickBot="1" x14ac:dyDescent="0.35">
      <c r="A5" s="2" t="s">
        <v>154</v>
      </c>
      <c r="B5" s="15" t="s">
        <v>156</v>
      </c>
      <c r="C5" s="2"/>
      <c r="D5" s="2"/>
      <c r="E5" s="3" t="s">
        <v>152</v>
      </c>
      <c r="F5" s="1">
        <v>8.67</v>
      </c>
    </row>
    <row r="6" spans="1:7" ht="15.6" thickTop="1" thickBot="1" x14ac:dyDescent="0.35">
      <c r="A6" s="4" t="s">
        <v>8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6</v>
      </c>
      <c r="G6" s="38" t="s">
        <v>150</v>
      </c>
    </row>
    <row r="7" spans="1:7" ht="16.2" thickTop="1" x14ac:dyDescent="0.3">
      <c r="A7" s="39" t="s">
        <v>85</v>
      </c>
      <c r="B7" s="40">
        <v>1.49</v>
      </c>
      <c r="C7" s="40">
        <v>1.5</v>
      </c>
      <c r="D7" s="41">
        <f t="shared" ref="D7:D70" si="0">C7-B7</f>
        <v>1.0000000000000009E-2</v>
      </c>
      <c r="E7" s="48">
        <f>D7*F4</f>
        <v>0.13350000000000012</v>
      </c>
      <c r="F7" s="35"/>
      <c r="G7" s="37"/>
    </row>
    <row r="8" spans="1:7" ht="15.6" x14ac:dyDescent="0.3">
      <c r="A8" s="26" t="s">
        <v>86</v>
      </c>
      <c r="B8" s="24">
        <v>0</v>
      </c>
      <c r="C8" s="24">
        <v>0</v>
      </c>
      <c r="D8" s="25">
        <f t="shared" si="0"/>
        <v>0</v>
      </c>
      <c r="E8" s="196">
        <f>D12*F4</f>
        <v>42.052500000000073</v>
      </c>
      <c r="F8" s="36"/>
      <c r="G8" s="49">
        <f>0.1*E8</f>
        <v>4.2052500000000075</v>
      </c>
    </row>
    <row r="9" spans="1:7" ht="15.6" x14ac:dyDescent="0.3">
      <c r="A9" s="26" t="s">
        <v>87</v>
      </c>
      <c r="B9" s="24">
        <v>0</v>
      </c>
      <c r="C9" s="24">
        <v>0</v>
      </c>
      <c r="D9" s="25">
        <f t="shared" si="0"/>
        <v>0</v>
      </c>
      <c r="E9" s="197"/>
      <c r="F9" s="36"/>
      <c r="G9" s="49">
        <f>0.1*E8</f>
        <v>4.2052500000000075</v>
      </c>
    </row>
    <row r="10" spans="1:7" ht="15.6" x14ac:dyDescent="0.3">
      <c r="A10" s="26" t="s">
        <v>88</v>
      </c>
      <c r="B10" s="24">
        <v>0</v>
      </c>
      <c r="C10" s="24">
        <v>0</v>
      </c>
      <c r="D10" s="25">
        <f t="shared" si="0"/>
        <v>0</v>
      </c>
      <c r="E10" s="197"/>
      <c r="F10" s="36"/>
      <c r="G10" s="49">
        <f>0.1*E8</f>
        <v>4.2052500000000075</v>
      </c>
    </row>
    <row r="11" spans="1:7" ht="15.6" x14ac:dyDescent="0.3">
      <c r="A11" s="27" t="s">
        <v>9</v>
      </c>
      <c r="B11" s="24">
        <v>0</v>
      </c>
      <c r="C11" s="24">
        <v>0</v>
      </c>
      <c r="D11" s="25">
        <f t="shared" si="0"/>
        <v>0</v>
      </c>
      <c r="E11" s="197"/>
      <c r="F11" s="36"/>
      <c r="G11" s="49">
        <f>0.1*E8</f>
        <v>4.2052500000000075</v>
      </c>
    </row>
    <row r="12" spans="1:7" ht="15.6" x14ac:dyDescent="0.3">
      <c r="A12" s="27" t="s">
        <v>10</v>
      </c>
      <c r="B12" s="24">
        <v>99.61</v>
      </c>
      <c r="C12" s="24">
        <v>102.76</v>
      </c>
      <c r="D12" s="25">
        <f t="shared" si="0"/>
        <v>3.1500000000000057</v>
      </c>
      <c r="E12" s="197"/>
      <c r="F12" s="36"/>
      <c r="G12" s="49">
        <f>0.1*E8</f>
        <v>4.2052500000000075</v>
      </c>
    </row>
    <row r="13" spans="1:7" ht="15.6" x14ac:dyDescent="0.3">
      <c r="A13" s="27" t="s">
        <v>11</v>
      </c>
      <c r="B13" s="24">
        <v>0</v>
      </c>
      <c r="C13" s="24">
        <v>0</v>
      </c>
      <c r="D13" s="25">
        <f t="shared" si="0"/>
        <v>0</v>
      </c>
      <c r="E13" s="197"/>
      <c r="F13" s="36"/>
      <c r="G13" s="49">
        <f>0.1*E8</f>
        <v>4.2052500000000075</v>
      </c>
    </row>
    <row r="14" spans="1:7" ht="15.6" x14ac:dyDescent="0.3">
      <c r="A14" s="27" t="s">
        <v>12</v>
      </c>
      <c r="B14" s="24">
        <v>0</v>
      </c>
      <c r="C14" s="24">
        <v>0</v>
      </c>
      <c r="D14" s="25">
        <f t="shared" si="0"/>
        <v>0</v>
      </c>
      <c r="E14" s="197"/>
      <c r="F14" s="36"/>
      <c r="G14" s="49">
        <f>0.1*E8</f>
        <v>4.2052500000000075</v>
      </c>
    </row>
    <row r="15" spans="1:7" ht="15.6" x14ac:dyDescent="0.3">
      <c r="A15" s="27" t="s">
        <v>13</v>
      </c>
      <c r="B15" s="24">
        <v>0</v>
      </c>
      <c r="C15" s="24">
        <v>0</v>
      </c>
      <c r="D15" s="25">
        <f t="shared" si="0"/>
        <v>0</v>
      </c>
      <c r="E15" s="197"/>
      <c r="F15" s="36"/>
      <c r="G15" s="49">
        <f>0.1*E8</f>
        <v>4.2052500000000075</v>
      </c>
    </row>
    <row r="16" spans="1:7" ht="15.6" x14ac:dyDescent="0.3">
      <c r="A16" s="27" t="s">
        <v>89</v>
      </c>
      <c r="B16" s="24">
        <v>0</v>
      </c>
      <c r="C16" s="24">
        <v>0</v>
      </c>
      <c r="D16" s="25">
        <f t="shared" si="0"/>
        <v>0</v>
      </c>
      <c r="E16" s="197"/>
      <c r="F16" s="36"/>
      <c r="G16" s="49">
        <f>0.1*E8</f>
        <v>4.2052500000000075</v>
      </c>
    </row>
    <row r="17" spans="1:7" ht="15.6" x14ac:dyDescent="0.3">
      <c r="A17" s="27" t="s">
        <v>147</v>
      </c>
      <c r="B17" s="24">
        <v>0</v>
      </c>
      <c r="C17" s="24">
        <v>0</v>
      </c>
      <c r="D17" s="25">
        <f t="shared" si="0"/>
        <v>0</v>
      </c>
      <c r="E17" s="198"/>
      <c r="F17" s="36"/>
      <c r="G17" s="49">
        <f>0.1*E8</f>
        <v>4.2052500000000075</v>
      </c>
    </row>
    <row r="18" spans="1:7" ht="15.6" x14ac:dyDescent="0.3">
      <c r="A18" s="12" t="s">
        <v>149</v>
      </c>
      <c r="B18" s="32">
        <v>0.64</v>
      </c>
      <c r="C18" s="32">
        <v>0.64</v>
      </c>
      <c r="D18" s="33">
        <f t="shared" si="0"/>
        <v>0</v>
      </c>
      <c r="E18" s="34">
        <f>D18*F4</f>
        <v>0</v>
      </c>
      <c r="F18" s="5"/>
      <c r="G18" s="10"/>
    </row>
    <row r="19" spans="1:7" ht="15.6" x14ac:dyDescent="0.3">
      <c r="A19" s="12" t="s">
        <v>16</v>
      </c>
      <c r="B19" s="32">
        <v>30.13</v>
      </c>
      <c r="C19" s="32">
        <v>30.58</v>
      </c>
      <c r="D19" s="33">
        <f t="shared" si="0"/>
        <v>0.44999999999999929</v>
      </c>
      <c r="E19" s="34">
        <f>D19*F4</f>
        <v>6.0074999999999905</v>
      </c>
      <c r="F19" s="5"/>
      <c r="G19" s="10"/>
    </row>
    <row r="20" spans="1:7" ht="15.6" x14ac:dyDescent="0.3">
      <c r="A20" s="28" t="s">
        <v>90</v>
      </c>
      <c r="B20" s="29">
        <v>0</v>
      </c>
      <c r="C20" s="29">
        <v>0</v>
      </c>
      <c r="D20" s="30">
        <f t="shared" si="0"/>
        <v>0</v>
      </c>
      <c r="E20" s="193">
        <f>D23*F4</f>
        <v>36.57899999999993</v>
      </c>
      <c r="F20" s="36"/>
      <c r="G20" s="49">
        <f>0.17*E20</f>
        <v>6.2184299999999881</v>
      </c>
    </row>
    <row r="21" spans="1:7" ht="15.6" x14ac:dyDescent="0.3">
      <c r="A21" s="28" t="s">
        <v>14</v>
      </c>
      <c r="B21" s="29">
        <v>0</v>
      </c>
      <c r="C21" s="29">
        <v>0</v>
      </c>
      <c r="D21" s="30">
        <f t="shared" si="0"/>
        <v>0</v>
      </c>
      <c r="E21" s="194"/>
      <c r="F21" s="36"/>
      <c r="G21" s="49">
        <f>0.17*E20</f>
        <v>6.2184299999999881</v>
      </c>
    </row>
    <row r="22" spans="1:7" ht="15.6" x14ac:dyDescent="0.3">
      <c r="A22" s="28" t="s">
        <v>148</v>
      </c>
      <c r="B22" s="29">
        <v>0</v>
      </c>
      <c r="C22" s="29">
        <v>0</v>
      </c>
      <c r="D22" s="30">
        <f t="shared" si="0"/>
        <v>0</v>
      </c>
      <c r="E22" s="194"/>
      <c r="F22" s="36"/>
      <c r="G22" s="49">
        <f>0.17*E20</f>
        <v>6.2184299999999881</v>
      </c>
    </row>
    <row r="23" spans="1:7" ht="15.6" x14ac:dyDescent="0.3">
      <c r="A23" s="28" t="s">
        <v>15</v>
      </c>
      <c r="B23" s="29">
        <v>83.76</v>
      </c>
      <c r="C23" s="29">
        <v>86.5</v>
      </c>
      <c r="D23" s="30">
        <f t="shared" si="0"/>
        <v>2.7399999999999949</v>
      </c>
      <c r="E23" s="194"/>
      <c r="F23" s="36"/>
      <c r="G23" s="49">
        <f>0.17*E20</f>
        <v>6.2184299999999881</v>
      </c>
    </row>
    <row r="24" spans="1:7" ht="15.6" x14ac:dyDescent="0.3">
      <c r="A24" s="28" t="s">
        <v>17</v>
      </c>
      <c r="B24" s="29">
        <v>0</v>
      </c>
      <c r="C24" s="29">
        <v>0</v>
      </c>
      <c r="D24" s="30">
        <f t="shared" si="0"/>
        <v>0</v>
      </c>
      <c r="E24" s="194"/>
      <c r="F24" s="36"/>
      <c r="G24" s="49">
        <f>0.17*E20</f>
        <v>6.2184299999999881</v>
      </c>
    </row>
    <row r="25" spans="1:7" ht="15.6" x14ac:dyDescent="0.3">
      <c r="A25" s="28" t="s">
        <v>91</v>
      </c>
      <c r="B25" s="29">
        <v>0</v>
      </c>
      <c r="C25" s="29">
        <v>0</v>
      </c>
      <c r="D25" s="30">
        <f t="shared" si="0"/>
        <v>0</v>
      </c>
      <c r="E25" s="195"/>
      <c r="F25" s="36"/>
      <c r="G25" s="49">
        <f>0.17*E20</f>
        <v>6.2184299999999881</v>
      </c>
    </row>
    <row r="26" spans="1:7" ht="15.6" x14ac:dyDescent="0.3">
      <c r="A26" s="12" t="s">
        <v>92</v>
      </c>
      <c r="B26" s="6">
        <v>6.8</v>
      </c>
      <c r="C26" s="6">
        <v>6.81</v>
      </c>
      <c r="D26" s="5">
        <f t="shared" si="0"/>
        <v>9.9999999999997868E-3</v>
      </c>
      <c r="E26" s="7">
        <f>D26*F4</f>
        <v>0.13349999999999715</v>
      </c>
      <c r="F26" s="5"/>
    </row>
    <row r="27" spans="1:7" ht="15.6" x14ac:dyDescent="0.3">
      <c r="A27" s="12" t="s">
        <v>93</v>
      </c>
      <c r="B27" s="6">
        <v>22.23</v>
      </c>
      <c r="C27" s="6">
        <v>22.3</v>
      </c>
      <c r="D27" s="5">
        <f t="shared" si="0"/>
        <v>7.0000000000000284E-2</v>
      </c>
      <c r="E27" s="7">
        <f>D27*F4</f>
        <v>0.93450000000000377</v>
      </c>
      <c r="F27" s="5"/>
    </row>
    <row r="28" spans="1:7" ht="15.6" x14ac:dyDescent="0.3">
      <c r="A28" s="12" t="s">
        <v>94</v>
      </c>
      <c r="B28" s="5">
        <v>20.69</v>
      </c>
      <c r="C28" s="5">
        <v>22.26</v>
      </c>
      <c r="D28" s="5">
        <f t="shared" si="0"/>
        <v>1.5700000000000003</v>
      </c>
      <c r="E28" s="7">
        <f>D28*F4</f>
        <v>20.959500000000002</v>
      </c>
      <c r="F28" s="5"/>
    </row>
    <row r="29" spans="1:7" ht="15.6" x14ac:dyDescent="0.3">
      <c r="A29" s="12" t="s">
        <v>95</v>
      </c>
      <c r="B29" s="6">
        <v>8.35</v>
      </c>
      <c r="C29" s="6">
        <v>8.65</v>
      </c>
      <c r="D29" s="5">
        <f t="shared" si="0"/>
        <v>0.30000000000000071</v>
      </c>
      <c r="E29" s="7">
        <f>D29*F4</f>
        <v>4.0050000000000097</v>
      </c>
      <c r="F29" s="5"/>
    </row>
    <row r="30" spans="1:7" ht="15.6" x14ac:dyDescent="0.3">
      <c r="A30" s="12" t="s">
        <v>96</v>
      </c>
      <c r="B30" s="6">
        <v>4.66</v>
      </c>
      <c r="C30" s="6">
        <v>4.66</v>
      </c>
      <c r="D30" s="5">
        <f t="shared" si="0"/>
        <v>0</v>
      </c>
      <c r="E30" s="7">
        <f>D30*F4</f>
        <v>0</v>
      </c>
      <c r="F30" s="5"/>
    </row>
    <row r="31" spans="1:7" ht="15.6" x14ac:dyDescent="0.3">
      <c r="A31" s="12" t="s">
        <v>97</v>
      </c>
      <c r="B31" s="6">
        <v>22.17</v>
      </c>
      <c r="C31" s="6">
        <v>22.19</v>
      </c>
      <c r="D31" s="5">
        <f t="shared" si="0"/>
        <v>1.9999999999999574E-2</v>
      </c>
      <c r="E31" s="7">
        <f>D31*F4</f>
        <v>0.2669999999999943</v>
      </c>
      <c r="F31" s="5"/>
    </row>
    <row r="32" spans="1:7" ht="15.6" x14ac:dyDescent="0.3">
      <c r="A32" s="12" t="s">
        <v>98</v>
      </c>
      <c r="B32" s="6">
        <v>0.33</v>
      </c>
      <c r="C32" s="6">
        <v>0.33</v>
      </c>
      <c r="D32" s="5">
        <f t="shared" si="0"/>
        <v>0</v>
      </c>
      <c r="E32" s="7">
        <f>D32*F4</f>
        <v>0</v>
      </c>
      <c r="F32" s="5"/>
    </row>
    <row r="33" spans="1:6" ht="15.6" x14ac:dyDescent="0.3">
      <c r="A33" s="12" t="s">
        <v>99</v>
      </c>
      <c r="B33" s="6">
        <v>20.68</v>
      </c>
      <c r="C33" s="6">
        <v>21.08</v>
      </c>
      <c r="D33" s="5">
        <f t="shared" si="0"/>
        <v>0.39999999999999858</v>
      </c>
      <c r="E33" s="7">
        <f>D33*F4</f>
        <v>5.3399999999999812</v>
      </c>
      <c r="F33" s="5"/>
    </row>
    <row r="34" spans="1:6" ht="15.6" x14ac:dyDescent="0.3">
      <c r="A34" s="12" t="s">
        <v>100</v>
      </c>
      <c r="B34" s="6">
        <v>14.46</v>
      </c>
      <c r="C34" s="6">
        <v>14.46</v>
      </c>
      <c r="D34" s="5">
        <f t="shared" si="0"/>
        <v>0</v>
      </c>
      <c r="E34" s="7">
        <f>D34*F4</f>
        <v>0</v>
      </c>
      <c r="F34" s="5"/>
    </row>
    <row r="35" spans="1:6" ht="15.6" x14ac:dyDescent="0.3">
      <c r="A35" s="12" t="s">
        <v>101</v>
      </c>
      <c r="B35" s="6">
        <v>9.09</v>
      </c>
      <c r="C35" s="6">
        <v>9.1</v>
      </c>
      <c r="D35" s="5">
        <f t="shared" si="0"/>
        <v>9.9999999999997868E-3</v>
      </c>
      <c r="E35" s="7">
        <f>D35*F4</f>
        <v>0.13349999999999715</v>
      </c>
      <c r="F35" s="5"/>
    </row>
    <row r="36" spans="1:6" ht="15.6" x14ac:dyDescent="0.3">
      <c r="A36" s="12" t="s">
        <v>102</v>
      </c>
      <c r="B36" s="6">
        <v>2.38</v>
      </c>
      <c r="C36" s="6">
        <v>2.38</v>
      </c>
      <c r="D36" s="5">
        <f t="shared" si="0"/>
        <v>0</v>
      </c>
      <c r="E36" s="7">
        <f>D36*F4</f>
        <v>0</v>
      </c>
      <c r="F36" s="5"/>
    </row>
    <row r="37" spans="1:6" ht="15.6" x14ac:dyDescent="0.3">
      <c r="A37" s="12" t="s">
        <v>103</v>
      </c>
      <c r="B37" s="6">
        <v>5.65</v>
      </c>
      <c r="C37" s="6">
        <v>6.85</v>
      </c>
      <c r="D37" s="5">
        <f t="shared" si="0"/>
        <v>1.1999999999999993</v>
      </c>
      <c r="E37" s="46">
        <f>D37*F4</f>
        <v>16.019999999999989</v>
      </c>
      <c r="F37" s="10"/>
    </row>
    <row r="38" spans="1:6" ht="15.6" x14ac:dyDescent="0.3">
      <c r="A38" s="12" t="s">
        <v>104</v>
      </c>
      <c r="B38" s="10">
        <v>16.93</v>
      </c>
      <c r="C38" s="10">
        <v>17.89</v>
      </c>
      <c r="D38" s="5">
        <f>C38-B38</f>
        <v>0.96000000000000085</v>
      </c>
      <c r="E38" s="46">
        <f>D38*F4</f>
        <v>12.816000000000011</v>
      </c>
      <c r="F38" s="10"/>
    </row>
    <row r="39" spans="1:6" ht="15.6" x14ac:dyDescent="0.3">
      <c r="A39" s="12" t="s">
        <v>105</v>
      </c>
      <c r="B39" s="10">
        <v>4.32</v>
      </c>
      <c r="C39" s="10">
        <v>6.69</v>
      </c>
      <c r="D39" s="5">
        <f t="shared" si="0"/>
        <v>2.37</v>
      </c>
      <c r="E39" s="46">
        <f>D39*F4</f>
        <v>31.639500000000002</v>
      </c>
      <c r="F39" s="10"/>
    </row>
    <row r="40" spans="1:6" ht="15.6" x14ac:dyDescent="0.3">
      <c r="A40" s="12" t="s">
        <v>106</v>
      </c>
      <c r="B40" s="10">
        <v>14.37</v>
      </c>
      <c r="C40" s="10">
        <v>14.37</v>
      </c>
      <c r="D40" s="5">
        <f>C40-B40</f>
        <v>0</v>
      </c>
      <c r="E40" s="46">
        <f>D40*F4</f>
        <v>0</v>
      </c>
      <c r="F40" s="10"/>
    </row>
    <row r="41" spans="1:6" ht="15.6" x14ac:dyDescent="0.3">
      <c r="A41" s="12" t="s">
        <v>18</v>
      </c>
      <c r="B41" s="10">
        <v>1.35</v>
      </c>
      <c r="C41" s="10">
        <v>1.41</v>
      </c>
      <c r="D41" s="5">
        <f t="shared" si="0"/>
        <v>5.9999999999999831E-2</v>
      </c>
      <c r="E41" s="46">
        <f>D41*F4</f>
        <v>0.80099999999999771</v>
      </c>
      <c r="F41" s="10"/>
    </row>
    <row r="42" spans="1:6" ht="15.6" x14ac:dyDescent="0.3">
      <c r="A42" s="12" t="s">
        <v>19</v>
      </c>
      <c r="B42" s="10">
        <v>53.89</v>
      </c>
      <c r="C42" s="10">
        <v>56.98</v>
      </c>
      <c r="D42" s="5">
        <f>C42-B42</f>
        <v>3.0899999999999963</v>
      </c>
      <c r="E42" s="46">
        <f>D42*F4</f>
        <v>41.25149999999995</v>
      </c>
      <c r="F42" s="10"/>
    </row>
    <row r="43" spans="1:6" ht="15.6" x14ac:dyDescent="0.3">
      <c r="A43" s="12" t="s">
        <v>107</v>
      </c>
      <c r="B43" s="10">
        <v>11.99</v>
      </c>
      <c r="C43" s="10">
        <v>13.09</v>
      </c>
      <c r="D43" s="5">
        <f t="shared" si="0"/>
        <v>1.0999999999999996</v>
      </c>
      <c r="E43" s="46">
        <f>D43*F4</f>
        <v>14.684999999999995</v>
      </c>
      <c r="F43" s="10"/>
    </row>
    <row r="44" spans="1:6" ht="15.6" x14ac:dyDescent="0.3">
      <c r="A44" s="12" t="s">
        <v>108</v>
      </c>
      <c r="B44" s="10">
        <v>5.59</v>
      </c>
      <c r="C44" s="10">
        <v>5.59</v>
      </c>
      <c r="D44" s="5">
        <f t="shared" si="0"/>
        <v>0</v>
      </c>
      <c r="E44" s="46">
        <f>D44*F4</f>
        <v>0</v>
      </c>
      <c r="F44" s="10"/>
    </row>
    <row r="45" spans="1:6" ht="15.6" x14ac:dyDescent="0.3">
      <c r="A45" s="12" t="s">
        <v>20</v>
      </c>
      <c r="B45" s="10">
        <v>10.56</v>
      </c>
      <c r="C45" s="10">
        <v>11.5</v>
      </c>
      <c r="D45" s="5">
        <f t="shared" si="0"/>
        <v>0.9399999999999995</v>
      </c>
      <c r="E45" s="46">
        <f>D45*F4</f>
        <v>12.548999999999992</v>
      </c>
      <c r="F45" s="10"/>
    </row>
    <row r="46" spans="1:6" ht="15.6" x14ac:dyDescent="0.3">
      <c r="A46" s="12" t="s">
        <v>21</v>
      </c>
      <c r="B46" s="10">
        <v>2.98</v>
      </c>
      <c r="C46" s="10">
        <v>2.98</v>
      </c>
      <c r="D46" s="5">
        <f t="shared" si="0"/>
        <v>0</v>
      </c>
      <c r="E46" s="46">
        <f>D46*F4</f>
        <v>0</v>
      </c>
      <c r="F46" s="10"/>
    </row>
    <row r="47" spans="1:6" ht="15.6" x14ac:dyDescent="0.3">
      <c r="A47" s="12" t="s">
        <v>22</v>
      </c>
      <c r="B47" s="10">
        <v>36.28</v>
      </c>
      <c r="C47" s="10">
        <v>38.61</v>
      </c>
      <c r="D47" s="5">
        <f t="shared" si="0"/>
        <v>2.3299999999999983</v>
      </c>
      <c r="E47" s="46">
        <f>D47*F4</f>
        <v>31.105499999999978</v>
      </c>
      <c r="F47" s="10"/>
    </row>
    <row r="48" spans="1:6" ht="15.6" x14ac:dyDescent="0.3">
      <c r="A48" s="12" t="s">
        <v>23</v>
      </c>
      <c r="B48" s="10">
        <v>11.06</v>
      </c>
      <c r="C48" s="10">
        <v>11.25</v>
      </c>
      <c r="D48" s="5">
        <f t="shared" si="0"/>
        <v>0.1899999999999995</v>
      </c>
      <c r="E48" s="46">
        <f>D48*F4</f>
        <v>2.5364999999999931</v>
      </c>
      <c r="F48" s="10"/>
    </row>
    <row r="49" spans="1:6" ht="15.6" x14ac:dyDescent="0.3">
      <c r="A49" s="12" t="s">
        <v>24</v>
      </c>
      <c r="B49" s="10">
        <v>5.73</v>
      </c>
      <c r="C49" s="10">
        <v>6.45</v>
      </c>
      <c r="D49" s="5">
        <f t="shared" si="0"/>
        <v>0.71999999999999975</v>
      </c>
      <c r="E49" s="46">
        <f>D49*F4</f>
        <v>9.6119999999999965</v>
      </c>
      <c r="F49" s="10"/>
    </row>
    <row r="50" spans="1:6" ht="15.6" x14ac:dyDescent="0.3">
      <c r="A50" s="12" t="s">
        <v>25</v>
      </c>
      <c r="B50" s="10">
        <v>2.2799999999999998</v>
      </c>
      <c r="C50" s="10">
        <v>2.2799999999999998</v>
      </c>
      <c r="D50" s="5">
        <f t="shared" si="0"/>
        <v>0</v>
      </c>
      <c r="E50" s="46">
        <f>D50*F4</f>
        <v>0</v>
      </c>
      <c r="F50" s="10"/>
    </row>
    <row r="51" spans="1:6" ht="15.6" x14ac:dyDescent="0.3">
      <c r="A51" s="12" t="s">
        <v>26</v>
      </c>
      <c r="B51" s="10">
        <v>10.3</v>
      </c>
      <c r="C51" s="10">
        <v>11.2</v>
      </c>
      <c r="D51" s="5">
        <f t="shared" si="0"/>
        <v>0.89999999999999858</v>
      </c>
      <c r="E51" s="46">
        <f>D51*F4</f>
        <v>12.014999999999981</v>
      </c>
      <c r="F51" s="10"/>
    </row>
    <row r="52" spans="1:6" ht="15.6" x14ac:dyDescent="0.3">
      <c r="A52" s="12" t="s">
        <v>27</v>
      </c>
      <c r="B52" s="10">
        <v>8.4600000000000009</v>
      </c>
      <c r="C52" s="10">
        <v>9.4600000000000009</v>
      </c>
      <c r="D52" s="5">
        <f t="shared" si="0"/>
        <v>1</v>
      </c>
      <c r="E52" s="46">
        <f>D52*F4</f>
        <v>13.35</v>
      </c>
      <c r="F52" s="10"/>
    </row>
    <row r="53" spans="1:6" ht="15.6" x14ac:dyDescent="0.3">
      <c r="A53" s="12" t="s">
        <v>109</v>
      </c>
      <c r="B53" s="10">
        <v>51.84</v>
      </c>
      <c r="C53" s="10">
        <v>51.84</v>
      </c>
      <c r="D53" s="5">
        <f>C53-B53</f>
        <v>0</v>
      </c>
      <c r="E53" s="46">
        <f>D53*F4</f>
        <v>0</v>
      </c>
      <c r="F53" s="10"/>
    </row>
    <row r="54" spans="1:6" ht="15.6" x14ac:dyDescent="0.3">
      <c r="A54" s="12" t="s">
        <v>28</v>
      </c>
      <c r="B54" s="10">
        <v>5.93</v>
      </c>
      <c r="C54" s="10">
        <v>6.17</v>
      </c>
      <c r="D54" s="5">
        <f t="shared" si="0"/>
        <v>0.24000000000000021</v>
      </c>
      <c r="E54" s="46">
        <f>D54*F4</f>
        <v>3.2040000000000028</v>
      </c>
      <c r="F54" s="10"/>
    </row>
    <row r="55" spans="1:6" ht="15.6" x14ac:dyDescent="0.3">
      <c r="A55" s="12" t="s">
        <v>29</v>
      </c>
      <c r="B55" s="10">
        <v>21.26</v>
      </c>
      <c r="C55" s="10">
        <v>23</v>
      </c>
      <c r="D55" s="5">
        <f t="shared" si="0"/>
        <v>1.7399999999999984</v>
      </c>
      <c r="E55" s="46">
        <f>D55*F4</f>
        <v>23.228999999999978</v>
      </c>
      <c r="F55" s="10"/>
    </row>
    <row r="56" spans="1:6" ht="15.6" x14ac:dyDescent="0.3">
      <c r="A56" s="12" t="s">
        <v>30</v>
      </c>
      <c r="B56" s="10">
        <v>0.98</v>
      </c>
      <c r="C56" s="10">
        <v>0.98</v>
      </c>
      <c r="D56" s="5">
        <f t="shared" si="0"/>
        <v>0</v>
      </c>
      <c r="E56" s="46">
        <f>D56*F4</f>
        <v>0</v>
      </c>
      <c r="F56" s="10"/>
    </row>
    <row r="57" spans="1:6" ht="15.6" x14ac:dyDescent="0.3">
      <c r="A57" s="12" t="s">
        <v>31</v>
      </c>
      <c r="B57" s="10">
        <v>4.7699999999999996</v>
      </c>
      <c r="C57" s="10">
        <v>4.9000000000000004</v>
      </c>
      <c r="D57" s="5">
        <f>C57-B57</f>
        <v>0.13000000000000078</v>
      </c>
      <c r="E57" s="46">
        <f>D57*F4</f>
        <v>1.7355000000000105</v>
      </c>
      <c r="F57" s="10"/>
    </row>
    <row r="58" spans="1:6" ht="15.6" x14ac:dyDescent="0.3">
      <c r="A58" s="12" t="s">
        <v>32</v>
      </c>
      <c r="B58" s="10">
        <v>20.14</v>
      </c>
      <c r="C58" s="10">
        <v>21.02</v>
      </c>
      <c r="D58" s="5">
        <f t="shared" si="0"/>
        <v>0.87999999999999901</v>
      </c>
      <c r="E58" s="46">
        <f>D58*F4</f>
        <v>11.747999999999987</v>
      </c>
      <c r="F58" s="10"/>
    </row>
    <row r="59" spans="1:6" ht="15.6" x14ac:dyDescent="0.3">
      <c r="A59" s="12" t="s">
        <v>33</v>
      </c>
      <c r="B59" s="10">
        <v>15.94</v>
      </c>
      <c r="C59" s="10">
        <v>16.61</v>
      </c>
      <c r="D59" s="5">
        <f t="shared" si="0"/>
        <v>0.66999999999999993</v>
      </c>
      <c r="E59" s="46">
        <f>D59*F4</f>
        <v>8.9444999999999997</v>
      </c>
      <c r="F59" s="10"/>
    </row>
    <row r="60" spans="1:6" ht="15.6" x14ac:dyDescent="0.3">
      <c r="A60" s="12" t="s">
        <v>34</v>
      </c>
      <c r="B60" s="10">
        <v>10.44</v>
      </c>
      <c r="C60" s="10">
        <v>10.63</v>
      </c>
      <c r="D60" s="5">
        <f t="shared" si="0"/>
        <v>0.19000000000000128</v>
      </c>
      <c r="E60" s="46">
        <f>D60*F4</f>
        <v>2.5365000000000171</v>
      </c>
      <c r="F60" s="10"/>
    </row>
    <row r="61" spans="1:6" ht="15.6" x14ac:dyDescent="0.3">
      <c r="A61" s="12" t="s">
        <v>110</v>
      </c>
      <c r="B61" s="10">
        <v>0.97</v>
      </c>
      <c r="C61" s="10">
        <v>0.97</v>
      </c>
      <c r="D61" s="5">
        <f t="shared" si="0"/>
        <v>0</v>
      </c>
      <c r="E61" s="46">
        <f>D61*F4</f>
        <v>0</v>
      </c>
      <c r="F61" s="10"/>
    </row>
    <row r="62" spans="1:6" ht="15.6" x14ac:dyDescent="0.3">
      <c r="A62" s="12" t="s">
        <v>35</v>
      </c>
      <c r="B62" s="10">
        <v>25.48</v>
      </c>
      <c r="C62" s="10">
        <v>26.78</v>
      </c>
      <c r="D62" s="5">
        <f t="shared" si="0"/>
        <v>1.3000000000000007</v>
      </c>
      <c r="E62" s="46">
        <f>D62*F4</f>
        <v>17.355000000000008</v>
      </c>
      <c r="F62" s="10"/>
    </row>
    <row r="63" spans="1:6" ht="15.6" x14ac:dyDescent="0.3">
      <c r="A63" s="12" t="s">
        <v>111</v>
      </c>
      <c r="B63" s="10">
        <v>1.41</v>
      </c>
      <c r="C63" s="10">
        <v>1.41</v>
      </c>
      <c r="D63" s="5">
        <f t="shared" si="0"/>
        <v>0</v>
      </c>
      <c r="E63" s="46">
        <f>D63*F4</f>
        <v>0</v>
      </c>
      <c r="F63" s="10"/>
    </row>
    <row r="64" spans="1:6" ht="15.6" x14ac:dyDescent="0.3">
      <c r="A64" s="12" t="s">
        <v>36</v>
      </c>
      <c r="B64" s="10">
        <v>30.61</v>
      </c>
      <c r="C64" s="10">
        <v>33.18</v>
      </c>
      <c r="D64" s="5">
        <f>C64-B64</f>
        <v>2.5700000000000003</v>
      </c>
      <c r="E64" s="46">
        <f>D64*F4</f>
        <v>34.3095</v>
      </c>
      <c r="F64" s="10"/>
    </row>
    <row r="65" spans="1:6" ht="15.6" x14ac:dyDescent="0.3">
      <c r="A65" s="12" t="s">
        <v>37</v>
      </c>
      <c r="B65" s="10">
        <v>3.08</v>
      </c>
      <c r="C65" s="10">
        <v>3.12</v>
      </c>
      <c r="D65" s="5">
        <f>C65-B65</f>
        <v>4.0000000000000036E-2</v>
      </c>
      <c r="E65" s="46">
        <f>D65*F4</f>
        <v>0.53400000000000047</v>
      </c>
      <c r="F65" s="10"/>
    </row>
    <row r="66" spans="1:6" ht="15.6" x14ac:dyDescent="0.3">
      <c r="A66" s="12" t="s">
        <v>38</v>
      </c>
      <c r="B66" s="10">
        <v>2.16</v>
      </c>
      <c r="C66" s="10">
        <v>2.16</v>
      </c>
      <c r="D66" s="5">
        <f t="shared" si="0"/>
        <v>0</v>
      </c>
      <c r="E66" s="46">
        <f>D66*F4</f>
        <v>0</v>
      </c>
      <c r="F66" s="10"/>
    </row>
    <row r="67" spans="1:6" ht="15.6" x14ac:dyDescent="0.3">
      <c r="A67" s="12" t="s">
        <v>39</v>
      </c>
      <c r="B67" s="10">
        <v>1.43</v>
      </c>
      <c r="C67" s="10">
        <v>1.43</v>
      </c>
      <c r="D67" s="5">
        <f t="shared" si="0"/>
        <v>0</v>
      </c>
      <c r="E67" s="46">
        <f>D67*F4</f>
        <v>0</v>
      </c>
      <c r="F67" s="10"/>
    </row>
    <row r="68" spans="1:6" ht="15.6" x14ac:dyDescent="0.3">
      <c r="A68" s="12" t="s">
        <v>40</v>
      </c>
      <c r="B68" s="10">
        <v>1.8</v>
      </c>
      <c r="C68" s="10">
        <v>1.81</v>
      </c>
      <c r="D68" s="5">
        <f t="shared" si="0"/>
        <v>1.0000000000000009E-2</v>
      </c>
      <c r="E68" s="46">
        <f>D68*F4</f>
        <v>0.13350000000000012</v>
      </c>
      <c r="F68" s="10"/>
    </row>
    <row r="69" spans="1:6" ht="15.6" x14ac:dyDescent="0.3">
      <c r="A69" s="12" t="s">
        <v>112</v>
      </c>
      <c r="B69" s="10">
        <v>1.2</v>
      </c>
      <c r="C69" s="10">
        <v>1.2</v>
      </c>
      <c r="D69" s="5">
        <f t="shared" si="0"/>
        <v>0</v>
      </c>
      <c r="E69" s="46">
        <f>D69*F4</f>
        <v>0</v>
      </c>
      <c r="F69" s="10"/>
    </row>
    <row r="70" spans="1:6" ht="15.6" x14ac:dyDescent="0.3">
      <c r="A70" s="12" t="s">
        <v>113</v>
      </c>
      <c r="B70" s="10">
        <v>1.54</v>
      </c>
      <c r="C70" s="10">
        <v>1.54</v>
      </c>
      <c r="D70" s="5">
        <f t="shared" si="0"/>
        <v>0</v>
      </c>
      <c r="E70" s="46">
        <f>D70*F4</f>
        <v>0</v>
      </c>
      <c r="F70" s="10"/>
    </row>
    <row r="71" spans="1:6" ht="15.6" x14ac:dyDescent="0.3">
      <c r="A71" s="12" t="s">
        <v>114</v>
      </c>
      <c r="B71" s="10">
        <v>5.93</v>
      </c>
      <c r="C71" s="10">
        <v>6.21</v>
      </c>
      <c r="D71" s="5">
        <f t="shared" ref="D71:D134" si="1">C71-B71</f>
        <v>0.28000000000000025</v>
      </c>
      <c r="E71" s="46">
        <f>D71*F4</f>
        <v>3.7380000000000031</v>
      </c>
      <c r="F71" s="10"/>
    </row>
    <row r="72" spans="1:6" ht="15.6" x14ac:dyDescent="0.3">
      <c r="A72" s="12" t="s">
        <v>115</v>
      </c>
      <c r="B72" s="10">
        <v>1.97</v>
      </c>
      <c r="C72" s="10">
        <v>1.97</v>
      </c>
      <c r="D72" s="5">
        <f t="shared" si="1"/>
        <v>0</v>
      </c>
      <c r="E72" s="46">
        <f>D72*F4</f>
        <v>0</v>
      </c>
      <c r="F72" s="10"/>
    </row>
    <row r="73" spans="1:6" ht="15.6" x14ac:dyDescent="0.3">
      <c r="A73" s="12" t="s">
        <v>116</v>
      </c>
      <c r="B73" s="10">
        <v>5.71</v>
      </c>
      <c r="C73" s="10">
        <v>5.72</v>
      </c>
      <c r="D73" s="5">
        <f t="shared" si="1"/>
        <v>9.9999999999997868E-3</v>
      </c>
      <c r="E73" s="46">
        <f>D73*F4</f>
        <v>0.13349999999999715</v>
      </c>
      <c r="F73" s="10"/>
    </row>
    <row r="74" spans="1:6" ht="15.6" x14ac:dyDescent="0.3">
      <c r="A74" s="12" t="s">
        <v>41</v>
      </c>
      <c r="B74" s="10">
        <v>1.22</v>
      </c>
      <c r="C74" s="10">
        <v>1.22</v>
      </c>
      <c r="D74" s="5">
        <f t="shared" si="1"/>
        <v>0</v>
      </c>
      <c r="E74" s="46">
        <f>D74*F4</f>
        <v>0</v>
      </c>
      <c r="F74" s="10"/>
    </row>
    <row r="75" spans="1:6" ht="15.6" x14ac:dyDescent="0.3">
      <c r="A75" s="12" t="s">
        <v>42</v>
      </c>
      <c r="B75" s="10">
        <v>6.19</v>
      </c>
      <c r="C75" s="10">
        <v>6.19</v>
      </c>
      <c r="D75" s="5">
        <f t="shared" si="1"/>
        <v>0</v>
      </c>
      <c r="E75" s="46">
        <f>D75*F4</f>
        <v>0</v>
      </c>
      <c r="F75" s="10"/>
    </row>
    <row r="76" spans="1:6" ht="15.6" x14ac:dyDescent="0.3">
      <c r="A76" s="12" t="s">
        <v>117</v>
      </c>
      <c r="B76" s="10">
        <v>1.57</v>
      </c>
      <c r="C76" s="10">
        <v>1.57</v>
      </c>
      <c r="D76" s="5">
        <f t="shared" si="1"/>
        <v>0</v>
      </c>
      <c r="E76" s="46">
        <f>D76*F4</f>
        <v>0</v>
      </c>
      <c r="F76" s="10"/>
    </row>
    <row r="77" spans="1:6" ht="15.6" x14ac:dyDescent="0.3">
      <c r="A77" s="13" t="s">
        <v>43</v>
      </c>
      <c r="B77" s="10">
        <v>97.62</v>
      </c>
      <c r="C77" s="10">
        <v>108.96</v>
      </c>
      <c r="D77" s="5">
        <f t="shared" si="1"/>
        <v>11.339999999999989</v>
      </c>
      <c r="E77" s="46">
        <f>D77*F5</f>
        <v>98.317799999999906</v>
      </c>
      <c r="F77" s="10"/>
    </row>
    <row r="78" spans="1:6" ht="15.6" x14ac:dyDescent="0.3">
      <c r="A78" s="13" t="s">
        <v>44</v>
      </c>
      <c r="B78" s="10">
        <v>61.1</v>
      </c>
      <c r="C78" s="10">
        <v>69.87</v>
      </c>
      <c r="D78" s="5">
        <f t="shared" si="1"/>
        <v>8.7700000000000031</v>
      </c>
      <c r="E78" s="46">
        <f>D78*F5</f>
        <v>76.035900000000026</v>
      </c>
      <c r="F78" s="10"/>
    </row>
    <row r="79" spans="1:6" ht="15.6" x14ac:dyDescent="0.3">
      <c r="A79" s="13" t="s">
        <v>118</v>
      </c>
      <c r="B79" s="10">
        <v>70.98</v>
      </c>
      <c r="C79" s="10">
        <v>79.89</v>
      </c>
      <c r="D79" s="5">
        <f t="shared" si="1"/>
        <v>8.9099999999999966</v>
      </c>
      <c r="E79" s="46">
        <f>D79*F5</f>
        <v>77.249699999999976</v>
      </c>
      <c r="F79" s="10"/>
    </row>
    <row r="80" spans="1:6" ht="15.6" x14ac:dyDescent="0.3">
      <c r="A80" s="13" t="s">
        <v>119</v>
      </c>
      <c r="B80" s="10">
        <v>2.5099999999999998</v>
      </c>
      <c r="C80" s="10">
        <v>6.83</v>
      </c>
      <c r="D80" s="5">
        <f t="shared" si="1"/>
        <v>4.32</v>
      </c>
      <c r="E80" s="46">
        <f>D80*F5</f>
        <v>37.4544</v>
      </c>
      <c r="F80" s="10"/>
    </row>
    <row r="81" spans="1:6" ht="15.6" x14ac:dyDescent="0.3">
      <c r="A81" s="13" t="s">
        <v>45</v>
      </c>
      <c r="B81" s="10">
        <v>117.81</v>
      </c>
      <c r="C81" s="10">
        <v>122.73</v>
      </c>
      <c r="D81" s="5">
        <f t="shared" si="1"/>
        <v>4.9200000000000017</v>
      </c>
      <c r="E81" s="46">
        <f>D81*F5</f>
        <v>42.656400000000012</v>
      </c>
      <c r="F81" s="10"/>
    </row>
    <row r="82" spans="1:6" ht="15.6" x14ac:dyDescent="0.3">
      <c r="A82" s="13" t="s">
        <v>46</v>
      </c>
      <c r="B82" s="10">
        <v>192.97</v>
      </c>
      <c r="C82" s="10">
        <v>202.55</v>
      </c>
      <c r="D82" s="5">
        <f t="shared" si="1"/>
        <v>9.5800000000000125</v>
      </c>
      <c r="E82" s="46">
        <f>D82*F5</f>
        <v>83.058600000000112</v>
      </c>
      <c r="F82" s="10"/>
    </row>
    <row r="83" spans="1:6" ht="15.6" x14ac:dyDescent="0.3">
      <c r="A83" s="13" t="s">
        <v>47</v>
      </c>
      <c r="B83" s="10">
        <v>33.28</v>
      </c>
      <c r="C83" s="10">
        <v>33.590000000000003</v>
      </c>
      <c r="D83" s="5">
        <f t="shared" si="1"/>
        <v>0.31000000000000227</v>
      </c>
      <c r="E83" s="46">
        <f>D83*F5</f>
        <v>2.6877000000000195</v>
      </c>
      <c r="F83" s="10"/>
    </row>
    <row r="84" spans="1:6" ht="15.6" x14ac:dyDescent="0.3">
      <c r="A84" s="13" t="s">
        <v>48</v>
      </c>
      <c r="B84" s="10">
        <v>85.28</v>
      </c>
      <c r="C84" s="10">
        <v>91.76</v>
      </c>
      <c r="D84" s="5">
        <f t="shared" si="1"/>
        <v>6.480000000000004</v>
      </c>
      <c r="E84" s="46">
        <f>D84*F5</f>
        <v>56.181600000000032</v>
      </c>
      <c r="F84" s="10"/>
    </row>
    <row r="85" spans="1:6" ht="15.6" x14ac:dyDescent="0.3">
      <c r="A85" s="13" t="s">
        <v>49</v>
      </c>
      <c r="B85" s="10">
        <v>136.58000000000001</v>
      </c>
      <c r="C85" s="10">
        <v>143.88999999999999</v>
      </c>
      <c r="D85" s="5">
        <f t="shared" si="1"/>
        <v>7.3099999999999739</v>
      </c>
      <c r="E85" s="46">
        <f>D85*F5</f>
        <v>63.37769999999977</v>
      </c>
      <c r="F85" s="10"/>
    </row>
    <row r="86" spans="1:6" ht="15.6" x14ac:dyDescent="0.3">
      <c r="A86" s="13" t="s">
        <v>50</v>
      </c>
      <c r="B86" s="10">
        <v>195.4</v>
      </c>
      <c r="C86" s="10">
        <v>219.81</v>
      </c>
      <c r="D86" s="5">
        <f t="shared" si="1"/>
        <v>24.409999999999997</v>
      </c>
      <c r="E86" s="46">
        <f>D86*F5</f>
        <v>211.63469999999998</v>
      </c>
      <c r="F86" s="10"/>
    </row>
    <row r="87" spans="1:6" ht="15.6" x14ac:dyDescent="0.3">
      <c r="A87" s="13" t="s">
        <v>51</v>
      </c>
      <c r="B87" s="10">
        <v>32.28</v>
      </c>
      <c r="C87" s="10">
        <v>34.25</v>
      </c>
      <c r="D87" s="5">
        <f t="shared" si="1"/>
        <v>1.9699999999999989</v>
      </c>
      <c r="E87" s="46">
        <f>D87*F5</f>
        <v>17.079899999999991</v>
      </c>
      <c r="F87" s="10"/>
    </row>
    <row r="88" spans="1:6" ht="15.6" x14ac:dyDescent="0.3">
      <c r="A88" s="13" t="s">
        <v>52</v>
      </c>
      <c r="B88" s="10">
        <v>53.08</v>
      </c>
      <c r="C88" s="10">
        <v>57.74</v>
      </c>
      <c r="D88" s="5">
        <f t="shared" si="1"/>
        <v>4.6600000000000037</v>
      </c>
      <c r="E88" s="46">
        <f>D88*F5</f>
        <v>40.402200000000029</v>
      </c>
      <c r="F88" s="10"/>
    </row>
    <row r="89" spans="1:6" ht="15.6" x14ac:dyDescent="0.3">
      <c r="A89" s="13" t="s">
        <v>120</v>
      </c>
      <c r="B89" s="10">
        <v>152.07</v>
      </c>
      <c r="C89" s="10">
        <v>167.14</v>
      </c>
      <c r="D89" s="5">
        <f t="shared" si="1"/>
        <v>15.069999999999993</v>
      </c>
      <c r="E89" s="46">
        <f>D89*F5</f>
        <v>130.65689999999995</v>
      </c>
      <c r="F89" s="10"/>
    </row>
    <row r="90" spans="1:6" ht="15.6" x14ac:dyDescent="0.3">
      <c r="A90" s="13" t="s">
        <v>53</v>
      </c>
      <c r="B90" s="10">
        <v>81.489999999999995</v>
      </c>
      <c r="C90" s="10">
        <v>89.16</v>
      </c>
      <c r="D90" s="5">
        <f t="shared" si="1"/>
        <v>7.6700000000000017</v>
      </c>
      <c r="E90" s="46">
        <f>D90*F5</f>
        <v>66.49890000000002</v>
      </c>
      <c r="F90" s="10"/>
    </row>
    <row r="91" spans="1:6" ht="15.6" x14ac:dyDescent="0.3">
      <c r="A91" s="13" t="s">
        <v>121</v>
      </c>
      <c r="B91" s="10">
        <v>1.98</v>
      </c>
      <c r="C91" s="10">
        <v>2.4</v>
      </c>
      <c r="D91" s="5">
        <f t="shared" si="1"/>
        <v>0.41999999999999993</v>
      </c>
      <c r="E91" s="46">
        <f>D91*F5</f>
        <v>3.6413999999999995</v>
      </c>
      <c r="F91" s="10"/>
    </row>
    <row r="92" spans="1:6" ht="15.6" x14ac:dyDescent="0.3">
      <c r="A92" s="13" t="s">
        <v>54</v>
      </c>
      <c r="B92" s="10">
        <v>45.67</v>
      </c>
      <c r="C92" s="10">
        <v>46.97</v>
      </c>
      <c r="D92" s="5">
        <f t="shared" si="1"/>
        <v>1.2999999999999972</v>
      </c>
      <c r="E92" s="46">
        <f>D92*F5</f>
        <v>11.270999999999976</v>
      </c>
      <c r="F92" s="10"/>
    </row>
    <row r="93" spans="1:6" ht="15.6" x14ac:dyDescent="0.3">
      <c r="A93" s="13" t="s">
        <v>55</v>
      </c>
      <c r="B93" s="10">
        <v>51.18</v>
      </c>
      <c r="C93" s="10">
        <v>53.77</v>
      </c>
      <c r="D93" s="5">
        <f t="shared" si="1"/>
        <v>2.5900000000000034</v>
      </c>
      <c r="E93" s="46">
        <f>D93*F5</f>
        <v>22.45530000000003</v>
      </c>
      <c r="F93" s="10"/>
    </row>
    <row r="94" spans="1:6" ht="15.6" x14ac:dyDescent="0.3">
      <c r="A94" s="13" t="s">
        <v>122</v>
      </c>
      <c r="B94" s="10">
        <v>143.69</v>
      </c>
      <c r="C94" s="10">
        <v>161.94999999999999</v>
      </c>
      <c r="D94" s="5">
        <f t="shared" si="1"/>
        <v>18.259999999999991</v>
      </c>
      <c r="E94" s="46">
        <f>D94*F5</f>
        <v>158.31419999999991</v>
      </c>
      <c r="F94" s="10"/>
    </row>
    <row r="95" spans="1:6" ht="15.6" x14ac:dyDescent="0.3">
      <c r="A95" s="13" t="s">
        <v>56</v>
      </c>
      <c r="B95" s="10">
        <v>94.47</v>
      </c>
      <c r="C95" s="10">
        <v>100.41</v>
      </c>
      <c r="D95" s="5">
        <f t="shared" si="1"/>
        <v>5.9399999999999977</v>
      </c>
      <c r="E95" s="46">
        <f>D95*F5</f>
        <v>51.499799999999979</v>
      </c>
      <c r="F95" s="10"/>
    </row>
    <row r="96" spans="1:6" ht="15.6" x14ac:dyDescent="0.3">
      <c r="A96" s="12" t="s">
        <v>57</v>
      </c>
      <c r="B96" s="10">
        <v>34.229999999999997</v>
      </c>
      <c r="C96" s="10">
        <v>40.619999999999997</v>
      </c>
      <c r="D96" s="5">
        <f t="shared" si="1"/>
        <v>6.3900000000000006</v>
      </c>
      <c r="E96" s="46">
        <f>D96*F5</f>
        <v>55.401300000000006</v>
      </c>
      <c r="F96" s="10"/>
    </row>
    <row r="97" spans="1:6" ht="15.6" x14ac:dyDescent="0.3">
      <c r="A97" s="12" t="s">
        <v>58</v>
      </c>
      <c r="B97" s="10">
        <v>4.79</v>
      </c>
      <c r="C97" s="10">
        <v>4.79</v>
      </c>
      <c r="D97" s="5">
        <f t="shared" si="1"/>
        <v>0</v>
      </c>
      <c r="E97" s="46">
        <f>D97*F5</f>
        <v>0</v>
      </c>
      <c r="F97" s="10"/>
    </row>
    <row r="98" spans="1:6" ht="15.6" x14ac:dyDescent="0.3">
      <c r="A98" s="13" t="s">
        <v>59</v>
      </c>
      <c r="B98" s="10">
        <v>388.77</v>
      </c>
      <c r="C98" s="10">
        <v>407.83</v>
      </c>
      <c r="D98" s="5">
        <f t="shared" si="1"/>
        <v>19.060000000000002</v>
      </c>
      <c r="E98" s="46">
        <f>D98*F5</f>
        <v>165.25020000000001</v>
      </c>
      <c r="F98" s="10"/>
    </row>
    <row r="99" spans="1:6" ht="15.6" x14ac:dyDescent="0.3">
      <c r="A99" s="13" t="s">
        <v>60</v>
      </c>
      <c r="B99" s="10">
        <v>88.8</v>
      </c>
      <c r="C99" s="10">
        <v>92.19</v>
      </c>
      <c r="D99" s="5">
        <f t="shared" si="1"/>
        <v>3.3900000000000006</v>
      </c>
      <c r="E99" s="46">
        <f>D99*F5</f>
        <v>29.391300000000005</v>
      </c>
      <c r="F99" s="10"/>
    </row>
    <row r="100" spans="1:6" ht="15.6" x14ac:dyDescent="0.3">
      <c r="A100" s="13" t="s">
        <v>61</v>
      </c>
      <c r="B100" s="10">
        <v>76.06</v>
      </c>
      <c r="C100" s="10">
        <v>81.02</v>
      </c>
      <c r="D100" s="5">
        <f t="shared" si="1"/>
        <v>4.9599999999999937</v>
      </c>
      <c r="E100" s="46">
        <f>D100*F5</f>
        <v>43.003199999999943</v>
      </c>
      <c r="F100" s="10"/>
    </row>
    <row r="101" spans="1:6" ht="15.6" x14ac:dyDescent="0.3">
      <c r="A101" s="13" t="s">
        <v>62</v>
      </c>
      <c r="B101" s="10">
        <v>294.79000000000002</v>
      </c>
      <c r="C101" s="10">
        <v>311.36</v>
      </c>
      <c r="D101" s="5">
        <f t="shared" si="1"/>
        <v>16.569999999999993</v>
      </c>
      <c r="E101" s="46">
        <f>D101*F5</f>
        <v>143.66189999999995</v>
      </c>
      <c r="F101" s="10"/>
    </row>
    <row r="102" spans="1:6" ht="15.6" x14ac:dyDescent="0.3">
      <c r="A102" s="13" t="s">
        <v>63</v>
      </c>
      <c r="B102" s="10">
        <v>139.72</v>
      </c>
      <c r="C102" s="10">
        <v>157.13</v>
      </c>
      <c r="D102" s="5">
        <f t="shared" si="1"/>
        <v>17.409999999999997</v>
      </c>
      <c r="E102" s="46">
        <f>D102*F5</f>
        <v>150.94469999999998</v>
      </c>
      <c r="F102" s="10"/>
    </row>
    <row r="103" spans="1:6" ht="15.6" x14ac:dyDescent="0.3">
      <c r="A103" s="13" t="s">
        <v>123</v>
      </c>
      <c r="B103" s="10">
        <v>14.76</v>
      </c>
      <c r="C103" s="10">
        <v>17.18</v>
      </c>
      <c r="D103" s="5">
        <f t="shared" si="1"/>
        <v>2.42</v>
      </c>
      <c r="E103" s="46">
        <f>D103*F5</f>
        <v>20.981400000000001</v>
      </c>
      <c r="F103" s="10"/>
    </row>
    <row r="104" spans="1:6" ht="15.6" x14ac:dyDescent="0.3">
      <c r="A104" s="13" t="s">
        <v>64</v>
      </c>
      <c r="B104" s="10">
        <v>57.58</v>
      </c>
      <c r="C104" s="10">
        <v>58.17</v>
      </c>
      <c r="D104" s="5">
        <f t="shared" si="1"/>
        <v>0.59000000000000341</v>
      </c>
      <c r="E104" s="46">
        <f>D104*F5</f>
        <v>5.1153000000000297</v>
      </c>
      <c r="F104" s="10"/>
    </row>
    <row r="105" spans="1:6" ht="15.6" x14ac:dyDescent="0.3">
      <c r="A105" s="13" t="s">
        <v>65</v>
      </c>
      <c r="B105" s="10">
        <v>84.68</v>
      </c>
      <c r="C105" s="10">
        <v>89.87</v>
      </c>
      <c r="D105" s="5">
        <f t="shared" si="1"/>
        <v>5.1899999999999977</v>
      </c>
      <c r="E105" s="46">
        <f>D105*F5</f>
        <v>44.997299999999981</v>
      </c>
      <c r="F105" s="10"/>
    </row>
    <row r="106" spans="1:6" ht="15.6" x14ac:dyDescent="0.3">
      <c r="A106" s="13" t="s">
        <v>66</v>
      </c>
      <c r="B106" s="10">
        <v>110.51</v>
      </c>
      <c r="C106" s="10">
        <v>118.39</v>
      </c>
      <c r="D106" s="5">
        <f t="shared" si="1"/>
        <v>7.8799999999999955</v>
      </c>
      <c r="E106" s="46">
        <f>D106*F5</f>
        <v>68.319599999999966</v>
      </c>
      <c r="F106" s="10"/>
    </row>
    <row r="107" spans="1:6" ht="15.6" x14ac:dyDescent="0.3">
      <c r="A107" s="13" t="s">
        <v>124</v>
      </c>
      <c r="B107" s="10">
        <v>23.5</v>
      </c>
      <c r="C107" s="10">
        <v>26.42</v>
      </c>
      <c r="D107" s="5">
        <f t="shared" si="1"/>
        <v>2.9200000000000017</v>
      </c>
      <c r="E107" s="46">
        <f>D107*F5</f>
        <v>25.316400000000016</v>
      </c>
      <c r="F107" s="10"/>
    </row>
    <row r="108" spans="1:6" ht="15.6" x14ac:dyDescent="0.3">
      <c r="A108" s="13" t="s">
        <v>67</v>
      </c>
      <c r="B108" s="10">
        <v>56.35</v>
      </c>
      <c r="C108" s="10">
        <v>59.6</v>
      </c>
      <c r="D108" s="5">
        <f t="shared" si="1"/>
        <v>3.25</v>
      </c>
      <c r="E108" s="46">
        <f>D108*F5</f>
        <v>28.177499999999998</v>
      </c>
      <c r="F108" s="10"/>
    </row>
    <row r="109" spans="1:6" ht="15.6" x14ac:dyDescent="0.3">
      <c r="A109" s="50" t="s">
        <v>68</v>
      </c>
      <c r="B109" s="51">
        <v>65.11</v>
      </c>
      <c r="C109" s="51">
        <v>77.209999999999994</v>
      </c>
      <c r="D109" s="52">
        <f t="shared" si="1"/>
        <v>12.099999999999994</v>
      </c>
      <c r="E109" s="53">
        <f>D109*F5</f>
        <v>104.90699999999995</v>
      </c>
      <c r="F109" s="51"/>
    </row>
    <row r="110" spans="1:6" ht="15.6" x14ac:dyDescent="0.3">
      <c r="A110" s="13" t="s">
        <v>125</v>
      </c>
      <c r="B110" s="10">
        <v>99.4</v>
      </c>
      <c r="C110" s="10">
        <v>109.91</v>
      </c>
      <c r="D110" s="5">
        <f>C110-B110</f>
        <v>10.509999999999991</v>
      </c>
      <c r="E110" s="46">
        <f>D110*F5</f>
        <v>91.121699999999919</v>
      </c>
      <c r="F110" s="10"/>
    </row>
    <row r="111" spans="1:6" ht="15.6" x14ac:dyDescent="0.3">
      <c r="A111" s="13" t="s">
        <v>126</v>
      </c>
      <c r="B111" s="10">
        <v>26.46</v>
      </c>
      <c r="C111" s="10">
        <v>32.020000000000003</v>
      </c>
      <c r="D111" s="5">
        <f t="shared" si="1"/>
        <v>5.5600000000000023</v>
      </c>
      <c r="E111" s="46">
        <f>D111*F5</f>
        <v>48.205200000000019</v>
      </c>
      <c r="F111" s="10"/>
    </row>
    <row r="112" spans="1:6" ht="15.6" x14ac:dyDescent="0.3">
      <c r="A112" s="13" t="s">
        <v>69</v>
      </c>
      <c r="B112" s="10">
        <v>44</v>
      </c>
      <c r="C112" s="10">
        <v>45.6</v>
      </c>
      <c r="D112" s="5">
        <f t="shared" si="1"/>
        <v>1.6000000000000014</v>
      </c>
      <c r="E112" s="46">
        <f>D112*F5</f>
        <v>13.872000000000012</v>
      </c>
      <c r="F112" s="10"/>
    </row>
    <row r="113" spans="1:6" ht="15.6" x14ac:dyDescent="0.3">
      <c r="A113" s="13" t="s">
        <v>127</v>
      </c>
      <c r="B113" s="10">
        <v>148.26</v>
      </c>
      <c r="C113" s="10">
        <v>163.66</v>
      </c>
      <c r="D113" s="5">
        <f t="shared" si="1"/>
        <v>15.400000000000006</v>
      </c>
      <c r="E113" s="46">
        <f>D113*F5</f>
        <v>133.51800000000006</v>
      </c>
      <c r="F113" s="10"/>
    </row>
    <row r="114" spans="1:6" ht="15.6" x14ac:dyDescent="0.3">
      <c r="A114" s="13" t="s">
        <v>128</v>
      </c>
      <c r="B114" s="10">
        <v>76.05</v>
      </c>
      <c r="C114" s="10">
        <v>84.06</v>
      </c>
      <c r="D114" s="5">
        <f t="shared" si="1"/>
        <v>8.0100000000000051</v>
      </c>
      <c r="E114" s="46">
        <f>D114*F5</f>
        <v>69.44670000000005</v>
      </c>
      <c r="F114" s="10"/>
    </row>
    <row r="115" spans="1:6" ht="15.6" x14ac:dyDescent="0.3">
      <c r="A115" s="13" t="s">
        <v>129</v>
      </c>
      <c r="B115" s="10">
        <v>61.88</v>
      </c>
      <c r="C115" s="10">
        <v>70.95</v>
      </c>
      <c r="D115" s="5">
        <f t="shared" si="1"/>
        <v>9.07</v>
      </c>
      <c r="E115" s="46">
        <f>D115*F5</f>
        <v>78.636899999999997</v>
      </c>
      <c r="F115" s="10"/>
    </row>
    <row r="116" spans="1:6" ht="15.6" x14ac:dyDescent="0.3">
      <c r="A116" s="13" t="s">
        <v>70</v>
      </c>
      <c r="B116" s="10">
        <v>67.06</v>
      </c>
      <c r="C116" s="10">
        <v>69.180000000000007</v>
      </c>
      <c r="D116" s="5">
        <f t="shared" si="1"/>
        <v>2.1200000000000045</v>
      </c>
      <c r="E116" s="46">
        <f>D116*F5</f>
        <v>18.380400000000041</v>
      </c>
      <c r="F116" s="10"/>
    </row>
    <row r="117" spans="1:6" ht="15.6" x14ac:dyDescent="0.3">
      <c r="A117" s="13" t="s">
        <v>71</v>
      </c>
      <c r="B117" s="10">
        <v>116.14</v>
      </c>
      <c r="C117" s="10">
        <v>122.72</v>
      </c>
      <c r="D117" s="5">
        <f t="shared" si="1"/>
        <v>6.5799999999999983</v>
      </c>
      <c r="E117" s="46">
        <f>D117*F5</f>
        <v>57.048599999999986</v>
      </c>
      <c r="F117" s="10"/>
    </row>
    <row r="118" spans="1:6" ht="15.6" x14ac:dyDescent="0.3">
      <c r="A118" s="13" t="s">
        <v>130</v>
      </c>
      <c r="B118" s="10">
        <v>5.12</v>
      </c>
      <c r="C118" s="10">
        <v>5.12</v>
      </c>
      <c r="D118" s="5">
        <f t="shared" si="1"/>
        <v>0</v>
      </c>
      <c r="E118" s="46">
        <f>D118*F5</f>
        <v>0</v>
      </c>
      <c r="F118" s="10"/>
    </row>
    <row r="119" spans="1:6" ht="15.6" x14ac:dyDescent="0.3">
      <c r="A119" s="13" t="s">
        <v>131</v>
      </c>
      <c r="B119" s="10">
        <v>1.01</v>
      </c>
      <c r="C119" s="10">
        <v>1.01</v>
      </c>
      <c r="D119" s="5">
        <f t="shared" si="1"/>
        <v>0</v>
      </c>
      <c r="E119" s="46">
        <f>D119*F5</f>
        <v>0</v>
      </c>
      <c r="F119" s="10"/>
    </row>
    <row r="120" spans="1:6" ht="15.6" x14ac:dyDescent="0.3">
      <c r="A120" s="13" t="s">
        <v>72</v>
      </c>
      <c r="B120" s="10">
        <v>48.8</v>
      </c>
      <c r="C120" s="10">
        <v>57.48</v>
      </c>
      <c r="D120" s="5">
        <f t="shared" si="1"/>
        <v>8.68</v>
      </c>
      <c r="E120" s="46">
        <f>D120*F5</f>
        <v>75.255600000000001</v>
      </c>
      <c r="F120" s="10"/>
    </row>
    <row r="121" spans="1:6" ht="15.6" x14ac:dyDescent="0.3">
      <c r="A121" s="13" t="s">
        <v>73</v>
      </c>
      <c r="B121" s="10">
        <v>112.9</v>
      </c>
      <c r="C121" s="10">
        <v>125.25</v>
      </c>
      <c r="D121" s="5">
        <f t="shared" si="1"/>
        <v>12.349999999999994</v>
      </c>
      <c r="E121" s="46">
        <f>D121*F5</f>
        <v>107.07449999999994</v>
      </c>
      <c r="F121" s="10"/>
    </row>
    <row r="122" spans="1:6" ht="15.6" x14ac:dyDescent="0.3">
      <c r="A122" s="13" t="s">
        <v>74</v>
      </c>
      <c r="B122" s="10">
        <v>28.27</v>
      </c>
      <c r="C122" s="10">
        <v>32.18</v>
      </c>
      <c r="D122" s="5">
        <f t="shared" si="1"/>
        <v>3.91</v>
      </c>
      <c r="E122" s="46">
        <f>D122*F5</f>
        <v>33.899700000000003</v>
      </c>
      <c r="F122" s="10"/>
    </row>
    <row r="123" spans="1:6" ht="15.6" x14ac:dyDescent="0.3">
      <c r="A123" s="13" t="s">
        <v>132</v>
      </c>
      <c r="B123" s="10">
        <v>1.46</v>
      </c>
      <c r="C123" s="10">
        <v>1.65</v>
      </c>
      <c r="D123" s="5">
        <f t="shared" si="1"/>
        <v>0.18999999999999995</v>
      </c>
      <c r="E123" s="46">
        <f>D123*F5</f>
        <v>1.6472999999999995</v>
      </c>
      <c r="F123" s="10"/>
    </row>
    <row r="124" spans="1:6" ht="15.6" x14ac:dyDescent="0.3">
      <c r="A124" s="13" t="s">
        <v>133</v>
      </c>
      <c r="B124" s="10">
        <v>30.06</v>
      </c>
      <c r="C124" s="10">
        <v>35.11</v>
      </c>
      <c r="D124" s="5">
        <f t="shared" si="1"/>
        <v>5.0500000000000007</v>
      </c>
      <c r="E124" s="46">
        <f>D124*F5</f>
        <v>43.783500000000004</v>
      </c>
      <c r="F124" s="10"/>
    </row>
    <row r="125" spans="1:6" ht="15.6" x14ac:dyDescent="0.3">
      <c r="A125" s="13" t="s">
        <v>75</v>
      </c>
      <c r="B125" s="10">
        <v>14.58</v>
      </c>
      <c r="C125" s="10">
        <v>21.09</v>
      </c>
      <c r="D125" s="5">
        <f t="shared" si="1"/>
        <v>6.51</v>
      </c>
      <c r="E125" s="46">
        <f>D125*F5</f>
        <v>56.441699999999997</v>
      </c>
      <c r="F125" s="10"/>
    </row>
    <row r="126" spans="1:6" ht="15.6" x14ac:dyDescent="0.3">
      <c r="A126" s="13" t="s">
        <v>134</v>
      </c>
      <c r="B126" s="10">
        <v>8.9</v>
      </c>
      <c r="C126" s="10">
        <v>8.9</v>
      </c>
      <c r="D126" s="5">
        <f t="shared" si="1"/>
        <v>0</v>
      </c>
      <c r="E126" s="46">
        <f>D126*F5</f>
        <v>0</v>
      </c>
      <c r="F126" s="10"/>
    </row>
    <row r="127" spans="1:6" ht="15.6" x14ac:dyDescent="0.3">
      <c r="A127" s="13" t="s">
        <v>135</v>
      </c>
      <c r="B127" s="10">
        <v>47.34</v>
      </c>
      <c r="C127" s="10">
        <v>51.49</v>
      </c>
      <c r="D127" s="5">
        <f t="shared" si="1"/>
        <v>4.1499999999999986</v>
      </c>
      <c r="E127" s="46">
        <f>D127*F5</f>
        <v>35.980499999999985</v>
      </c>
      <c r="F127" s="10"/>
    </row>
    <row r="128" spans="1:6" ht="15.6" x14ac:dyDescent="0.3">
      <c r="A128" s="13" t="s">
        <v>76</v>
      </c>
      <c r="B128" s="10">
        <v>31.43</v>
      </c>
      <c r="C128" s="10">
        <v>33.57</v>
      </c>
      <c r="D128" s="5">
        <f t="shared" si="1"/>
        <v>2.1400000000000006</v>
      </c>
      <c r="E128" s="46">
        <f>D128*F5</f>
        <v>18.553800000000006</v>
      </c>
      <c r="F128" s="10"/>
    </row>
    <row r="129" spans="1:6" ht="15.6" x14ac:dyDescent="0.3">
      <c r="A129" s="13" t="s">
        <v>136</v>
      </c>
      <c r="B129" s="10">
        <v>76.989999999999995</v>
      </c>
      <c r="C129" s="10">
        <v>87.07</v>
      </c>
      <c r="D129" s="5">
        <f t="shared" si="1"/>
        <v>10.079999999999998</v>
      </c>
      <c r="E129" s="46">
        <f>D129*F5</f>
        <v>87.393599999999978</v>
      </c>
      <c r="F129" s="10"/>
    </row>
    <row r="130" spans="1:6" ht="15.6" x14ac:dyDescent="0.3">
      <c r="A130" s="13" t="s">
        <v>137</v>
      </c>
      <c r="B130" s="10">
        <v>68.67</v>
      </c>
      <c r="C130" s="10">
        <v>75.67</v>
      </c>
      <c r="D130" s="5">
        <f t="shared" si="1"/>
        <v>7</v>
      </c>
      <c r="E130" s="46">
        <f>D130*F5</f>
        <v>60.69</v>
      </c>
      <c r="F130" s="54"/>
    </row>
    <row r="131" spans="1:6" ht="15.6" x14ac:dyDescent="0.3">
      <c r="A131" s="13" t="s">
        <v>77</v>
      </c>
      <c r="B131" s="10">
        <v>59.66</v>
      </c>
      <c r="C131" s="10">
        <v>64.52</v>
      </c>
      <c r="D131" s="5">
        <f t="shared" si="1"/>
        <v>4.8599999999999994</v>
      </c>
      <c r="E131" s="46">
        <f>D131*F5</f>
        <v>42.136199999999995</v>
      </c>
      <c r="F131" s="10"/>
    </row>
    <row r="132" spans="1:6" ht="15.6" x14ac:dyDescent="0.3">
      <c r="A132" s="13" t="s">
        <v>138</v>
      </c>
      <c r="B132" s="10">
        <v>48.97</v>
      </c>
      <c r="C132" s="10">
        <v>60.05</v>
      </c>
      <c r="D132" s="5">
        <f t="shared" si="1"/>
        <v>11.079999999999998</v>
      </c>
      <c r="E132" s="46">
        <f>D132*F5</f>
        <v>96.06359999999998</v>
      </c>
      <c r="F132" s="10"/>
    </row>
    <row r="133" spans="1:6" ht="15.6" x14ac:dyDescent="0.3">
      <c r="A133" s="13" t="s">
        <v>78</v>
      </c>
      <c r="B133" s="10">
        <v>128.99</v>
      </c>
      <c r="C133" s="10">
        <v>129.44</v>
      </c>
      <c r="D133" s="5">
        <f t="shared" si="1"/>
        <v>0.44999999999998863</v>
      </c>
      <c r="E133" s="46">
        <f>D133*F5</f>
        <v>3.9014999999999014</v>
      </c>
      <c r="F133" s="10"/>
    </row>
    <row r="134" spans="1:6" ht="15.6" x14ac:dyDescent="0.3">
      <c r="A134" s="13" t="s">
        <v>79</v>
      </c>
      <c r="B134" s="10">
        <v>72.069999999999993</v>
      </c>
      <c r="C134" s="10">
        <v>75.56</v>
      </c>
      <c r="D134" s="5">
        <f t="shared" si="1"/>
        <v>3.4900000000000091</v>
      </c>
      <c r="E134" s="46">
        <f>D134*F5</f>
        <v>30.25830000000008</v>
      </c>
      <c r="F134" s="10"/>
    </row>
    <row r="135" spans="1:6" ht="15.6" x14ac:dyDescent="0.3">
      <c r="A135" s="13" t="s">
        <v>80</v>
      </c>
      <c r="B135" s="10">
        <v>71.23</v>
      </c>
      <c r="C135" s="10">
        <v>71.260000000000005</v>
      </c>
      <c r="D135" s="5">
        <f t="shared" ref="D135:D145" si="2">C135-B135</f>
        <v>3.0000000000001137E-2</v>
      </c>
      <c r="E135" s="46">
        <f>D135*F5</f>
        <v>0.26010000000000988</v>
      </c>
      <c r="F135" s="10"/>
    </row>
    <row r="136" spans="1:6" ht="15.6" x14ac:dyDescent="0.3">
      <c r="A136" s="13" t="s">
        <v>81</v>
      </c>
      <c r="B136" s="10">
        <v>95.77</v>
      </c>
      <c r="C136" s="10">
        <v>100.02</v>
      </c>
      <c r="D136" s="5">
        <f t="shared" si="2"/>
        <v>4.25</v>
      </c>
      <c r="E136" s="46">
        <f>D136*F5</f>
        <v>36.847499999999997</v>
      </c>
      <c r="F136" s="10"/>
    </row>
    <row r="137" spans="1:6" ht="15.6" x14ac:dyDescent="0.3">
      <c r="A137" s="13" t="s">
        <v>139</v>
      </c>
      <c r="B137" s="10">
        <v>89.93</v>
      </c>
      <c r="C137" s="10">
        <v>93.14</v>
      </c>
      <c r="D137" s="5">
        <f t="shared" si="2"/>
        <v>3.2099999999999937</v>
      </c>
      <c r="E137" s="46">
        <f>D137*F5</f>
        <v>27.830699999999947</v>
      </c>
      <c r="F137" s="10"/>
    </row>
    <row r="138" spans="1:6" ht="15.6" x14ac:dyDescent="0.3">
      <c r="A138" s="13" t="s">
        <v>82</v>
      </c>
      <c r="B138" s="10">
        <v>73.64</v>
      </c>
      <c r="C138" s="10">
        <v>78.86</v>
      </c>
      <c r="D138" s="5">
        <f t="shared" si="2"/>
        <v>5.2199999999999989</v>
      </c>
      <c r="E138" s="46">
        <f>D138*F5</f>
        <v>45.25739999999999</v>
      </c>
      <c r="F138" s="10"/>
    </row>
    <row r="139" spans="1:6" ht="15.6" x14ac:dyDescent="0.3">
      <c r="A139" s="13" t="s">
        <v>140</v>
      </c>
      <c r="B139" s="10">
        <v>44.74</v>
      </c>
      <c r="C139" s="10">
        <v>49.49</v>
      </c>
      <c r="D139" s="5">
        <f t="shared" si="2"/>
        <v>4.75</v>
      </c>
      <c r="E139" s="46">
        <f>D139*F5</f>
        <v>41.182499999999997</v>
      </c>
      <c r="F139" s="10"/>
    </row>
    <row r="140" spans="1:6" ht="15.6" x14ac:dyDescent="0.3">
      <c r="A140" s="13" t="s">
        <v>141</v>
      </c>
      <c r="B140" s="10">
        <v>22.96</v>
      </c>
      <c r="C140" s="10">
        <v>25.89</v>
      </c>
      <c r="D140" s="5">
        <f t="shared" si="2"/>
        <v>2.9299999999999997</v>
      </c>
      <c r="E140" s="46">
        <f>D140*F5</f>
        <v>25.403099999999998</v>
      </c>
      <c r="F140" s="10"/>
    </row>
    <row r="141" spans="1:6" ht="15.6" x14ac:dyDescent="0.3">
      <c r="A141" s="13" t="s">
        <v>142</v>
      </c>
      <c r="B141" s="10">
        <v>159.56</v>
      </c>
      <c r="C141" s="10">
        <v>159.63999999999999</v>
      </c>
      <c r="D141" s="5">
        <f t="shared" si="2"/>
        <v>7.9999999999984084E-2</v>
      </c>
      <c r="E141" s="46">
        <f>D141*F5</f>
        <v>0.69359999999986199</v>
      </c>
      <c r="F141" s="10"/>
    </row>
    <row r="142" spans="1:6" ht="15.6" x14ac:dyDescent="0.3">
      <c r="A142" s="13" t="s">
        <v>143</v>
      </c>
      <c r="B142" s="10">
        <v>30</v>
      </c>
      <c r="C142" s="10">
        <v>34.36</v>
      </c>
      <c r="D142" s="5">
        <f t="shared" si="2"/>
        <v>4.3599999999999994</v>
      </c>
      <c r="E142" s="46">
        <f>D142*F5</f>
        <v>37.801199999999994</v>
      </c>
      <c r="F142" s="10"/>
    </row>
    <row r="143" spans="1:6" ht="15.6" x14ac:dyDescent="0.3">
      <c r="A143" s="13" t="s">
        <v>83</v>
      </c>
      <c r="B143" s="10">
        <v>80.739999999999995</v>
      </c>
      <c r="C143" s="10">
        <v>83.99</v>
      </c>
      <c r="D143" s="5">
        <f t="shared" si="2"/>
        <v>3.25</v>
      </c>
      <c r="E143" s="46">
        <f>D143*F5</f>
        <v>28.177499999999998</v>
      </c>
      <c r="F143" s="10"/>
    </row>
    <row r="144" spans="1:6" ht="15.6" x14ac:dyDescent="0.3">
      <c r="A144" s="13" t="s">
        <v>144</v>
      </c>
      <c r="B144" s="10">
        <v>26.16</v>
      </c>
      <c r="C144" s="10">
        <v>29.4</v>
      </c>
      <c r="D144" s="5">
        <f t="shared" si="2"/>
        <v>3.2399999999999984</v>
      </c>
      <c r="E144" s="46">
        <f>D144*F5</f>
        <v>28.090799999999987</v>
      </c>
      <c r="F144" s="10"/>
    </row>
    <row r="145" spans="1:8" ht="15.6" x14ac:dyDescent="0.3">
      <c r="A145" s="13" t="s">
        <v>145</v>
      </c>
      <c r="B145" s="10">
        <v>205.53</v>
      </c>
      <c r="C145" s="10">
        <v>229.82</v>
      </c>
      <c r="D145" s="5">
        <f t="shared" si="2"/>
        <v>24.289999999999992</v>
      </c>
      <c r="E145" s="46">
        <f>D145*F5</f>
        <v>210.59429999999992</v>
      </c>
      <c r="F145" s="10"/>
    </row>
    <row r="146" spans="1:8" ht="15.6" x14ac:dyDescent="0.3">
      <c r="A146" s="17" t="s">
        <v>5</v>
      </c>
      <c r="B146" s="18"/>
      <c r="C146" s="19"/>
      <c r="D146" s="8">
        <f>SUM(D7:D145)</f>
        <v>472.40999999999974</v>
      </c>
      <c r="E146" s="8">
        <f>SUM(E7:E145)</f>
        <v>4243.9166999999979</v>
      </c>
      <c r="F146" s="5"/>
    </row>
    <row r="147" spans="1:8" x14ac:dyDescent="0.3">
      <c r="A147" s="20" t="s">
        <v>7</v>
      </c>
      <c r="B147" s="20"/>
      <c r="D147" s="21"/>
      <c r="E147" s="21"/>
      <c r="F147" s="21" t="s">
        <v>181</v>
      </c>
    </row>
    <row r="148" spans="1:8" x14ac:dyDescent="0.3">
      <c r="A148" s="22" t="s">
        <v>84</v>
      </c>
      <c r="B148" s="22"/>
      <c r="C148" s="23"/>
      <c r="D148" s="23"/>
      <c r="E148" s="23"/>
      <c r="F148" s="23"/>
      <c r="H148">
        <f>7+147+294</f>
        <v>448</v>
      </c>
    </row>
    <row r="151" spans="1:8" x14ac:dyDescent="0.3">
      <c r="E151" s="11">
        <f>2400+905.8</f>
        <v>3305.8</v>
      </c>
    </row>
  </sheetData>
  <mergeCells count="2">
    <mergeCell ref="E8:E17"/>
    <mergeCell ref="E20:E2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9"/>
  <sheetViews>
    <sheetView topLeftCell="A155" workbookViewId="0">
      <selection sqref="A1:G157"/>
    </sheetView>
  </sheetViews>
  <sheetFormatPr baseColWidth="10" defaultRowHeight="14.4" x14ac:dyDescent="0.3"/>
  <sheetData>
    <row r="1" spans="1:16" ht="15.6" x14ac:dyDescent="0.3">
      <c r="A1" s="14" t="s">
        <v>0</v>
      </c>
      <c r="B1" s="14"/>
      <c r="C1" s="14"/>
      <c r="D1" s="14"/>
      <c r="E1" s="14"/>
      <c r="F1" s="14"/>
      <c r="H1" t="s">
        <v>184</v>
      </c>
      <c r="I1">
        <v>275461</v>
      </c>
      <c r="J1">
        <v>21232</v>
      </c>
      <c r="K1" t="s">
        <v>185</v>
      </c>
      <c r="L1">
        <f>1132.5+1962.7</f>
        <v>3095.2</v>
      </c>
      <c r="M1">
        <f>+L1/N1</f>
        <v>7.3520190023752967</v>
      </c>
      <c r="N1">
        <f>170+251</f>
        <v>421</v>
      </c>
    </row>
    <row r="2" spans="1:16" x14ac:dyDescent="0.3">
      <c r="A2" s="15" t="s">
        <v>146</v>
      </c>
      <c r="C2" s="15"/>
      <c r="D2" s="15"/>
      <c r="E2" s="15"/>
      <c r="F2" s="15"/>
      <c r="H2" t="s">
        <v>184</v>
      </c>
      <c r="L2">
        <v>466.4</v>
      </c>
      <c r="M2">
        <f>466.4/34</f>
        <v>13.717647058823529</v>
      </c>
      <c r="N2">
        <v>34</v>
      </c>
      <c r="O2">
        <v>32.15</v>
      </c>
      <c r="P2">
        <f>+N2-O2</f>
        <v>1.8500000000000014</v>
      </c>
    </row>
    <row r="3" spans="1:16" x14ac:dyDescent="0.3">
      <c r="A3" s="16" t="s">
        <v>182</v>
      </c>
      <c r="B3" s="16"/>
      <c r="C3" s="16"/>
      <c r="D3" s="16"/>
      <c r="E3" s="16"/>
      <c r="F3" s="16"/>
      <c r="H3" t="s">
        <v>184</v>
      </c>
      <c r="L3">
        <f>SUM(L1:L2)</f>
        <v>3561.6</v>
      </c>
      <c r="P3" t="s">
        <v>186</v>
      </c>
    </row>
    <row r="4" spans="1:16" ht="15.6" x14ac:dyDescent="0.3">
      <c r="A4" s="2" t="s">
        <v>153</v>
      </c>
      <c r="B4" s="15" t="s">
        <v>155</v>
      </c>
      <c r="C4" s="2"/>
      <c r="D4" s="2"/>
      <c r="E4" s="31" t="s">
        <v>151</v>
      </c>
      <c r="F4" s="55">
        <v>13.72</v>
      </c>
      <c r="P4">
        <f>1.85*F4</f>
        <v>25.382000000000001</v>
      </c>
    </row>
    <row r="5" spans="1:16" ht="16.2" thickBot="1" x14ac:dyDescent="0.35">
      <c r="A5" s="2" t="s">
        <v>154</v>
      </c>
      <c r="B5" s="15" t="s">
        <v>156</v>
      </c>
      <c r="C5" s="2"/>
      <c r="D5" s="2"/>
      <c r="E5" s="3" t="s">
        <v>152</v>
      </c>
      <c r="F5" s="1">
        <v>7.35</v>
      </c>
    </row>
    <row r="6" spans="1:16" ht="15.6" thickTop="1" thickBot="1" x14ac:dyDescent="0.35">
      <c r="A6" s="4" t="s">
        <v>8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6</v>
      </c>
      <c r="G6" s="38" t="s">
        <v>150</v>
      </c>
    </row>
    <row r="7" spans="1:16" ht="16.2" thickTop="1" x14ac:dyDescent="0.3">
      <c r="A7" s="39" t="s">
        <v>85</v>
      </c>
      <c r="B7" s="40">
        <v>1.5</v>
      </c>
      <c r="C7" s="40">
        <v>1.51</v>
      </c>
      <c r="D7" s="41">
        <f t="shared" ref="D7:D70" si="0">C7-B7</f>
        <v>1.0000000000000009E-2</v>
      </c>
      <c r="E7" s="48">
        <f>D7*F4</f>
        <v>0.13720000000000013</v>
      </c>
      <c r="F7" s="35"/>
      <c r="G7" s="37"/>
    </row>
    <row r="8" spans="1:16" ht="15.6" x14ac:dyDescent="0.3">
      <c r="A8" s="26" t="s">
        <v>86</v>
      </c>
      <c r="B8" s="24">
        <v>0</v>
      </c>
      <c r="C8" s="24">
        <v>0</v>
      </c>
      <c r="D8" s="25">
        <f t="shared" si="0"/>
        <v>0</v>
      </c>
      <c r="E8" s="196">
        <f>D12*F4</f>
        <v>45.001600000000018</v>
      </c>
      <c r="F8" s="36"/>
      <c r="G8" s="49">
        <f>0.1*E8</f>
        <v>4.5001600000000019</v>
      </c>
    </row>
    <row r="9" spans="1:16" ht="15.6" x14ac:dyDescent="0.3">
      <c r="A9" s="26" t="s">
        <v>87</v>
      </c>
      <c r="B9" s="24">
        <v>0</v>
      </c>
      <c r="C9" s="24">
        <v>0</v>
      </c>
      <c r="D9" s="25">
        <f t="shared" si="0"/>
        <v>0</v>
      </c>
      <c r="E9" s="197"/>
      <c r="F9" s="36"/>
      <c r="G9" s="49">
        <f>0.1*E8</f>
        <v>4.5001600000000019</v>
      </c>
    </row>
    <row r="10" spans="1:16" ht="15.6" x14ac:dyDescent="0.3">
      <c r="A10" s="26" t="s">
        <v>88</v>
      </c>
      <c r="B10" s="24">
        <v>0</v>
      </c>
      <c r="C10" s="24">
        <v>0</v>
      </c>
      <c r="D10" s="25">
        <f t="shared" si="0"/>
        <v>0</v>
      </c>
      <c r="E10" s="197"/>
      <c r="F10" s="36"/>
      <c r="G10" s="49">
        <f>0.1*E8</f>
        <v>4.5001600000000019</v>
      </c>
    </row>
    <row r="11" spans="1:16" ht="15.6" x14ac:dyDescent="0.3">
      <c r="A11" s="27" t="s">
        <v>9</v>
      </c>
      <c r="B11" s="24">
        <v>0</v>
      </c>
      <c r="C11" s="24">
        <v>0</v>
      </c>
      <c r="D11" s="25">
        <f t="shared" si="0"/>
        <v>0</v>
      </c>
      <c r="E11" s="197"/>
      <c r="F11" s="36"/>
      <c r="G11" s="49">
        <f>0.1*E8</f>
        <v>4.5001600000000019</v>
      </c>
    </row>
    <row r="12" spans="1:16" ht="15.6" x14ac:dyDescent="0.3">
      <c r="A12" s="27" t="s">
        <v>10</v>
      </c>
      <c r="B12" s="24">
        <v>102.76</v>
      </c>
      <c r="C12" s="24">
        <v>106.04</v>
      </c>
      <c r="D12" s="25">
        <f t="shared" si="0"/>
        <v>3.2800000000000011</v>
      </c>
      <c r="E12" s="197"/>
      <c r="F12" s="36"/>
      <c r="G12" s="49">
        <f>0.1*E8</f>
        <v>4.5001600000000019</v>
      </c>
    </row>
    <row r="13" spans="1:16" ht="15.6" x14ac:dyDescent="0.3">
      <c r="A13" s="27" t="s">
        <v>11</v>
      </c>
      <c r="B13" s="24">
        <v>0</v>
      </c>
      <c r="C13" s="24">
        <v>0</v>
      </c>
      <c r="D13" s="25">
        <f t="shared" si="0"/>
        <v>0</v>
      </c>
      <c r="E13" s="197"/>
      <c r="F13" s="36"/>
      <c r="G13" s="49">
        <f>0.1*E8</f>
        <v>4.5001600000000019</v>
      </c>
    </row>
    <row r="14" spans="1:16" ht="15.6" x14ac:dyDescent="0.3">
      <c r="A14" s="27" t="s">
        <v>12</v>
      </c>
      <c r="B14" s="24">
        <v>0</v>
      </c>
      <c r="C14" s="24">
        <v>0</v>
      </c>
      <c r="D14" s="25">
        <f t="shared" si="0"/>
        <v>0</v>
      </c>
      <c r="E14" s="197"/>
      <c r="F14" s="36"/>
      <c r="G14" s="49">
        <f>0.1*E8</f>
        <v>4.5001600000000019</v>
      </c>
    </row>
    <row r="15" spans="1:16" ht="15.6" x14ac:dyDescent="0.3">
      <c r="A15" s="27" t="s">
        <v>13</v>
      </c>
      <c r="B15" s="24">
        <v>0</v>
      </c>
      <c r="C15" s="24">
        <v>0</v>
      </c>
      <c r="D15" s="25">
        <f t="shared" si="0"/>
        <v>0</v>
      </c>
      <c r="E15" s="197"/>
      <c r="F15" s="36"/>
      <c r="G15" s="49">
        <f>0.1*E8</f>
        <v>4.5001600000000019</v>
      </c>
    </row>
    <row r="16" spans="1:16" ht="15.6" x14ac:dyDescent="0.3">
      <c r="A16" s="27" t="s">
        <v>89</v>
      </c>
      <c r="B16" s="24">
        <v>0</v>
      </c>
      <c r="C16" s="24">
        <v>0</v>
      </c>
      <c r="D16" s="25">
        <f t="shared" si="0"/>
        <v>0</v>
      </c>
      <c r="E16" s="197"/>
      <c r="F16" s="36"/>
      <c r="G16" s="49">
        <f>0.1*E8</f>
        <v>4.5001600000000019</v>
      </c>
    </row>
    <row r="17" spans="1:9" ht="15.6" x14ac:dyDescent="0.3">
      <c r="A17" s="27" t="s">
        <v>147</v>
      </c>
      <c r="B17" s="24">
        <v>0</v>
      </c>
      <c r="C17" s="24">
        <v>0</v>
      </c>
      <c r="D17" s="25">
        <f t="shared" si="0"/>
        <v>0</v>
      </c>
      <c r="E17" s="198"/>
      <c r="F17" s="36"/>
      <c r="G17" s="49">
        <f>0.1*E8</f>
        <v>4.5001600000000019</v>
      </c>
    </row>
    <row r="18" spans="1:9" ht="15.6" x14ac:dyDescent="0.3">
      <c r="A18" s="12" t="s">
        <v>149</v>
      </c>
      <c r="B18" s="32">
        <v>0.64</v>
      </c>
      <c r="C18" s="32">
        <v>0.65</v>
      </c>
      <c r="D18" s="25">
        <f t="shared" si="0"/>
        <v>1.0000000000000009E-2</v>
      </c>
      <c r="E18" s="34">
        <f>D18*F4</f>
        <v>0.13720000000000013</v>
      </c>
      <c r="F18" s="5"/>
      <c r="G18" s="49">
        <f>0.1*E9</f>
        <v>0</v>
      </c>
    </row>
    <row r="19" spans="1:9" ht="15.6" x14ac:dyDescent="0.3">
      <c r="A19" s="12" t="s">
        <v>16</v>
      </c>
      <c r="B19" s="32">
        <v>30.58</v>
      </c>
      <c r="C19" s="32">
        <v>30.97</v>
      </c>
      <c r="D19" s="33">
        <f t="shared" si="0"/>
        <v>0.39000000000000057</v>
      </c>
      <c r="E19" s="34">
        <f>D19*F4</f>
        <v>5.3508000000000084</v>
      </c>
      <c r="F19" s="5"/>
      <c r="G19" s="49">
        <f>0.1*E10</f>
        <v>0</v>
      </c>
      <c r="I19">
        <f>SUM(D7:D25)</f>
        <v>6.0999999999999979</v>
      </c>
    </row>
    <row r="20" spans="1:9" ht="15.6" x14ac:dyDescent="0.3">
      <c r="A20" s="28" t="s">
        <v>90</v>
      </c>
      <c r="B20" s="29">
        <v>0</v>
      </c>
      <c r="C20" s="29">
        <v>0</v>
      </c>
      <c r="D20" s="30">
        <f t="shared" si="0"/>
        <v>0</v>
      </c>
      <c r="E20" s="193">
        <f>D23*F4</f>
        <v>33.065199999999955</v>
      </c>
      <c r="F20" s="36"/>
      <c r="G20" s="49">
        <f>0.17*E20</f>
        <v>5.6210839999999926</v>
      </c>
    </row>
    <row r="21" spans="1:9" ht="15.6" x14ac:dyDescent="0.3">
      <c r="A21" s="28" t="s">
        <v>14</v>
      </c>
      <c r="B21" s="29">
        <v>0</v>
      </c>
      <c r="C21" s="29">
        <v>0</v>
      </c>
      <c r="D21" s="30">
        <f t="shared" si="0"/>
        <v>0</v>
      </c>
      <c r="E21" s="194"/>
      <c r="F21" s="36"/>
      <c r="G21" s="49">
        <f>0.17*E20</f>
        <v>5.6210839999999926</v>
      </c>
    </row>
    <row r="22" spans="1:9" ht="15.6" x14ac:dyDescent="0.3">
      <c r="A22" s="28" t="s">
        <v>148</v>
      </c>
      <c r="B22" s="29">
        <v>0</v>
      </c>
      <c r="C22" s="29">
        <v>0</v>
      </c>
      <c r="D22" s="30">
        <f t="shared" si="0"/>
        <v>0</v>
      </c>
      <c r="E22" s="194"/>
      <c r="F22" s="36"/>
      <c r="G22" s="49">
        <f>0.17*E20</f>
        <v>5.6210839999999926</v>
      </c>
    </row>
    <row r="23" spans="1:9" ht="15.6" x14ac:dyDescent="0.3">
      <c r="A23" s="28" t="s">
        <v>15</v>
      </c>
      <c r="B23" s="29">
        <v>86.5</v>
      </c>
      <c r="C23" s="29">
        <v>88.91</v>
      </c>
      <c r="D23" s="30">
        <f t="shared" si="0"/>
        <v>2.4099999999999966</v>
      </c>
      <c r="E23" s="194"/>
      <c r="F23" s="36"/>
      <c r="G23" s="49">
        <f>0.17*E20</f>
        <v>5.6210839999999926</v>
      </c>
    </row>
    <row r="24" spans="1:9" ht="15.6" x14ac:dyDescent="0.3">
      <c r="A24" s="28" t="s">
        <v>17</v>
      </c>
      <c r="B24" s="29">
        <v>0</v>
      </c>
      <c r="C24" s="29">
        <v>0</v>
      </c>
      <c r="D24" s="30">
        <f t="shared" si="0"/>
        <v>0</v>
      </c>
      <c r="E24" s="194"/>
      <c r="F24" s="36"/>
      <c r="G24" s="49">
        <f>0.17*E20</f>
        <v>5.6210839999999926</v>
      </c>
    </row>
    <row r="25" spans="1:9" ht="15.6" x14ac:dyDescent="0.3">
      <c r="A25" s="28" t="s">
        <v>91</v>
      </c>
      <c r="B25" s="29">
        <v>0</v>
      </c>
      <c r="C25" s="29">
        <v>0</v>
      </c>
      <c r="D25" s="30">
        <f t="shared" si="0"/>
        <v>0</v>
      </c>
      <c r="E25" s="195"/>
      <c r="F25" s="36"/>
      <c r="G25" s="49">
        <f>0.17*E20</f>
        <v>5.6210839999999926</v>
      </c>
    </row>
    <row r="26" spans="1:9" ht="15.6" x14ac:dyDescent="0.3">
      <c r="A26" s="12" t="s">
        <v>92</v>
      </c>
      <c r="B26" s="6">
        <v>6.81</v>
      </c>
      <c r="C26" s="6">
        <v>6.81</v>
      </c>
      <c r="D26" s="5">
        <f t="shared" si="0"/>
        <v>0</v>
      </c>
      <c r="E26" s="7">
        <f>D26*F4</f>
        <v>0</v>
      </c>
      <c r="F26" s="5"/>
    </row>
    <row r="27" spans="1:9" ht="15.6" x14ac:dyDescent="0.3">
      <c r="A27" s="12" t="s">
        <v>93</v>
      </c>
      <c r="B27" s="6">
        <v>22.3</v>
      </c>
      <c r="C27" s="6">
        <v>22.31</v>
      </c>
      <c r="D27" s="5">
        <f t="shared" si="0"/>
        <v>9.9999999999980105E-3</v>
      </c>
      <c r="E27" s="7">
        <f>D27*F4</f>
        <v>0.1371999999999727</v>
      </c>
      <c r="F27" s="5"/>
    </row>
    <row r="28" spans="1:9" ht="15.6" x14ac:dyDescent="0.3">
      <c r="A28" s="12" t="s">
        <v>94</v>
      </c>
      <c r="B28" s="5">
        <v>22.26</v>
      </c>
      <c r="C28" s="5">
        <v>23.73</v>
      </c>
      <c r="D28" s="5">
        <f t="shared" si="0"/>
        <v>1.4699999999999989</v>
      </c>
      <c r="E28" s="7">
        <f>D28*F4</f>
        <v>20.168399999999984</v>
      </c>
      <c r="F28" s="5"/>
    </row>
    <row r="29" spans="1:9" ht="15.6" x14ac:dyDescent="0.3">
      <c r="A29" s="12" t="s">
        <v>95</v>
      </c>
      <c r="B29" s="6">
        <v>8.65</v>
      </c>
      <c r="C29" s="6">
        <v>9.24</v>
      </c>
      <c r="D29" s="5">
        <f t="shared" si="0"/>
        <v>0.58999999999999986</v>
      </c>
      <c r="E29" s="7">
        <f>D29*F4</f>
        <v>8.0947999999999976</v>
      </c>
      <c r="F29" s="5"/>
    </row>
    <row r="30" spans="1:9" ht="15.6" x14ac:dyDescent="0.3">
      <c r="A30" s="12" t="s">
        <v>96</v>
      </c>
      <c r="B30" s="6">
        <v>4.66</v>
      </c>
      <c r="C30" s="6">
        <v>4.67</v>
      </c>
      <c r="D30" s="5">
        <f t="shared" si="0"/>
        <v>9.9999999999997868E-3</v>
      </c>
      <c r="E30" s="7">
        <f>D30*F4</f>
        <v>0.13719999999999707</v>
      </c>
      <c r="F30" s="5"/>
    </row>
    <row r="31" spans="1:9" ht="15.6" x14ac:dyDescent="0.3">
      <c r="A31" s="12" t="s">
        <v>97</v>
      </c>
      <c r="B31" s="6">
        <v>22.19</v>
      </c>
      <c r="C31" s="6">
        <v>22.21</v>
      </c>
      <c r="D31" s="5">
        <f t="shared" si="0"/>
        <v>1.9999999999999574E-2</v>
      </c>
      <c r="E31" s="7">
        <f>D31*F4</f>
        <v>0.27439999999999415</v>
      </c>
      <c r="F31" s="5"/>
    </row>
    <row r="32" spans="1:9" ht="15.6" x14ac:dyDescent="0.3">
      <c r="A32" s="12" t="s">
        <v>98</v>
      </c>
      <c r="B32" s="6">
        <v>0.33</v>
      </c>
      <c r="C32" s="6">
        <v>0.34</v>
      </c>
      <c r="D32" s="5">
        <f t="shared" si="0"/>
        <v>1.0000000000000009E-2</v>
      </c>
      <c r="E32" s="7">
        <f>D32*F4</f>
        <v>0.13720000000000013</v>
      </c>
      <c r="F32" s="5"/>
    </row>
    <row r="33" spans="1:9" ht="15.6" x14ac:dyDescent="0.3">
      <c r="A33" s="12" t="s">
        <v>99</v>
      </c>
      <c r="B33" s="6">
        <v>21.08</v>
      </c>
      <c r="C33" s="6">
        <v>21.34</v>
      </c>
      <c r="D33" s="5">
        <f t="shared" si="0"/>
        <v>0.26000000000000156</v>
      </c>
      <c r="E33" s="7">
        <f>D33*F4</f>
        <v>3.5672000000000215</v>
      </c>
      <c r="F33" s="5"/>
    </row>
    <row r="34" spans="1:9" ht="15.6" x14ac:dyDescent="0.3">
      <c r="A34" s="12" t="s">
        <v>100</v>
      </c>
      <c r="B34" s="6">
        <v>14.46</v>
      </c>
      <c r="C34" s="6">
        <v>14.46</v>
      </c>
      <c r="D34" s="5">
        <f t="shared" si="0"/>
        <v>0</v>
      </c>
      <c r="E34" s="7">
        <f>D34*F4</f>
        <v>0</v>
      </c>
      <c r="F34" s="5"/>
    </row>
    <row r="35" spans="1:9" ht="15.6" x14ac:dyDescent="0.3">
      <c r="A35" s="12" t="s">
        <v>101</v>
      </c>
      <c r="B35" s="6">
        <v>9.1</v>
      </c>
      <c r="C35" s="6">
        <v>9.1</v>
      </c>
      <c r="D35" s="5">
        <f t="shared" si="0"/>
        <v>0</v>
      </c>
      <c r="E35" s="7">
        <f>D35*F4</f>
        <v>0</v>
      </c>
      <c r="F35" s="5"/>
    </row>
    <row r="36" spans="1:9" ht="15.6" x14ac:dyDescent="0.3">
      <c r="A36" s="12" t="s">
        <v>102</v>
      </c>
      <c r="B36" s="6">
        <v>2.38</v>
      </c>
      <c r="C36" s="6">
        <v>2.38</v>
      </c>
      <c r="D36" s="5">
        <f t="shared" si="0"/>
        <v>0</v>
      </c>
      <c r="E36" s="7">
        <f>D36*F4</f>
        <v>0</v>
      </c>
      <c r="F36" s="5"/>
      <c r="I36">
        <f>SUM(D26:D76)</f>
        <v>25.409999999999997</v>
      </c>
    </row>
    <row r="37" spans="1:9" ht="15.6" x14ac:dyDescent="0.3">
      <c r="A37" s="12" t="s">
        <v>103</v>
      </c>
      <c r="B37" s="6">
        <v>6.85</v>
      </c>
      <c r="C37" s="6">
        <v>8.14</v>
      </c>
      <c r="D37" s="5">
        <f t="shared" si="0"/>
        <v>1.2900000000000009</v>
      </c>
      <c r="E37" s="46">
        <f>D37*F4</f>
        <v>17.698800000000013</v>
      </c>
      <c r="F37" s="10"/>
    </row>
    <row r="38" spans="1:9" ht="15.6" x14ac:dyDescent="0.3">
      <c r="A38" s="12" t="s">
        <v>104</v>
      </c>
      <c r="B38" s="10">
        <v>17.89</v>
      </c>
      <c r="C38" s="10">
        <v>19.07</v>
      </c>
      <c r="D38" s="5">
        <f>C38-B38</f>
        <v>1.1799999999999997</v>
      </c>
      <c r="E38" s="46">
        <f>D38*F4</f>
        <v>16.189599999999995</v>
      </c>
      <c r="F38" s="10"/>
    </row>
    <row r="39" spans="1:9" ht="15.6" x14ac:dyDescent="0.3">
      <c r="A39" s="12" t="s">
        <v>105</v>
      </c>
      <c r="B39" s="10">
        <v>6.69</v>
      </c>
      <c r="C39" s="10">
        <v>9.5299999999999994</v>
      </c>
      <c r="D39" s="5">
        <f t="shared" si="0"/>
        <v>2.839999999999999</v>
      </c>
      <c r="E39" s="46">
        <f>D39*F4</f>
        <v>38.96479999999999</v>
      </c>
      <c r="F39" s="10"/>
    </row>
    <row r="40" spans="1:9" ht="15.6" x14ac:dyDescent="0.3">
      <c r="A40" s="12" t="s">
        <v>106</v>
      </c>
      <c r="B40" s="10">
        <v>14.37</v>
      </c>
      <c r="C40" s="10">
        <v>14.37</v>
      </c>
      <c r="D40" s="5">
        <f>C40-B40</f>
        <v>0</v>
      </c>
      <c r="E40" s="46">
        <f>D40*F4</f>
        <v>0</v>
      </c>
      <c r="F40" s="10"/>
      <c r="I40">
        <f>+I36+I19</f>
        <v>31.509999999999994</v>
      </c>
    </row>
    <row r="41" spans="1:9" ht="15.6" x14ac:dyDescent="0.3">
      <c r="A41" s="12" t="s">
        <v>18</v>
      </c>
      <c r="B41" s="10">
        <v>1.41</v>
      </c>
      <c r="C41" s="10">
        <v>1.42</v>
      </c>
      <c r="D41" s="5">
        <f t="shared" si="0"/>
        <v>1.0000000000000009E-2</v>
      </c>
      <c r="E41" s="46">
        <f>D41*F4</f>
        <v>0.13720000000000013</v>
      </c>
      <c r="F41" s="10"/>
    </row>
    <row r="42" spans="1:9" ht="15.6" x14ac:dyDescent="0.3">
      <c r="A42" s="12" t="s">
        <v>19</v>
      </c>
      <c r="B42" s="10">
        <v>56.98</v>
      </c>
      <c r="C42" s="10">
        <v>59.77</v>
      </c>
      <c r="D42" s="5">
        <f>C42-B42</f>
        <v>2.7900000000000063</v>
      </c>
      <c r="E42" s="46">
        <f>D42*F4</f>
        <v>38.278800000000089</v>
      </c>
      <c r="F42" s="10"/>
    </row>
    <row r="43" spans="1:9" ht="15.6" x14ac:dyDescent="0.3">
      <c r="A43" s="12" t="s">
        <v>107</v>
      </c>
      <c r="B43" s="10">
        <v>13.09</v>
      </c>
      <c r="C43" s="10">
        <v>14.17</v>
      </c>
      <c r="D43" s="5">
        <f t="shared" si="0"/>
        <v>1.08</v>
      </c>
      <c r="E43" s="46">
        <f>D43*F4</f>
        <v>14.817600000000002</v>
      </c>
      <c r="F43" s="10"/>
    </row>
    <row r="44" spans="1:9" ht="15.6" x14ac:dyDescent="0.3">
      <c r="A44" s="12" t="s">
        <v>108</v>
      </c>
      <c r="B44" s="10">
        <v>5.59</v>
      </c>
      <c r="C44" s="10">
        <v>5.6</v>
      </c>
      <c r="D44" s="5">
        <f t="shared" si="0"/>
        <v>9.9999999999997868E-3</v>
      </c>
      <c r="E44" s="46">
        <f>D44*F4</f>
        <v>0.13719999999999707</v>
      </c>
      <c r="F44" s="10"/>
    </row>
    <row r="45" spans="1:9" ht="15.6" x14ac:dyDescent="0.3">
      <c r="A45" s="12" t="s">
        <v>20</v>
      </c>
      <c r="B45" s="10">
        <v>11.5</v>
      </c>
      <c r="C45" s="10">
        <v>12.33</v>
      </c>
      <c r="D45" s="5">
        <f t="shared" si="0"/>
        <v>0.83000000000000007</v>
      </c>
      <c r="E45" s="46">
        <f>D45*F4</f>
        <v>11.387600000000001</v>
      </c>
      <c r="F45" s="10"/>
    </row>
    <row r="46" spans="1:9" ht="15.6" x14ac:dyDescent="0.3">
      <c r="A46" s="12" t="s">
        <v>21</v>
      </c>
      <c r="B46" s="10">
        <v>2.98</v>
      </c>
      <c r="C46" s="10">
        <v>2.99</v>
      </c>
      <c r="D46" s="5">
        <f t="shared" si="0"/>
        <v>1.0000000000000231E-2</v>
      </c>
      <c r="E46" s="46">
        <f>D46*F4</f>
        <v>0.13720000000000318</v>
      </c>
      <c r="F46" s="10"/>
    </row>
    <row r="47" spans="1:9" ht="15.6" x14ac:dyDescent="0.3">
      <c r="A47" s="12" t="s">
        <v>22</v>
      </c>
      <c r="B47" s="10">
        <v>38.61</v>
      </c>
      <c r="C47" s="10">
        <v>40.94</v>
      </c>
      <c r="D47" s="5">
        <f t="shared" si="0"/>
        <v>2.3299999999999983</v>
      </c>
      <c r="E47" s="46">
        <f>D47*F4</f>
        <v>31.96759999999998</v>
      </c>
      <c r="F47" s="10"/>
    </row>
    <row r="48" spans="1:9" ht="15.6" x14ac:dyDescent="0.3">
      <c r="A48" s="12" t="s">
        <v>23</v>
      </c>
      <c r="B48" s="10">
        <v>11.25</v>
      </c>
      <c r="C48" s="10">
        <v>11.37</v>
      </c>
      <c r="D48" s="5">
        <f t="shared" si="0"/>
        <v>0.11999999999999922</v>
      </c>
      <c r="E48" s="46">
        <f>D48*F4</f>
        <v>1.6463999999999894</v>
      </c>
      <c r="F48" s="10"/>
    </row>
    <row r="49" spans="1:6" ht="15.6" x14ac:dyDescent="0.3">
      <c r="A49" s="12" t="s">
        <v>24</v>
      </c>
      <c r="B49" s="10">
        <v>6.45</v>
      </c>
      <c r="C49" s="10">
        <v>7.04</v>
      </c>
      <c r="D49" s="5">
        <f t="shared" si="0"/>
        <v>0.58999999999999986</v>
      </c>
      <c r="E49" s="46">
        <f>D49*F4</f>
        <v>8.0947999999999976</v>
      </c>
      <c r="F49" s="10"/>
    </row>
    <row r="50" spans="1:6" ht="15.6" x14ac:dyDescent="0.3">
      <c r="A50" s="12" t="s">
        <v>25</v>
      </c>
      <c r="B50" s="10">
        <v>2.2799999999999998</v>
      </c>
      <c r="C50" s="10">
        <v>2.2799999999999998</v>
      </c>
      <c r="D50" s="5">
        <f t="shared" si="0"/>
        <v>0</v>
      </c>
      <c r="E50" s="46">
        <f>D50*F4</f>
        <v>0</v>
      </c>
      <c r="F50" s="10"/>
    </row>
    <row r="51" spans="1:6" ht="15.6" x14ac:dyDescent="0.3">
      <c r="A51" s="12" t="s">
        <v>26</v>
      </c>
      <c r="B51" s="10">
        <v>11.2</v>
      </c>
      <c r="C51" s="10">
        <v>11.98</v>
      </c>
      <c r="D51" s="5">
        <f t="shared" si="0"/>
        <v>0.78000000000000114</v>
      </c>
      <c r="E51" s="46">
        <f>D51*F4</f>
        <v>10.701600000000017</v>
      </c>
      <c r="F51" s="10"/>
    </row>
    <row r="52" spans="1:6" ht="15.6" x14ac:dyDescent="0.3">
      <c r="A52" s="12" t="s">
        <v>27</v>
      </c>
      <c r="B52" s="10">
        <v>9.4600000000000009</v>
      </c>
      <c r="C52" s="10">
        <v>10.5</v>
      </c>
      <c r="D52" s="5">
        <f t="shared" si="0"/>
        <v>1.0399999999999991</v>
      </c>
      <c r="E52" s="46">
        <f>D52*F4</f>
        <v>14.268799999999988</v>
      </c>
      <c r="F52" s="10"/>
    </row>
    <row r="53" spans="1:6" ht="15.6" x14ac:dyDescent="0.3">
      <c r="A53" s="12" t="s">
        <v>109</v>
      </c>
      <c r="B53" s="10">
        <v>51.84</v>
      </c>
      <c r="C53" s="10">
        <v>51.87</v>
      </c>
      <c r="D53" s="5">
        <f>C53-B53</f>
        <v>2.9999999999994031E-2</v>
      </c>
      <c r="E53" s="46">
        <f>D53*F4</f>
        <v>0.41159999999991814</v>
      </c>
      <c r="F53" s="10"/>
    </row>
    <row r="54" spans="1:6" ht="15.6" x14ac:dyDescent="0.3">
      <c r="A54" s="12" t="s">
        <v>28</v>
      </c>
      <c r="B54" s="10">
        <v>6.17</v>
      </c>
      <c r="C54" s="10">
        <v>6.47</v>
      </c>
      <c r="D54" s="5">
        <f t="shared" si="0"/>
        <v>0.29999999999999982</v>
      </c>
      <c r="E54" s="46">
        <f>D54*F4</f>
        <v>4.1159999999999979</v>
      </c>
      <c r="F54" s="10"/>
    </row>
    <row r="55" spans="1:6" ht="15.6" x14ac:dyDescent="0.3">
      <c r="A55" s="12" t="s">
        <v>29</v>
      </c>
      <c r="B55" s="10">
        <v>23</v>
      </c>
      <c r="C55" s="10">
        <v>24.75</v>
      </c>
      <c r="D55" s="5">
        <f t="shared" si="0"/>
        <v>1.75</v>
      </c>
      <c r="E55" s="46">
        <f>D55*F4</f>
        <v>24.01</v>
      </c>
      <c r="F55" s="10"/>
    </row>
    <row r="56" spans="1:6" ht="15.6" x14ac:dyDescent="0.3">
      <c r="A56" s="12" t="s">
        <v>30</v>
      </c>
      <c r="B56" s="10">
        <v>0.98</v>
      </c>
      <c r="C56" s="10">
        <v>0.98</v>
      </c>
      <c r="D56" s="5">
        <f t="shared" si="0"/>
        <v>0</v>
      </c>
      <c r="E56" s="46">
        <f>D56*F4</f>
        <v>0</v>
      </c>
      <c r="F56" s="10"/>
    </row>
    <row r="57" spans="1:6" ht="15.6" x14ac:dyDescent="0.3">
      <c r="A57" s="12" t="s">
        <v>31</v>
      </c>
      <c r="B57" s="10">
        <v>4.9000000000000004</v>
      </c>
      <c r="C57" s="10">
        <v>5</v>
      </c>
      <c r="D57" s="5">
        <f>C57-B57</f>
        <v>9.9999999999999645E-2</v>
      </c>
      <c r="E57" s="46">
        <f>D57*F4</f>
        <v>1.3719999999999952</v>
      </c>
      <c r="F57" s="10"/>
    </row>
    <row r="58" spans="1:6" ht="15.6" x14ac:dyDescent="0.3">
      <c r="A58" s="12" t="s">
        <v>32</v>
      </c>
      <c r="B58" s="10">
        <v>21.02</v>
      </c>
      <c r="C58" s="10">
        <v>21.97</v>
      </c>
      <c r="D58" s="5">
        <f t="shared" si="0"/>
        <v>0.94999999999999929</v>
      </c>
      <c r="E58" s="46">
        <f>D58*F4</f>
        <v>13.03399999999999</v>
      </c>
      <c r="F58" s="10"/>
    </row>
    <row r="59" spans="1:6" ht="15.6" x14ac:dyDescent="0.3">
      <c r="A59" s="12" t="s">
        <v>33</v>
      </c>
      <c r="B59" s="10">
        <v>16.61</v>
      </c>
      <c r="C59" s="10">
        <v>17.04</v>
      </c>
      <c r="D59" s="5">
        <f t="shared" si="0"/>
        <v>0.42999999999999972</v>
      </c>
      <c r="E59" s="46">
        <f>D59*F4</f>
        <v>5.899599999999996</v>
      </c>
      <c r="F59" s="10"/>
    </row>
    <row r="60" spans="1:6" ht="15.6" x14ac:dyDescent="0.3">
      <c r="A60" s="12" t="s">
        <v>34</v>
      </c>
      <c r="B60" s="10">
        <v>10.63</v>
      </c>
      <c r="C60" s="10">
        <v>10.87</v>
      </c>
      <c r="D60" s="5">
        <f t="shared" si="0"/>
        <v>0.23999999999999844</v>
      </c>
      <c r="E60" s="46">
        <f>D60*F4</f>
        <v>3.2927999999999789</v>
      </c>
      <c r="F60" s="10"/>
    </row>
    <row r="61" spans="1:6" ht="15.6" x14ac:dyDescent="0.3">
      <c r="A61" s="12" t="s">
        <v>110</v>
      </c>
      <c r="B61" s="10">
        <v>0.97</v>
      </c>
      <c r="C61" s="10">
        <v>0.98</v>
      </c>
      <c r="D61" s="5">
        <f t="shared" si="0"/>
        <v>1.0000000000000009E-2</v>
      </c>
      <c r="E61" s="46">
        <f>D61*F4</f>
        <v>0.13720000000000013</v>
      </c>
      <c r="F61" s="10"/>
    </row>
    <row r="62" spans="1:6" ht="15.6" x14ac:dyDescent="0.3">
      <c r="A62" s="12" t="s">
        <v>35</v>
      </c>
      <c r="B62" s="10">
        <v>26.78</v>
      </c>
      <c r="C62" s="10">
        <v>28.12</v>
      </c>
      <c r="D62" s="5">
        <f t="shared" si="0"/>
        <v>1.3399999999999999</v>
      </c>
      <c r="E62" s="46">
        <f>D62*F4</f>
        <v>18.384799999999998</v>
      </c>
      <c r="F62" s="10"/>
    </row>
    <row r="63" spans="1:6" ht="15.6" x14ac:dyDescent="0.3">
      <c r="A63" s="12" t="s">
        <v>111</v>
      </c>
      <c r="B63" s="10">
        <v>1.41</v>
      </c>
      <c r="C63" s="10">
        <v>1.41</v>
      </c>
      <c r="D63" s="5">
        <f t="shared" si="0"/>
        <v>0</v>
      </c>
      <c r="E63" s="46">
        <f>D63*F4</f>
        <v>0</v>
      </c>
      <c r="F63" s="10"/>
    </row>
    <row r="64" spans="1:6" ht="15.6" x14ac:dyDescent="0.3">
      <c r="A64" s="12" t="s">
        <v>36</v>
      </c>
      <c r="B64" s="10">
        <v>33.18</v>
      </c>
      <c r="C64" s="10">
        <v>35.090000000000003</v>
      </c>
      <c r="D64" s="5">
        <f>C64-B64</f>
        <v>1.9100000000000037</v>
      </c>
      <c r="E64" s="46">
        <f>D64*F4</f>
        <v>26.205200000000051</v>
      </c>
      <c r="F64" s="10"/>
    </row>
    <row r="65" spans="1:6" ht="15.6" x14ac:dyDescent="0.3">
      <c r="A65" s="12" t="s">
        <v>37</v>
      </c>
      <c r="B65" s="10">
        <v>3.12</v>
      </c>
      <c r="C65" s="10">
        <v>3.85</v>
      </c>
      <c r="D65" s="5">
        <f>C65-B65</f>
        <v>0.73</v>
      </c>
      <c r="E65" s="46">
        <f>D65*F4</f>
        <v>10.015600000000001</v>
      </c>
      <c r="F65" s="10"/>
    </row>
    <row r="66" spans="1:6" ht="15.6" x14ac:dyDescent="0.3">
      <c r="A66" s="12" t="s">
        <v>38</v>
      </c>
      <c r="B66" s="10">
        <v>2.16</v>
      </c>
      <c r="C66" s="10">
        <v>2.1800000000000002</v>
      </c>
      <c r="D66" s="5">
        <f t="shared" si="0"/>
        <v>2.0000000000000018E-2</v>
      </c>
      <c r="E66" s="46">
        <f>D66*F4</f>
        <v>0.27440000000000025</v>
      </c>
      <c r="F66" s="10"/>
    </row>
    <row r="67" spans="1:6" ht="15.6" x14ac:dyDescent="0.3">
      <c r="A67" s="12" t="s">
        <v>39</v>
      </c>
      <c r="B67" s="10">
        <v>1.43</v>
      </c>
      <c r="C67" s="10">
        <v>1.43</v>
      </c>
      <c r="D67" s="5">
        <f t="shared" si="0"/>
        <v>0</v>
      </c>
      <c r="E67" s="46">
        <f>D67*F4</f>
        <v>0</v>
      </c>
      <c r="F67" s="10"/>
    </row>
    <row r="68" spans="1:6" ht="15.6" x14ac:dyDescent="0.3">
      <c r="A68" s="12" t="s">
        <v>40</v>
      </c>
      <c r="B68" s="10">
        <v>1.81</v>
      </c>
      <c r="C68" s="10">
        <v>1.81</v>
      </c>
      <c r="D68" s="5">
        <f t="shared" si="0"/>
        <v>0</v>
      </c>
      <c r="E68" s="46">
        <f>D68*F4</f>
        <v>0</v>
      </c>
      <c r="F68" s="10"/>
    </row>
    <row r="69" spans="1:6" ht="15.6" x14ac:dyDescent="0.3">
      <c r="A69" s="12" t="s">
        <v>112</v>
      </c>
      <c r="B69" s="10">
        <v>1.2</v>
      </c>
      <c r="C69" s="10">
        <v>1.2</v>
      </c>
      <c r="D69" s="5">
        <f t="shared" si="0"/>
        <v>0</v>
      </c>
      <c r="E69" s="46">
        <f>D69*F4</f>
        <v>0</v>
      </c>
      <c r="F69" s="10"/>
    </row>
    <row r="70" spans="1:6" ht="15.6" x14ac:dyDescent="0.3">
      <c r="A70" s="12" t="s">
        <v>113</v>
      </c>
      <c r="B70" s="10">
        <v>1.54</v>
      </c>
      <c r="C70" s="10">
        <v>1.54</v>
      </c>
      <c r="D70" s="5">
        <f t="shared" si="0"/>
        <v>0</v>
      </c>
      <c r="E70" s="46">
        <f>D70*F4</f>
        <v>0</v>
      </c>
      <c r="F70" s="10"/>
    </row>
    <row r="71" spans="1:6" ht="15.6" x14ac:dyDescent="0.3">
      <c r="A71" s="12" t="s">
        <v>114</v>
      </c>
      <c r="B71" s="10">
        <v>6.21</v>
      </c>
      <c r="C71" s="10">
        <v>6.52</v>
      </c>
      <c r="D71" s="5">
        <f t="shared" ref="D71:D134" si="1">C71-B71</f>
        <v>0.30999999999999961</v>
      </c>
      <c r="E71" s="46">
        <f>D71*F4</f>
        <v>4.2531999999999952</v>
      </c>
      <c r="F71" s="10"/>
    </row>
    <row r="72" spans="1:6" ht="15.6" x14ac:dyDescent="0.3">
      <c r="A72" s="12" t="s">
        <v>115</v>
      </c>
      <c r="B72" s="10">
        <v>1.97</v>
      </c>
      <c r="C72" s="10">
        <v>1.97</v>
      </c>
      <c r="D72" s="5">
        <f t="shared" si="1"/>
        <v>0</v>
      </c>
      <c r="E72" s="46">
        <f>D72*F4</f>
        <v>0</v>
      </c>
      <c r="F72" s="10"/>
    </row>
    <row r="73" spans="1:6" ht="15.6" x14ac:dyDescent="0.3">
      <c r="A73" s="12" t="s">
        <v>116</v>
      </c>
      <c r="B73" s="10">
        <v>5.72</v>
      </c>
      <c r="C73" s="10">
        <v>5.72</v>
      </c>
      <c r="D73" s="5">
        <f t="shared" si="1"/>
        <v>0</v>
      </c>
      <c r="E73" s="46">
        <f>D73*F4</f>
        <v>0</v>
      </c>
      <c r="F73" s="10"/>
    </row>
    <row r="74" spans="1:6" ht="15.6" x14ac:dyDescent="0.3">
      <c r="A74" s="12" t="s">
        <v>41</v>
      </c>
      <c r="B74" s="10">
        <v>1.22</v>
      </c>
      <c r="C74" s="10">
        <v>1.22</v>
      </c>
      <c r="D74" s="5">
        <f t="shared" si="1"/>
        <v>0</v>
      </c>
      <c r="E74" s="46">
        <f>D74*F4</f>
        <v>0</v>
      </c>
      <c r="F74" s="10"/>
    </row>
    <row r="75" spans="1:6" ht="15.6" x14ac:dyDescent="0.3">
      <c r="A75" s="12" t="s">
        <v>42</v>
      </c>
      <c r="B75" s="10">
        <v>6.19</v>
      </c>
      <c r="C75" s="10">
        <v>6.21</v>
      </c>
      <c r="D75" s="5">
        <f t="shared" si="1"/>
        <v>1.9999999999999574E-2</v>
      </c>
      <c r="E75" s="46">
        <f>D75*F4</f>
        <v>0.27439999999999415</v>
      </c>
      <c r="F75" s="10"/>
    </row>
    <row r="76" spans="1:6" ht="15.6" x14ac:dyDescent="0.3">
      <c r="A76" s="12" t="s">
        <v>117</v>
      </c>
      <c r="B76" s="10">
        <v>1.57</v>
      </c>
      <c r="C76" s="10">
        <v>1.57</v>
      </c>
      <c r="D76" s="5">
        <f t="shared" si="1"/>
        <v>0</v>
      </c>
      <c r="E76" s="46">
        <f>D76*F4</f>
        <v>0</v>
      </c>
      <c r="F76" s="10"/>
    </row>
    <row r="77" spans="1:6" ht="15.6" x14ac:dyDescent="0.3">
      <c r="A77" s="13" t="s">
        <v>43</v>
      </c>
      <c r="B77" s="10">
        <v>108.96</v>
      </c>
      <c r="C77" s="10">
        <v>120.11</v>
      </c>
      <c r="D77" s="5">
        <f t="shared" si="1"/>
        <v>11.150000000000006</v>
      </c>
      <c r="E77" s="46">
        <f>D77*F5</f>
        <v>81.952500000000043</v>
      </c>
      <c r="F77" s="10"/>
    </row>
    <row r="78" spans="1:6" ht="15.6" x14ac:dyDescent="0.3">
      <c r="A78" s="13" t="s">
        <v>44</v>
      </c>
      <c r="B78" s="10">
        <v>69.87</v>
      </c>
      <c r="C78" s="10">
        <v>77.599999999999994</v>
      </c>
      <c r="D78" s="5">
        <f t="shared" si="1"/>
        <v>7.7299999999999898</v>
      </c>
      <c r="E78" s="46">
        <f>D78*F5</f>
        <v>56.815499999999922</v>
      </c>
      <c r="F78" s="10"/>
    </row>
    <row r="79" spans="1:6" ht="15.6" x14ac:dyDescent="0.3">
      <c r="A79" s="13" t="s">
        <v>118</v>
      </c>
      <c r="B79" s="10">
        <v>79.89</v>
      </c>
      <c r="C79" s="10">
        <v>88.16</v>
      </c>
      <c r="D79" s="5">
        <f t="shared" si="1"/>
        <v>8.269999999999996</v>
      </c>
      <c r="E79" s="46">
        <f>D79*F5</f>
        <v>60.784499999999966</v>
      </c>
      <c r="F79" s="10"/>
    </row>
    <row r="80" spans="1:6" ht="15.6" x14ac:dyDescent="0.3">
      <c r="A80" s="13" t="s">
        <v>119</v>
      </c>
      <c r="B80" s="10">
        <v>6.83</v>
      </c>
      <c r="C80" s="10">
        <v>9.69</v>
      </c>
      <c r="D80" s="5">
        <f t="shared" si="1"/>
        <v>2.8599999999999994</v>
      </c>
      <c r="E80" s="46">
        <f>D80*F5</f>
        <v>21.020999999999994</v>
      </c>
      <c r="F80" s="10"/>
    </row>
    <row r="81" spans="1:9" ht="15.6" x14ac:dyDescent="0.3">
      <c r="A81" s="13" t="s">
        <v>45</v>
      </c>
      <c r="B81" s="10">
        <v>122.73</v>
      </c>
      <c r="C81" s="10">
        <v>122.81</v>
      </c>
      <c r="D81" s="5">
        <f t="shared" si="1"/>
        <v>7.9999999999998295E-2</v>
      </c>
      <c r="E81" s="46">
        <f>D81*F5</f>
        <v>0.58799999999998742</v>
      </c>
      <c r="F81" s="10"/>
    </row>
    <row r="82" spans="1:9" ht="15.6" x14ac:dyDescent="0.3">
      <c r="A82" s="13" t="s">
        <v>46</v>
      </c>
      <c r="B82" s="10">
        <v>202.55</v>
      </c>
      <c r="C82" s="10">
        <v>213.63</v>
      </c>
      <c r="D82" s="5">
        <f t="shared" si="1"/>
        <v>11.079999999999984</v>
      </c>
      <c r="E82" s="46">
        <f>D82*F5</f>
        <v>81.437999999999874</v>
      </c>
      <c r="F82" s="10"/>
    </row>
    <row r="83" spans="1:9" ht="15.6" x14ac:dyDescent="0.3">
      <c r="A83" s="13" t="s">
        <v>47</v>
      </c>
      <c r="B83" s="10">
        <v>33.590000000000003</v>
      </c>
      <c r="C83" s="10">
        <v>33.99</v>
      </c>
      <c r="D83" s="5">
        <f t="shared" si="1"/>
        <v>0.39999999999999858</v>
      </c>
      <c r="E83" s="46">
        <f>D83*F5</f>
        <v>2.9399999999999893</v>
      </c>
      <c r="F83" s="10"/>
    </row>
    <row r="84" spans="1:9" ht="15.6" x14ac:dyDescent="0.3">
      <c r="A84" s="13" t="s">
        <v>48</v>
      </c>
      <c r="B84" s="10">
        <v>91.76</v>
      </c>
      <c r="C84" s="10">
        <v>97.13</v>
      </c>
      <c r="D84" s="5">
        <f t="shared" si="1"/>
        <v>5.3699999999999903</v>
      </c>
      <c r="E84" s="46">
        <f>D84*F5</f>
        <v>39.469499999999925</v>
      </c>
      <c r="F84" s="10"/>
    </row>
    <row r="85" spans="1:9" ht="15.6" x14ac:dyDescent="0.3">
      <c r="A85" s="13" t="s">
        <v>49</v>
      </c>
      <c r="B85" s="10">
        <v>143.88999999999999</v>
      </c>
      <c r="C85" s="10">
        <v>151.78</v>
      </c>
      <c r="D85" s="5">
        <f t="shared" si="1"/>
        <v>7.8900000000000148</v>
      </c>
      <c r="E85" s="46">
        <f>D85*F5</f>
        <v>57.991500000000109</v>
      </c>
      <c r="F85" s="10"/>
    </row>
    <row r="86" spans="1:9" ht="15.6" x14ac:dyDescent="0.3">
      <c r="A86" s="57" t="s">
        <v>50</v>
      </c>
      <c r="B86" s="10">
        <v>219.81</v>
      </c>
      <c r="C86" s="10">
        <v>242.18</v>
      </c>
      <c r="D86" s="5">
        <f t="shared" si="1"/>
        <v>22.370000000000005</v>
      </c>
      <c r="E86" s="46">
        <f>D86*F5</f>
        <v>164.41950000000003</v>
      </c>
      <c r="F86" s="10"/>
    </row>
    <row r="87" spans="1:9" ht="15.6" x14ac:dyDescent="0.3">
      <c r="A87" s="13" t="s">
        <v>51</v>
      </c>
      <c r="B87" s="10">
        <v>34.25</v>
      </c>
      <c r="C87" s="10">
        <v>36.6</v>
      </c>
      <c r="D87" s="5">
        <f t="shared" si="1"/>
        <v>2.3500000000000014</v>
      </c>
      <c r="E87" s="46">
        <f>D87*F5</f>
        <v>17.272500000000008</v>
      </c>
      <c r="F87" s="10"/>
    </row>
    <row r="88" spans="1:9" ht="15.6" x14ac:dyDescent="0.3">
      <c r="A88" s="13" t="s">
        <v>52</v>
      </c>
      <c r="B88" s="10">
        <v>57.74</v>
      </c>
      <c r="C88" s="10">
        <v>59.3</v>
      </c>
      <c r="D88" s="5">
        <f t="shared" si="1"/>
        <v>1.5599999999999952</v>
      </c>
      <c r="E88" s="46">
        <f>D88*F5</f>
        <v>11.465999999999964</v>
      </c>
      <c r="F88" s="10"/>
    </row>
    <row r="89" spans="1:9" ht="15.6" x14ac:dyDescent="0.3">
      <c r="A89" s="13" t="s">
        <v>120</v>
      </c>
      <c r="B89" s="10">
        <v>167.14</v>
      </c>
      <c r="C89" s="10">
        <v>178.67</v>
      </c>
      <c r="D89" s="5">
        <f t="shared" si="1"/>
        <v>11.530000000000001</v>
      </c>
      <c r="E89" s="46">
        <f>D89*F5</f>
        <v>84.745500000000007</v>
      </c>
      <c r="F89" s="10"/>
    </row>
    <row r="90" spans="1:9" ht="15.6" x14ac:dyDescent="0.3">
      <c r="A90" s="13" t="s">
        <v>53</v>
      </c>
      <c r="B90" s="10">
        <v>89.16</v>
      </c>
      <c r="C90" s="10">
        <v>94.91</v>
      </c>
      <c r="D90" s="5">
        <f t="shared" si="1"/>
        <v>5.75</v>
      </c>
      <c r="E90" s="46">
        <f>D90*F5</f>
        <v>42.262499999999996</v>
      </c>
      <c r="F90" s="10"/>
    </row>
    <row r="91" spans="1:9" ht="15.6" x14ac:dyDescent="0.3">
      <c r="A91" s="13" t="s">
        <v>121</v>
      </c>
      <c r="B91" s="10">
        <v>2.4</v>
      </c>
      <c r="C91" s="10">
        <v>2.6</v>
      </c>
      <c r="D91" s="5">
        <f t="shared" si="1"/>
        <v>0.20000000000000018</v>
      </c>
      <c r="E91" s="46">
        <f>D91*F5</f>
        <v>1.4700000000000013</v>
      </c>
      <c r="F91" s="10"/>
    </row>
    <row r="92" spans="1:9" ht="15.6" x14ac:dyDescent="0.3">
      <c r="A92" s="13" t="s">
        <v>54</v>
      </c>
      <c r="B92" s="10">
        <v>46.97</v>
      </c>
      <c r="C92" s="10">
        <v>52.02</v>
      </c>
      <c r="D92" s="5">
        <f t="shared" si="1"/>
        <v>5.0500000000000043</v>
      </c>
      <c r="E92" s="46">
        <f>D92*F5</f>
        <v>37.117500000000028</v>
      </c>
      <c r="F92" s="10"/>
    </row>
    <row r="93" spans="1:9" ht="15.6" x14ac:dyDescent="0.3">
      <c r="A93" s="13" t="s">
        <v>55</v>
      </c>
      <c r="B93" s="10">
        <v>53.77</v>
      </c>
      <c r="C93" s="10">
        <v>56.51</v>
      </c>
      <c r="D93" s="5">
        <f t="shared" si="1"/>
        <v>2.7399999999999949</v>
      </c>
      <c r="E93" s="46">
        <f>D93*F5</f>
        <v>20.13899999999996</v>
      </c>
      <c r="F93" s="10"/>
      <c r="H93">
        <f>SUM(D77:D145)</f>
        <v>383.79000000000008</v>
      </c>
      <c r="I93" s="56">
        <f>SUM(E77:E145)</f>
        <v>2820.8565000000021</v>
      </c>
    </row>
    <row r="94" spans="1:9" ht="15.6" x14ac:dyDescent="0.3">
      <c r="A94" s="13" t="s">
        <v>122</v>
      </c>
      <c r="B94" s="10">
        <v>161.94999999999999</v>
      </c>
      <c r="C94" s="10">
        <v>177.77</v>
      </c>
      <c r="D94" s="5">
        <f t="shared" si="1"/>
        <v>15.820000000000022</v>
      </c>
      <c r="E94" s="46">
        <f>D94*F5</f>
        <v>116.27700000000016</v>
      </c>
      <c r="F94" s="10"/>
    </row>
    <row r="95" spans="1:9" ht="15.6" x14ac:dyDescent="0.3">
      <c r="A95" s="13" t="s">
        <v>56</v>
      </c>
      <c r="B95" s="10">
        <v>100.41</v>
      </c>
      <c r="C95" s="10">
        <v>105.03</v>
      </c>
      <c r="D95" s="5">
        <f t="shared" si="1"/>
        <v>4.6200000000000045</v>
      </c>
      <c r="E95" s="46">
        <f>D95*F5</f>
        <v>33.957000000000029</v>
      </c>
      <c r="F95" s="10"/>
    </row>
    <row r="96" spans="1:9" ht="15.6" x14ac:dyDescent="0.3">
      <c r="A96" s="12" t="s">
        <v>57</v>
      </c>
      <c r="B96" s="10">
        <v>40.619999999999997</v>
      </c>
      <c r="C96" s="10">
        <v>50.01</v>
      </c>
      <c r="D96" s="5">
        <f t="shared" si="1"/>
        <v>9.39</v>
      </c>
      <c r="E96" s="46">
        <f>D96*F5</f>
        <v>69.016500000000008</v>
      </c>
      <c r="F96" s="10"/>
    </row>
    <row r="97" spans="1:6" ht="15.6" x14ac:dyDescent="0.3">
      <c r="A97" s="12" t="s">
        <v>58</v>
      </c>
      <c r="B97" s="10">
        <v>4.79</v>
      </c>
      <c r="C97" s="10">
        <v>4.79</v>
      </c>
      <c r="D97" s="5">
        <f t="shared" si="1"/>
        <v>0</v>
      </c>
      <c r="E97" s="46">
        <f>D97*F5</f>
        <v>0</v>
      </c>
      <c r="F97" s="10"/>
    </row>
    <row r="98" spans="1:6" ht="15.6" x14ac:dyDescent="0.3">
      <c r="A98" s="13" t="s">
        <v>59</v>
      </c>
      <c r="B98" s="10">
        <v>407.83</v>
      </c>
      <c r="C98" s="10">
        <v>425.17</v>
      </c>
      <c r="D98" s="5">
        <f t="shared" si="1"/>
        <v>17.340000000000032</v>
      </c>
      <c r="E98" s="46">
        <f>D98*F5</f>
        <v>127.44900000000023</v>
      </c>
      <c r="F98" s="10"/>
    </row>
    <row r="99" spans="1:6" ht="15.6" x14ac:dyDescent="0.3">
      <c r="A99" s="13" t="s">
        <v>60</v>
      </c>
      <c r="B99" s="10">
        <v>92.19</v>
      </c>
      <c r="C99" s="10">
        <v>94.31</v>
      </c>
      <c r="D99" s="5">
        <f t="shared" si="1"/>
        <v>2.1200000000000045</v>
      </c>
      <c r="E99" s="46">
        <f>D99*F5</f>
        <v>15.582000000000033</v>
      </c>
      <c r="F99" s="10"/>
    </row>
    <row r="100" spans="1:6" ht="15.6" x14ac:dyDescent="0.3">
      <c r="A100" s="13" t="s">
        <v>61</v>
      </c>
      <c r="B100" s="10">
        <v>81.02</v>
      </c>
      <c r="C100" s="10">
        <v>85.68</v>
      </c>
      <c r="D100" s="5">
        <f t="shared" si="1"/>
        <v>4.6600000000000108</v>
      </c>
      <c r="E100" s="46">
        <f>D100*F5</f>
        <v>34.251000000000076</v>
      </c>
      <c r="F100" s="10"/>
    </row>
    <row r="101" spans="1:6" ht="15.6" x14ac:dyDescent="0.3">
      <c r="A101" s="13" t="s">
        <v>62</v>
      </c>
      <c r="B101" s="10">
        <v>311.36</v>
      </c>
      <c r="C101" s="10">
        <v>325.33</v>
      </c>
      <c r="D101" s="5">
        <f t="shared" si="1"/>
        <v>13.96999999999997</v>
      </c>
      <c r="E101" s="46">
        <f>D101*F5</f>
        <v>102.67949999999978</v>
      </c>
      <c r="F101" s="10"/>
    </row>
    <row r="102" spans="1:6" ht="15.6" x14ac:dyDescent="0.3">
      <c r="A102" s="13" t="s">
        <v>63</v>
      </c>
      <c r="B102" s="10">
        <v>157.13</v>
      </c>
      <c r="C102" s="10">
        <v>165.9</v>
      </c>
      <c r="D102" s="5">
        <f t="shared" si="1"/>
        <v>8.7700000000000102</v>
      </c>
      <c r="E102" s="46">
        <f>D102*F5</f>
        <v>64.459500000000077</v>
      </c>
      <c r="F102" s="10"/>
    </row>
    <row r="103" spans="1:6" ht="15.6" x14ac:dyDescent="0.3">
      <c r="A103" s="13" t="s">
        <v>123</v>
      </c>
      <c r="B103" s="10">
        <v>17.809999999999999</v>
      </c>
      <c r="C103" s="10">
        <v>21.14</v>
      </c>
      <c r="D103" s="5">
        <f t="shared" si="1"/>
        <v>3.3300000000000018</v>
      </c>
      <c r="E103" s="46">
        <f>D103*F5</f>
        <v>24.475500000000011</v>
      </c>
      <c r="F103" s="10"/>
    </row>
    <row r="104" spans="1:6" ht="15.6" x14ac:dyDescent="0.3">
      <c r="A104" s="13" t="s">
        <v>64</v>
      </c>
      <c r="B104" s="10">
        <v>58.17</v>
      </c>
      <c r="C104" s="10">
        <v>59.97</v>
      </c>
      <c r="D104" s="5">
        <f t="shared" si="1"/>
        <v>1.7999999999999972</v>
      </c>
      <c r="E104" s="46">
        <f>D104*F5</f>
        <v>13.229999999999979</v>
      </c>
      <c r="F104" s="10"/>
    </row>
    <row r="105" spans="1:6" ht="15.6" x14ac:dyDescent="0.3">
      <c r="A105" s="13" t="s">
        <v>65</v>
      </c>
      <c r="B105" s="10">
        <v>89.87</v>
      </c>
      <c r="C105" s="10">
        <v>95.33</v>
      </c>
      <c r="D105" s="5">
        <f t="shared" si="1"/>
        <v>5.4599999999999937</v>
      </c>
      <c r="E105" s="46">
        <f>D105*F5</f>
        <v>40.13099999999995</v>
      </c>
      <c r="F105" s="10"/>
    </row>
    <row r="106" spans="1:6" ht="15.6" x14ac:dyDescent="0.3">
      <c r="A106" s="13" t="s">
        <v>66</v>
      </c>
      <c r="B106" s="10">
        <v>118.39</v>
      </c>
      <c r="C106" s="10">
        <v>118.7</v>
      </c>
      <c r="D106" s="5">
        <f t="shared" si="1"/>
        <v>0.31000000000000227</v>
      </c>
      <c r="E106" s="46">
        <f>D106*F5</f>
        <v>2.2785000000000166</v>
      </c>
      <c r="F106" s="10"/>
    </row>
    <row r="107" spans="1:6" ht="15.6" x14ac:dyDescent="0.3">
      <c r="A107" s="13" t="s">
        <v>124</v>
      </c>
      <c r="B107" s="10">
        <v>26.42</v>
      </c>
      <c r="C107" s="10">
        <v>26.42</v>
      </c>
      <c r="D107" s="5">
        <f t="shared" si="1"/>
        <v>0</v>
      </c>
      <c r="E107" s="46">
        <f>D107*F5</f>
        <v>0</v>
      </c>
      <c r="F107" s="10"/>
    </row>
    <row r="108" spans="1:6" ht="15.6" x14ac:dyDescent="0.3">
      <c r="A108" s="13" t="s">
        <v>67</v>
      </c>
      <c r="B108" s="10">
        <v>59.6</v>
      </c>
      <c r="C108" s="10">
        <v>63.09</v>
      </c>
      <c r="D108" s="5">
        <f t="shared" si="1"/>
        <v>3.490000000000002</v>
      </c>
      <c r="E108" s="46">
        <f>D108*F5</f>
        <v>25.651500000000013</v>
      </c>
      <c r="F108" s="10"/>
    </row>
    <row r="109" spans="1:6" ht="15.6" x14ac:dyDescent="0.3">
      <c r="A109" s="50" t="s">
        <v>68</v>
      </c>
      <c r="B109" s="51">
        <v>77.209999999999994</v>
      </c>
      <c r="C109" s="51">
        <v>83.58</v>
      </c>
      <c r="D109" s="52">
        <f t="shared" si="1"/>
        <v>6.3700000000000045</v>
      </c>
      <c r="E109" s="53">
        <f>D109*F5</f>
        <v>46.819500000000033</v>
      </c>
      <c r="F109" s="51"/>
    </row>
    <row r="110" spans="1:6" ht="15.6" x14ac:dyDescent="0.3">
      <c r="A110" s="13" t="s">
        <v>125</v>
      </c>
      <c r="B110" s="10">
        <v>109.91</v>
      </c>
      <c r="C110" s="10">
        <v>117.06</v>
      </c>
      <c r="D110" s="5">
        <f>C110-B110</f>
        <v>7.1500000000000057</v>
      </c>
      <c r="E110" s="46">
        <f>D110*F5</f>
        <v>52.552500000000038</v>
      </c>
      <c r="F110" s="10"/>
    </row>
    <row r="111" spans="1:6" ht="15.6" x14ac:dyDescent="0.3">
      <c r="A111" s="13" t="s">
        <v>126</v>
      </c>
      <c r="B111" s="10">
        <v>32.020000000000003</v>
      </c>
      <c r="C111" s="10">
        <v>35.92</v>
      </c>
      <c r="D111" s="5">
        <f t="shared" si="1"/>
        <v>3.8999999999999986</v>
      </c>
      <c r="E111" s="46">
        <f>D111*F5</f>
        <v>28.664999999999988</v>
      </c>
      <c r="F111" s="10"/>
    </row>
    <row r="112" spans="1:6" ht="15.6" x14ac:dyDescent="0.3">
      <c r="A112" s="13" t="s">
        <v>69</v>
      </c>
      <c r="B112" s="10">
        <v>45.6</v>
      </c>
      <c r="C112" s="10">
        <v>48.64</v>
      </c>
      <c r="D112" s="5">
        <f t="shared" si="1"/>
        <v>3.0399999999999991</v>
      </c>
      <c r="E112" s="46">
        <f>D112*F5</f>
        <v>22.343999999999994</v>
      </c>
      <c r="F112" s="10"/>
    </row>
    <row r="113" spans="1:6" ht="15.6" x14ac:dyDescent="0.3">
      <c r="A113" s="13" t="s">
        <v>127</v>
      </c>
      <c r="B113" s="10">
        <v>163.66</v>
      </c>
      <c r="C113" s="10">
        <v>176.94</v>
      </c>
      <c r="D113" s="5">
        <f t="shared" si="1"/>
        <v>13.280000000000001</v>
      </c>
      <c r="E113" s="46">
        <f>D113*F5</f>
        <v>97.608000000000004</v>
      </c>
      <c r="F113" s="10"/>
    </row>
    <row r="114" spans="1:6" ht="15.6" x14ac:dyDescent="0.3">
      <c r="A114" s="13" t="s">
        <v>128</v>
      </c>
      <c r="B114" s="10">
        <v>84.06</v>
      </c>
      <c r="C114" s="10">
        <v>90.47</v>
      </c>
      <c r="D114" s="5">
        <f t="shared" si="1"/>
        <v>6.4099999999999966</v>
      </c>
      <c r="E114" s="46">
        <f>D114*F5</f>
        <v>47.113499999999974</v>
      </c>
      <c r="F114" s="10"/>
    </row>
    <row r="115" spans="1:6" ht="15.6" x14ac:dyDescent="0.3">
      <c r="A115" s="13" t="s">
        <v>129</v>
      </c>
      <c r="B115" s="10">
        <v>70.95</v>
      </c>
      <c r="C115" s="10">
        <v>79.69</v>
      </c>
      <c r="D115" s="5">
        <f t="shared" si="1"/>
        <v>8.7399999999999949</v>
      </c>
      <c r="E115" s="46">
        <f>D115*F5</f>
        <v>64.238999999999962</v>
      </c>
      <c r="F115" s="10"/>
    </row>
    <row r="116" spans="1:6" ht="15.6" x14ac:dyDescent="0.3">
      <c r="A116" s="13" t="s">
        <v>70</v>
      </c>
      <c r="B116" s="10">
        <v>69.180000000000007</v>
      </c>
      <c r="C116" s="10">
        <v>69.900000000000006</v>
      </c>
      <c r="D116" s="5">
        <f t="shared" si="1"/>
        <v>0.71999999999999886</v>
      </c>
      <c r="E116" s="46">
        <f>D116*F5</f>
        <v>5.2919999999999918</v>
      </c>
      <c r="F116" s="10"/>
    </row>
    <row r="117" spans="1:6" ht="15.6" x14ac:dyDescent="0.3">
      <c r="A117" s="13" t="s">
        <v>71</v>
      </c>
      <c r="B117" s="10">
        <v>122.72</v>
      </c>
      <c r="C117" s="10">
        <v>139.99</v>
      </c>
      <c r="D117" s="5">
        <f t="shared" si="1"/>
        <v>17.27000000000001</v>
      </c>
      <c r="E117" s="46">
        <f>D117*F5</f>
        <v>126.93450000000007</v>
      </c>
      <c r="F117" s="10"/>
    </row>
    <row r="118" spans="1:6" ht="15.6" x14ac:dyDescent="0.3">
      <c r="A118" s="13" t="s">
        <v>130</v>
      </c>
      <c r="B118" s="10">
        <v>5.12</v>
      </c>
      <c r="C118" s="10">
        <v>5.17</v>
      </c>
      <c r="D118" s="5">
        <f t="shared" si="1"/>
        <v>4.9999999999999822E-2</v>
      </c>
      <c r="E118" s="46">
        <f>D118*F5</f>
        <v>0.36749999999999866</v>
      </c>
      <c r="F118" s="10"/>
    </row>
    <row r="119" spans="1:6" ht="15.6" x14ac:dyDescent="0.3">
      <c r="A119" s="13" t="s">
        <v>131</v>
      </c>
      <c r="B119" s="10">
        <v>1.01</v>
      </c>
      <c r="C119" s="10">
        <v>1.05</v>
      </c>
      <c r="D119" s="5">
        <f t="shared" si="1"/>
        <v>4.0000000000000036E-2</v>
      </c>
      <c r="E119" s="46">
        <f>D119*F5</f>
        <v>0.29400000000000026</v>
      </c>
      <c r="F119" s="10"/>
    </row>
    <row r="120" spans="1:6" ht="15.6" x14ac:dyDescent="0.3">
      <c r="A120" s="13" t="s">
        <v>72</v>
      </c>
      <c r="B120" s="10">
        <v>57.48</v>
      </c>
      <c r="C120" s="10">
        <v>62.44</v>
      </c>
      <c r="D120" s="5">
        <f t="shared" si="1"/>
        <v>4.9600000000000009</v>
      </c>
      <c r="E120" s="46">
        <f>D120*F5</f>
        <v>36.456000000000003</v>
      </c>
      <c r="F120" s="10"/>
    </row>
    <row r="121" spans="1:6" ht="15.6" x14ac:dyDescent="0.3">
      <c r="A121" s="13" t="s">
        <v>73</v>
      </c>
      <c r="B121" s="10">
        <v>125.25</v>
      </c>
      <c r="C121" s="10">
        <v>136.21</v>
      </c>
      <c r="D121" s="5">
        <f t="shared" si="1"/>
        <v>10.960000000000008</v>
      </c>
      <c r="E121" s="46">
        <f>D121*F5</f>
        <v>80.556000000000054</v>
      </c>
      <c r="F121" s="10"/>
    </row>
    <row r="122" spans="1:6" ht="15.6" x14ac:dyDescent="0.3">
      <c r="A122" s="13" t="s">
        <v>74</v>
      </c>
      <c r="B122" s="10">
        <v>32.18</v>
      </c>
      <c r="C122" s="10">
        <v>34.96</v>
      </c>
      <c r="D122" s="5">
        <f t="shared" si="1"/>
        <v>2.7800000000000011</v>
      </c>
      <c r="E122" s="46">
        <f>D122*F5</f>
        <v>20.433000000000007</v>
      </c>
      <c r="F122" s="10"/>
    </row>
    <row r="123" spans="1:6" ht="15.6" x14ac:dyDescent="0.3">
      <c r="A123" s="13" t="s">
        <v>132</v>
      </c>
      <c r="B123" s="10">
        <v>1.65</v>
      </c>
      <c r="C123" s="10">
        <v>2.06</v>
      </c>
      <c r="D123" s="5">
        <f t="shared" si="1"/>
        <v>0.41000000000000014</v>
      </c>
      <c r="E123" s="46">
        <f>D123*F5</f>
        <v>3.013500000000001</v>
      </c>
      <c r="F123" s="10"/>
    </row>
    <row r="124" spans="1:6" ht="15.6" x14ac:dyDescent="0.3">
      <c r="A124" s="13" t="s">
        <v>133</v>
      </c>
      <c r="B124" s="10">
        <v>35.11</v>
      </c>
      <c r="C124" s="10">
        <v>38.47</v>
      </c>
      <c r="D124" s="5">
        <f t="shared" si="1"/>
        <v>3.3599999999999994</v>
      </c>
      <c r="E124" s="46">
        <f>D124*F5</f>
        <v>24.695999999999994</v>
      </c>
      <c r="F124" s="10"/>
    </row>
    <row r="125" spans="1:6" ht="15.6" x14ac:dyDescent="0.3">
      <c r="A125" s="13" t="s">
        <v>75</v>
      </c>
      <c r="B125" s="10">
        <v>21.09</v>
      </c>
      <c r="C125" s="10">
        <v>26.79</v>
      </c>
      <c r="D125" s="5">
        <f t="shared" si="1"/>
        <v>5.6999999999999993</v>
      </c>
      <c r="E125" s="46">
        <f>D125*F5</f>
        <v>41.894999999999996</v>
      </c>
      <c r="F125" s="10"/>
    </row>
    <row r="126" spans="1:6" ht="15.6" x14ac:dyDescent="0.3">
      <c r="A126" s="13" t="s">
        <v>134</v>
      </c>
      <c r="B126" s="10">
        <v>8.9</v>
      </c>
      <c r="C126" s="10">
        <v>8.9</v>
      </c>
      <c r="D126" s="5">
        <f t="shared" si="1"/>
        <v>0</v>
      </c>
      <c r="E126" s="46">
        <f>D126*F5</f>
        <v>0</v>
      </c>
      <c r="F126" s="10"/>
    </row>
    <row r="127" spans="1:6" ht="15.6" x14ac:dyDescent="0.3">
      <c r="A127" s="13" t="s">
        <v>135</v>
      </c>
      <c r="B127" s="10">
        <v>51.49</v>
      </c>
      <c r="C127" s="10">
        <v>55.44</v>
      </c>
      <c r="D127" s="5">
        <f t="shared" si="1"/>
        <v>3.9499999999999957</v>
      </c>
      <c r="E127" s="46">
        <f>D127*F5</f>
        <v>29.032499999999967</v>
      </c>
      <c r="F127" s="10"/>
    </row>
    <row r="128" spans="1:6" ht="15.6" x14ac:dyDescent="0.3">
      <c r="A128" s="13" t="s">
        <v>76</v>
      </c>
      <c r="B128" s="10">
        <v>33.57</v>
      </c>
      <c r="C128" s="10">
        <v>35.21</v>
      </c>
      <c r="D128" s="5">
        <f t="shared" si="1"/>
        <v>1.6400000000000006</v>
      </c>
      <c r="E128" s="46">
        <f>D128*F5</f>
        <v>12.054000000000004</v>
      </c>
      <c r="F128" s="10"/>
    </row>
    <row r="129" spans="1:6" ht="15.6" x14ac:dyDescent="0.3">
      <c r="A129" s="13" t="s">
        <v>136</v>
      </c>
      <c r="B129" s="10">
        <v>87.07</v>
      </c>
      <c r="C129" s="10">
        <v>94.67</v>
      </c>
      <c r="D129" s="5">
        <f t="shared" si="1"/>
        <v>7.6000000000000085</v>
      </c>
      <c r="E129" s="46">
        <f>D129*F5</f>
        <v>55.860000000000063</v>
      </c>
      <c r="F129" s="10"/>
    </row>
    <row r="130" spans="1:6" ht="15.6" x14ac:dyDescent="0.3">
      <c r="A130" s="13" t="s">
        <v>137</v>
      </c>
      <c r="B130" s="10">
        <v>75.67</v>
      </c>
      <c r="C130" s="10">
        <v>81.900000000000006</v>
      </c>
      <c r="D130" s="5">
        <f t="shared" si="1"/>
        <v>6.230000000000004</v>
      </c>
      <c r="E130" s="46">
        <f>D130*F5</f>
        <v>45.79050000000003</v>
      </c>
      <c r="F130" s="54"/>
    </row>
    <row r="131" spans="1:6" ht="15.6" x14ac:dyDescent="0.3">
      <c r="A131" s="13" t="s">
        <v>77</v>
      </c>
      <c r="B131" s="10">
        <v>64.52</v>
      </c>
      <c r="C131" s="10">
        <v>69.260000000000005</v>
      </c>
      <c r="D131" s="5">
        <f t="shared" si="1"/>
        <v>4.7400000000000091</v>
      </c>
      <c r="E131" s="46">
        <f>D131*F5</f>
        <v>34.839000000000063</v>
      </c>
      <c r="F131" s="10"/>
    </row>
    <row r="132" spans="1:6" ht="15.6" x14ac:dyDescent="0.3">
      <c r="A132" s="13" t="s">
        <v>138</v>
      </c>
      <c r="B132" s="10">
        <v>60.05</v>
      </c>
      <c r="C132" s="10">
        <v>69.48</v>
      </c>
      <c r="D132" s="5">
        <f t="shared" si="1"/>
        <v>9.4300000000000068</v>
      </c>
      <c r="E132" s="46">
        <f>D132*F5</f>
        <v>69.310500000000047</v>
      </c>
      <c r="F132" s="10"/>
    </row>
    <row r="133" spans="1:6" ht="15.6" x14ac:dyDescent="0.3">
      <c r="A133" s="13" t="s">
        <v>78</v>
      </c>
      <c r="B133" s="10">
        <v>129.44</v>
      </c>
      <c r="C133" s="10">
        <v>135.77000000000001</v>
      </c>
      <c r="D133" s="5">
        <f t="shared" si="1"/>
        <v>6.3300000000000125</v>
      </c>
      <c r="E133" s="46">
        <f>D133*F5</f>
        <v>46.525500000000086</v>
      </c>
      <c r="F133" s="10"/>
    </row>
    <row r="134" spans="1:6" ht="15.6" x14ac:dyDescent="0.3">
      <c r="A134" s="13" t="s">
        <v>79</v>
      </c>
      <c r="B134" s="10">
        <v>75.56</v>
      </c>
      <c r="C134" s="10">
        <v>79.400000000000006</v>
      </c>
      <c r="D134" s="5">
        <f t="shared" si="1"/>
        <v>3.8400000000000034</v>
      </c>
      <c r="E134" s="46">
        <f>D134*F5</f>
        <v>28.224000000000025</v>
      </c>
      <c r="F134" s="10"/>
    </row>
    <row r="135" spans="1:6" ht="15.6" x14ac:dyDescent="0.3">
      <c r="A135" s="13" t="s">
        <v>80</v>
      </c>
      <c r="B135" s="10">
        <v>71.260000000000005</v>
      </c>
      <c r="C135" s="10">
        <v>75.52</v>
      </c>
      <c r="D135" s="5">
        <f t="shared" ref="D135:D145" si="2">C135-B135</f>
        <v>4.2599999999999909</v>
      </c>
      <c r="E135" s="46">
        <f>D135*F5</f>
        <v>31.310999999999932</v>
      </c>
      <c r="F135" s="10"/>
    </row>
    <row r="136" spans="1:6" ht="15.6" x14ac:dyDescent="0.3">
      <c r="A136" s="13" t="s">
        <v>81</v>
      </c>
      <c r="B136" s="10">
        <v>100.02</v>
      </c>
      <c r="C136" s="10">
        <v>104.27</v>
      </c>
      <c r="D136" s="5">
        <f t="shared" si="2"/>
        <v>4.25</v>
      </c>
      <c r="E136" s="46">
        <f>D136*F5</f>
        <v>31.237499999999997</v>
      </c>
      <c r="F136" s="10"/>
    </row>
    <row r="137" spans="1:6" ht="15.6" x14ac:dyDescent="0.3">
      <c r="A137" s="13" t="s">
        <v>139</v>
      </c>
      <c r="B137" s="10">
        <v>93.14</v>
      </c>
      <c r="C137" s="10">
        <v>96.39</v>
      </c>
      <c r="D137" s="5">
        <f t="shared" si="2"/>
        <v>3.25</v>
      </c>
      <c r="E137" s="46">
        <f>D137*F5</f>
        <v>23.887499999999999</v>
      </c>
      <c r="F137" s="10"/>
    </row>
    <row r="138" spans="1:6" ht="15.6" x14ac:dyDescent="0.3">
      <c r="A138" s="13" t="s">
        <v>82</v>
      </c>
      <c r="B138" s="10">
        <v>78.86</v>
      </c>
      <c r="C138" s="10">
        <v>83.39</v>
      </c>
      <c r="D138" s="5">
        <f t="shared" si="2"/>
        <v>4.5300000000000011</v>
      </c>
      <c r="E138" s="46">
        <f>D138*F5</f>
        <v>33.295500000000004</v>
      </c>
      <c r="F138" s="10"/>
    </row>
    <row r="139" spans="1:6" ht="15.6" x14ac:dyDescent="0.3">
      <c r="A139" s="13" t="s">
        <v>140</v>
      </c>
      <c r="B139" s="10">
        <v>49.49</v>
      </c>
      <c r="C139" s="10">
        <v>52.88</v>
      </c>
      <c r="D139" s="5">
        <f t="shared" si="2"/>
        <v>3.3900000000000006</v>
      </c>
      <c r="E139" s="46">
        <f>D139*F5</f>
        <v>24.916500000000003</v>
      </c>
      <c r="F139" s="10"/>
    </row>
    <row r="140" spans="1:6" ht="15.6" x14ac:dyDescent="0.3">
      <c r="A140" s="13" t="s">
        <v>141</v>
      </c>
      <c r="B140" s="10">
        <v>25.89</v>
      </c>
      <c r="C140" s="10">
        <v>28.89</v>
      </c>
      <c r="D140" s="5">
        <f t="shared" si="2"/>
        <v>3</v>
      </c>
      <c r="E140" s="46">
        <f>D140*F5</f>
        <v>22.049999999999997</v>
      </c>
      <c r="F140" s="10"/>
    </row>
    <row r="141" spans="1:6" ht="15.6" x14ac:dyDescent="0.3">
      <c r="A141" s="13" t="s">
        <v>142</v>
      </c>
      <c r="B141" s="10">
        <v>159.63999999999999</v>
      </c>
      <c r="C141" s="10">
        <v>159.68</v>
      </c>
      <c r="D141" s="5">
        <f t="shared" si="2"/>
        <v>4.0000000000020464E-2</v>
      </c>
      <c r="E141" s="46">
        <f>D141*F5</f>
        <v>0.29400000000015042</v>
      </c>
      <c r="F141" s="10"/>
    </row>
    <row r="142" spans="1:6" ht="15.6" x14ac:dyDescent="0.3">
      <c r="A142" s="13" t="s">
        <v>143</v>
      </c>
      <c r="B142" s="10">
        <v>34.36</v>
      </c>
      <c r="C142" s="10">
        <v>37.549999999999997</v>
      </c>
      <c r="D142" s="5">
        <f t="shared" si="2"/>
        <v>3.1899999999999977</v>
      </c>
      <c r="E142" s="46">
        <f>D142*F5</f>
        <v>23.446499999999983</v>
      </c>
      <c r="F142" s="10"/>
    </row>
    <row r="143" spans="1:6" ht="15.6" x14ac:dyDescent="0.3">
      <c r="A143" s="13" t="s">
        <v>83</v>
      </c>
      <c r="B143" s="10">
        <v>83.99</v>
      </c>
      <c r="C143" s="10">
        <v>84.5</v>
      </c>
      <c r="D143" s="5">
        <f t="shared" si="2"/>
        <v>0.51000000000000512</v>
      </c>
      <c r="E143" s="46">
        <f>D143*F5</f>
        <v>3.7485000000000372</v>
      </c>
      <c r="F143" s="10"/>
    </row>
    <row r="144" spans="1:6" ht="15.6" x14ac:dyDescent="0.3">
      <c r="A144" s="13" t="s">
        <v>144</v>
      </c>
      <c r="B144" s="10">
        <v>29.4</v>
      </c>
      <c r="C144" s="10">
        <v>29.4</v>
      </c>
      <c r="D144" s="5">
        <f t="shared" si="2"/>
        <v>0</v>
      </c>
      <c r="E144" s="46">
        <f>D144*F5</f>
        <v>0</v>
      </c>
      <c r="F144" s="10"/>
    </row>
    <row r="145" spans="1:6" ht="15.6" x14ac:dyDescent="0.3">
      <c r="A145" s="13" t="s">
        <v>145</v>
      </c>
      <c r="B145" s="10">
        <v>229.82</v>
      </c>
      <c r="C145" s="10">
        <v>250.83</v>
      </c>
      <c r="D145" s="5">
        <f t="shared" si="2"/>
        <v>21.010000000000019</v>
      </c>
      <c r="E145" s="46">
        <f>D145*F5</f>
        <v>154.42350000000013</v>
      </c>
      <c r="F145" s="10"/>
    </row>
    <row r="146" spans="1:6" ht="15.6" x14ac:dyDescent="0.3">
      <c r="A146" s="17" t="s">
        <v>5</v>
      </c>
      <c r="B146" s="19"/>
      <c r="C146" s="19"/>
      <c r="D146" s="8">
        <f>SUM(D7:D145)</f>
        <v>415.30000000000018</v>
      </c>
      <c r="E146" s="8">
        <f>SUM(E7:E145)</f>
        <v>3253.1737000000021</v>
      </c>
      <c r="F146" s="5"/>
    </row>
    <row r="147" spans="1:6" x14ac:dyDescent="0.3">
      <c r="A147" s="20" t="s">
        <v>7</v>
      </c>
      <c r="D147" s="21"/>
      <c r="E147" s="21"/>
      <c r="F147" s="21" t="s">
        <v>183</v>
      </c>
    </row>
    <row r="148" spans="1:6" x14ac:dyDescent="0.3">
      <c r="A148" s="22" t="s">
        <v>84</v>
      </c>
      <c r="B148" s="23"/>
      <c r="C148" s="23"/>
      <c r="D148" s="23"/>
      <c r="E148" s="23"/>
      <c r="F148" s="23"/>
    </row>
    <row r="149" spans="1:6" x14ac:dyDescent="0.3">
      <c r="E149" s="11"/>
    </row>
  </sheetData>
  <mergeCells count="2">
    <mergeCell ref="E8:E17"/>
    <mergeCell ref="E20:E25"/>
  </mergeCells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9"/>
  <sheetViews>
    <sheetView workbookViewId="0">
      <selection activeCell="G7" sqref="G7"/>
    </sheetView>
  </sheetViews>
  <sheetFormatPr baseColWidth="10" defaultRowHeight="14.4" x14ac:dyDescent="0.3"/>
  <sheetData>
    <row r="1" spans="1:11" ht="15.6" x14ac:dyDescent="0.3">
      <c r="A1" s="14" t="s">
        <v>0</v>
      </c>
      <c r="B1" s="14"/>
      <c r="C1" s="14"/>
      <c r="D1" s="14"/>
      <c r="E1" s="14"/>
      <c r="F1" s="14"/>
    </row>
    <row r="2" spans="1:11" x14ac:dyDescent="0.3">
      <c r="A2" s="15" t="s">
        <v>146</v>
      </c>
      <c r="C2" s="15"/>
      <c r="D2" s="15"/>
      <c r="E2" s="15"/>
      <c r="F2" s="15"/>
    </row>
    <row r="3" spans="1:11" x14ac:dyDescent="0.3">
      <c r="A3" s="16" t="s">
        <v>187</v>
      </c>
      <c r="B3" s="16"/>
      <c r="C3" s="16"/>
      <c r="D3" s="16"/>
      <c r="E3" s="16"/>
      <c r="F3" s="16"/>
      <c r="I3" t="s">
        <v>189</v>
      </c>
      <c r="J3" t="s">
        <v>188</v>
      </c>
      <c r="K3" t="s">
        <v>190</v>
      </c>
    </row>
    <row r="4" spans="1:11" ht="15.6" x14ac:dyDescent="0.3">
      <c r="A4" s="2" t="s">
        <v>153</v>
      </c>
      <c r="B4" s="15" t="s">
        <v>155</v>
      </c>
      <c r="C4" s="2"/>
      <c r="D4" s="2"/>
      <c r="E4" s="31" t="s">
        <v>151</v>
      </c>
      <c r="F4" s="55">
        <v>14.22</v>
      </c>
      <c r="H4" t="s">
        <v>191</v>
      </c>
      <c r="I4">
        <v>540.5</v>
      </c>
      <c r="J4">
        <v>38</v>
      </c>
      <c r="K4">
        <f>+I4/J4</f>
        <v>14.223684210526315</v>
      </c>
    </row>
    <row r="5" spans="1:11" ht="16.2" thickBot="1" x14ac:dyDescent="0.35">
      <c r="A5" s="2" t="s">
        <v>154</v>
      </c>
      <c r="B5" s="15" t="s">
        <v>156</v>
      </c>
      <c r="C5" s="2"/>
      <c r="D5" s="2"/>
      <c r="E5" s="3" t="s">
        <v>152</v>
      </c>
      <c r="F5" s="1">
        <v>7.64</v>
      </c>
      <c r="H5" t="s">
        <v>192</v>
      </c>
      <c r="I5">
        <f>2304.4+1247.2</f>
        <v>3551.6000000000004</v>
      </c>
      <c r="J5">
        <f>284+181</f>
        <v>465</v>
      </c>
      <c r="K5">
        <f>+I5/J5</f>
        <v>7.6378494623655921</v>
      </c>
    </row>
    <row r="6" spans="1:11" ht="15.6" thickTop="1" thickBot="1" x14ac:dyDescent="0.35">
      <c r="A6" s="4" t="s">
        <v>8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6</v>
      </c>
      <c r="G6" s="38" t="s">
        <v>150</v>
      </c>
      <c r="I6">
        <f>SUM(I4:I5)</f>
        <v>4092.1000000000004</v>
      </c>
    </row>
    <row r="7" spans="1:11" ht="16.2" thickTop="1" x14ac:dyDescent="0.3">
      <c r="A7" s="39" t="s">
        <v>85</v>
      </c>
      <c r="B7" s="40">
        <v>1.51</v>
      </c>
      <c r="C7" s="40">
        <v>1.51</v>
      </c>
      <c r="D7" s="41">
        <f t="shared" ref="D7:D70" si="0">C7-B7</f>
        <v>0</v>
      </c>
      <c r="E7" s="48">
        <f>D7*F4</f>
        <v>0</v>
      </c>
      <c r="F7" s="35"/>
      <c r="G7" s="49">
        <f>0.1*E7</f>
        <v>0</v>
      </c>
      <c r="I7" s="56">
        <f>+E146</f>
        <v>3951.3810000000003</v>
      </c>
    </row>
    <row r="8" spans="1:11" ht="15.6" x14ac:dyDescent="0.3">
      <c r="A8" s="26" t="s">
        <v>86</v>
      </c>
      <c r="B8" s="24">
        <v>0</v>
      </c>
      <c r="C8" s="24">
        <v>0</v>
      </c>
      <c r="D8" s="25">
        <f t="shared" si="0"/>
        <v>0</v>
      </c>
      <c r="E8" s="196">
        <f>D12*F4</f>
        <v>48.063599999999937</v>
      </c>
      <c r="F8" s="36"/>
      <c r="G8" s="49">
        <f>0.1*E8</f>
        <v>4.8063599999999944</v>
      </c>
    </row>
    <row r="9" spans="1:11" ht="15.6" x14ac:dyDescent="0.3">
      <c r="A9" s="26" t="s">
        <v>87</v>
      </c>
      <c r="B9" s="24">
        <v>0</v>
      </c>
      <c r="C9" s="24">
        <v>0</v>
      </c>
      <c r="D9" s="25">
        <f t="shared" si="0"/>
        <v>0</v>
      </c>
      <c r="E9" s="197"/>
      <c r="F9" s="36"/>
      <c r="G9" s="49">
        <f>0.1*E8</f>
        <v>4.8063599999999944</v>
      </c>
      <c r="I9" s="56">
        <f>+I6-I7</f>
        <v>140.71900000000005</v>
      </c>
    </row>
    <row r="10" spans="1:11" ht="15.6" x14ac:dyDescent="0.3">
      <c r="A10" s="26" t="s">
        <v>88</v>
      </c>
      <c r="B10" s="24">
        <v>0</v>
      </c>
      <c r="C10" s="24">
        <v>0</v>
      </c>
      <c r="D10" s="25">
        <f t="shared" si="0"/>
        <v>0</v>
      </c>
      <c r="E10" s="197"/>
      <c r="F10" s="36"/>
      <c r="G10" s="49">
        <f>0.1*E8</f>
        <v>4.8063599999999944</v>
      </c>
    </row>
    <row r="11" spans="1:11" ht="15.6" x14ac:dyDescent="0.3">
      <c r="A11" s="27" t="s">
        <v>9</v>
      </c>
      <c r="B11" s="24">
        <v>0</v>
      </c>
      <c r="C11" s="24">
        <v>0</v>
      </c>
      <c r="D11" s="25">
        <f t="shared" si="0"/>
        <v>0</v>
      </c>
      <c r="E11" s="197"/>
      <c r="F11" s="36"/>
      <c r="G11" s="49">
        <f>0.1*E8</f>
        <v>4.8063599999999944</v>
      </c>
    </row>
    <row r="12" spans="1:11" ht="15.6" x14ac:dyDescent="0.3">
      <c r="A12" s="27" t="s">
        <v>10</v>
      </c>
      <c r="B12" s="24">
        <v>106.04</v>
      </c>
      <c r="C12" s="24">
        <v>109.42</v>
      </c>
      <c r="D12" s="25">
        <f t="shared" si="0"/>
        <v>3.3799999999999955</v>
      </c>
      <c r="E12" s="197"/>
      <c r="F12" s="36"/>
      <c r="G12" s="49">
        <f>0.1*E8</f>
        <v>4.8063599999999944</v>
      </c>
    </row>
    <row r="13" spans="1:11" ht="15.6" x14ac:dyDescent="0.3">
      <c r="A13" s="27" t="s">
        <v>11</v>
      </c>
      <c r="B13" s="24">
        <v>0</v>
      </c>
      <c r="C13" s="24">
        <v>0</v>
      </c>
      <c r="D13" s="25">
        <f t="shared" si="0"/>
        <v>0</v>
      </c>
      <c r="E13" s="197"/>
      <c r="F13" s="36"/>
      <c r="G13" s="49">
        <f>0.1*E8</f>
        <v>4.8063599999999944</v>
      </c>
    </row>
    <row r="14" spans="1:11" ht="15.6" x14ac:dyDescent="0.3">
      <c r="A14" s="27" t="s">
        <v>12</v>
      </c>
      <c r="B14" s="24">
        <v>0</v>
      </c>
      <c r="C14" s="24">
        <v>0</v>
      </c>
      <c r="D14" s="25">
        <f t="shared" si="0"/>
        <v>0</v>
      </c>
      <c r="E14" s="197"/>
      <c r="F14" s="36"/>
      <c r="G14" s="49">
        <f>0.1*E8</f>
        <v>4.8063599999999944</v>
      </c>
    </row>
    <row r="15" spans="1:11" ht="15.6" x14ac:dyDescent="0.3">
      <c r="A15" s="27" t="s">
        <v>13</v>
      </c>
      <c r="B15" s="24">
        <v>0</v>
      </c>
      <c r="C15" s="24">
        <v>0</v>
      </c>
      <c r="D15" s="25">
        <f t="shared" si="0"/>
        <v>0</v>
      </c>
      <c r="E15" s="197"/>
      <c r="F15" s="36"/>
      <c r="G15" s="49">
        <f>0.1*E8</f>
        <v>4.8063599999999944</v>
      </c>
    </row>
    <row r="16" spans="1:11" ht="15.6" x14ac:dyDescent="0.3">
      <c r="A16" s="27" t="s">
        <v>89</v>
      </c>
      <c r="B16" s="24">
        <v>0</v>
      </c>
      <c r="C16" s="24">
        <v>0</v>
      </c>
      <c r="D16" s="25">
        <f t="shared" si="0"/>
        <v>0</v>
      </c>
      <c r="E16" s="197"/>
      <c r="F16" s="36"/>
      <c r="G16" s="49">
        <f>0.1*E8</f>
        <v>4.8063599999999944</v>
      </c>
    </row>
    <row r="17" spans="1:7" ht="15.6" x14ac:dyDescent="0.3">
      <c r="A17" s="27" t="s">
        <v>147</v>
      </c>
      <c r="B17" s="24">
        <v>0</v>
      </c>
      <c r="C17" s="24">
        <v>0</v>
      </c>
      <c r="D17" s="25">
        <f t="shared" si="0"/>
        <v>0</v>
      </c>
      <c r="E17" s="198"/>
      <c r="F17" s="36"/>
      <c r="G17" s="49">
        <f>0.1*E8</f>
        <v>4.8063599999999944</v>
      </c>
    </row>
    <row r="18" spans="1:7" ht="15.6" x14ac:dyDescent="0.3">
      <c r="A18" s="12" t="s">
        <v>149</v>
      </c>
      <c r="B18" s="32">
        <v>0.65</v>
      </c>
      <c r="C18" s="32">
        <v>0.65</v>
      </c>
      <c r="D18" s="25">
        <f t="shared" si="0"/>
        <v>0</v>
      </c>
      <c r="E18" s="34">
        <f>D18*F4</f>
        <v>0</v>
      </c>
      <c r="F18" s="5"/>
      <c r="G18" s="49">
        <f>0.1*E9</f>
        <v>0</v>
      </c>
    </row>
    <row r="19" spans="1:7" ht="15.6" x14ac:dyDescent="0.3">
      <c r="A19" s="12" t="s">
        <v>16</v>
      </c>
      <c r="B19" s="32">
        <v>30.97</v>
      </c>
      <c r="C19" s="32">
        <v>31.72</v>
      </c>
      <c r="D19" s="33">
        <f t="shared" si="0"/>
        <v>0.75</v>
      </c>
      <c r="E19" s="34">
        <f>D19*F4</f>
        <v>10.665000000000001</v>
      </c>
      <c r="F19" s="5"/>
      <c r="G19" s="49">
        <f>0.1*E10</f>
        <v>0</v>
      </c>
    </row>
    <row r="20" spans="1:7" ht="15.6" x14ac:dyDescent="0.3">
      <c r="A20" s="28" t="s">
        <v>90</v>
      </c>
      <c r="B20" s="29">
        <v>0</v>
      </c>
      <c r="C20" s="29">
        <v>0</v>
      </c>
      <c r="D20" s="30">
        <f t="shared" si="0"/>
        <v>0</v>
      </c>
      <c r="E20" s="193">
        <f>D23*F4</f>
        <v>38.820600000000056</v>
      </c>
      <c r="F20" s="36"/>
      <c r="G20" s="49">
        <f>0.17*E20</f>
        <v>6.59950200000001</v>
      </c>
    </row>
    <row r="21" spans="1:7" ht="15.6" x14ac:dyDescent="0.3">
      <c r="A21" s="28" t="s">
        <v>14</v>
      </c>
      <c r="B21" s="29">
        <v>0</v>
      </c>
      <c r="C21" s="29">
        <v>0</v>
      </c>
      <c r="D21" s="30">
        <f t="shared" si="0"/>
        <v>0</v>
      </c>
      <c r="E21" s="194"/>
      <c r="F21" s="36"/>
      <c r="G21" s="49">
        <f>0.17*E20</f>
        <v>6.59950200000001</v>
      </c>
    </row>
    <row r="22" spans="1:7" ht="15.6" x14ac:dyDescent="0.3">
      <c r="A22" s="28" t="s">
        <v>148</v>
      </c>
      <c r="B22" s="29">
        <v>0</v>
      </c>
      <c r="C22" s="29">
        <v>0</v>
      </c>
      <c r="D22" s="30">
        <f t="shared" si="0"/>
        <v>0</v>
      </c>
      <c r="E22" s="194"/>
      <c r="F22" s="36"/>
      <c r="G22" s="49">
        <f>0.17*E20</f>
        <v>6.59950200000001</v>
      </c>
    </row>
    <row r="23" spans="1:7" ht="15.6" x14ac:dyDescent="0.3">
      <c r="A23" s="28" t="s">
        <v>15</v>
      </c>
      <c r="B23" s="29">
        <v>88.91</v>
      </c>
      <c r="C23" s="29">
        <v>91.64</v>
      </c>
      <c r="D23" s="30">
        <f t="shared" si="0"/>
        <v>2.730000000000004</v>
      </c>
      <c r="E23" s="194"/>
      <c r="F23" s="36"/>
      <c r="G23" s="49">
        <f>0.17*E20</f>
        <v>6.59950200000001</v>
      </c>
    </row>
    <row r="24" spans="1:7" ht="15.6" x14ac:dyDescent="0.3">
      <c r="A24" s="28" t="s">
        <v>17</v>
      </c>
      <c r="B24" s="29">
        <v>0</v>
      </c>
      <c r="C24" s="29">
        <v>0</v>
      </c>
      <c r="D24" s="30">
        <f t="shared" si="0"/>
        <v>0</v>
      </c>
      <c r="E24" s="194"/>
      <c r="F24" s="36"/>
      <c r="G24" s="49">
        <f>0.17*E20</f>
        <v>6.59950200000001</v>
      </c>
    </row>
    <row r="25" spans="1:7" ht="15.6" x14ac:dyDescent="0.3">
      <c r="A25" s="28" t="s">
        <v>91</v>
      </c>
      <c r="B25" s="29">
        <v>0</v>
      </c>
      <c r="C25" s="29">
        <v>0</v>
      </c>
      <c r="D25" s="30">
        <f t="shared" si="0"/>
        <v>0</v>
      </c>
      <c r="E25" s="195"/>
      <c r="F25" s="36"/>
      <c r="G25" s="49">
        <f>0.17*E20</f>
        <v>6.59950200000001</v>
      </c>
    </row>
    <row r="26" spans="1:7" ht="15.6" x14ac:dyDescent="0.3">
      <c r="A26" s="12" t="s">
        <v>92</v>
      </c>
      <c r="B26" s="6">
        <v>6.81</v>
      </c>
      <c r="C26" s="6">
        <v>6.81</v>
      </c>
      <c r="D26" s="5">
        <f t="shared" si="0"/>
        <v>0</v>
      </c>
      <c r="E26" s="7">
        <f>D26*F4</f>
        <v>0</v>
      </c>
      <c r="F26" s="5"/>
    </row>
    <row r="27" spans="1:7" ht="15.6" x14ac:dyDescent="0.3">
      <c r="A27" s="12" t="s">
        <v>93</v>
      </c>
      <c r="B27" s="6">
        <v>22.31</v>
      </c>
      <c r="C27" s="6">
        <v>22.31</v>
      </c>
      <c r="D27" s="5">
        <f t="shared" si="0"/>
        <v>0</v>
      </c>
      <c r="E27" s="7">
        <f>D27*F4</f>
        <v>0</v>
      </c>
      <c r="F27" s="5"/>
    </row>
    <row r="28" spans="1:7" ht="15.6" x14ac:dyDescent="0.3">
      <c r="A28" s="12" t="s">
        <v>94</v>
      </c>
      <c r="B28" s="5">
        <v>23.73</v>
      </c>
      <c r="C28" s="5">
        <v>25.02</v>
      </c>
      <c r="D28" s="5">
        <f t="shared" si="0"/>
        <v>1.2899999999999991</v>
      </c>
      <c r="E28" s="7">
        <f>D28*F4</f>
        <v>18.343799999999987</v>
      </c>
      <c r="F28" s="5"/>
    </row>
    <row r="29" spans="1:7" ht="15.6" x14ac:dyDescent="0.3">
      <c r="A29" s="12" t="s">
        <v>95</v>
      </c>
      <c r="B29" s="6">
        <v>9.24</v>
      </c>
      <c r="C29" s="6">
        <v>9.64</v>
      </c>
      <c r="D29" s="5">
        <f t="shared" si="0"/>
        <v>0.40000000000000036</v>
      </c>
      <c r="E29" s="7">
        <f>D29*F4</f>
        <v>5.6880000000000051</v>
      </c>
      <c r="F29" s="5"/>
    </row>
    <row r="30" spans="1:7" ht="15.6" x14ac:dyDescent="0.3">
      <c r="A30" s="12" t="s">
        <v>96</v>
      </c>
      <c r="B30" s="6">
        <v>4.67</v>
      </c>
      <c r="C30" s="6">
        <v>4.91</v>
      </c>
      <c r="D30" s="5">
        <f t="shared" si="0"/>
        <v>0.24000000000000021</v>
      </c>
      <c r="E30" s="7">
        <f>D30*F4</f>
        <v>3.4128000000000034</v>
      </c>
      <c r="F30" s="5"/>
    </row>
    <row r="31" spans="1:7" ht="15.6" x14ac:dyDescent="0.3">
      <c r="A31" s="12" t="s">
        <v>97</v>
      </c>
      <c r="B31" s="6">
        <v>22.21</v>
      </c>
      <c r="C31" s="6">
        <v>22.21</v>
      </c>
      <c r="D31" s="5">
        <f t="shared" si="0"/>
        <v>0</v>
      </c>
      <c r="E31" s="7">
        <f>D31*F4</f>
        <v>0</v>
      </c>
      <c r="F31" s="5"/>
    </row>
    <row r="32" spans="1:7" ht="15.6" x14ac:dyDescent="0.3">
      <c r="A32" s="12" t="s">
        <v>98</v>
      </c>
      <c r="B32" s="6">
        <v>0.34</v>
      </c>
      <c r="C32" s="6">
        <v>0.72</v>
      </c>
      <c r="D32" s="5">
        <f t="shared" si="0"/>
        <v>0.37999999999999995</v>
      </c>
      <c r="E32" s="7">
        <f>D32*F4</f>
        <v>5.4036</v>
      </c>
      <c r="F32" s="5"/>
    </row>
    <row r="33" spans="1:6" ht="15.6" x14ac:dyDescent="0.3">
      <c r="A33" s="12" t="s">
        <v>99</v>
      </c>
      <c r="B33" s="6">
        <v>21.34</v>
      </c>
      <c r="C33" s="6">
        <v>21.55</v>
      </c>
      <c r="D33" s="5">
        <f t="shared" si="0"/>
        <v>0.21000000000000085</v>
      </c>
      <c r="E33" s="7">
        <f>D33*F4</f>
        <v>2.9862000000000122</v>
      </c>
      <c r="F33" s="5"/>
    </row>
    <row r="34" spans="1:6" ht="15.6" x14ac:dyDescent="0.3">
      <c r="A34" s="12" t="s">
        <v>100</v>
      </c>
      <c r="B34" s="6">
        <v>14.46</v>
      </c>
      <c r="C34" s="6">
        <v>14.46</v>
      </c>
      <c r="D34" s="5">
        <f t="shared" si="0"/>
        <v>0</v>
      </c>
      <c r="E34" s="7">
        <f>D34*F4</f>
        <v>0</v>
      </c>
      <c r="F34" s="5"/>
    </row>
    <row r="35" spans="1:6" ht="15.6" x14ac:dyDescent="0.3">
      <c r="A35" s="12" t="s">
        <v>101</v>
      </c>
      <c r="B35" s="6">
        <v>9.1</v>
      </c>
      <c r="C35" s="6">
        <v>9.66</v>
      </c>
      <c r="D35" s="5">
        <f t="shared" si="0"/>
        <v>0.5600000000000005</v>
      </c>
      <c r="E35" s="7">
        <f>D35*F4</f>
        <v>7.9632000000000076</v>
      </c>
      <c r="F35" s="5"/>
    </row>
    <row r="36" spans="1:6" ht="15.6" x14ac:dyDescent="0.3">
      <c r="A36" s="12" t="s">
        <v>102</v>
      </c>
      <c r="B36" s="6">
        <v>2.38</v>
      </c>
      <c r="C36" s="6">
        <v>2.38</v>
      </c>
      <c r="D36" s="5">
        <f t="shared" si="0"/>
        <v>0</v>
      </c>
      <c r="E36" s="7">
        <f>D36*F4</f>
        <v>0</v>
      </c>
      <c r="F36" s="5"/>
    </row>
    <row r="37" spans="1:6" ht="15.6" x14ac:dyDescent="0.3">
      <c r="A37" s="12" t="s">
        <v>103</v>
      </c>
      <c r="B37" s="6">
        <v>8.14</v>
      </c>
      <c r="C37" s="6">
        <v>9.3800000000000008</v>
      </c>
      <c r="D37" s="5">
        <f t="shared" si="0"/>
        <v>1.2400000000000002</v>
      </c>
      <c r="E37" s="46">
        <f>D37*F4</f>
        <v>17.632800000000003</v>
      </c>
      <c r="F37" s="10"/>
    </row>
    <row r="38" spans="1:6" ht="15.6" x14ac:dyDescent="0.3">
      <c r="A38" s="12" t="s">
        <v>104</v>
      </c>
      <c r="B38" s="10">
        <v>19.07</v>
      </c>
      <c r="C38" s="10">
        <v>20.03</v>
      </c>
      <c r="D38" s="5">
        <f>C38-B38</f>
        <v>0.96000000000000085</v>
      </c>
      <c r="E38" s="46">
        <f>D38*F4</f>
        <v>13.651200000000014</v>
      </c>
      <c r="F38" s="10"/>
    </row>
    <row r="39" spans="1:6" ht="15.6" x14ac:dyDescent="0.3">
      <c r="A39" s="12" t="s">
        <v>105</v>
      </c>
      <c r="B39" s="10">
        <v>9.5299999999999994</v>
      </c>
      <c r="C39" s="10">
        <v>12.75</v>
      </c>
      <c r="D39" s="5">
        <f t="shared" si="0"/>
        <v>3.2200000000000006</v>
      </c>
      <c r="E39" s="46">
        <f>D39*F4</f>
        <v>45.78840000000001</v>
      </c>
      <c r="F39" s="10"/>
    </row>
    <row r="40" spans="1:6" ht="15.6" x14ac:dyDescent="0.3">
      <c r="A40" s="12" t="s">
        <v>106</v>
      </c>
      <c r="B40" s="10">
        <v>14.37</v>
      </c>
      <c r="C40" s="10">
        <v>14.37</v>
      </c>
      <c r="D40" s="5">
        <f>C40-B40</f>
        <v>0</v>
      </c>
      <c r="E40" s="46">
        <f>D40*F4</f>
        <v>0</v>
      </c>
      <c r="F40" s="10"/>
    </row>
    <row r="41" spans="1:6" ht="15.6" x14ac:dyDescent="0.3">
      <c r="A41" s="12" t="s">
        <v>18</v>
      </c>
      <c r="B41" s="10">
        <v>1.42</v>
      </c>
      <c r="C41" s="10">
        <v>1.46</v>
      </c>
      <c r="D41" s="5">
        <f t="shared" si="0"/>
        <v>4.0000000000000036E-2</v>
      </c>
      <c r="E41" s="46">
        <f>D41*F4</f>
        <v>0.56880000000000053</v>
      </c>
      <c r="F41" s="10"/>
    </row>
    <row r="42" spans="1:6" ht="15.6" x14ac:dyDescent="0.3">
      <c r="A42" s="12" t="s">
        <v>19</v>
      </c>
      <c r="B42" s="10">
        <v>59.77</v>
      </c>
      <c r="C42" s="10">
        <v>62.76</v>
      </c>
      <c r="D42" s="5">
        <f>C42-B42</f>
        <v>2.9899999999999949</v>
      </c>
      <c r="E42" s="46">
        <f>D42*F4</f>
        <v>42.51779999999993</v>
      </c>
      <c r="F42" s="10"/>
    </row>
    <row r="43" spans="1:6" ht="15.6" x14ac:dyDescent="0.3">
      <c r="A43" s="12" t="s">
        <v>107</v>
      </c>
      <c r="B43" s="10">
        <v>14.17</v>
      </c>
      <c r="C43" s="10">
        <v>15.35</v>
      </c>
      <c r="D43" s="5">
        <f t="shared" si="0"/>
        <v>1.1799999999999997</v>
      </c>
      <c r="E43" s="46">
        <f>D43*F4</f>
        <v>16.779599999999995</v>
      </c>
      <c r="F43" s="10"/>
    </row>
    <row r="44" spans="1:6" ht="15.6" x14ac:dyDescent="0.3">
      <c r="A44" s="12" t="s">
        <v>108</v>
      </c>
      <c r="B44" s="10">
        <v>5.6</v>
      </c>
      <c r="C44" s="10">
        <v>5.74</v>
      </c>
      <c r="D44" s="5">
        <f t="shared" si="0"/>
        <v>0.14000000000000057</v>
      </c>
      <c r="E44" s="46">
        <f>D44*F4</f>
        <v>1.9908000000000081</v>
      </c>
      <c r="F44" s="10"/>
    </row>
    <row r="45" spans="1:6" ht="15.6" x14ac:dyDescent="0.3">
      <c r="A45" s="12" t="s">
        <v>20</v>
      </c>
      <c r="B45" s="10">
        <v>12.33</v>
      </c>
      <c r="C45" s="10">
        <v>13.14</v>
      </c>
      <c r="D45" s="5">
        <f t="shared" si="0"/>
        <v>0.8100000000000005</v>
      </c>
      <c r="E45" s="46">
        <f>D45*F4</f>
        <v>11.518200000000007</v>
      </c>
      <c r="F45" s="10"/>
    </row>
    <row r="46" spans="1:6" ht="15.6" x14ac:dyDescent="0.3">
      <c r="A46" s="12" t="s">
        <v>21</v>
      </c>
      <c r="B46" s="10">
        <v>2.99</v>
      </c>
      <c r="C46" s="10">
        <v>2.99</v>
      </c>
      <c r="D46" s="5">
        <f t="shared" si="0"/>
        <v>0</v>
      </c>
      <c r="E46" s="46">
        <f>D46*F4</f>
        <v>0</v>
      </c>
      <c r="F46" s="10"/>
    </row>
    <row r="47" spans="1:6" ht="15.6" x14ac:dyDescent="0.3">
      <c r="A47" s="12" t="s">
        <v>22</v>
      </c>
      <c r="B47" s="10">
        <v>40.94</v>
      </c>
      <c r="C47" s="10">
        <v>43.19</v>
      </c>
      <c r="D47" s="5">
        <f t="shared" si="0"/>
        <v>2.25</v>
      </c>
      <c r="E47" s="46">
        <f>D47*F4</f>
        <v>31.995000000000001</v>
      </c>
      <c r="F47" s="10"/>
    </row>
    <row r="48" spans="1:6" ht="15.6" x14ac:dyDescent="0.3">
      <c r="A48" s="12" t="s">
        <v>23</v>
      </c>
      <c r="B48" s="10">
        <v>11.37</v>
      </c>
      <c r="C48" s="10">
        <v>11.64</v>
      </c>
      <c r="D48" s="5">
        <f t="shared" si="0"/>
        <v>0.27000000000000135</v>
      </c>
      <c r="E48" s="46">
        <f>D48*F4</f>
        <v>3.8394000000000195</v>
      </c>
      <c r="F48" s="10"/>
    </row>
    <row r="49" spans="1:6" ht="15.6" x14ac:dyDescent="0.3">
      <c r="A49" s="12" t="s">
        <v>24</v>
      </c>
      <c r="B49" s="10">
        <v>7.04</v>
      </c>
      <c r="C49" s="10">
        <v>7.66</v>
      </c>
      <c r="D49" s="5">
        <f t="shared" si="0"/>
        <v>0.62000000000000011</v>
      </c>
      <c r="E49" s="46">
        <f>D49*F4</f>
        <v>8.8164000000000016</v>
      </c>
      <c r="F49" s="10"/>
    </row>
    <row r="50" spans="1:6" ht="15.6" x14ac:dyDescent="0.3">
      <c r="A50" s="12" t="s">
        <v>25</v>
      </c>
      <c r="B50" s="10">
        <v>2.2799999999999998</v>
      </c>
      <c r="C50" s="10">
        <v>2.2799999999999998</v>
      </c>
      <c r="D50" s="5">
        <f t="shared" si="0"/>
        <v>0</v>
      </c>
      <c r="E50" s="46">
        <f>D50*F4</f>
        <v>0</v>
      </c>
      <c r="F50" s="10"/>
    </row>
    <row r="51" spans="1:6" ht="15.6" x14ac:dyDescent="0.3">
      <c r="A51" s="12" t="s">
        <v>26</v>
      </c>
      <c r="B51" s="10">
        <v>11.98</v>
      </c>
      <c r="C51" s="10">
        <v>12.63</v>
      </c>
      <c r="D51" s="5">
        <f t="shared" si="0"/>
        <v>0.65000000000000036</v>
      </c>
      <c r="E51" s="46">
        <f>D51*F4</f>
        <v>9.2430000000000057</v>
      </c>
      <c r="F51" s="10"/>
    </row>
    <row r="52" spans="1:6" ht="15.6" x14ac:dyDescent="0.3">
      <c r="A52" s="12" t="s">
        <v>27</v>
      </c>
      <c r="B52" s="10">
        <v>10.5</v>
      </c>
      <c r="C52" s="10">
        <v>11.53</v>
      </c>
      <c r="D52" s="5">
        <f t="shared" si="0"/>
        <v>1.0299999999999994</v>
      </c>
      <c r="E52" s="46">
        <f>D52*F4</f>
        <v>14.646599999999992</v>
      </c>
      <c r="F52" s="10"/>
    </row>
    <row r="53" spans="1:6" ht="15.6" x14ac:dyDescent="0.3">
      <c r="A53" s="12" t="s">
        <v>109</v>
      </c>
      <c r="B53" s="10">
        <v>51.87</v>
      </c>
      <c r="C53" s="10">
        <v>51.87</v>
      </c>
      <c r="D53" s="5">
        <f>C53-B53</f>
        <v>0</v>
      </c>
      <c r="E53" s="46">
        <f>D53*F4</f>
        <v>0</v>
      </c>
      <c r="F53" s="10"/>
    </row>
    <row r="54" spans="1:6" ht="15.6" x14ac:dyDescent="0.3">
      <c r="A54" s="12" t="s">
        <v>28</v>
      </c>
      <c r="B54" s="10">
        <v>6.47</v>
      </c>
      <c r="C54" s="10">
        <v>6.88</v>
      </c>
      <c r="D54" s="5">
        <f t="shared" si="0"/>
        <v>0.41000000000000014</v>
      </c>
      <c r="E54" s="46">
        <f>D54*F4</f>
        <v>5.8302000000000023</v>
      </c>
      <c r="F54" s="10"/>
    </row>
    <row r="55" spans="1:6" ht="15.6" x14ac:dyDescent="0.3">
      <c r="A55" s="12" t="s">
        <v>29</v>
      </c>
      <c r="B55" s="10">
        <v>24.75</v>
      </c>
      <c r="C55" s="10">
        <v>26.37</v>
      </c>
      <c r="D55" s="5">
        <f t="shared" si="0"/>
        <v>1.620000000000001</v>
      </c>
      <c r="E55" s="46">
        <f>D55*F4</f>
        <v>23.036400000000015</v>
      </c>
      <c r="F55" s="10"/>
    </row>
    <row r="56" spans="1:6" ht="15.6" x14ac:dyDescent="0.3">
      <c r="A56" s="12" t="s">
        <v>30</v>
      </c>
      <c r="B56" s="10">
        <v>0.98</v>
      </c>
      <c r="C56" s="10">
        <v>0.98</v>
      </c>
      <c r="D56" s="5">
        <f t="shared" si="0"/>
        <v>0</v>
      </c>
      <c r="E56" s="46">
        <f>D56*F4</f>
        <v>0</v>
      </c>
      <c r="F56" s="10"/>
    </row>
    <row r="57" spans="1:6" ht="15.6" x14ac:dyDescent="0.3">
      <c r="A57" s="12" t="s">
        <v>31</v>
      </c>
      <c r="B57" s="10">
        <v>5</v>
      </c>
      <c r="C57" s="10">
        <v>5.07</v>
      </c>
      <c r="D57" s="5">
        <f>C57-B57</f>
        <v>7.0000000000000284E-2</v>
      </c>
      <c r="E57" s="46">
        <f>D57*F4</f>
        <v>0.99540000000000406</v>
      </c>
      <c r="F57" s="10"/>
    </row>
    <row r="58" spans="1:6" ht="15.6" x14ac:dyDescent="0.3">
      <c r="A58" s="12" t="s">
        <v>32</v>
      </c>
      <c r="B58" s="10">
        <v>21.97</v>
      </c>
      <c r="C58" s="10">
        <v>23.02</v>
      </c>
      <c r="D58" s="5">
        <f t="shared" si="0"/>
        <v>1.0500000000000007</v>
      </c>
      <c r="E58" s="46">
        <f>D58*F4</f>
        <v>14.931000000000012</v>
      </c>
      <c r="F58" s="10"/>
    </row>
    <row r="59" spans="1:6" ht="15.6" x14ac:dyDescent="0.3">
      <c r="A59" s="12" t="s">
        <v>33</v>
      </c>
      <c r="B59" s="10">
        <v>17.04</v>
      </c>
      <c r="C59" s="10">
        <v>17.48</v>
      </c>
      <c r="D59" s="5">
        <f t="shared" si="0"/>
        <v>0.44000000000000128</v>
      </c>
      <c r="E59" s="46">
        <f>D59*F4</f>
        <v>6.2568000000000188</v>
      </c>
      <c r="F59" s="10"/>
    </row>
    <row r="60" spans="1:6" ht="15.6" x14ac:dyDescent="0.3">
      <c r="A60" s="12" t="s">
        <v>34</v>
      </c>
      <c r="B60" s="10">
        <v>10.87</v>
      </c>
      <c r="C60" s="10">
        <v>11.31</v>
      </c>
      <c r="D60" s="5">
        <f t="shared" si="0"/>
        <v>0.44000000000000128</v>
      </c>
      <c r="E60" s="46">
        <f>D60*F4</f>
        <v>6.2568000000000188</v>
      </c>
      <c r="F60" s="10"/>
    </row>
    <row r="61" spans="1:6" ht="15.6" x14ac:dyDescent="0.3">
      <c r="A61" s="12" t="s">
        <v>110</v>
      </c>
      <c r="B61" s="10">
        <v>0.98</v>
      </c>
      <c r="C61" s="10">
        <v>0.98</v>
      </c>
      <c r="D61" s="5">
        <f t="shared" si="0"/>
        <v>0</v>
      </c>
      <c r="E61" s="46">
        <f>D61*F4</f>
        <v>0</v>
      </c>
      <c r="F61" s="10"/>
    </row>
    <row r="62" spans="1:6" ht="15.6" x14ac:dyDescent="0.3">
      <c r="A62" s="12" t="s">
        <v>35</v>
      </c>
      <c r="B62" s="10">
        <v>28.12</v>
      </c>
      <c r="C62" s="10">
        <v>29.21</v>
      </c>
      <c r="D62" s="5">
        <f t="shared" si="0"/>
        <v>1.0899999999999999</v>
      </c>
      <c r="E62" s="46">
        <f>D62*F4</f>
        <v>15.499799999999999</v>
      </c>
      <c r="F62" s="10"/>
    </row>
    <row r="63" spans="1:6" ht="15.6" x14ac:dyDescent="0.3">
      <c r="A63" s="12" t="s">
        <v>111</v>
      </c>
      <c r="B63" s="10">
        <v>1.41</v>
      </c>
      <c r="C63" s="10">
        <v>1.41</v>
      </c>
      <c r="D63" s="5">
        <f t="shared" si="0"/>
        <v>0</v>
      </c>
      <c r="E63" s="46">
        <f>D63*F4</f>
        <v>0</v>
      </c>
      <c r="F63" s="10"/>
    </row>
    <row r="64" spans="1:6" ht="15.6" x14ac:dyDescent="0.3">
      <c r="A64" s="12" t="s">
        <v>36</v>
      </c>
      <c r="B64" s="10">
        <v>35.090000000000003</v>
      </c>
      <c r="C64" s="10">
        <v>37.619999999999997</v>
      </c>
      <c r="D64" s="5">
        <f>C64-B64</f>
        <v>2.529999999999994</v>
      </c>
      <c r="E64" s="46">
        <f>D64*F4</f>
        <v>35.97659999999992</v>
      </c>
      <c r="F64" s="10"/>
    </row>
    <row r="65" spans="1:6" ht="15.6" x14ac:dyDescent="0.3">
      <c r="A65" s="12" t="s">
        <v>37</v>
      </c>
      <c r="B65" s="10">
        <v>3.85</v>
      </c>
      <c r="C65" s="10">
        <v>5.17</v>
      </c>
      <c r="D65" s="5">
        <f>C65-B65</f>
        <v>1.3199999999999998</v>
      </c>
      <c r="E65" s="46">
        <f>D65*F4</f>
        <v>18.770399999999999</v>
      </c>
      <c r="F65" s="10"/>
    </row>
    <row r="66" spans="1:6" ht="15.6" x14ac:dyDescent="0.3">
      <c r="A66" s="12" t="s">
        <v>38</v>
      </c>
      <c r="B66" s="10">
        <v>2.1800000000000002</v>
      </c>
      <c r="C66" s="10">
        <v>2.1800000000000002</v>
      </c>
      <c r="D66" s="5">
        <f t="shared" si="0"/>
        <v>0</v>
      </c>
      <c r="E66" s="46">
        <f>D66*F4</f>
        <v>0</v>
      </c>
      <c r="F66" s="10"/>
    </row>
    <row r="67" spans="1:6" ht="15.6" x14ac:dyDescent="0.3">
      <c r="A67" s="12" t="s">
        <v>39</v>
      </c>
      <c r="B67" s="10">
        <v>1.43</v>
      </c>
      <c r="C67" s="10">
        <v>1.43</v>
      </c>
      <c r="D67" s="5">
        <f t="shared" si="0"/>
        <v>0</v>
      </c>
      <c r="E67" s="46">
        <f>D67*F4</f>
        <v>0</v>
      </c>
      <c r="F67" s="10"/>
    </row>
    <row r="68" spans="1:6" ht="15.6" x14ac:dyDescent="0.3">
      <c r="A68" s="12" t="s">
        <v>40</v>
      </c>
      <c r="B68" s="10">
        <v>1.81</v>
      </c>
      <c r="C68" s="10">
        <v>1.81</v>
      </c>
      <c r="D68" s="5">
        <f t="shared" si="0"/>
        <v>0</v>
      </c>
      <c r="E68" s="46">
        <f>D68*F4</f>
        <v>0</v>
      </c>
      <c r="F68" s="10"/>
    </row>
    <row r="69" spans="1:6" ht="15.6" x14ac:dyDescent="0.3">
      <c r="A69" s="12" t="s">
        <v>112</v>
      </c>
      <c r="B69" s="10">
        <v>1.2</v>
      </c>
      <c r="C69" s="10">
        <v>1.2</v>
      </c>
      <c r="D69" s="5">
        <f t="shared" si="0"/>
        <v>0</v>
      </c>
      <c r="E69" s="46">
        <f>D69*F4</f>
        <v>0</v>
      </c>
      <c r="F69" s="10"/>
    </row>
    <row r="70" spans="1:6" ht="15.6" x14ac:dyDescent="0.3">
      <c r="A70" s="12" t="s">
        <v>113</v>
      </c>
      <c r="B70" s="10">
        <v>1.54</v>
      </c>
      <c r="C70" s="10">
        <v>1.54</v>
      </c>
      <c r="D70" s="5">
        <f t="shared" si="0"/>
        <v>0</v>
      </c>
      <c r="E70" s="46">
        <f>D70*F4</f>
        <v>0</v>
      </c>
      <c r="F70" s="10"/>
    </row>
    <row r="71" spans="1:6" ht="15.6" x14ac:dyDescent="0.3">
      <c r="A71" s="12" t="s">
        <v>114</v>
      </c>
      <c r="B71" s="10">
        <v>6.52</v>
      </c>
      <c r="C71" s="10">
        <v>7.12</v>
      </c>
      <c r="D71" s="5">
        <f t="shared" ref="D71:D134" si="1">C71-B71</f>
        <v>0.60000000000000053</v>
      </c>
      <c r="E71" s="46">
        <f>D71*F4</f>
        <v>8.5320000000000071</v>
      </c>
      <c r="F71" s="10"/>
    </row>
    <row r="72" spans="1:6" ht="15.6" x14ac:dyDescent="0.3">
      <c r="A72" s="12" t="s">
        <v>115</v>
      </c>
      <c r="B72" s="10">
        <v>1.97</v>
      </c>
      <c r="C72" s="10">
        <v>1.97</v>
      </c>
      <c r="D72" s="5">
        <f t="shared" si="1"/>
        <v>0</v>
      </c>
      <c r="E72" s="46">
        <f>D72*F4</f>
        <v>0</v>
      </c>
      <c r="F72" s="10"/>
    </row>
    <row r="73" spans="1:6" ht="15.6" x14ac:dyDescent="0.3">
      <c r="A73" s="12" t="s">
        <v>116</v>
      </c>
      <c r="B73" s="10">
        <v>5.72</v>
      </c>
      <c r="C73" s="10">
        <v>5.72</v>
      </c>
      <c r="D73" s="5">
        <f t="shared" si="1"/>
        <v>0</v>
      </c>
      <c r="E73" s="46">
        <f>D73*F4</f>
        <v>0</v>
      </c>
      <c r="F73" s="10"/>
    </row>
    <row r="74" spans="1:6" ht="15.6" x14ac:dyDescent="0.3">
      <c r="A74" s="12" t="s">
        <v>41</v>
      </c>
      <c r="B74" s="10">
        <v>1.22</v>
      </c>
      <c r="C74" s="10">
        <v>1.22</v>
      </c>
      <c r="D74" s="5">
        <f t="shared" si="1"/>
        <v>0</v>
      </c>
      <c r="E74" s="46">
        <f>D74*F4</f>
        <v>0</v>
      </c>
      <c r="F74" s="10"/>
    </row>
    <row r="75" spans="1:6" ht="15.6" x14ac:dyDescent="0.3">
      <c r="A75" s="12" t="s">
        <v>42</v>
      </c>
      <c r="B75" s="10">
        <v>6.21</v>
      </c>
      <c r="C75" s="10">
        <v>6.21</v>
      </c>
      <c r="D75" s="5">
        <f t="shared" si="1"/>
        <v>0</v>
      </c>
      <c r="E75" s="46">
        <f>D75*F4</f>
        <v>0</v>
      </c>
      <c r="F75" s="10"/>
    </row>
    <row r="76" spans="1:6" ht="15.6" x14ac:dyDescent="0.3">
      <c r="A76" s="12" t="s">
        <v>117</v>
      </c>
      <c r="B76" s="10">
        <v>1.57</v>
      </c>
      <c r="C76" s="10">
        <v>1.57</v>
      </c>
      <c r="D76" s="5">
        <f t="shared" si="1"/>
        <v>0</v>
      </c>
      <c r="E76" s="46">
        <f>D76*F4</f>
        <v>0</v>
      </c>
      <c r="F76" s="10"/>
    </row>
    <row r="77" spans="1:6" ht="15.6" x14ac:dyDescent="0.3">
      <c r="A77" s="13" t="s">
        <v>43</v>
      </c>
      <c r="B77" s="10">
        <v>120.11</v>
      </c>
      <c r="C77" s="10">
        <v>128.97999999999999</v>
      </c>
      <c r="D77" s="5">
        <f t="shared" si="1"/>
        <v>8.8699999999999903</v>
      </c>
      <c r="E77" s="46">
        <f>D77*F5</f>
        <v>67.766799999999918</v>
      </c>
      <c r="F77" s="10"/>
    </row>
    <row r="78" spans="1:6" ht="15.6" x14ac:dyDescent="0.3">
      <c r="A78" s="13" t="s">
        <v>44</v>
      </c>
      <c r="B78" s="10">
        <v>77.599999999999994</v>
      </c>
      <c r="C78" s="10">
        <v>80.14</v>
      </c>
      <c r="D78" s="5">
        <f t="shared" si="1"/>
        <v>2.5400000000000063</v>
      </c>
      <c r="E78" s="46">
        <f>D78*F5</f>
        <v>19.405600000000046</v>
      </c>
      <c r="F78" s="10"/>
    </row>
    <row r="79" spans="1:6" ht="15.6" x14ac:dyDescent="0.3">
      <c r="A79" s="13" t="s">
        <v>118</v>
      </c>
      <c r="B79" s="10">
        <v>88.16</v>
      </c>
      <c r="C79" s="10">
        <v>97.87</v>
      </c>
      <c r="D79" s="5">
        <f t="shared" si="1"/>
        <v>9.710000000000008</v>
      </c>
      <c r="E79" s="46">
        <f>D79*F5</f>
        <v>74.184400000000053</v>
      </c>
      <c r="F79" s="10"/>
    </row>
    <row r="80" spans="1:6" ht="15.6" x14ac:dyDescent="0.3">
      <c r="A80" s="13" t="s">
        <v>119</v>
      </c>
      <c r="B80" s="10">
        <v>9.69</v>
      </c>
      <c r="C80" s="10">
        <v>12.75</v>
      </c>
      <c r="D80" s="5">
        <f t="shared" si="1"/>
        <v>3.0600000000000005</v>
      </c>
      <c r="E80" s="46">
        <f>D80*F5</f>
        <v>23.378400000000003</v>
      </c>
      <c r="F80" s="10"/>
    </row>
    <row r="81" spans="1:6" ht="15.6" x14ac:dyDescent="0.3">
      <c r="A81" s="13" t="s">
        <v>45</v>
      </c>
      <c r="B81" s="10">
        <v>122.81</v>
      </c>
      <c r="C81" s="10">
        <v>122.88</v>
      </c>
      <c r="D81" s="5">
        <f t="shared" si="1"/>
        <v>6.9999999999993179E-2</v>
      </c>
      <c r="E81" s="46">
        <f>D81*F5</f>
        <v>0.53479999999994787</v>
      </c>
      <c r="F81" s="10"/>
    </row>
    <row r="82" spans="1:6" ht="15.6" x14ac:dyDescent="0.3">
      <c r="A82" s="13" t="s">
        <v>46</v>
      </c>
      <c r="B82" s="10">
        <v>213.63</v>
      </c>
      <c r="C82" s="10">
        <v>224.86</v>
      </c>
      <c r="D82" s="5">
        <f t="shared" si="1"/>
        <v>11.230000000000018</v>
      </c>
      <c r="E82" s="46">
        <f>D82*F5</f>
        <v>85.797200000000132</v>
      </c>
      <c r="F82" s="10"/>
    </row>
    <row r="83" spans="1:6" ht="15.6" x14ac:dyDescent="0.3">
      <c r="A83" s="13" t="s">
        <v>47</v>
      </c>
      <c r="B83" s="10">
        <v>33.99</v>
      </c>
      <c r="C83" s="10">
        <v>38.08</v>
      </c>
      <c r="D83" s="5">
        <f t="shared" si="1"/>
        <v>4.0899999999999963</v>
      </c>
      <c r="E83" s="46">
        <f>D83*F5</f>
        <v>31.24759999999997</v>
      </c>
      <c r="F83" s="10"/>
    </row>
    <row r="84" spans="1:6" ht="15.6" x14ac:dyDescent="0.3">
      <c r="A84" s="13" t="s">
        <v>48</v>
      </c>
      <c r="B84" s="10">
        <v>97.13</v>
      </c>
      <c r="C84" s="10">
        <v>102.9</v>
      </c>
      <c r="D84" s="5">
        <f t="shared" si="1"/>
        <v>5.7700000000000102</v>
      </c>
      <c r="E84" s="46">
        <f>D84*F5</f>
        <v>44.082800000000077</v>
      </c>
      <c r="F84" s="10"/>
    </row>
    <row r="85" spans="1:6" ht="15.6" x14ac:dyDescent="0.3">
      <c r="A85" s="13" t="s">
        <v>49</v>
      </c>
      <c r="B85" s="10">
        <v>151.78</v>
      </c>
      <c r="C85" s="10">
        <v>159.68</v>
      </c>
      <c r="D85" s="5">
        <f t="shared" si="1"/>
        <v>7.9000000000000057</v>
      </c>
      <c r="E85" s="46">
        <f>D85*F5</f>
        <v>60.356000000000044</v>
      </c>
      <c r="F85" s="10"/>
    </row>
    <row r="86" spans="1:6" ht="15.6" x14ac:dyDescent="0.3">
      <c r="A86" s="57" t="s">
        <v>50</v>
      </c>
      <c r="B86" s="10">
        <v>242.18</v>
      </c>
      <c r="C86" s="10">
        <v>265.33999999999997</v>
      </c>
      <c r="D86" s="5">
        <f t="shared" si="1"/>
        <v>23.159999999999968</v>
      </c>
      <c r="E86" s="46">
        <f>D86*F5</f>
        <v>176.94239999999974</v>
      </c>
      <c r="F86" s="10"/>
    </row>
    <row r="87" spans="1:6" ht="15.6" x14ac:dyDescent="0.3">
      <c r="A87" s="13" t="s">
        <v>51</v>
      </c>
      <c r="B87" s="10">
        <v>36.6</v>
      </c>
      <c r="C87" s="10">
        <v>39.49</v>
      </c>
      <c r="D87" s="5">
        <f t="shared" si="1"/>
        <v>2.8900000000000006</v>
      </c>
      <c r="E87" s="46">
        <f>D87*F5</f>
        <v>22.079600000000003</v>
      </c>
      <c r="F87" s="10"/>
    </row>
    <row r="88" spans="1:6" ht="15.6" x14ac:dyDescent="0.3">
      <c r="A88" s="13" t="s">
        <v>52</v>
      </c>
      <c r="B88" s="10">
        <v>59.3</v>
      </c>
      <c r="C88" s="10">
        <v>59.3</v>
      </c>
      <c r="D88" s="5">
        <f t="shared" si="1"/>
        <v>0</v>
      </c>
      <c r="E88" s="46">
        <f>D88*F5</f>
        <v>0</v>
      </c>
      <c r="F88" s="10"/>
    </row>
    <row r="89" spans="1:6" ht="15.6" x14ac:dyDescent="0.3">
      <c r="A89" s="13" t="s">
        <v>120</v>
      </c>
      <c r="B89" s="10">
        <v>178.67</v>
      </c>
      <c r="C89" s="10">
        <v>190.28</v>
      </c>
      <c r="D89" s="5">
        <f t="shared" si="1"/>
        <v>11.610000000000014</v>
      </c>
      <c r="E89" s="46">
        <f>D89*F5</f>
        <v>88.700400000000101</v>
      </c>
      <c r="F89" s="10"/>
    </row>
    <row r="90" spans="1:6" ht="15.6" x14ac:dyDescent="0.3">
      <c r="A90" s="13" t="s">
        <v>53</v>
      </c>
      <c r="B90" s="10">
        <v>94.91</v>
      </c>
      <c r="C90" s="10">
        <v>102.89</v>
      </c>
      <c r="D90" s="5">
        <f t="shared" si="1"/>
        <v>7.980000000000004</v>
      </c>
      <c r="E90" s="46">
        <f>D90*F5</f>
        <v>60.967200000000027</v>
      </c>
      <c r="F90" s="10"/>
    </row>
    <row r="91" spans="1:6" ht="15.6" x14ac:dyDescent="0.3">
      <c r="A91" s="13" t="s">
        <v>121</v>
      </c>
      <c r="B91" s="10">
        <v>2.6</v>
      </c>
      <c r="C91" s="10">
        <v>4.92</v>
      </c>
      <c r="D91" s="5">
        <f t="shared" si="1"/>
        <v>2.3199999999999998</v>
      </c>
      <c r="E91" s="46">
        <f>D91*F5</f>
        <v>17.724799999999998</v>
      </c>
      <c r="F91" s="10"/>
    </row>
    <row r="92" spans="1:6" ht="15.6" x14ac:dyDescent="0.3">
      <c r="A92" s="13" t="s">
        <v>54</v>
      </c>
      <c r="B92" s="10">
        <v>52.02</v>
      </c>
      <c r="C92" s="10">
        <v>72.59</v>
      </c>
      <c r="D92" s="5">
        <f t="shared" si="1"/>
        <v>20.57</v>
      </c>
      <c r="E92" s="46">
        <f>D92*F5</f>
        <v>157.15479999999999</v>
      </c>
      <c r="F92" s="10"/>
    </row>
    <row r="93" spans="1:6" ht="15.6" x14ac:dyDescent="0.3">
      <c r="A93" s="13" t="s">
        <v>55</v>
      </c>
      <c r="B93" s="10">
        <v>56.51</v>
      </c>
      <c r="C93" s="10">
        <v>59.47</v>
      </c>
      <c r="D93" s="5">
        <f t="shared" si="1"/>
        <v>2.9600000000000009</v>
      </c>
      <c r="E93" s="46">
        <f>D93*F5</f>
        <v>22.614400000000007</v>
      </c>
      <c r="F93" s="10"/>
    </row>
    <row r="94" spans="1:6" ht="15.6" x14ac:dyDescent="0.3">
      <c r="A94" s="13" t="s">
        <v>122</v>
      </c>
      <c r="B94" s="10">
        <v>177.77</v>
      </c>
      <c r="C94" s="10">
        <v>196.7</v>
      </c>
      <c r="D94" s="5">
        <f t="shared" si="1"/>
        <v>18.929999999999978</v>
      </c>
      <c r="E94" s="46">
        <f>D94*F5</f>
        <v>144.62519999999984</v>
      </c>
      <c r="F94" s="10"/>
    </row>
    <row r="95" spans="1:6" ht="15.6" x14ac:dyDescent="0.3">
      <c r="A95" s="13" t="s">
        <v>56</v>
      </c>
      <c r="B95" s="10">
        <v>105.03</v>
      </c>
      <c r="C95" s="10">
        <v>110.09</v>
      </c>
      <c r="D95" s="5">
        <f t="shared" si="1"/>
        <v>5.0600000000000023</v>
      </c>
      <c r="E95" s="46">
        <f>D95*F5</f>
        <v>38.658400000000015</v>
      </c>
      <c r="F95" s="10"/>
    </row>
    <row r="96" spans="1:6" ht="15.6" x14ac:dyDescent="0.3">
      <c r="A96" s="12" t="s">
        <v>57</v>
      </c>
      <c r="B96" s="10">
        <v>50.01</v>
      </c>
      <c r="C96" s="10">
        <v>58.88</v>
      </c>
      <c r="D96" s="5">
        <f t="shared" si="1"/>
        <v>8.8700000000000045</v>
      </c>
      <c r="E96" s="46">
        <f>D96*F5</f>
        <v>67.766800000000032</v>
      </c>
      <c r="F96" s="10"/>
    </row>
    <row r="97" spans="1:6" ht="15.6" x14ac:dyDescent="0.3">
      <c r="A97" s="12" t="s">
        <v>58</v>
      </c>
      <c r="B97" s="10">
        <v>4.79</v>
      </c>
      <c r="C97" s="10">
        <v>4.79</v>
      </c>
      <c r="D97" s="5">
        <f t="shared" si="1"/>
        <v>0</v>
      </c>
      <c r="E97" s="46">
        <f>D97*F5</f>
        <v>0</v>
      </c>
      <c r="F97" s="10"/>
    </row>
    <row r="98" spans="1:6" ht="15.6" x14ac:dyDescent="0.3">
      <c r="A98" s="13" t="s">
        <v>59</v>
      </c>
      <c r="B98" s="10">
        <v>425.17</v>
      </c>
      <c r="C98" s="10">
        <v>449.09</v>
      </c>
      <c r="D98" s="5">
        <f t="shared" si="1"/>
        <v>23.919999999999959</v>
      </c>
      <c r="E98" s="46">
        <f>D98*F5</f>
        <v>182.74879999999968</v>
      </c>
      <c r="F98" s="10"/>
    </row>
    <row r="99" spans="1:6" ht="15.6" x14ac:dyDescent="0.3">
      <c r="A99" s="13" t="s">
        <v>60</v>
      </c>
      <c r="B99" s="10">
        <v>94.31</v>
      </c>
      <c r="C99" s="10">
        <v>98.83</v>
      </c>
      <c r="D99" s="5">
        <f t="shared" si="1"/>
        <v>4.519999999999996</v>
      </c>
      <c r="E99" s="46">
        <f>D99*F5</f>
        <v>34.532799999999966</v>
      </c>
      <c r="F99" s="10"/>
    </row>
    <row r="100" spans="1:6" ht="15.6" x14ac:dyDescent="0.3">
      <c r="A100" s="13" t="s">
        <v>61</v>
      </c>
      <c r="B100" s="10">
        <v>85.68</v>
      </c>
      <c r="C100" s="10">
        <v>89.99</v>
      </c>
      <c r="D100" s="5">
        <f t="shared" si="1"/>
        <v>4.3099999999999881</v>
      </c>
      <c r="E100" s="46">
        <f>D100*F5</f>
        <v>32.928399999999904</v>
      </c>
      <c r="F100" s="10"/>
    </row>
    <row r="101" spans="1:6" ht="15.6" x14ac:dyDescent="0.3">
      <c r="A101" s="13" t="s">
        <v>62</v>
      </c>
      <c r="B101" s="10">
        <v>325.33</v>
      </c>
      <c r="C101" s="10">
        <v>341.34</v>
      </c>
      <c r="D101" s="5">
        <f t="shared" si="1"/>
        <v>16.009999999999991</v>
      </c>
      <c r="E101" s="46">
        <f>D101*F5</f>
        <v>122.31639999999993</v>
      </c>
      <c r="F101" s="10"/>
    </row>
    <row r="102" spans="1:6" ht="15.6" x14ac:dyDescent="0.3">
      <c r="A102" s="13" t="s">
        <v>63</v>
      </c>
      <c r="B102" s="10">
        <v>165.9</v>
      </c>
      <c r="C102" s="10">
        <v>174.01</v>
      </c>
      <c r="D102" s="5">
        <f t="shared" si="1"/>
        <v>8.1099999999999852</v>
      </c>
      <c r="E102" s="46">
        <f>D102*F5</f>
        <v>61.960399999999886</v>
      </c>
      <c r="F102" s="10"/>
    </row>
    <row r="103" spans="1:6" ht="15.6" x14ac:dyDescent="0.3">
      <c r="A103" s="13" t="s">
        <v>123</v>
      </c>
      <c r="B103" s="10">
        <v>21.14</v>
      </c>
      <c r="C103" s="10">
        <v>25.63</v>
      </c>
      <c r="D103" s="5">
        <f t="shared" si="1"/>
        <v>4.4899999999999984</v>
      </c>
      <c r="E103" s="46">
        <f>D103*F5</f>
        <v>34.303599999999989</v>
      </c>
      <c r="F103" s="10"/>
    </row>
    <row r="104" spans="1:6" ht="15.6" x14ac:dyDescent="0.3">
      <c r="A104" s="13" t="s">
        <v>64</v>
      </c>
      <c r="B104" s="10">
        <v>59.97</v>
      </c>
      <c r="C104" s="10">
        <v>62.38</v>
      </c>
      <c r="D104" s="5">
        <f t="shared" si="1"/>
        <v>2.4100000000000037</v>
      </c>
      <c r="E104" s="46">
        <f>D104*F5</f>
        <v>18.412400000000027</v>
      </c>
      <c r="F104" s="10"/>
    </row>
    <row r="105" spans="1:6" ht="15.6" x14ac:dyDescent="0.3">
      <c r="A105" s="13" t="s">
        <v>65</v>
      </c>
      <c r="B105" s="10">
        <v>95.33</v>
      </c>
      <c r="C105" s="10">
        <v>101.14</v>
      </c>
      <c r="D105" s="5">
        <f t="shared" si="1"/>
        <v>5.8100000000000023</v>
      </c>
      <c r="E105" s="46">
        <f>D105*F5</f>
        <v>44.388400000000019</v>
      </c>
      <c r="F105" s="10"/>
    </row>
    <row r="106" spans="1:6" ht="15.6" x14ac:dyDescent="0.3">
      <c r="A106" s="13" t="s">
        <v>66</v>
      </c>
      <c r="B106" s="10">
        <v>118.7</v>
      </c>
      <c r="C106" s="10">
        <v>119.79</v>
      </c>
      <c r="D106" s="5">
        <f t="shared" si="1"/>
        <v>1.0900000000000034</v>
      </c>
      <c r="E106" s="46">
        <f>D106*F5</f>
        <v>8.3276000000000252</v>
      </c>
      <c r="F106" s="10"/>
    </row>
    <row r="107" spans="1:6" ht="15.6" x14ac:dyDescent="0.3">
      <c r="A107" s="13" t="s">
        <v>124</v>
      </c>
      <c r="B107" s="10">
        <v>26.42</v>
      </c>
      <c r="C107" s="10">
        <v>31.95</v>
      </c>
      <c r="D107" s="5">
        <f t="shared" si="1"/>
        <v>5.5299999999999976</v>
      </c>
      <c r="E107" s="46">
        <f>D107*F5</f>
        <v>42.249199999999981</v>
      </c>
      <c r="F107" s="10"/>
    </row>
    <row r="108" spans="1:6" ht="15.6" x14ac:dyDescent="0.3">
      <c r="A108" s="13" t="s">
        <v>67</v>
      </c>
      <c r="B108" s="10">
        <v>63.09</v>
      </c>
      <c r="C108" s="10">
        <v>66.39</v>
      </c>
      <c r="D108" s="5">
        <f t="shared" si="1"/>
        <v>3.2999999999999972</v>
      </c>
      <c r="E108" s="46">
        <f>D108*F5</f>
        <v>25.211999999999978</v>
      </c>
      <c r="F108" s="10"/>
    </row>
    <row r="109" spans="1:6" ht="15.6" x14ac:dyDescent="0.3">
      <c r="A109" s="50" t="s">
        <v>68</v>
      </c>
      <c r="B109" s="51">
        <v>83.58</v>
      </c>
      <c r="C109" s="51">
        <v>92.53</v>
      </c>
      <c r="D109" s="52">
        <f t="shared" si="1"/>
        <v>8.9500000000000028</v>
      </c>
      <c r="E109" s="53">
        <f>D109*F5</f>
        <v>68.378000000000014</v>
      </c>
      <c r="F109" s="51"/>
    </row>
    <row r="110" spans="1:6" ht="15.6" x14ac:dyDescent="0.3">
      <c r="A110" s="13" t="s">
        <v>125</v>
      </c>
      <c r="B110" s="10">
        <v>117.06</v>
      </c>
      <c r="C110" s="10">
        <v>122.62</v>
      </c>
      <c r="D110" s="5">
        <f>C110-B110</f>
        <v>5.5600000000000023</v>
      </c>
      <c r="E110" s="46">
        <f>D110*F5</f>
        <v>42.478400000000015</v>
      </c>
      <c r="F110" s="10"/>
    </row>
    <row r="111" spans="1:6" ht="15.6" x14ac:dyDescent="0.3">
      <c r="A111" s="13" t="s">
        <v>126</v>
      </c>
      <c r="B111" s="10">
        <v>35.92</v>
      </c>
      <c r="C111" s="10">
        <v>39.44</v>
      </c>
      <c r="D111" s="5">
        <f t="shared" si="1"/>
        <v>3.519999999999996</v>
      </c>
      <c r="E111" s="46">
        <f>D111*F5</f>
        <v>26.892799999999969</v>
      </c>
      <c r="F111" s="10"/>
    </row>
    <row r="112" spans="1:6" ht="15.6" x14ac:dyDescent="0.3">
      <c r="A112" s="13" t="s">
        <v>69</v>
      </c>
      <c r="B112" s="10">
        <v>48.64</v>
      </c>
      <c r="C112" s="10">
        <v>53.45</v>
      </c>
      <c r="D112" s="5">
        <f t="shared" si="1"/>
        <v>4.8100000000000023</v>
      </c>
      <c r="E112" s="46">
        <f>D112*F5</f>
        <v>36.748400000000018</v>
      </c>
      <c r="F112" s="10"/>
    </row>
    <row r="113" spans="1:6" ht="15.6" x14ac:dyDescent="0.3">
      <c r="A113" s="13" t="s">
        <v>127</v>
      </c>
      <c r="B113" s="10">
        <v>176.94</v>
      </c>
      <c r="C113" s="10">
        <v>197.01</v>
      </c>
      <c r="D113" s="5">
        <f t="shared" si="1"/>
        <v>20.069999999999993</v>
      </c>
      <c r="E113" s="46">
        <f>D113*F5</f>
        <v>153.33479999999994</v>
      </c>
      <c r="F113" s="10"/>
    </row>
    <row r="114" spans="1:6" ht="15.6" x14ac:dyDescent="0.3">
      <c r="A114" s="13" t="s">
        <v>128</v>
      </c>
      <c r="B114" s="10">
        <v>90.47</v>
      </c>
      <c r="C114" s="10">
        <v>97.22</v>
      </c>
      <c r="D114" s="5">
        <f t="shared" si="1"/>
        <v>6.75</v>
      </c>
      <c r="E114" s="46">
        <f>D114*F5</f>
        <v>51.57</v>
      </c>
      <c r="F114" s="10"/>
    </row>
    <row r="115" spans="1:6" ht="15.6" x14ac:dyDescent="0.3">
      <c r="A115" s="13" t="s">
        <v>129</v>
      </c>
      <c r="B115" s="10">
        <v>79.69</v>
      </c>
      <c r="C115" s="10">
        <v>89.79</v>
      </c>
      <c r="D115" s="5">
        <f t="shared" si="1"/>
        <v>10.100000000000009</v>
      </c>
      <c r="E115" s="46">
        <f>D115*F5</f>
        <v>77.164000000000058</v>
      </c>
      <c r="F115" s="10"/>
    </row>
    <row r="116" spans="1:6" ht="15.6" x14ac:dyDescent="0.3">
      <c r="A116" s="13" t="s">
        <v>70</v>
      </c>
      <c r="B116" s="10">
        <v>69.900000000000006</v>
      </c>
      <c r="C116" s="10">
        <v>69.900000000000006</v>
      </c>
      <c r="D116" s="5">
        <f t="shared" si="1"/>
        <v>0</v>
      </c>
      <c r="E116" s="46">
        <f>D116*F5</f>
        <v>0</v>
      </c>
      <c r="F116" s="10"/>
    </row>
    <row r="117" spans="1:6" ht="15.6" x14ac:dyDescent="0.3">
      <c r="A117" s="13" t="s">
        <v>71</v>
      </c>
      <c r="B117" s="10">
        <v>139.99</v>
      </c>
      <c r="C117" s="10">
        <v>146.77000000000001</v>
      </c>
      <c r="D117" s="5">
        <f t="shared" si="1"/>
        <v>6.7800000000000011</v>
      </c>
      <c r="E117" s="46">
        <f>D117*F5</f>
        <v>51.799200000000006</v>
      </c>
      <c r="F117" s="10"/>
    </row>
    <row r="118" spans="1:6" ht="15.6" x14ac:dyDescent="0.3">
      <c r="A118" s="13" t="s">
        <v>130</v>
      </c>
      <c r="B118" s="10">
        <v>5.17</v>
      </c>
      <c r="C118" s="10">
        <v>5.17</v>
      </c>
      <c r="D118" s="5">
        <f t="shared" si="1"/>
        <v>0</v>
      </c>
      <c r="E118" s="46">
        <f>D118*F5</f>
        <v>0</v>
      </c>
      <c r="F118" s="10"/>
    </row>
    <row r="119" spans="1:6" ht="15.6" x14ac:dyDescent="0.3">
      <c r="A119" s="13" t="s">
        <v>131</v>
      </c>
      <c r="B119" s="10">
        <v>1.01</v>
      </c>
      <c r="C119" s="10">
        <v>1.01</v>
      </c>
      <c r="D119" s="5">
        <f t="shared" si="1"/>
        <v>0</v>
      </c>
      <c r="E119" s="46">
        <f>D119*F5</f>
        <v>0</v>
      </c>
      <c r="F119" s="10"/>
    </row>
    <row r="120" spans="1:6" ht="15.6" x14ac:dyDescent="0.3">
      <c r="A120" s="13" t="s">
        <v>72</v>
      </c>
      <c r="B120" s="10">
        <v>62.44</v>
      </c>
      <c r="C120" s="10">
        <v>67.7</v>
      </c>
      <c r="D120" s="5">
        <f t="shared" si="1"/>
        <v>5.2600000000000051</v>
      </c>
      <c r="E120" s="46">
        <f>D120*F5</f>
        <v>40.186400000000035</v>
      </c>
      <c r="F120" s="10"/>
    </row>
    <row r="121" spans="1:6" ht="15.6" x14ac:dyDescent="0.3">
      <c r="A121" s="13" t="s">
        <v>73</v>
      </c>
      <c r="B121" s="10">
        <v>136.21</v>
      </c>
      <c r="C121" s="10">
        <v>151.77000000000001</v>
      </c>
      <c r="D121" s="5">
        <f t="shared" si="1"/>
        <v>15.560000000000002</v>
      </c>
      <c r="E121" s="46">
        <f>D121*F5</f>
        <v>118.87840000000001</v>
      </c>
      <c r="F121" s="10"/>
    </row>
    <row r="122" spans="1:6" ht="15.6" x14ac:dyDescent="0.3">
      <c r="A122" s="13" t="s">
        <v>74</v>
      </c>
      <c r="B122" s="10">
        <v>34.96</v>
      </c>
      <c r="C122" s="10">
        <v>37.450000000000003</v>
      </c>
      <c r="D122" s="5">
        <f t="shared" si="1"/>
        <v>2.490000000000002</v>
      </c>
      <c r="E122" s="46">
        <f>D122*F5</f>
        <v>19.023600000000016</v>
      </c>
      <c r="F122" s="10"/>
    </row>
    <row r="123" spans="1:6" ht="15.6" x14ac:dyDescent="0.3">
      <c r="A123" s="13" t="s">
        <v>132</v>
      </c>
      <c r="B123" s="10">
        <v>2.06</v>
      </c>
      <c r="C123" s="10">
        <v>2.41</v>
      </c>
      <c r="D123" s="5">
        <f t="shared" si="1"/>
        <v>0.35000000000000009</v>
      </c>
      <c r="E123" s="46">
        <f>D123*F5</f>
        <v>2.6740000000000004</v>
      </c>
      <c r="F123" s="10"/>
    </row>
    <row r="124" spans="1:6" ht="15.6" x14ac:dyDescent="0.3">
      <c r="A124" s="13" t="s">
        <v>133</v>
      </c>
      <c r="B124" s="10">
        <v>38.47</v>
      </c>
      <c r="C124" s="10">
        <v>43.41</v>
      </c>
      <c r="D124" s="5">
        <f t="shared" si="1"/>
        <v>4.9399999999999977</v>
      </c>
      <c r="E124" s="46">
        <f>D124*F5</f>
        <v>37.741599999999984</v>
      </c>
      <c r="F124" s="10"/>
    </row>
    <row r="125" spans="1:6" ht="15.6" x14ac:dyDescent="0.3">
      <c r="A125" s="13" t="s">
        <v>75</v>
      </c>
      <c r="B125" s="10">
        <v>26.79</v>
      </c>
      <c r="C125" s="10">
        <v>33.93</v>
      </c>
      <c r="D125" s="5">
        <f t="shared" si="1"/>
        <v>7.1400000000000006</v>
      </c>
      <c r="E125" s="46">
        <f>D125*F5</f>
        <v>54.549600000000005</v>
      </c>
      <c r="F125" s="10"/>
    </row>
    <row r="126" spans="1:6" ht="15.6" x14ac:dyDescent="0.3">
      <c r="A126" s="13" t="s">
        <v>134</v>
      </c>
      <c r="B126" s="10">
        <v>8.9</v>
      </c>
      <c r="C126" s="10">
        <v>8.9</v>
      </c>
      <c r="D126" s="5">
        <f t="shared" si="1"/>
        <v>0</v>
      </c>
      <c r="E126" s="46">
        <f>D126*F5</f>
        <v>0</v>
      </c>
      <c r="F126" s="10"/>
    </row>
    <row r="127" spans="1:6" ht="15.6" x14ac:dyDescent="0.3">
      <c r="A127" s="13" t="s">
        <v>135</v>
      </c>
      <c r="B127" s="10">
        <v>55.44</v>
      </c>
      <c r="C127" s="10">
        <v>59.91</v>
      </c>
      <c r="D127" s="5">
        <f t="shared" si="1"/>
        <v>4.4699999999999989</v>
      </c>
      <c r="E127" s="46">
        <f>D127*F5</f>
        <v>34.15079999999999</v>
      </c>
      <c r="F127" s="10"/>
    </row>
    <row r="128" spans="1:6" ht="15.6" x14ac:dyDescent="0.3">
      <c r="A128" s="13" t="s">
        <v>76</v>
      </c>
      <c r="B128" s="10">
        <v>35.21</v>
      </c>
      <c r="C128" s="10">
        <v>37.799999999999997</v>
      </c>
      <c r="D128" s="5">
        <f t="shared" si="1"/>
        <v>2.5899999999999963</v>
      </c>
      <c r="E128" s="46">
        <f>D128*F5</f>
        <v>19.787599999999969</v>
      </c>
      <c r="F128" s="10"/>
    </row>
    <row r="129" spans="1:6" ht="15.6" x14ac:dyDescent="0.3">
      <c r="A129" s="13" t="s">
        <v>136</v>
      </c>
      <c r="B129" s="10">
        <v>94.67</v>
      </c>
      <c r="C129" s="10">
        <v>103.49</v>
      </c>
      <c r="D129" s="5">
        <f t="shared" si="1"/>
        <v>8.8199999999999932</v>
      </c>
      <c r="E129" s="46">
        <f>D129*F5</f>
        <v>67.384799999999942</v>
      </c>
      <c r="F129" s="10"/>
    </row>
    <row r="130" spans="1:6" ht="15.6" x14ac:dyDescent="0.3">
      <c r="A130" s="13" t="s">
        <v>137</v>
      </c>
      <c r="B130" s="10">
        <v>81.900000000000006</v>
      </c>
      <c r="C130" s="10">
        <v>89.06</v>
      </c>
      <c r="D130" s="5">
        <f t="shared" si="1"/>
        <v>7.1599999999999966</v>
      </c>
      <c r="E130" s="46">
        <f>D130*F5</f>
        <v>54.702399999999969</v>
      </c>
      <c r="F130" s="54"/>
    </row>
    <row r="131" spans="1:6" ht="15.6" x14ac:dyDescent="0.3">
      <c r="A131" s="13" t="s">
        <v>77</v>
      </c>
      <c r="B131" s="10">
        <v>69.260000000000005</v>
      </c>
      <c r="C131" s="10">
        <v>75.44</v>
      </c>
      <c r="D131" s="5">
        <f t="shared" si="1"/>
        <v>6.1799999999999926</v>
      </c>
      <c r="E131" s="46">
        <f>D131*F5</f>
        <v>47.215199999999939</v>
      </c>
      <c r="F131" s="10"/>
    </row>
    <row r="132" spans="1:6" ht="15.6" x14ac:dyDescent="0.3">
      <c r="A132" s="13" t="s">
        <v>138</v>
      </c>
      <c r="B132" s="10">
        <v>69.48</v>
      </c>
      <c r="C132" s="10">
        <v>78.34</v>
      </c>
      <c r="D132" s="5">
        <f t="shared" si="1"/>
        <v>8.86</v>
      </c>
      <c r="E132" s="46">
        <f>D132*F5</f>
        <v>67.690399999999997</v>
      </c>
      <c r="F132" s="10"/>
    </row>
    <row r="133" spans="1:6" ht="15.6" x14ac:dyDescent="0.3">
      <c r="A133" s="13" t="s">
        <v>78</v>
      </c>
      <c r="B133" s="10">
        <v>135.77000000000001</v>
      </c>
      <c r="C133" s="10">
        <v>138.66999999999999</v>
      </c>
      <c r="D133" s="5">
        <f t="shared" si="1"/>
        <v>2.8999999999999773</v>
      </c>
      <c r="E133" s="46">
        <f>D133*F5</f>
        <v>22.155999999999825</v>
      </c>
      <c r="F133" s="10"/>
    </row>
    <row r="134" spans="1:6" ht="15.6" x14ac:dyDescent="0.3">
      <c r="A134" s="13" t="s">
        <v>79</v>
      </c>
      <c r="B134" s="10">
        <v>79.400000000000006</v>
      </c>
      <c r="C134" s="10">
        <v>83.63</v>
      </c>
      <c r="D134" s="5">
        <f t="shared" si="1"/>
        <v>4.2299999999999898</v>
      </c>
      <c r="E134" s="46">
        <f>D134*F5</f>
        <v>32.317199999999922</v>
      </c>
      <c r="F134" s="10"/>
    </row>
    <row r="135" spans="1:6" ht="15.6" x14ac:dyDescent="0.3">
      <c r="A135" s="13" t="s">
        <v>80</v>
      </c>
      <c r="B135" s="10">
        <v>75.52</v>
      </c>
      <c r="C135" s="10">
        <v>87.94</v>
      </c>
      <c r="D135" s="5">
        <f t="shared" ref="D135:D145" si="2">C135-B135</f>
        <v>12.420000000000002</v>
      </c>
      <c r="E135" s="46">
        <f>D135*F5</f>
        <v>94.888800000000003</v>
      </c>
      <c r="F135" s="10"/>
    </row>
    <row r="136" spans="1:6" ht="15.6" x14ac:dyDescent="0.3">
      <c r="A136" s="13" t="s">
        <v>81</v>
      </c>
      <c r="B136" s="10">
        <v>104.27</v>
      </c>
      <c r="C136" s="10">
        <v>108.85</v>
      </c>
      <c r="D136" s="5">
        <f t="shared" si="2"/>
        <v>4.5799999999999983</v>
      </c>
      <c r="E136" s="46">
        <f>D136*F5</f>
        <v>34.991199999999985</v>
      </c>
      <c r="F136" s="10"/>
    </row>
    <row r="137" spans="1:6" ht="15.6" x14ac:dyDescent="0.3">
      <c r="A137" s="13" t="s">
        <v>139</v>
      </c>
      <c r="B137" s="10">
        <v>96.39</v>
      </c>
      <c r="C137" s="10">
        <v>101.32</v>
      </c>
      <c r="D137" s="5">
        <f t="shared" si="2"/>
        <v>4.9299999999999926</v>
      </c>
      <c r="E137" s="46">
        <f>D137*F5</f>
        <v>37.665199999999942</v>
      </c>
      <c r="F137" s="10"/>
    </row>
    <row r="138" spans="1:6" ht="15.6" x14ac:dyDescent="0.3">
      <c r="A138" s="13" t="s">
        <v>82</v>
      </c>
      <c r="B138" s="10">
        <v>83.39</v>
      </c>
      <c r="C138" s="10">
        <v>88.55</v>
      </c>
      <c r="D138" s="5">
        <f t="shared" si="2"/>
        <v>5.1599999999999966</v>
      </c>
      <c r="E138" s="46">
        <f>D138*F5</f>
        <v>39.422399999999975</v>
      </c>
      <c r="F138" s="10"/>
    </row>
    <row r="139" spans="1:6" ht="15.6" x14ac:dyDescent="0.3">
      <c r="A139" s="13" t="s">
        <v>140</v>
      </c>
      <c r="B139" s="10">
        <v>52.88</v>
      </c>
      <c r="C139" s="10">
        <v>56.09</v>
      </c>
      <c r="D139" s="5">
        <f t="shared" si="2"/>
        <v>3.2100000000000009</v>
      </c>
      <c r="E139" s="46">
        <f>D139*F5</f>
        <v>24.524400000000007</v>
      </c>
      <c r="F139" s="10"/>
    </row>
    <row r="140" spans="1:6" ht="15.6" x14ac:dyDescent="0.3">
      <c r="A140" s="13" t="s">
        <v>141</v>
      </c>
      <c r="B140" s="10">
        <v>28.89</v>
      </c>
      <c r="C140" s="10">
        <v>31.35</v>
      </c>
      <c r="D140" s="5">
        <f t="shared" si="2"/>
        <v>2.4600000000000009</v>
      </c>
      <c r="E140" s="46">
        <f>D140*F5</f>
        <v>18.794400000000007</v>
      </c>
      <c r="F140" s="10"/>
    </row>
    <row r="141" spans="1:6" ht="15.6" x14ac:dyDescent="0.3">
      <c r="A141" s="13" t="s">
        <v>142</v>
      </c>
      <c r="B141" s="10">
        <v>159.68</v>
      </c>
      <c r="C141" s="10">
        <v>159.68</v>
      </c>
      <c r="D141" s="5">
        <f t="shared" si="2"/>
        <v>0</v>
      </c>
      <c r="E141" s="46">
        <f>D141*F5</f>
        <v>0</v>
      </c>
      <c r="F141" s="10"/>
    </row>
    <row r="142" spans="1:6" ht="15.6" x14ac:dyDescent="0.3">
      <c r="A142" s="13" t="s">
        <v>143</v>
      </c>
      <c r="B142" s="10">
        <v>37.549999999999997</v>
      </c>
      <c r="C142" s="10">
        <v>42.48</v>
      </c>
      <c r="D142" s="5">
        <f t="shared" si="2"/>
        <v>4.93</v>
      </c>
      <c r="E142" s="46">
        <f>D142*F5</f>
        <v>37.665199999999999</v>
      </c>
      <c r="F142" s="10"/>
    </row>
    <row r="143" spans="1:6" ht="15.6" x14ac:dyDescent="0.3">
      <c r="A143" s="13" t="s">
        <v>83</v>
      </c>
      <c r="B143" s="10">
        <v>84.5</v>
      </c>
      <c r="C143" s="10">
        <v>85.29</v>
      </c>
      <c r="D143" s="5">
        <f t="shared" si="2"/>
        <v>0.79000000000000625</v>
      </c>
      <c r="E143" s="46">
        <f>D143*F5</f>
        <v>6.0356000000000476</v>
      </c>
      <c r="F143" s="10"/>
    </row>
    <row r="144" spans="1:6" ht="15.6" x14ac:dyDescent="0.3">
      <c r="A144" s="13" t="s">
        <v>144</v>
      </c>
      <c r="B144" s="10">
        <v>250.83</v>
      </c>
      <c r="C144" s="10">
        <v>272.61</v>
      </c>
      <c r="D144" s="5">
        <f t="shared" si="2"/>
        <v>21.78</v>
      </c>
      <c r="E144" s="46">
        <f>D144*F5</f>
        <v>166.39920000000001</v>
      </c>
      <c r="F144" s="10"/>
    </row>
    <row r="145" spans="1:6" ht="15.6" x14ac:dyDescent="0.3">
      <c r="A145" s="13" t="s">
        <v>145</v>
      </c>
      <c r="B145" s="10">
        <v>27.74</v>
      </c>
      <c r="C145" s="10">
        <v>35.119999999999997</v>
      </c>
      <c r="D145" s="5">
        <f t="shared" si="2"/>
        <v>7.379999999999999</v>
      </c>
      <c r="E145" s="46">
        <f>D145*F5</f>
        <v>56.383199999999988</v>
      </c>
      <c r="F145" s="10"/>
    </row>
    <row r="146" spans="1:6" ht="15.6" x14ac:dyDescent="0.3">
      <c r="A146" s="17" t="s">
        <v>5</v>
      </c>
      <c r="B146" s="19"/>
      <c r="C146" s="19"/>
      <c r="D146" s="8">
        <f>SUM(D7:D145)</f>
        <v>487.12999999999988</v>
      </c>
      <c r="E146" s="8">
        <f>SUM(E6:E145)</f>
        <v>3951.3810000000003</v>
      </c>
      <c r="F146" s="5"/>
    </row>
    <row r="147" spans="1:6" x14ac:dyDescent="0.3">
      <c r="A147" s="20" t="s">
        <v>7</v>
      </c>
      <c r="D147" s="21"/>
      <c r="E147" s="21"/>
      <c r="F147" s="21" t="s">
        <v>193</v>
      </c>
    </row>
    <row r="148" spans="1:6" x14ac:dyDescent="0.3">
      <c r="A148" s="22" t="s">
        <v>84</v>
      </c>
      <c r="B148" s="23"/>
      <c r="C148" s="23"/>
      <c r="D148" s="23"/>
      <c r="E148" s="23"/>
      <c r="F148" s="23"/>
    </row>
    <row r="149" spans="1:6" x14ac:dyDescent="0.3">
      <c r="E149" s="11"/>
    </row>
  </sheetData>
  <mergeCells count="2">
    <mergeCell ref="E8:E17"/>
    <mergeCell ref="E20:E2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9"/>
  <sheetViews>
    <sheetView topLeftCell="A129" workbookViewId="0">
      <selection activeCell="F149" sqref="F149"/>
    </sheetView>
  </sheetViews>
  <sheetFormatPr baseColWidth="10" defaultRowHeight="14.4" x14ac:dyDescent="0.3"/>
  <sheetData>
    <row r="1" spans="1:11" ht="15.6" x14ac:dyDescent="0.3">
      <c r="A1" s="14" t="s">
        <v>0</v>
      </c>
      <c r="B1" s="14"/>
      <c r="C1" s="14"/>
      <c r="D1" s="14"/>
      <c r="E1" s="14"/>
      <c r="F1" s="14"/>
    </row>
    <row r="2" spans="1:11" x14ac:dyDescent="0.3">
      <c r="A2" s="15" t="s">
        <v>146</v>
      </c>
      <c r="C2" s="15"/>
      <c r="D2" s="15"/>
      <c r="E2" s="15"/>
      <c r="F2" s="15"/>
    </row>
    <row r="3" spans="1:11" x14ac:dyDescent="0.3">
      <c r="A3" s="16" t="s">
        <v>194</v>
      </c>
      <c r="B3" s="16"/>
      <c r="C3" s="16"/>
      <c r="D3" s="16"/>
      <c r="E3" s="16"/>
      <c r="F3" s="16"/>
      <c r="I3" t="s">
        <v>189</v>
      </c>
      <c r="J3" t="s">
        <v>188</v>
      </c>
      <c r="K3" t="s">
        <v>190</v>
      </c>
    </row>
    <row r="4" spans="1:11" ht="15.6" x14ac:dyDescent="0.3">
      <c r="A4" s="2" t="s">
        <v>153</v>
      </c>
      <c r="B4" s="15" t="s">
        <v>155</v>
      </c>
      <c r="C4" s="2"/>
      <c r="D4" s="2"/>
      <c r="E4" s="31" t="s">
        <v>151</v>
      </c>
      <c r="F4" s="55">
        <v>14.54</v>
      </c>
      <c r="H4" t="s">
        <v>191</v>
      </c>
      <c r="I4">
        <v>596</v>
      </c>
      <c r="J4">
        <v>41</v>
      </c>
      <c r="K4">
        <f>+I4/J4</f>
        <v>14.536585365853659</v>
      </c>
    </row>
    <row r="5" spans="1:11" ht="16.2" thickBot="1" x14ac:dyDescent="0.35">
      <c r="A5" s="2" t="s">
        <v>154</v>
      </c>
      <c r="B5" s="15" t="s">
        <v>156</v>
      </c>
      <c r="C5" s="2"/>
      <c r="D5" s="2"/>
      <c r="E5" s="3" t="s">
        <v>152</v>
      </c>
      <c r="F5" s="1">
        <v>7.61</v>
      </c>
      <c r="H5" t="s">
        <v>192</v>
      </c>
      <c r="I5">
        <f>1352.1+2133.4</f>
        <v>3485.5</v>
      </c>
      <c r="J5">
        <f>267+191</f>
        <v>458</v>
      </c>
      <c r="K5">
        <f>+I5/J5</f>
        <v>7.6102620087336241</v>
      </c>
    </row>
    <row r="6" spans="1:11" ht="15.6" thickTop="1" thickBot="1" x14ac:dyDescent="0.35">
      <c r="A6" s="4" t="s">
        <v>8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6</v>
      </c>
      <c r="G6" s="38" t="s">
        <v>150</v>
      </c>
      <c r="I6">
        <f>SUM(I4:I5)</f>
        <v>4081.5</v>
      </c>
    </row>
    <row r="7" spans="1:11" ht="16.2" thickTop="1" x14ac:dyDescent="0.3">
      <c r="A7" s="39" t="s">
        <v>85</v>
      </c>
      <c r="B7" s="40">
        <v>1.51</v>
      </c>
      <c r="C7" s="40"/>
      <c r="D7" s="41">
        <f t="shared" ref="D7:D70" si="0">C7-B7</f>
        <v>-1.51</v>
      </c>
      <c r="E7" s="48">
        <f>D7*F4</f>
        <v>-21.955399999999997</v>
      </c>
      <c r="F7" s="35"/>
      <c r="G7" s="37"/>
      <c r="I7" s="56">
        <f>+E146</f>
        <v>3794.6373000000026</v>
      </c>
    </row>
    <row r="8" spans="1:11" ht="15.6" x14ac:dyDescent="0.3">
      <c r="A8" s="26" t="s">
        <v>86</v>
      </c>
      <c r="B8" s="24">
        <v>0</v>
      </c>
      <c r="C8" s="24"/>
      <c r="D8" s="25">
        <f t="shared" si="0"/>
        <v>0</v>
      </c>
      <c r="E8" s="196">
        <f>D12*F4</f>
        <v>47.691200000000016</v>
      </c>
      <c r="F8" s="36"/>
      <c r="G8" s="49">
        <f>0.1*E8</f>
        <v>4.7691200000000018</v>
      </c>
    </row>
    <row r="9" spans="1:11" ht="15.6" x14ac:dyDescent="0.3">
      <c r="A9" s="26" t="s">
        <v>87</v>
      </c>
      <c r="B9" s="24">
        <v>0</v>
      </c>
      <c r="C9" s="24"/>
      <c r="D9" s="25">
        <f t="shared" si="0"/>
        <v>0</v>
      </c>
      <c r="E9" s="197"/>
      <c r="F9" s="36"/>
      <c r="G9" s="49">
        <f>0.1*E8</f>
        <v>4.7691200000000018</v>
      </c>
      <c r="I9" s="56">
        <f>+I6-I7</f>
        <v>286.8626999999974</v>
      </c>
    </row>
    <row r="10" spans="1:11" ht="15.6" x14ac:dyDescent="0.3">
      <c r="A10" s="26" t="s">
        <v>88</v>
      </c>
      <c r="B10" s="24">
        <v>0</v>
      </c>
      <c r="C10" s="24"/>
      <c r="D10" s="25">
        <f t="shared" si="0"/>
        <v>0</v>
      </c>
      <c r="E10" s="197"/>
      <c r="F10" s="36"/>
      <c r="G10" s="49">
        <f>0.1*E8</f>
        <v>4.7691200000000018</v>
      </c>
    </row>
    <row r="11" spans="1:11" ht="15.6" x14ac:dyDescent="0.3">
      <c r="A11" s="27" t="s">
        <v>9</v>
      </c>
      <c r="B11" s="24">
        <v>0</v>
      </c>
      <c r="C11" s="24"/>
      <c r="D11" s="25">
        <f t="shared" si="0"/>
        <v>0</v>
      </c>
      <c r="E11" s="197"/>
      <c r="F11" s="36"/>
      <c r="G11" s="49">
        <f>0.1*E8</f>
        <v>4.7691200000000018</v>
      </c>
    </row>
    <row r="12" spans="1:11" ht="15.6" x14ac:dyDescent="0.3">
      <c r="A12" s="27" t="s">
        <v>10</v>
      </c>
      <c r="B12" s="24">
        <v>109.42</v>
      </c>
      <c r="C12" s="24">
        <v>112.7</v>
      </c>
      <c r="D12" s="25">
        <f t="shared" si="0"/>
        <v>3.2800000000000011</v>
      </c>
      <c r="E12" s="197"/>
      <c r="F12" s="36"/>
      <c r="G12" s="49">
        <f>0.1*E8</f>
        <v>4.7691200000000018</v>
      </c>
    </row>
    <row r="13" spans="1:11" ht="15.6" x14ac:dyDescent="0.3">
      <c r="A13" s="27" t="s">
        <v>11</v>
      </c>
      <c r="B13" s="24">
        <v>0</v>
      </c>
      <c r="C13" s="24"/>
      <c r="D13" s="25">
        <f t="shared" si="0"/>
        <v>0</v>
      </c>
      <c r="E13" s="197"/>
      <c r="F13" s="36"/>
      <c r="G13" s="49">
        <f>0.1*E8</f>
        <v>4.7691200000000018</v>
      </c>
    </row>
    <row r="14" spans="1:11" ht="15.6" x14ac:dyDescent="0.3">
      <c r="A14" s="27" t="s">
        <v>12</v>
      </c>
      <c r="B14" s="24">
        <v>0</v>
      </c>
      <c r="C14" s="24"/>
      <c r="D14" s="25">
        <f t="shared" si="0"/>
        <v>0</v>
      </c>
      <c r="E14" s="197"/>
      <c r="F14" s="36"/>
      <c r="G14" s="49">
        <f>0.1*E8</f>
        <v>4.7691200000000018</v>
      </c>
    </row>
    <row r="15" spans="1:11" ht="15.6" x14ac:dyDescent="0.3">
      <c r="A15" s="27" t="s">
        <v>13</v>
      </c>
      <c r="B15" s="24">
        <v>0</v>
      </c>
      <c r="C15" s="24"/>
      <c r="D15" s="25">
        <f t="shared" si="0"/>
        <v>0</v>
      </c>
      <c r="E15" s="197"/>
      <c r="F15" s="36"/>
      <c r="G15" s="49">
        <f>0.1*E8</f>
        <v>4.7691200000000018</v>
      </c>
    </row>
    <row r="16" spans="1:11" ht="15.6" x14ac:dyDescent="0.3">
      <c r="A16" s="27" t="s">
        <v>89</v>
      </c>
      <c r="B16" s="24">
        <v>0</v>
      </c>
      <c r="C16" s="24"/>
      <c r="D16" s="25">
        <f t="shared" si="0"/>
        <v>0</v>
      </c>
      <c r="E16" s="197"/>
      <c r="F16" s="36"/>
      <c r="G16" s="49">
        <f>0.1*E8</f>
        <v>4.7691200000000018</v>
      </c>
    </row>
    <row r="17" spans="1:7" ht="15.6" x14ac:dyDescent="0.3">
      <c r="A17" s="27" t="s">
        <v>147</v>
      </c>
      <c r="B17" s="24">
        <v>0</v>
      </c>
      <c r="C17" s="24"/>
      <c r="D17" s="25">
        <f t="shared" si="0"/>
        <v>0</v>
      </c>
      <c r="E17" s="198"/>
      <c r="F17" s="36"/>
      <c r="G17" s="49">
        <f>0.1*E8</f>
        <v>4.7691200000000018</v>
      </c>
    </row>
    <row r="18" spans="1:7" ht="15.6" x14ac:dyDescent="0.3">
      <c r="A18" s="12" t="s">
        <v>149</v>
      </c>
      <c r="B18" s="32">
        <v>0.65</v>
      </c>
      <c r="C18" s="32"/>
      <c r="D18" s="25">
        <f t="shared" si="0"/>
        <v>-0.65</v>
      </c>
      <c r="E18" s="34">
        <f>D18*F4</f>
        <v>-9.4510000000000005</v>
      </c>
      <c r="F18" s="5"/>
      <c r="G18" s="49">
        <f>0.1*E9</f>
        <v>0</v>
      </c>
    </row>
    <row r="19" spans="1:7" ht="15.6" x14ac:dyDescent="0.3">
      <c r="A19" s="12" t="s">
        <v>16</v>
      </c>
      <c r="B19" s="32">
        <v>31.72</v>
      </c>
      <c r="C19" s="32">
        <v>32.35</v>
      </c>
      <c r="D19" s="33">
        <f t="shared" si="0"/>
        <v>0.63000000000000256</v>
      </c>
      <c r="E19" s="34">
        <f>D19*F4</f>
        <v>9.160200000000037</v>
      </c>
      <c r="F19" s="5"/>
      <c r="G19" s="49">
        <f>0.1*E10</f>
        <v>0</v>
      </c>
    </row>
    <row r="20" spans="1:7" ht="15.6" x14ac:dyDescent="0.3">
      <c r="A20" s="28" t="s">
        <v>90</v>
      </c>
      <c r="B20" s="29">
        <v>0</v>
      </c>
      <c r="C20" s="29"/>
      <c r="D20" s="30">
        <f t="shared" si="0"/>
        <v>0</v>
      </c>
      <c r="E20" s="193">
        <f>D23*F4</f>
        <v>56.706000000000081</v>
      </c>
      <c r="F20" s="36"/>
      <c r="G20" s="49">
        <f>0.17*E20</f>
        <v>9.640020000000014</v>
      </c>
    </row>
    <row r="21" spans="1:7" ht="15.6" x14ac:dyDescent="0.3">
      <c r="A21" s="28" t="s">
        <v>14</v>
      </c>
      <c r="B21" s="29">
        <v>0</v>
      </c>
      <c r="C21" s="29"/>
      <c r="D21" s="30">
        <f t="shared" si="0"/>
        <v>0</v>
      </c>
      <c r="E21" s="194"/>
      <c r="F21" s="36"/>
      <c r="G21" s="49">
        <f>0.17*E20</f>
        <v>9.640020000000014</v>
      </c>
    </row>
    <row r="22" spans="1:7" ht="15.6" x14ac:dyDescent="0.3">
      <c r="A22" s="28" t="s">
        <v>148</v>
      </c>
      <c r="B22" s="29">
        <v>0</v>
      </c>
      <c r="C22" s="29"/>
      <c r="D22" s="30">
        <f t="shared" si="0"/>
        <v>0</v>
      </c>
      <c r="E22" s="194"/>
      <c r="F22" s="36"/>
      <c r="G22" s="49">
        <f>0.17*E20</f>
        <v>9.640020000000014</v>
      </c>
    </row>
    <row r="23" spans="1:7" ht="15.6" x14ac:dyDescent="0.3">
      <c r="A23" s="28" t="s">
        <v>15</v>
      </c>
      <c r="B23" s="29">
        <v>91.64</v>
      </c>
      <c r="C23" s="29">
        <v>95.54</v>
      </c>
      <c r="D23" s="30">
        <f t="shared" si="0"/>
        <v>3.9000000000000057</v>
      </c>
      <c r="E23" s="194"/>
      <c r="F23" s="36"/>
      <c r="G23" s="49">
        <f>0.17*E20</f>
        <v>9.640020000000014</v>
      </c>
    </row>
    <row r="24" spans="1:7" ht="15.6" x14ac:dyDescent="0.3">
      <c r="A24" s="28" t="s">
        <v>17</v>
      </c>
      <c r="B24" s="29">
        <v>0</v>
      </c>
      <c r="C24" s="29"/>
      <c r="D24" s="30">
        <f t="shared" si="0"/>
        <v>0</v>
      </c>
      <c r="E24" s="194"/>
      <c r="F24" s="36"/>
      <c r="G24" s="49">
        <f>0.17*E20</f>
        <v>9.640020000000014</v>
      </c>
    </row>
    <row r="25" spans="1:7" ht="15.6" x14ac:dyDescent="0.3">
      <c r="A25" s="28" t="s">
        <v>91</v>
      </c>
      <c r="B25" s="29">
        <v>0</v>
      </c>
      <c r="C25" s="29"/>
      <c r="D25" s="30">
        <f t="shared" si="0"/>
        <v>0</v>
      </c>
      <c r="E25" s="195"/>
      <c r="F25" s="36"/>
      <c r="G25" s="49">
        <f>0.17*E20</f>
        <v>9.640020000000014</v>
      </c>
    </row>
    <row r="26" spans="1:7" ht="15.6" x14ac:dyDescent="0.3">
      <c r="A26" s="12" t="s">
        <v>92</v>
      </c>
      <c r="B26" s="6">
        <v>6.81</v>
      </c>
      <c r="C26" s="6">
        <v>6.82</v>
      </c>
      <c r="D26" s="5">
        <f t="shared" si="0"/>
        <v>1.0000000000000675E-2</v>
      </c>
      <c r="E26" s="7">
        <f>D26*F4</f>
        <v>0.1454000000000098</v>
      </c>
      <c r="F26" s="5"/>
    </row>
    <row r="27" spans="1:7" ht="15.6" x14ac:dyDescent="0.3">
      <c r="A27" s="12" t="s">
        <v>93</v>
      </c>
      <c r="B27" s="6">
        <v>22.31</v>
      </c>
      <c r="C27" s="6">
        <v>22.31</v>
      </c>
      <c r="D27" s="5">
        <f t="shared" si="0"/>
        <v>0</v>
      </c>
      <c r="E27" s="7">
        <f>D27*F4</f>
        <v>0</v>
      </c>
      <c r="F27" s="5"/>
    </row>
    <row r="28" spans="1:7" ht="15.6" x14ac:dyDescent="0.3">
      <c r="A28" s="12" t="s">
        <v>94</v>
      </c>
      <c r="B28" s="5">
        <v>25.02</v>
      </c>
      <c r="C28" s="5">
        <v>26.9</v>
      </c>
      <c r="D28" s="5">
        <f t="shared" si="0"/>
        <v>1.879999999999999</v>
      </c>
      <c r="E28" s="7">
        <f>D28*F4</f>
        <v>27.335199999999983</v>
      </c>
      <c r="F28" s="5"/>
    </row>
    <row r="29" spans="1:7" ht="15.6" x14ac:dyDescent="0.3">
      <c r="A29" s="12" t="s">
        <v>95</v>
      </c>
      <c r="B29" s="6">
        <v>9.64</v>
      </c>
      <c r="C29" s="6">
        <v>10.27</v>
      </c>
      <c r="D29" s="5">
        <f t="shared" si="0"/>
        <v>0.62999999999999901</v>
      </c>
      <c r="E29" s="7">
        <f>D29*F4</f>
        <v>9.1601999999999855</v>
      </c>
      <c r="F29" s="5"/>
    </row>
    <row r="30" spans="1:7" ht="15.6" x14ac:dyDescent="0.3">
      <c r="A30" s="12" t="s">
        <v>96</v>
      </c>
      <c r="B30" s="6">
        <v>4.91</v>
      </c>
      <c r="C30" s="6">
        <v>4.93</v>
      </c>
      <c r="D30" s="5">
        <f t="shared" si="0"/>
        <v>1.9999999999999574E-2</v>
      </c>
      <c r="E30" s="7">
        <f>D30*F4</f>
        <v>0.29079999999999379</v>
      </c>
      <c r="F30" s="5"/>
    </row>
    <row r="31" spans="1:7" ht="15.6" x14ac:dyDescent="0.3">
      <c r="A31" s="12" t="s">
        <v>97</v>
      </c>
      <c r="B31" s="6">
        <v>22.21</v>
      </c>
      <c r="C31" s="6">
        <v>22.27</v>
      </c>
      <c r="D31" s="5">
        <f t="shared" si="0"/>
        <v>5.9999999999998721E-2</v>
      </c>
      <c r="E31" s="7">
        <f>D31*F4</f>
        <v>0.8723999999999813</v>
      </c>
      <c r="F31" s="5"/>
    </row>
    <row r="32" spans="1:7" ht="15.6" x14ac:dyDescent="0.3">
      <c r="A32" s="12" t="s">
        <v>98</v>
      </c>
      <c r="B32" s="6">
        <v>0.72</v>
      </c>
      <c r="C32" s="6">
        <v>0.75</v>
      </c>
      <c r="D32" s="5">
        <f t="shared" si="0"/>
        <v>3.0000000000000027E-2</v>
      </c>
      <c r="E32" s="7">
        <f>D32*F4</f>
        <v>0.43620000000000037</v>
      </c>
      <c r="F32" s="5"/>
    </row>
    <row r="33" spans="1:6" ht="15.6" x14ac:dyDescent="0.3">
      <c r="A33" s="12" t="s">
        <v>99</v>
      </c>
      <c r="B33" s="6">
        <v>21.55</v>
      </c>
      <c r="C33" s="6">
        <v>21.93</v>
      </c>
      <c r="D33" s="5">
        <f t="shared" si="0"/>
        <v>0.37999999999999901</v>
      </c>
      <c r="E33" s="7">
        <f>D33*F4</f>
        <v>5.5251999999999848</v>
      </c>
      <c r="F33" s="5"/>
    </row>
    <row r="34" spans="1:6" ht="15.6" x14ac:dyDescent="0.3">
      <c r="A34" s="12" t="s">
        <v>100</v>
      </c>
      <c r="B34" s="6">
        <v>14.46</v>
      </c>
      <c r="C34" s="6">
        <v>14.46</v>
      </c>
      <c r="D34" s="5">
        <f t="shared" si="0"/>
        <v>0</v>
      </c>
      <c r="E34" s="7">
        <f>D34*F4</f>
        <v>0</v>
      </c>
      <c r="F34" s="5"/>
    </row>
    <row r="35" spans="1:6" ht="15.6" x14ac:dyDescent="0.3">
      <c r="A35" s="12" t="s">
        <v>101</v>
      </c>
      <c r="B35" s="6">
        <v>9.66</v>
      </c>
      <c r="C35" s="6">
        <v>10.23</v>
      </c>
      <c r="D35" s="5">
        <f t="shared" si="0"/>
        <v>0.57000000000000028</v>
      </c>
      <c r="E35" s="7">
        <f>D35*F4</f>
        <v>8.2878000000000043</v>
      </c>
      <c r="F35" s="5"/>
    </row>
    <row r="36" spans="1:6" ht="15.6" x14ac:dyDescent="0.3">
      <c r="A36" s="12" t="s">
        <v>102</v>
      </c>
      <c r="B36" s="6">
        <v>2.38</v>
      </c>
      <c r="C36" s="6">
        <v>2.44</v>
      </c>
      <c r="D36" s="5">
        <f t="shared" si="0"/>
        <v>6.0000000000000053E-2</v>
      </c>
      <c r="E36" s="7">
        <f>D36*F4</f>
        <v>0.87240000000000073</v>
      </c>
      <c r="F36" s="5"/>
    </row>
    <row r="37" spans="1:6" ht="15.6" x14ac:dyDescent="0.3">
      <c r="A37" s="12" t="s">
        <v>103</v>
      </c>
      <c r="B37" s="6">
        <v>9.3800000000000008</v>
      </c>
      <c r="C37" s="6">
        <v>10.67</v>
      </c>
      <c r="D37" s="5">
        <f t="shared" si="0"/>
        <v>1.2899999999999991</v>
      </c>
      <c r="E37" s="46">
        <f>D37*F4</f>
        <v>18.756599999999988</v>
      </c>
      <c r="F37" s="10"/>
    </row>
    <row r="38" spans="1:6" ht="15.6" x14ac:dyDescent="0.3">
      <c r="A38" s="12" t="s">
        <v>104</v>
      </c>
      <c r="B38" s="10">
        <v>20.03</v>
      </c>
      <c r="C38" s="10">
        <v>20.94</v>
      </c>
      <c r="D38" s="5">
        <f>C38-B38</f>
        <v>0.91000000000000014</v>
      </c>
      <c r="E38" s="46">
        <f>D38*F4</f>
        <v>13.231400000000001</v>
      </c>
      <c r="F38" s="10"/>
    </row>
    <row r="39" spans="1:6" ht="15.6" x14ac:dyDescent="0.3">
      <c r="A39" s="12" t="s">
        <v>105</v>
      </c>
      <c r="B39" s="10">
        <v>12.75</v>
      </c>
      <c r="C39" s="10">
        <v>15.77</v>
      </c>
      <c r="D39" s="5">
        <f t="shared" si="0"/>
        <v>3.0199999999999996</v>
      </c>
      <c r="E39" s="46">
        <f>D39*F4</f>
        <v>43.910799999999995</v>
      </c>
      <c r="F39" s="10"/>
    </row>
    <row r="40" spans="1:6" ht="15.6" x14ac:dyDescent="0.3">
      <c r="A40" s="12" t="s">
        <v>106</v>
      </c>
      <c r="B40" s="10">
        <v>14.37</v>
      </c>
      <c r="C40" s="10">
        <v>14.37</v>
      </c>
      <c r="D40" s="5">
        <f>C40-B40</f>
        <v>0</v>
      </c>
      <c r="E40" s="46">
        <f>D40*F4</f>
        <v>0</v>
      </c>
      <c r="F40" s="10"/>
    </row>
    <row r="41" spans="1:6" ht="15.6" x14ac:dyDescent="0.3">
      <c r="A41" s="12" t="s">
        <v>18</v>
      </c>
      <c r="B41" s="10">
        <v>1.46</v>
      </c>
      <c r="C41" s="10">
        <v>1.5</v>
      </c>
      <c r="D41" s="5">
        <f t="shared" si="0"/>
        <v>4.0000000000000036E-2</v>
      </c>
      <c r="E41" s="46">
        <f>D41*F4</f>
        <v>0.58160000000000045</v>
      </c>
      <c r="F41" s="10"/>
    </row>
    <row r="42" spans="1:6" ht="15.6" x14ac:dyDescent="0.3">
      <c r="A42" s="12" t="s">
        <v>19</v>
      </c>
      <c r="B42" s="10">
        <v>62.76</v>
      </c>
      <c r="C42" s="10">
        <v>65.56</v>
      </c>
      <c r="D42" s="5">
        <f>C42-B42</f>
        <v>2.8000000000000043</v>
      </c>
      <c r="E42" s="46">
        <f>D42*F4</f>
        <v>40.71200000000006</v>
      </c>
      <c r="F42" s="10"/>
    </row>
    <row r="43" spans="1:6" ht="15.6" x14ac:dyDescent="0.3">
      <c r="A43" s="12" t="s">
        <v>107</v>
      </c>
      <c r="B43" s="10">
        <v>15.35</v>
      </c>
      <c r="C43" s="10">
        <v>16.45</v>
      </c>
      <c r="D43" s="5">
        <f t="shared" si="0"/>
        <v>1.0999999999999996</v>
      </c>
      <c r="E43" s="46">
        <f>D43*F4</f>
        <v>15.993999999999994</v>
      </c>
      <c r="F43" s="10"/>
    </row>
    <row r="44" spans="1:6" ht="15.6" x14ac:dyDescent="0.3">
      <c r="A44" s="12" t="s">
        <v>108</v>
      </c>
      <c r="B44" s="10">
        <v>5.74</v>
      </c>
      <c r="C44" s="10">
        <v>5.74</v>
      </c>
      <c r="D44" s="5">
        <f t="shared" si="0"/>
        <v>0</v>
      </c>
      <c r="E44" s="46">
        <f>D44*F4</f>
        <v>0</v>
      </c>
      <c r="F44" s="10"/>
    </row>
    <row r="45" spans="1:6" ht="15.6" x14ac:dyDescent="0.3">
      <c r="A45" s="12" t="s">
        <v>20</v>
      </c>
      <c r="B45" s="10">
        <v>13.14</v>
      </c>
      <c r="C45" s="10">
        <v>13.75</v>
      </c>
      <c r="D45" s="5">
        <f t="shared" si="0"/>
        <v>0.60999999999999943</v>
      </c>
      <c r="E45" s="46">
        <f>D45*F4</f>
        <v>8.8693999999999917</v>
      </c>
      <c r="F45" s="10"/>
    </row>
    <row r="46" spans="1:6" ht="15.6" x14ac:dyDescent="0.3">
      <c r="A46" s="12" t="s">
        <v>21</v>
      </c>
      <c r="B46" s="10">
        <v>2.99</v>
      </c>
      <c r="C46" s="10">
        <v>2.99</v>
      </c>
      <c r="D46" s="5">
        <f t="shared" si="0"/>
        <v>0</v>
      </c>
      <c r="E46" s="46">
        <f>D46*F4</f>
        <v>0</v>
      </c>
      <c r="F46" s="10"/>
    </row>
    <row r="47" spans="1:6" ht="15.6" x14ac:dyDescent="0.3">
      <c r="A47" s="12" t="s">
        <v>22</v>
      </c>
      <c r="B47" s="10">
        <v>43.19</v>
      </c>
      <c r="C47" s="10">
        <v>45.44</v>
      </c>
      <c r="D47" s="5">
        <f t="shared" si="0"/>
        <v>2.25</v>
      </c>
      <c r="E47" s="46">
        <f>D47*F4</f>
        <v>32.714999999999996</v>
      </c>
      <c r="F47" s="10"/>
    </row>
    <row r="48" spans="1:6" ht="15.6" x14ac:dyDescent="0.3">
      <c r="A48" s="12" t="s">
        <v>23</v>
      </c>
      <c r="B48" s="10">
        <v>11.64</v>
      </c>
      <c r="C48" s="10">
        <v>12.15</v>
      </c>
      <c r="D48" s="5">
        <f t="shared" si="0"/>
        <v>0.50999999999999979</v>
      </c>
      <c r="E48" s="46">
        <f>D48*F4</f>
        <v>7.4153999999999964</v>
      </c>
      <c r="F48" s="10"/>
    </row>
    <row r="49" spans="1:6" ht="15.6" x14ac:dyDescent="0.3">
      <c r="A49" s="12" t="s">
        <v>24</v>
      </c>
      <c r="B49" s="10">
        <v>7.66</v>
      </c>
      <c r="C49" s="10">
        <v>8.08</v>
      </c>
      <c r="D49" s="5">
        <f t="shared" si="0"/>
        <v>0.41999999999999993</v>
      </c>
      <c r="E49" s="46">
        <f>D49*F4</f>
        <v>6.1067999999999989</v>
      </c>
      <c r="F49" s="10"/>
    </row>
    <row r="50" spans="1:6" ht="15.6" x14ac:dyDescent="0.3">
      <c r="A50" s="12" t="s">
        <v>25</v>
      </c>
      <c r="B50" s="10">
        <v>2.2799999999999998</v>
      </c>
      <c r="C50" s="10">
        <v>2.2799999999999998</v>
      </c>
      <c r="D50" s="5">
        <f t="shared" si="0"/>
        <v>0</v>
      </c>
      <c r="E50" s="46">
        <f>D50*F4</f>
        <v>0</v>
      </c>
      <c r="F50" s="10"/>
    </row>
    <row r="51" spans="1:6" ht="15.6" x14ac:dyDescent="0.3">
      <c r="A51" s="12" t="s">
        <v>26</v>
      </c>
      <c r="B51" s="10">
        <v>12.63</v>
      </c>
      <c r="C51" s="10">
        <v>13.46</v>
      </c>
      <c r="D51" s="5">
        <f t="shared" si="0"/>
        <v>0.83000000000000007</v>
      </c>
      <c r="E51" s="46">
        <f>D51*F4</f>
        <v>12.068200000000001</v>
      </c>
      <c r="F51" s="10"/>
    </row>
    <row r="52" spans="1:6" ht="15.6" x14ac:dyDescent="0.3">
      <c r="A52" s="12" t="s">
        <v>27</v>
      </c>
      <c r="B52" s="10">
        <v>11.53</v>
      </c>
      <c r="C52" s="10">
        <v>12.25</v>
      </c>
      <c r="D52" s="5">
        <f t="shared" si="0"/>
        <v>0.72000000000000064</v>
      </c>
      <c r="E52" s="46">
        <f>D52*F4</f>
        <v>10.468800000000009</v>
      </c>
      <c r="F52" s="10"/>
    </row>
    <row r="53" spans="1:6" ht="15.6" x14ac:dyDescent="0.3">
      <c r="A53" s="12" t="s">
        <v>109</v>
      </c>
      <c r="B53" s="10">
        <v>51.87</v>
      </c>
      <c r="C53" s="10">
        <v>51.87</v>
      </c>
      <c r="D53" s="5">
        <f>C53-B53</f>
        <v>0</v>
      </c>
      <c r="E53" s="46">
        <f>D53*F4</f>
        <v>0</v>
      </c>
      <c r="F53" s="10"/>
    </row>
    <row r="54" spans="1:6" ht="15.6" x14ac:dyDescent="0.3">
      <c r="A54" s="12" t="s">
        <v>28</v>
      </c>
      <c r="B54" s="10">
        <v>6.88</v>
      </c>
      <c r="C54" s="10">
        <v>7.44</v>
      </c>
      <c r="D54" s="5">
        <f t="shared" si="0"/>
        <v>0.5600000000000005</v>
      </c>
      <c r="E54" s="46">
        <f>D54*F4</f>
        <v>8.1424000000000074</v>
      </c>
      <c r="F54" s="10"/>
    </row>
    <row r="55" spans="1:6" ht="15.6" x14ac:dyDescent="0.3">
      <c r="A55" s="12" t="s">
        <v>29</v>
      </c>
      <c r="B55" s="10">
        <v>26.37</v>
      </c>
      <c r="C55" s="10">
        <v>28.06</v>
      </c>
      <c r="D55" s="5">
        <f t="shared" si="0"/>
        <v>1.6899999999999977</v>
      </c>
      <c r="E55" s="46">
        <f>D55*F4</f>
        <v>24.572599999999966</v>
      </c>
      <c r="F55" s="10"/>
    </row>
    <row r="56" spans="1:6" ht="15.6" x14ac:dyDescent="0.3">
      <c r="A56" s="12" t="s">
        <v>30</v>
      </c>
      <c r="B56" s="10">
        <v>0.98</v>
      </c>
      <c r="C56" s="10">
        <v>0.98</v>
      </c>
      <c r="D56" s="5">
        <f t="shared" si="0"/>
        <v>0</v>
      </c>
      <c r="E56" s="46">
        <f>D56*F4</f>
        <v>0</v>
      </c>
      <c r="F56" s="10"/>
    </row>
    <row r="57" spans="1:6" ht="15.6" x14ac:dyDescent="0.3">
      <c r="A57" s="12" t="s">
        <v>31</v>
      </c>
      <c r="B57" s="10">
        <v>5.07</v>
      </c>
      <c r="C57" s="10">
        <v>5.16</v>
      </c>
      <c r="D57" s="5">
        <f>C57-B57</f>
        <v>8.9999999999999858E-2</v>
      </c>
      <c r="E57" s="46">
        <f>D57*F4</f>
        <v>1.3085999999999978</v>
      </c>
      <c r="F57" s="10"/>
    </row>
    <row r="58" spans="1:6" ht="15.6" x14ac:dyDescent="0.3">
      <c r="A58" s="12" t="s">
        <v>32</v>
      </c>
      <c r="B58" s="10">
        <v>23.02</v>
      </c>
      <c r="C58" s="10">
        <v>23.98</v>
      </c>
      <c r="D58" s="5">
        <f t="shared" si="0"/>
        <v>0.96000000000000085</v>
      </c>
      <c r="E58" s="46">
        <f>D58*F4</f>
        <v>13.958400000000012</v>
      </c>
      <c r="F58" s="10"/>
    </row>
    <row r="59" spans="1:6" ht="15.6" x14ac:dyDescent="0.3">
      <c r="A59" s="12" t="s">
        <v>33</v>
      </c>
      <c r="B59" s="10">
        <v>17.48</v>
      </c>
      <c r="C59" s="10">
        <v>17.84</v>
      </c>
      <c r="D59" s="5">
        <f t="shared" si="0"/>
        <v>0.35999999999999943</v>
      </c>
      <c r="E59" s="46">
        <f>D59*F4</f>
        <v>5.2343999999999911</v>
      </c>
      <c r="F59" s="10"/>
    </row>
    <row r="60" spans="1:6" ht="15.6" x14ac:dyDescent="0.3">
      <c r="A60" s="12" t="s">
        <v>34</v>
      </c>
      <c r="B60" s="10">
        <v>11.31</v>
      </c>
      <c r="C60" s="10">
        <v>11.61</v>
      </c>
      <c r="D60" s="5">
        <f t="shared" si="0"/>
        <v>0.29999999999999893</v>
      </c>
      <c r="E60" s="46">
        <f>D60*F4</f>
        <v>4.3619999999999841</v>
      </c>
      <c r="F60" s="10"/>
    </row>
    <row r="61" spans="1:6" ht="15.6" x14ac:dyDescent="0.3">
      <c r="A61" s="12" t="s">
        <v>110</v>
      </c>
      <c r="B61" s="10">
        <v>0.98</v>
      </c>
      <c r="C61" s="10">
        <v>1</v>
      </c>
      <c r="D61" s="5">
        <f t="shared" si="0"/>
        <v>2.0000000000000018E-2</v>
      </c>
      <c r="E61" s="46">
        <f>D61*F4</f>
        <v>0.29080000000000022</v>
      </c>
      <c r="F61" s="10"/>
    </row>
    <row r="62" spans="1:6" ht="15.6" x14ac:dyDescent="0.3">
      <c r="A62" s="12" t="s">
        <v>35</v>
      </c>
      <c r="B62" s="10">
        <v>29.21</v>
      </c>
      <c r="C62" s="10">
        <v>30.72</v>
      </c>
      <c r="D62" s="5">
        <f t="shared" si="0"/>
        <v>1.509999999999998</v>
      </c>
      <c r="E62" s="46">
        <f>D62*F4</f>
        <v>21.955399999999969</v>
      </c>
      <c r="F62" s="10"/>
    </row>
    <row r="63" spans="1:6" ht="15.6" x14ac:dyDescent="0.3">
      <c r="A63" s="12" t="s">
        <v>111</v>
      </c>
      <c r="B63" s="10">
        <v>1.41</v>
      </c>
      <c r="C63" s="10">
        <v>1.41</v>
      </c>
      <c r="D63" s="5">
        <f t="shared" si="0"/>
        <v>0</v>
      </c>
      <c r="E63" s="46">
        <f>D63*F4</f>
        <v>0</v>
      </c>
      <c r="F63" s="10"/>
    </row>
    <row r="64" spans="1:6" ht="15.6" x14ac:dyDescent="0.3">
      <c r="A64" s="12" t="s">
        <v>36</v>
      </c>
      <c r="B64" s="10">
        <v>37.619999999999997</v>
      </c>
      <c r="C64" s="10">
        <v>41.07</v>
      </c>
      <c r="D64" s="5">
        <f>C64-B64</f>
        <v>3.4500000000000028</v>
      </c>
      <c r="E64" s="46">
        <f>D64*F4</f>
        <v>50.163000000000039</v>
      </c>
      <c r="F64" s="10"/>
    </row>
    <row r="65" spans="1:6" ht="15.6" x14ac:dyDescent="0.3">
      <c r="A65" s="12" t="s">
        <v>37</v>
      </c>
      <c r="B65" s="10">
        <v>5.17</v>
      </c>
      <c r="C65" s="10">
        <v>6.11</v>
      </c>
      <c r="D65" s="5">
        <f>C65-B65</f>
        <v>0.94000000000000039</v>
      </c>
      <c r="E65" s="46">
        <f>D65*F4</f>
        <v>13.667600000000006</v>
      </c>
      <c r="F65" s="10"/>
    </row>
    <row r="66" spans="1:6" ht="15.6" x14ac:dyDescent="0.3">
      <c r="A66" s="12" t="s">
        <v>38</v>
      </c>
      <c r="B66" s="10">
        <v>2.1800000000000002</v>
      </c>
      <c r="C66" s="10">
        <v>2.1800000000000002</v>
      </c>
      <c r="D66" s="5">
        <f t="shared" si="0"/>
        <v>0</v>
      </c>
      <c r="E66" s="46">
        <f>D66*F4</f>
        <v>0</v>
      </c>
      <c r="F66" s="10"/>
    </row>
    <row r="67" spans="1:6" ht="15.6" x14ac:dyDescent="0.3">
      <c r="A67" s="12" t="s">
        <v>39</v>
      </c>
      <c r="B67" s="10">
        <v>1.43</v>
      </c>
      <c r="C67" s="10">
        <v>1.43</v>
      </c>
      <c r="D67" s="5">
        <f t="shared" si="0"/>
        <v>0</v>
      </c>
      <c r="E67" s="46">
        <f>D67*F4</f>
        <v>0</v>
      </c>
      <c r="F67" s="10"/>
    </row>
    <row r="68" spans="1:6" ht="15.6" x14ac:dyDescent="0.3">
      <c r="A68" s="12" t="s">
        <v>40</v>
      </c>
      <c r="B68" s="10">
        <v>1.81</v>
      </c>
      <c r="C68" s="10">
        <v>1.82</v>
      </c>
      <c r="D68" s="5">
        <f t="shared" si="0"/>
        <v>1.0000000000000009E-2</v>
      </c>
      <c r="E68" s="46">
        <f>D68*F4</f>
        <v>0.14540000000000011</v>
      </c>
      <c r="F68" s="10"/>
    </row>
    <row r="69" spans="1:6" ht="15.6" x14ac:dyDescent="0.3">
      <c r="A69" s="12" t="s">
        <v>112</v>
      </c>
      <c r="B69" s="10">
        <v>1.2</v>
      </c>
      <c r="C69" s="10">
        <v>1.2</v>
      </c>
      <c r="D69" s="5">
        <f t="shared" si="0"/>
        <v>0</v>
      </c>
      <c r="E69" s="46">
        <f>D69*F4</f>
        <v>0</v>
      </c>
      <c r="F69" s="10"/>
    </row>
    <row r="70" spans="1:6" ht="15.6" x14ac:dyDescent="0.3">
      <c r="A70" s="12" t="s">
        <v>113</v>
      </c>
      <c r="B70" s="10">
        <v>1.54</v>
      </c>
      <c r="C70" s="10">
        <v>1.54</v>
      </c>
      <c r="D70" s="5">
        <f t="shared" si="0"/>
        <v>0</v>
      </c>
      <c r="E70" s="46">
        <f>D70*F4</f>
        <v>0</v>
      </c>
      <c r="F70" s="10"/>
    </row>
    <row r="71" spans="1:6" ht="15.6" x14ac:dyDescent="0.3">
      <c r="A71" s="12" t="s">
        <v>114</v>
      </c>
      <c r="B71" s="10">
        <v>7.12</v>
      </c>
      <c r="C71" s="10">
        <v>8.0399999999999991</v>
      </c>
      <c r="D71" s="5">
        <f t="shared" ref="D71:D134" si="1">C71-B71</f>
        <v>0.91999999999999904</v>
      </c>
      <c r="E71" s="46">
        <f>D71*F4</f>
        <v>13.376799999999985</v>
      </c>
      <c r="F71" s="10"/>
    </row>
    <row r="72" spans="1:6" ht="15.6" x14ac:dyDescent="0.3">
      <c r="A72" s="12" t="s">
        <v>115</v>
      </c>
      <c r="B72" s="10">
        <v>1.97</v>
      </c>
      <c r="C72" s="10">
        <v>1.97</v>
      </c>
      <c r="D72" s="5">
        <f t="shared" si="1"/>
        <v>0</v>
      </c>
      <c r="E72" s="46">
        <f>D72*F4</f>
        <v>0</v>
      </c>
      <c r="F72" s="10"/>
    </row>
    <row r="73" spans="1:6" ht="15.6" x14ac:dyDescent="0.3">
      <c r="A73" s="12" t="s">
        <v>116</v>
      </c>
      <c r="B73" s="10">
        <v>5.72</v>
      </c>
      <c r="C73" s="10">
        <v>5.72</v>
      </c>
      <c r="D73" s="5">
        <f t="shared" si="1"/>
        <v>0</v>
      </c>
      <c r="E73" s="46">
        <f>D73*F4</f>
        <v>0</v>
      </c>
      <c r="F73" s="10"/>
    </row>
    <row r="74" spans="1:6" ht="15.6" x14ac:dyDescent="0.3">
      <c r="A74" s="12" t="s">
        <v>41</v>
      </c>
      <c r="B74" s="10">
        <v>1.22</v>
      </c>
      <c r="C74" s="10">
        <v>1.22</v>
      </c>
      <c r="D74" s="5">
        <f t="shared" si="1"/>
        <v>0</v>
      </c>
      <c r="E74" s="46">
        <f>D74*F4</f>
        <v>0</v>
      </c>
      <c r="F74" s="10"/>
    </row>
    <row r="75" spans="1:6" ht="15.6" x14ac:dyDescent="0.3">
      <c r="A75" s="12" t="s">
        <v>42</v>
      </c>
      <c r="B75" s="10">
        <v>6.21</v>
      </c>
      <c r="C75" s="10">
        <v>6.21</v>
      </c>
      <c r="D75" s="5">
        <f t="shared" si="1"/>
        <v>0</v>
      </c>
      <c r="E75" s="46">
        <f>D75*F4</f>
        <v>0</v>
      </c>
      <c r="F75" s="10"/>
    </row>
    <row r="76" spans="1:6" ht="15.6" x14ac:dyDescent="0.3">
      <c r="A76" s="12" t="s">
        <v>117</v>
      </c>
      <c r="B76" s="10">
        <v>1.57</v>
      </c>
      <c r="C76" s="10">
        <v>1.57</v>
      </c>
      <c r="D76" s="5">
        <f t="shared" si="1"/>
        <v>0</v>
      </c>
      <c r="E76" s="46">
        <f>D76*F4</f>
        <v>0</v>
      </c>
      <c r="F76" s="10"/>
    </row>
    <row r="77" spans="1:6" ht="15.6" x14ac:dyDescent="0.3">
      <c r="A77" s="13" t="s">
        <v>43</v>
      </c>
      <c r="B77" s="10">
        <v>128.97999999999999</v>
      </c>
      <c r="C77" s="10">
        <v>138.53</v>
      </c>
      <c r="D77" s="5">
        <f t="shared" si="1"/>
        <v>9.5500000000000114</v>
      </c>
      <c r="E77" s="46">
        <f>D77*F5</f>
        <v>72.675500000000085</v>
      </c>
      <c r="F77" s="10"/>
    </row>
    <row r="78" spans="1:6" ht="15.6" x14ac:dyDescent="0.3">
      <c r="A78" s="13" t="s">
        <v>44</v>
      </c>
      <c r="B78" s="10">
        <v>80.14</v>
      </c>
      <c r="C78" s="10">
        <v>88.97</v>
      </c>
      <c r="D78" s="5">
        <f t="shared" si="1"/>
        <v>8.8299999999999983</v>
      </c>
      <c r="E78" s="46">
        <f>D78*F5</f>
        <v>67.196299999999994</v>
      </c>
      <c r="F78" s="10"/>
    </row>
    <row r="79" spans="1:6" ht="15.6" x14ac:dyDescent="0.3">
      <c r="A79" s="13" t="s">
        <v>118</v>
      </c>
      <c r="B79" s="10">
        <v>97.87</v>
      </c>
      <c r="C79" s="10">
        <v>106.09</v>
      </c>
      <c r="D79" s="5">
        <f t="shared" si="1"/>
        <v>8.2199999999999989</v>
      </c>
      <c r="E79" s="46">
        <f>D79*F5</f>
        <v>62.554199999999994</v>
      </c>
      <c r="F79" s="10"/>
    </row>
    <row r="80" spans="1:6" ht="15.6" x14ac:dyDescent="0.3">
      <c r="A80" s="13" t="s">
        <v>119</v>
      </c>
      <c r="B80" s="10">
        <v>12.75</v>
      </c>
      <c r="C80" s="10">
        <v>16.03</v>
      </c>
      <c r="D80" s="5">
        <f t="shared" si="1"/>
        <v>3.2800000000000011</v>
      </c>
      <c r="E80" s="46">
        <f>D80*F5</f>
        <v>24.96080000000001</v>
      </c>
      <c r="F80" s="10"/>
    </row>
    <row r="81" spans="1:6" ht="15.6" x14ac:dyDescent="0.3">
      <c r="A81" s="13" t="s">
        <v>45</v>
      </c>
      <c r="B81" s="10">
        <v>122.88</v>
      </c>
      <c r="C81" s="10">
        <v>122.94</v>
      </c>
      <c r="D81" s="5">
        <f t="shared" si="1"/>
        <v>6.0000000000002274E-2</v>
      </c>
      <c r="E81" s="46">
        <f>D81*F5</f>
        <v>0.45660000000001733</v>
      </c>
      <c r="F81" s="10"/>
    </row>
    <row r="82" spans="1:6" ht="15.6" x14ac:dyDescent="0.3">
      <c r="A82" s="13" t="s">
        <v>46</v>
      </c>
      <c r="B82" s="10">
        <v>224.86</v>
      </c>
      <c r="C82" s="10">
        <v>236.38</v>
      </c>
      <c r="D82" s="5">
        <f t="shared" si="1"/>
        <v>11.519999999999982</v>
      </c>
      <c r="E82" s="46">
        <f>D82*F5</f>
        <v>87.667199999999866</v>
      </c>
      <c r="F82" s="10"/>
    </row>
    <row r="83" spans="1:6" ht="15.6" x14ac:dyDescent="0.3">
      <c r="A83" s="13" t="s">
        <v>47</v>
      </c>
      <c r="B83" s="10">
        <v>38.08</v>
      </c>
      <c r="C83" s="10">
        <v>42.14</v>
      </c>
      <c r="D83" s="5">
        <f t="shared" si="1"/>
        <v>4.0600000000000023</v>
      </c>
      <c r="E83" s="46">
        <f>D83*F5</f>
        <v>30.896600000000017</v>
      </c>
      <c r="F83" s="10"/>
    </row>
    <row r="84" spans="1:6" ht="15.6" x14ac:dyDescent="0.3">
      <c r="A84" s="13" t="s">
        <v>48</v>
      </c>
      <c r="B84" s="10">
        <v>102.9</v>
      </c>
      <c r="C84" s="10">
        <v>108.33</v>
      </c>
      <c r="D84" s="5">
        <f t="shared" si="1"/>
        <v>5.4299999999999926</v>
      </c>
      <c r="E84" s="46">
        <f>D84*F5</f>
        <v>41.322299999999949</v>
      </c>
      <c r="F84" s="10"/>
    </row>
    <row r="85" spans="1:6" ht="15.6" x14ac:dyDescent="0.3">
      <c r="A85" s="13" t="s">
        <v>49</v>
      </c>
      <c r="B85" s="10">
        <v>159.68</v>
      </c>
      <c r="C85" s="10">
        <v>166.27</v>
      </c>
      <c r="D85" s="5">
        <f t="shared" si="1"/>
        <v>6.5900000000000034</v>
      </c>
      <c r="E85" s="46">
        <f>D85*F5</f>
        <v>50.149900000000031</v>
      </c>
      <c r="F85" s="10"/>
    </row>
    <row r="86" spans="1:6" ht="15.6" x14ac:dyDescent="0.3">
      <c r="A86" s="57" t="s">
        <v>50</v>
      </c>
      <c r="B86" s="10">
        <v>265.33999999999997</v>
      </c>
      <c r="C86" s="10">
        <v>286.67</v>
      </c>
      <c r="D86" s="5">
        <f t="shared" si="1"/>
        <v>21.330000000000041</v>
      </c>
      <c r="E86" s="46">
        <f>D86*F5</f>
        <v>162.32130000000032</v>
      </c>
      <c r="F86" s="10"/>
    </row>
    <row r="87" spans="1:6" ht="15.6" x14ac:dyDescent="0.3">
      <c r="A87" s="13" t="s">
        <v>51</v>
      </c>
      <c r="B87" s="10">
        <v>39.49</v>
      </c>
      <c r="C87" s="10">
        <v>41.48</v>
      </c>
      <c r="D87" s="5">
        <f t="shared" si="1"/>
        <v>1.9899999999999949</v>
      </c>
      <c r="E87" s="46">
        <f>D87*F5</f>
        <v>15.143899999999961</v>
      </c>
      <c r="F87" s="10"/>
    </row>
    <row r="88" spans="1:6" ht="15.6" x14ac:dyDescent="0.3">
      <c r="A88" s="13" t="s">
        <v>52</v>
      </c>
      <c r="B88" s="10">
        <v>59.3</v>
      </c>
      <c r="C88" s="10">
        <v>59.47</v>
      </c>
      <c r="D88" s="5">
        <f t="shared" si="1"/>
        <v>0.17000000000000171</v>
      </c>
      <c r="E88" s="46">
        <f>D88*F5</f>
        <v>1.293700000000013</v>
      </c>
      <c r="F88" s="10"/>
    </row>
    <row r="89" spans="1:6" ht="15.6" x14ac:dyDescent="0.3">
      <c r="A89" s="13" t="s">
        <v>120</v>
      </c>
      <c r="B89" s="10">
        <v>190.28</v>
      </c>
      <c r="C89" s="10">
        <v>201.17</v>
      </c>
      <c r="D89" s="5">
        <f t="shared" si="1"/>
        <v>10.889999999999986</v>
      </c>
      <c r="E89" s="46">
        <f>D89*F5</f>
        <v>82.872899999999902</v>
      </c>
      <c r="F89" s="10"/>
    </row>
    <row r="90" spans="1:6" ht="15.6" x14ac:dyDescent="0.3">
      <c r="A90" s="13" t="s">
        <v>53</v>
      </c>
      <c r="B90" s="10">
        <v>102.89</v>
      </c>
      <c r="C90" s="10">
        <v>108.72</v>
      </c>
      <c r="D90" s="5">
        <f t="shared" si="1"/>
        <v>5.8299999999999983</v>
      </c>
      <c r="E90" s="46">
        <f>D90*F5</f>
        <v>44.366299999999988</v>
      </c>
      <c r="F90" s="10"/>
    </row>
    <row r="91" spans="1:6" ht="15.6" x14ac:dyDescent="0.3">
      <c r="A91" s="13" t="s">
        <v>121</v>
      </c>
      <c r="B91" s="10">
        <v>4.92</v>
      </c>
      <c r="C91" s="10">
        <v>9.09</v>
      </c>
      <c r="D91" s="5">
        <f t="shared" si="1"/>
        <v>4.17</v>
      </c>
      <c r="E91" s="46">
        <f>D91*F5</f>
        <v>31.733700000000002</v>
      </c>
      <c r="F91" s="10"/>
    </row>
    <row r="92" spans="1:6" ht="15.6" x14ac:dyDescent="0.3">
      <c r="A92" s="13" t="s">
        <v>54</v>
      </c>
      <c r="B92" s="10">
        <v>72.59</v>
      </c>
      <c r="C92" s="10">
        <v>81.19</v>
      </c>
      <c r="D92" s="5">
        <f t="shared" si="1"/>
        <v>8.5999999999999943</v>
      </c>
      <c r="E92" s="46">
        <f>D92*F5</f>
        <v>65.445999999999955</v>
      </c>
      <c r="F92" s="10"/>
    </row>
    <row r="93" spans="1:6" ht="15.6" x14ac:dyDescent="0.3">
      <c r="A93" s="13" t="s">
        <v>55</v>
      </c>
      <c r="B93" s="10">
        <v>59.47</v>
      </c>
      <c r="C93" s="10">
        <v>60.77</v>
      </c>
      <c r="D93" s="5">
        <f t="shared" si="1"/>
        <v>1.3000000000000043</v>
      </c>
      <c r="E93" s="46">
        <f>D93*F5</f>
        <v>9.8930000000000327</v>
      </c>
      <c r="F93" s="10"/>
    </row>
    <row r="94" spans="1:6" ht="15.6" x14ac:dyDescent="0.3">
      <c r="A94" s="13" t="s">
        <v>122</v>
      </c>
      <c r="B94" s="10">
        <v>196.7</v>
      </c>
      <c r="C94" s="10">
        <v>218.66</v>
      </c>
      <c r="D94" s="5">
        <f t="shared" si="1"/>
        <v>21.960000000000008</v>
      </c>
      <c r="E94" s="46">
        <f>D94*F5</f>
        <v>167.11560000000006</v>
      </c>
      <c r="F94" s="10"/>
    </row>
    <row r="95" spans="1:6" ht="15.6" x14ac:dyDescent="0.3">
      <c r="A95" s="13" t="s">
        <v>56</v>
      </c>
      <c r="B95" s="10">
        <v>110.09</v>
      </c>
      <c r="C95" s="10">
        <v>115.35</v>
      </c>
      <c r="D95" s="5">
        <f t="shared" si="1"/>
        <v>5.2599999999999909</v>
      </c>
      <c r="E95" s="46">
        <f>D95*F5</f>
        <v>40.028599999999933</v>
      </c>
      <c r="F95" s="10"/>
    </row>
    <row r="96" spans="1:6" ht="15.6" x14ac:dyDescent="0.3">
      <c r="A96" s="12" t="s">
        <v>57</v>
      </c>
      <c r="B96" s="10">
        <v>58.88</v>
      </c>
      <c r="C96" s="10">
        <v>68.400000000000006</v>
      </c>
      <c r="D96" s="5">
        <f t="shared" si="1"/>
        <v>9.5200000000000031</v>
      </c>
      <c r="E96" s="46">
        <f>D96*F5</f>
        <v>72.447200000000024</v>
      </c>
      <c r="F96" s="10"/>
    </row>
    <row r="97" spans="1:6" ht="15.6" x14ac:dyDescent="0.3">
      <c r="A97" s="12" t="s">
        <v>58</v>
      </c>
      <c r="B97" s="10">
        <v>4.79</v>
      </c>
      <c r="C97" s="10">
        <v>4.79</v>
      </c>
      <c r="D97" s="5">
        <f t="shared" si="1"/>
        <v>0</v>
      </c>
      <c r="E97" s="46">
        <f>D97*F5</f>
        <v>0</v>
      </c>
      <c r="F97" s="10"/>
    </row>
    <row r="98" spans="1:6" ht="15.6" x14ac:dyDescent="0.3">
      <c r="A98" s="13" t="s">
        <v>59</v>
      </c>
      <c r="B98" s="10">
        <v>449.09</v>
      </c>
      <c r="C98" s="10">
        <v>473.25</v>
      </c>
      <c r="D98" s="5">
        <f t="shared" si="1"/>
        <v>24.160000000000025</v>
      </c>
      <c r="E98" s="46">
        <f>D98*F5</f>
        <v>183.85760000000019</v>
      </c>
      <c r="F98" s="10"/>
    </row>
    <row r="99" spans="1:6" ht="15.6" x14ac:dyDescent="0.3">
      <c r="A99" s="13" t="s">
        <v>60</v>
      </c>
      <c r="B99" s="10">
        <v>98.83</v>
      </c>
      <c r="C99" s="10">
        <v>102.2</v>
      </c>
      <c r="D99" s="5">
        <f t="shared" si="1"/>
        <v>3.3700000000000045</v>
      </c>
      <c r="E99" s="46">
        <f>D99*F5</f>
        <v>25.645700000000037</v>
      </c>
      <c r="F99" s="10"/>
    </row>
    <row r="100" spans="1:6" ht="15.6" x14ac:dyDescent="0.3">
      <c r="A100" s="13" t="s">
        <v>61</v>
      </c>
      <c r="B100" s="10">
        <v>89.99</v>
      </c>
      <c r="C100" s="10">
        <v>95.13</v>
      </c>
      <c r="D100" s="5">
        <f t="shared" si="1"/>
        <v>5.1400000000000006</v>
      </c>
      <c r="E100" s="46">
        <f>D100*F5</f>
        <v>39.115400000000008</v>
      </c>
      <c r="F100" s="10"/>
    </row>
    <row r="101" spans="1:6" ht="15.6" x14ac:dyDescent="0.3">
      <c r="A101" s="13" t="s">
        <v>62</v>
      </c>
      <c r="B101" s="10">
        <v>341.34</v>
      </c>
      <c r="C101" s="10">
        <v>352.87</v>
      </c>
      <c r="D101" s="5">
        <f t="shared" si="1"/>
        <v>11.53000000000003</v>
      </c>
      <c r="E101" s="46">
        <f>D101*F5</f>
        <v>87.743300000000232</v>
      </c>
      <c r="F101" s="10"/>
    </row>
    <row r="102" spans="1:6" ht="15.6" x14ac:dyDescent="0.3">
      <c r="A102" s="13" t="s">
        <v>63</v>
      </c>
      <c r="B102" s="10">
        <v>174.01</v>
      </c>
      <c r="C102" s="10">
        <v>178.83</v>
      </c>
      <c r="D102" s="5">
        <f t="shared" si="1"/>
        <v>4.8200000000000216</v>
      </c>
      <c r="E102" s="46">
        <f>D102*F5</f>
        <v>36.680200000000163</v>
      </c>
      <c r="F102" s="10"/>
    </row>
    <row r="103" spans="1:6" ht="15.6" x14ac:dyDescent="0.3">
      <c r="A103" s="13" t="s">
        <v>123</v>
      </c>
      <c r="B103" s="10">
        <v>25.63</v>
      </c>
      <c r="C103" s="10">
        <v>26.92</v>
      </c>
      <c r="D103" s="5">
        <f t="shared" si="1"/>
        <v>1.2900000000000027</v>
      </c>
      <c r="E103" s="46">
        <f>D103*F5</f>
        <v>9.8169000000000217</v>
      </c>
      <c r="F103" s="10"/>
    </row>
    <row r="104" spans="1:6" ht="15.6" x14ac:dyDescent="0.3">
      <c r="A104" s="13" t="s">
        <v>64</v>
      </c>
      <c r="B104" s="10">
        <v>62.38</v>
      </c>
      <c r="C104" s="10">
        <v>64.430000000000007</v>
      </c>
      <c r="D104" s="5">
        <f t="shared" si="1"/>
        <v>2.0500000000000043</v>
      </c>
      <c r="E104" s="46">
        <f>D104*F5</f>
        <v>15.600500000000032</v>
      </c>
      <c r="F104" s="10"/>
    </row>
    <row r="105" spans="1:6" ht="15.6" x14ac:dyDescent="0.3">
      <c r="A105" s="13" t="s">
        <v>65</v>
      </c>
      <c r="B105" s="10">
        <v>101.14</v>
      </c>
      <c r="C105" s="10">
        <v>104.5</v>
      </c>
      <c r="D105" s="5">
        <f t="shared" si="1"/>
        <v>3.3599999999999994</v>
      </c>
      <c r="E105" s="46">
        <f>D105*F5</f>
        <v>25.569599999999998</v>
      </c>
      <c r="F105" s="10"/>
    </row>
    <row r="106" spans="1:6" ht="15.6" x14ac:dyDescent="0.3">
      <c r="A106" s="13" t="s">
        <v>66</v>
      </c>
      <c r="B106" s="10">
        <v>119.79</v>
      </c>
      <c r="C106" s="10">
        <v>119.8</v>
      </c>
      <c r="D106" s="5">
        <f t="shared" si="1"/>
        <v>9.9999999999909051E-3</v>
      </c>
      <c r="E106" s="46">
        <f>D106*F5</f>
        <v>7.6099999999930792E-2</v>
      </c>
      <c r="F106" s="10"/>
    </row>
    <row r="107" spans="1:6" ht="15.6" x14ac:dyDescent="0.3">
      <c r="A107" s="13" t="s">
        <v>124</v>
      </c>
      <c r="B107" s="10">
        <v>31.95</v>
      </c>
      <c r="C107" s="10">
        <v>34.5</v>
      </c>
      <c r="D107" s="5">
        <f t="shared" si="1"/>
        <v>2.5500000000000007</v>
      </c>
      <c r="E107" s="46">
        <f>D107*F5</f>
        <v>19.405500000000007</v>
      </c>
      <c r="F107" s="10"/>
    </row>
    <row r="108" spans="1:6" ht="15.6" x14ac:dyDescent="0.3">
      <c r="A108" s="13" t="s">
        <v>67</v>
      </c>
      <c r="B108" s="10">
        <v>66.39</v>
      </c>
      <c r="C108" s="10">
        <v>68.83</v>
      </c>
      <c r="D108" s="5">
        <f t="shared" si="1"/>
        <v>2.4399999999999977</v>
      </c>
      <c r="E108" s="46">
        <f>D108*F5</f>
        <v>18.568399999999983</v>
      </c>
      <c r="F108" s="10"/>
    </row>
    <row r="109" spans="1:6" ht="15.6" x14ac:dyDescent="0.3">
      <c r="A109" s="50" t="s">
        <v>68</v>
      </c>
      <c r="B109" s="51">
        <v>92.53</v>
      </c>
      <c r="C109" s="51">
        <v>100.66</v>
      </c>
      <c r="D109" s="52">
        <f t="shared" si="1"/>
        <v>8.1299999999999955</v>
      </c>
      <c r="E109" s="53">
        <f>D109*F5</f>
        <v>61.869299999999967</v>
      </c>
      <c r="F109" s="51"/>
    </row>
    <row r="110" spans="1:6" ht="15.6" x14ac:dyDescent="0.3">
      <c r="A110" s="13" t="s">
        <v>125</v>
      </c>
      <c r="B110" s="10">
        <v>122.62</v>
      </c>
      <c r="C110" s="10">
        <v>128.75</v>
      </c>
      <c r="D110" s="5">
        <f>C110-B110</f>
        <v>6.1299999999999955</v>
      </c>
      <c r="E110" s="46">
        <f>D110*F5</f>
        <v>46.649299999999968</v>
      </c>
      <c r="F110" s="10"/>
    </row>
    <row r="111" spans="1:6" ht="15.6" x14ac:dyDescent="0.3">
      <c r="A111" s="13" t="s">
        <v>126</v>
      </c>
      <c r="B111" s="10">
        <v>39.44</v>
      </c>
      <c r="C111" s="10">
        <v>44.11</v>
      </c>
      <c r="D111" s="5">
        <f t="shared" si="1"/>
        <v>4.6700000000000017</v>
      </c>
      <c r="E111" s="46">
        <f>D111*F5</f>
        <v>35.538700000000013</v>
      </c>
      <c r="F111" s="10"/>
    </row>
    <row r="112" spans="1:6" ht="15.6" x14ac:dyDescent="0.3">
      <c r="A112" s="13" t="s">
        <v>69</v>
      </c>
      <c r="B112" s="10">
        <v>53.45</v>
      </c>
      <c r="C112" s="10">
        <v>58.83</v>
      </c>
      <c r="D112" s="5">
        <f t="shared" si="1"/>
        <v>5.3799999999999955</v>
      </c>
      <c r="E112" s="46">
        <f>D112*F5</f>
        <v>40.941799999999965</v>
      </c>
      <c r="F112" s="10"/>
    </row>
    <row r="113" spans="1:7" ht="15.6" x14ac:dyDescent="0.3">
      <c r="A113" s="13" t="s">
        <v>127</v>
      </c>
      <c r="B113" s="10">
        <v>197.01</v>
      </c>
      <c r="C113" s="10">
        <v>218.15</v>
      </c>
      <c r="D113" s="5">
        <f t="shared" si="1"/>
        <v>21.140000000000015</v>
      </c>
      <c r="E113" s="46">
        <f>D113*F5</f>
        <v>160.87540000000013</v>
      </c>
      <c r="F113" s="10"/>
    </row>
    <row r="114" spans="1:7" ht="15.6" x14ac:dyDescent="0.3">
      <c r="A114" s="13" t="s">
        <v>128</v>
      </c>
      <c r="B114" s="10">
        <v>97.22</v>
      </c>
      <c r="C114" s="10">
        <v>106.56</v>
      </c>
      <c r="D114" s="5">
        <f t="shared" si="1"/>
        <v>9.3400000000000034</v>
      </c>
      <c r="E114" s="46">
        <f>D114*F5</f>
        <v>71.077400000000026</v>
      </c>
      <c r="F114" s="10"/>
    </row>
    <row r="115" spans="1:7" ht="15.6" x14ac:dyDescent="0.3">
      <c r="A115" s="13" t="s">
        <v>129</v>
      </c>
      <c r="B115" s="10">
        <v>89.79</v>
      </c>
      <c r="C115" s="10">
        <v>99.01</v>
      </c>
      <c r="D115" s="5">
        <f t="shared" si="1"/>
        <v>9.2199999999999989</v>
      </c>
      <c r="E115" s="46">
        <f>D115*F5</f>
        <v>70.164199999999994</v>
      </c>
      <c r="F115" s="10"/>
    </row>
    <row r="116" spans="1:7" ht="15.6" x14ac:dyDescent="0.3">
      <c r="A116" s="13" t="s">
        <v>70</v>
      </c>
      <c r="B116" s="10">
        <v>69.900000000000006</v>
      </c>
      <c r="C116" s="10">
        <v>76.13</v>
      </c>
      <c r="D116" s="5">
        <f t="shared" si="1"/>
        <v>6.2299999999999898</v>
      </c>
      <c r="E116" s="46">
        <f>D116*F5</f>
        <v>47.410299999999921</v>
      </c>
      <c r="F116" s="10"/>
    </row>
    <row r="117" spans="1:7" ht="15.6" x14ac:dyDescent="0.3">
      <c r="A117" s="13" t="s">
        <v>71</v>
      </c>
      <c r="B117" s="10">
        <v>146.77000000000001</v>
      </c>
      <c r="C117" s="10">
        <v>151.71</v>
      </c>
      <c r="D117" s="5">
        <f t="shared" si="1"/>
        <v>4.9399999999999977</v>
      </c>
      <c r="E117" s="46">
        <f>D117*F5</f>
        <v>37.593399999999981</v>
      </c>
      <c r="F117" s="10"/>
    </row>
    <row r="118" spans="1:7" ht="15.6" x14ac:dyDescent="0.3">
      <c r="A118" s="13" t="s">
        <v>130</v>
      </c>
      <c r="B118" s="10">
        <v>5.17</v>
      </c>
      <c r="C118" s="10">
        <v>5.2</v>
      </c>
      <c r="D118" s="5">
        <f t="shared" si="1"/>
        <v>3.0000000000000249E-2</v>
      </c>
      <c r="E118" s="46">
        <f>D118*F5</f>
        <v>0.22830000000000189</v>
      </c>
      <c r="F118" s="10"/>
    </row>
    <row r="119" spans="1:7" ht="15.6" x14ac:dyDescent="0.3">
      <c r="A119" s="13" t="s">
        <v>131</v>
      </c>
      <c r="B119" s="10">
        <v>1.01</v>
      </c>
      <c r="C119" s="10">
        <v>1.44</v>
      </c>
      <c r="D119" s="5">
        <f t="shared" si="1"/>
        <v>0.42999999999999994</v>
      </c>
      <c r="E119" s="46">
        <f>D119*F5</f>
        <v>3.2722999999999995</v>
      </c>
      <c r="F119" s="10"/>
      <c r="G119" t="s">
        <v>168</v>
      </c>
    </row>
    <row r="120" spans="1:7" ht="15.6" x14ac:dyDescent="0.3">
      <c r="A120" s="13" t="s">
        <v>72</v>
      </c>
      <c r="B120" s="10">
        <v>67.7</v>
      </c>
      <c r="C120" s="10">
        <v>73.290000000000006</v>
      </c>
      <c r="D120" s="5">
        <f t="shared" si="1"/>
        <v>5.5900000000000034</v>
      </c>
      <c r="E120" s="46">
        <f>D120*F5</f>
        <v>42.539900000000024</v>
      </c>
      <c r="F120" s="10"/>
    </row>
    <row r="121" spans="1:7" ht="15.6" x14ac:dyDescent="0.3">
      <c r="A121" s="13" t="s">
        <v>73</v>
      </c>
      <c r="B121" s="10">
        <v>151.77000000000001</v>
      </c>
      <c r="C121" s="10">
        <v>168.79</v>
      </c>
      <c r="D121" s="5">
        <f t="shared" si="1"/>
        <v>17.019999999999982</v>
      </c>
      <c r="E121" s="46">
        <f>D121*F5</f>
        <v>129.52219999999986</v>
      </c>
      <c r="F121" s="10"/>
    </row>
    <row r="122" spans="1:7" ht="15.6" x14ac:dyDescent="0.3">
      <c r="A122" s="13" t="s">
        <v>74</v>
      </c>
      <c r="B122" s="10">
        <v>37.450000000000003</v>
      </c>
      <c r="C122" s="10">
        <v>41.17</v>
      </c>
      <c r="D122" s="5">
        <f t="shared" si="1"/>
        <v>3.7199999999999989</v>
      </c>
      <c r="E122" s="46">
        <f>D122*F5</f>
        <v>28.309199999999993</v>
      </c>
      <c r="F122" s="10"/>
    </row>
    <row r="123" spans="1:7" ht="15.6" x14ac:dyDescent="0.3">
      <c r="A123" s="13" t="s">
        <v>132</v>
      </c>
      <c r="B123" s="10">
        <v>2.41</v>
      </c>
      <c r="C123" s="10">
        <v>2.76</v>
      </c>
      <c r="D123" s="5">
        <f t="shared" si="1"/>
        <v>0.34999999999999964</v>
      </c>
      <c r="E123" s="46">
        <f>D123*F5</f>
        <v>2.6634999999999973</v>
      </c>
      <c r="F123" s="10"/>
    </row>
    <row r="124" spans="1:7" ht="15.6" x14ac:dyDescent="0.3">
      <c r="A124" s="13" t="s">
        <v>133</v>
      </c>
      <c r="B124" s="10">
        <v>43.41</v>
      </c>
      <c r="C124" s="10">
        <v>47.13</v>
      </c>
      <c r="D124" s="5">
        <f t="shared" si="1"/>
        <v>3.720000000000006</v>
      </c>
      <c r="E124" s="46">
        <f>D124*F5</f>
        <v>28.309200000000047</v>
      </c>
      <c r="F124" s="10"/>
    </row>
    <row r="125" spans="1:7" ht="15.6" x14ac:dyDescent="0.3">
      <c r="A125" s="13" t="s">
        <v>75</v>
      </c>
      <c r="B125" s="10">
        <v>33.93</v>
      </c>
      <c r="C125" s="10">
        <v>40.799999999999997</v>
      </c>
      <c r="D125" s="5">
        <f t="shared" si="1"/>
        <v>6.8699999999999974</v>
      </c>
      <c r="E125" s="46">
        <f>D125*F5</f>
        <v>52.280699999999982</v>
      </c>
      <c r="F125" s="10"/>
    </row>
    <row r="126" spans="1:7" ht="15.6" x14ac:dyDescent="0.3">
      <c r="A126" s="13" t="s">
        <v>134</v>
      </c>
      <c r="B126" s="10">
        <v>8.9</v>
      </c>
      <c r="C126" s="10">
        <v>8.9</v>
      </c>
      <c r="D126" s="5">
        <f t="shared" si="1"/>
        <v>0</v>
      </c>
      <c r="E126" s="46">
        <f>D126*F5</f>
        <v>0</v>
      </c>
      <c r="F126" s="10"/>
    </row>
    <row r="127" spans="1:7" ht="15.6" x14ac:dyDescent="0.3">
      <c r="A127" s="13" t="s">
        <v>135</v>
      </c>
      <c r="B127" s="10">
        <v>59.91</v>
      </c>
      <c r="C127" s="10">
        <v>63.94</v>
      </c>
      <c r="D127" s="5">
        <f t="shared" si="1"/>
        <v>4.0300000000000011</v>
      </c>
      <c r="E127" s="46">
        <f>D127*F5</f>
        <v>30.668300000000009</v>
      </c>
      <c r="F127" s="10"/>
    </row>
    <row r="128" spans="1:7" ht="15.6" x14ac:dyDescent="0.3">
      <c r="A128" s="13" t="s">
        <v>76</v>
      </c>
      <c r="B128" s="10">
        <v>37.799999999999997</v>
      </c>
      <c r="C128" s="10">
        <v>39.78</v>
      </c>
      <c r="D128" s="5">
        <f t="shared" si="1"/>
        <v>1.980000000000004</v>
      </c>
      <c r="E128" s="46">
        <f>D128*F5</f>
        <v>15.06780000000003</v>
      </c>
      <c r="F128" s="10"/>
    </row>
    <row r="129" spans="1:6" ht="15.6" x14ac:dyDescent="0.3">
      <c r="A129" s="13" t="s">
        <v>136</v>
      </c>
      <c r="B129" s="10">
        <v>103.49</v>
      </c>
      <c r="C129" s="10">
        <v>113.04</v>
      </c>
      <c r="D129" s="5">
        <f t="shared" si="1"/>
        <v>9.5500000000000114</v>
      </c>
      <c r="E129" s="46">
        <f>D129*F5</f>
        <v>72.675500000000085</v>
      </c>
      <c r="F129" s="10"/>
    </row>
    <row r="130" spans="1:6" ht="15.6" x14ac:dyDescent="0.3">
      <c r="A130" s="13" t="s">
        <v>137</v>
      </c>
      <c r="B130" s="10">
        <v>89.06</v>
      </c>
      <c r="C130" s="10">
        <v>95.8</v>
      </c>
      <c r="D130" s="5">
        <f t="shared" si="1"/>
        <v>6.7399999999999949</v>
      </c>
      <c r="E130" s="46">
        <f>D130*F5</f>
        <v>51.29139999999996</v>
      </c>
      <c r="F130" s="54"/>
    </row>
    <row r="131" spans="1:6" ht="15.6" x14ac:dyDescent="0.3">
      <c r="A131" s="13" t="s">
        <v>77</v>
      </c>
      <c r="B131" s="10">
        <v>75.44</v>
      </c>
      <c r="C131" s="10">
        <v>80.900000000000006</v>
      </c>
      <c r="D131" s="5">
        <f t="shared" si="1"/>
        <v>5.460000000000008</v>
      </c>
      <c r="E131" s="46">
        <f>D131*F5</f>
        <v>41.55060000000006</v>
      </c>
      <c r="F131" s="10"/>
    </row>
    <row r="132" spans="1:6" ht="15.6" x14ac:dyDescent="0.3">
      <c r="A132" s="13" t="s">
        <v>138</v>
      </c>
      <c r="B132" s="10">
        <v>78.34</v>
      </c>
      <c r="C132" s="10">
        <v>85.71</v>
      </c>
      <c r="D132" s="5">
        <f t="shared" si="1"/>
        <v>7.3699999999999903</v>
      </c>
      <c r="E132" s="46">
        <f>D132*F5</f>
        <v>56.085699999999932</v>
      </c>
      <c r="F132" s="10"/>
    </row>
    <row r="133" spans="1:6" ht="15.6" x14ac:dyDescent="0.3">
      <c r="A133" s="13" t="s">
        <v>78</v>
      </c>
      <c r="B133" s="10">
        <v>138.66999999999999</v>
      </c>
      <c r="C133" s="10">
        <v>142.65</v>
      </c>
      <c r="D133" s="5">
        <f t="shared" si="1"/>
        <v>3.9800000000000182</v>
      </c>
      <c r="E133" s="46">
        <f>D133*F5</f>
        <v>30.287800000000139</v>
      </c>
      <c r="F133" s="10"/>
    </row>
    <row r="134" spans="1:6" ht="15.6" x14ac:dyDescent="0.3">
      <c r="A134" s="13" t="s">
        <v>79</v>
      </c>
      <c r="B134" s="10">
        <v>83.63</v>
      </c>
      <c r="C134" s="10">
        <v>87.09</v>
      </c>
      <c r="D134" s="5">
        <f t="shared" si="1"/>
        <v>3.460000000000008</v>
      </c>
      <c r="E134" s="46">
        <f>D134*F5</f>
        <v>26.330600000000061</v>
      </c>
      <c r="F134" s="10"/>
    </row>
    <row r="135" spans="1:6" ht="15.6" x14ac:dyDescent="0.3">
      <c r="A135" s="13" t="s">
        <v>80</v>
      </c>
      <c r="B135" s="10">
        <v>87.94</v>
      </c>
      <c r="C135" s="10">
        <v>97.12</v>
      </c>
      <c r="D135" s="5">
        <f t="shared" ref="D135:D145" si="2">C135-B135</f>
        <v>9.1800000000000068</v>
      </c>
      <c r="E135" s="46">
        <f>D135*F5</f>
        <v>69.85980000000005</v>
      </c>
      <c r="F135" s="10"/>
    </row>
    <row r="136" spans="1:6" ht="15.6" x14ac:dyDescent="0.3">
      <c r="A136" s="13" t="s">
        <v>81</v>
      </c>
      <c r="B136" s="10">
        <v>108.85</v>
      </c>
      <c r="C136" s="10">
        <v>113.69</v>
      </c>
      <c r="D136" s="5">
        <f t="shared" si="2"/>
        <v>4.8400000000000034</v>
      </c>
      <c r="E136" s="46">
        <f>D136*F5</f>
        <v>36.832400000000028</v>
      </c>
      <c r="F136" s="10"/>
    </row>
    <row r="137" spans="1:6" ht="15.6" x14ac:dyDescent="0.3">
      <c r="A137" s="13" t="s">
        <v>139</v>
      </c>
      <c r="B137" s="10">
        <v>101.32</v>
      </c>
      <c r="C137" s="10">
        <v>106.5</v>
      </c>
      <c r="D137" s="5">
        <f t="shared" si="2"/>
        <v>5.1800000000000068</v>
      </c>
      <c r="E137" s="46">
        <f>D137*F5</f>
        <v>39.419800000000052</v>
      </c>
      <c r="F137" s="10"/>
    </row>
    <row r="138" spans="1:6" ht="15.6" x14ac:dyDescent="0.3">
      <c r="A138" s="13" t="s">
        <v>82</v>
      </c>
      <c r="B138" s="10">
        <v>88.55</v>
      </c>
      <c r="C138" s="10">
        <v>92.53</v>
      </c>
      <c r="D138" s="5">
        <f t="shared" si="2"/>
        <v>3.980000000000004</v>
      </c>
      <c r="E138" s="46">
        <f>D138*F5</f>
        <v>30.287800000000033</v>
      </c>
      <c r="F138" s="10"/>
    </row>
    <row r="139" spans="1:6" ht="15.6" x14ac:dyDescent="0.3">
      <c r="A139" s="13" t="s">
        <v>140</v>
      </c>
      <c r="B139" s="10">
        <v>56.09</v>
      </c>
      <c r="C139" s="10">
        <v>59.67</v>
      </c>
      <c r="D139" s="5">
        <f t="shared" si="2"/>
        <v>3.5799999999999983</v>
      </c>
      <c r="E139" s="46">
        <f>D139*F5</f>
        <v>27.24379999999999</v>
      </c>
      <c r="F139" s="10"/>
    </row>
    <row r="140" spans="1:6" ht="15.6" x14ac:dyDescent="0.3">
      <c r="A140" s="13" t="s">
        <v>141</v>
      </c>
      <c r="B140" s="10">
        <v>31.35</v>
      </c>
      <c r="C140" s="10">
        <v>32.92</v>
      </c>
      <c r="D140" s="5">
        <f t="shared" si="2"/>
        <v>1.5700000000000003</v>
      </c>
      <c r="E140" s="46">
        <f>D140*F5</f>
        <v>11.947700000000003</v>
      </c>
      <c r="F140" s="10"/>
    </row>
    <row r="141" spans="1:6" ht="15.6" x14ac:dyDescent="0.3">
      <c r="A141" s="13" t="s">
        <v>142</v>
      </c>
      <c r="B141" s="10">
        <v>159.68</v>
      </c>
      <c r="C141" s="10">
        <v>159.72</v>
      </c>
      <c r="D141" s="5">
        <f t="shared" si="2"/>
        <v>3.9999999999992042E-2</v>
      </c>
      <c r="E141" s="46">
        <f>D141*F5</f>
        <v>0.30439999999993944</v>
      </c>
      <c r="F141" s="10"/>
    </row>
    <row r="142" spans="1:6" ht="15.6" x14ac:dyDescent="0.3">
      <c r="A142" s="13" t="s">
        <v>143</v>
      </c>
      <c r="B142" s="10">
        <v>42.48</v>
      </c>
      <c r="C142" s="10">
        <v>45.87</v>
      </c>
      <c r="D142" s="5">
        <f t="shared" si="2"/>
        <v>3.3900000000000006</v>
      </c>
      <c r="E142" s="46">
        <f>D142*F5</f>
        <v>25.797900000000006</v>
      </c>
      <c r="F142" s="10"/>
    </row>
    <row r="143" spans="1:6" ht="15.6" x14ac:dyDescent="0.3">
      <c r="A143" s="13" t="s">
        <v>83</v>
      </c>
      <c r="B143" s="10">
        <v>85.29</v>
      </c>
      <c r="C143" s="10">
        <v>87.35</v>
      </c>
      <c r="D143" s="5">
        <f t="shared" si="2"/>
        <v>2.0599999999999881</v>
      </c>
      <c r="E143" s="46">
        <f>D143*F5</f>
        <v>15.67659999999991</v>
      </c>
      <c r="F143" s="10"/>
    </row>
    <row r="144" spans="1:6" ht="15.6" x14ac:dyDescent="0.3">
      <c r="A144" s="13" t="s">
        <v>144</v>
      </c>
      <c r="B144" s="10">
        <v>272.61</v>
      </c>
      <c r="C144" s="10">
        <v>291.32</v>
      </c>
      <c r="D144" s="5">
        <f t="shared" si="2"/>
        <v>18.70999999999998</v>
      </c>
      <c r="E144" s="46">
        <f>D144*F5</f>
        <v>142.38309999999984</v>
      </c>
      <c r="F144" s="10"/>
    </row>
    <row r="145" spans="1:6" ht="15.6" x14ac:dyDescent="0.3">
      <c r="A145" s="13" t="s">
        <v>145</v>
      </c>
      <c r="B145" s="10">
        <v>35.119999999999997</v>
      </c>
      <c r="C145" s="10">
        <v>50.36</v>
      </c>
      <c r="D145" s="5">
        <f t="shared" si="2"/>
        <v>15.240000000000002</v>
      </c>
      <c r="E145" s="46">
        <f>D145*F5</f>
        <v>115.97640000000003</v>
      </c>
      <c r="F145" s="10"/>
    </row>
    <row r="146" spans="1:6" ht="15.6" x14ac:dyDescent="0.3">
      <c r="A146" s="17" t="s">
        <v>5</v>
      </c>
      <c r="B146" s="19"/>
      <c r="C146" s="19"/>
      <c r="D146" s="8">
        <f>SUM(D7:D145)</f>
        <v>467.13000000000034</v>
      </c>
      <c r="E146" s="8">
        <f>SUM(E6:E145)</f>
        <v>3794.6373000000026</v>
      </c>
      <c r="F146" s="5"/>
    </row>
    <row r="147" spans="1:6" x14ac:dyDescent="0.3">
      <c r="A147" s="20" t="s">
        <v>7</v>
      </c>
      <c r="D147" s="21"/>
      <c r="E147" s="21"/>
      <c r="F147" s="21" t="s">
        <v>195</v>
      </c>
    </row>
    <row r="148" spans="1:6" x14ac:dyDescent="0.3">
      <c r="A148" s="22" t="s">
        <v>84</v>
      </c>
      <c r="B148" s="23"/>
      <c r="C148" s="23"/>
      <c r="D148" s="23"/>
      <c r="E148" s="23"/>
      <c r="F148" s="23"/>
    </row>
    <row r="149" spans="1:6" x14ac:dyDescent="0.3">
      <c r="E149" s="11"/>
    </row>
  </sheetData>
  <mergeCells count="2">
    <mergeCell ref="E8:E17"/>
    <mergeCell ref="E20:E25"/>
  </mergeCells>
  <pageMargins left="0.7" right="0.7" top="0.75" bottom="0.75" header="0.3" footer="0.3"/>
  <pageSetup paperSize="9" scale="95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8"/>
  <sheetViews>
    <sheetView topLeftCell="A139" workbookViewId="0">
      <selection sqref="A1:K151"/>
    </sheetView>
  </sheetViews>
  <sheetFormatPr baseColWidth="10" defaultRowHeight="14.4" x14ac:dyDescent="0.3"/>
  <sheetData>
    <row r="1" spans="1:11" ht="15.6" x14ac:dyDescent="0.3">
      <c r="A1" s="14" t="s">
        <v>0</v>
      </c>
      <c r="B1" s="14"/>
      <c r="C1" s="14"/>
      <c r="D1" s="14"/>
      <c r="E1" s="14"/>
      <c r="F1" s="14"/>
    </row>
    <row r="2" spans="1:11" x14ac:dyDescent="0.3">
      <c r="A2" s="15" t="s">
        <v>146</v>
      </c>
      <c r="C2" s="15"/>
      <c r="D2" s="15"/>
      <c r="E2" s="15"/>
      <c r="F2" s="15"/>
    </row>
    <row r="3" spans="1:11" x14ac:dyDescent="0.3">
      <c r="A3" s="16" t="s">
        <v>196</v>
      </c>
      <c r="B3" s="16"/>
      <c r="C3" s="16"/>
      <c r="D3" s="16"/>
      <c r="E3" s="16"/>
      <c r="F3" s="16"/>
      <c r="I3" t="s">
        <v>189</v>
      </c>
      <c r="J3" t="s">
        <v>188</v>
      </c>
      <c r="K3" t="s">
        <v>190</v>
      </c>
    </row>
    <row r="4" spans="1:11" ht="15.6" x14ac:dyDescent="0.3">
      <c r="A4" s="2" t="s">
        <v>153</v>
      </c>
      <c r="B4" s="15" t="s">
        <v>155</v>
      </c>
      <c r="C4" s="2"/>
      <c r="D4" s="2"/>
      <c r="E4" s="31" t="s">
        <v>151</v>
      </c>
      <c r="F4" s="55">
        <v>10.8</v>
      </c>
      <c r="H4" t="s">
        <v>191</v>
      </c>
      <c r="I4">
        <v>596</v>
      </c>
      <c r="J4">
        <v>41</v>
      </c>
      <c r="K4">
        <f>+I4/J4</f>
        <v>14.536585365853659</v>
      </c>
    </row>
    <row r="5" spans="1:11" ht="16.2" thickBot="1" x14ac:dyDescent="0.35">
      <c r="A5" s="2" t="s">
        <v>154</v>
      </c>
      <c r="B5" s="15" t="s">
        <v>156</v>
      </c>
      <c r="C5" s="2"/>
      <c r="D5" s="2"/>
      <c r="E5" s="3" t="s">
        <v>152</v>
      </c>
      <c r="F5" s="1">
        <v>7.68</v>
      </c>
      <c r="H5" t="s">
        <v>192</v>
      </c>
      <c r="I5">
        <f>1352.1+2133.4</f>
        <v>3485.5</v>
      </c>
      <c r="J5">
        <f>267+191</f>
        <v>458</v>
      </c>
      <c r="K5">
        <f>+I5/J5</f>
        <v>7.6102620087336241</v>
      </c>
    </row>
    <row r="6" spans="1:11" ht="15.6" thickTop="1" thickBot="1" x14ac:dyDescent="0.35">
      <c r="A6" s="4" t="s">
        <v>8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6</v>
      </c>
      <c r="G6" s="38" t="s">
        <v>150</v>
      </c>
      <c r="I6">
        <f>SUM(I4:I5)</f>
        <v>4081.5</v>
      </c>
    </row>
    <row r="7" spans="1:11" ht="16.2" thickTop="1" x14ac:dyDescent="0.3">
      <c r="A7" s="39" t="s">
        <v>85</v>
      </c>
      <c r="B7" s="40">
        <v>1.54</v>
      </c>
      <c r="C7" s="40">
        <v>1.59</v>
      </c>
      <c r="D7" s="41">
        <f t="shared" ref="D7:D70" si="0">C7-B7</f>
        <v>5.0000000000000044E-2</v>
      </c>
      <c r="E7" s="48">
        <f>D7*F4</f>
        <v>0.54000000000000048</v>
      </c>
      <c r="F7" s="35"/>
      <c r="G7" s="49">
        <f>0.1*E7</f>
        <v>5.4000000000000048E-2</v>
      </c>
      <c r="I7" s="56">
        <f>+E146</f>
        <v>4465.4736000000003</v>
      </c>
    </row>
    <row r="8" spans="1:11" ht="15.6" x14ac:dyDescent="0.3">
      <c r="A8" s="26" t="s">
        <v>86</v>
      </c>
      <c r="B8" s="24"/>
      <c r="C8" s="24"/>
      <c r="D8" s="25">
        <f t="shared" si="0"/>
        <v>0</v>
      </c>
      <c r="E8" s="196">
        <f>D12*F4</f>
        <v>80.891999999999953</v>
      </c>
      <c r="F8" s="36"/>
      <c r="G8" s="49">
        <f>0.1*E8</f>
        <v>8.0891999999999964</v>
      </c>
    </row>
    <row r="9" spans="1:11" ht="15.6" x14ac:dyDescent="0.3">
      <c r="A9" s="26" t="s">
        <v>87</v>
      </c>
      <c r="B9" s="24"/>
      <c r="C9" s="24"/>
      <c r="D9" s="25">
        <f t="shared" si="0"/>
        <v>0</v>
      </c>
      <c r="E9" s="197"/>
      <c r="F9" s="36"/>
      <c r="G9" s="49">
        <f>0.1*E8</f>
        <v>8.0891999999999964</v>
      </c>
      <c r="I9" s="56">
        <f>+I6-I7</f>
        <v>-383.97360000000026</v>
      </c>
    </row>
    <row r="10" spans="1:11" ht="15.6" x14ac:dyDescent="0.3">
      <c r="A10" s="26" t="s">
        <v>88</v>
      </c>
      <c r="B10" s="24"/>
      <c r="C10" s="24"/>
      <c r="D10" s="25">
        <f t="shared" si="0"/>
        <v>0</v>
      </c>
      <c r="E10" s="197"/>
      <c r="F10" s="36"/>
      <c r="G10" s="49">
        <f>0.1*E8</f>
        <v>8.0891999999999964</v>
      </c>
    </row>
    <row r="11" spans="1:11" ht="15.6" x14ac:dyDescent="0.3">
      <c r="A11" s="27" t="s">
        <v>9</v>
      </c>
      <c r="B11" s="24"/>
      <c r="C11" s="24"/>
      <c r="D11" s="25">
        <f t="shared" si="0"/>
        <v>0</v>
      </c>
      <c r="E11" s="197"/>
      <c r="F11" s="36"/>
      <c r="G11" s="49">
        <f>0.1*E8</f>
        <v>8.0891999999999964</v>
      </c>
    </row>
    <row r="12" spans="1:11" ht="15.6" x14ac:dyDescent="0.3">
      <c r="A12" s="27" t="s">
        <v>10</v>
      </c>
      <c r="B12" s="24">
        <v>112.7</v>
      </c>
      <c r="C12" s="24">
        <v>120.19</v>
      </c>
      <c r="D12" s="25">
        <f t="shared" si="0"/>
        <v>7.4899999999999949</v>
      </c>
      <c r="E12" s="197"/>
      <c r="F12" s="36"/>
      <c r="G12" s="49">
        <f>0.1*E8</f>
        <v>8.0891999999999964</v>
      </c>
    </row>
    <row r="13" spans="1:11" ht="15.6" x14ac:dyDescent="0.3">
      <c r="A13" s="27" t="s">
        <v>11</v>
      </c>
      <c r="B13" s="24"/>
      <c r="C13" s="24"/>
      <c r="D13" s="25">
        <f t="shared" si="0"/>
        <v>0</v>
      </c>
      <c r="E13" s="197"/>
      <c r="F13" s="36"/>
      <c r="G13" s="49">
        <f>0.1*E8</f>
        <v>8.0891999999999964</v>
      </c>
    </row>
    <row r="14" spans="1:11" ht="15.6" x14ac:dyDescent="0.3">
      <c r="A14" s="27" t="s">
        <v>12</v>
      </c>
      <c r="B14" s="24"/>
      <c r="C14" s="24"/>
      <c r="D14" s="25">
        <f t="shared" si="0"/>
        <v>0</v>
      </c>
      <c r="E14" s="197"/>
      <c r="F14" s="36"/>
      <c r="G14" s="49">
        <f>0.1*E8</f>
        <v>8.0891999999999964</v>
      </c>
    </row>
    <row r="15" spans="1:11" ht="15.6" x14ac:dyDescent="0.3">
      <c r="A15" s="27" t="s">
        <v>13</v>
      </c>
      <c r="B15" s="24"/>
      <c r="C15" s="24"/>
      <c r="D15" s="25">
        <f t="shared" si="0"/>
        <v>0</v>
      </c>
      <c r="E15" s="197"/>
      <c r="F15" s="36"/>
      <c r="G15" s="49">
        <f>0.1*E8</f>
        <v>8.0891999999999964</v>
      </c>
    </row>
    <row r="16" spans="1:11" ht="15.6" x14ac:dyDescent="0.3">
      <c r="A16" s="27" t="s">
        <v>89</v>
      </c>
      <c r="B16" s="24"/>
      <c r="C16" s="24"/>
      <c r="D16" s="25">
        <f t="shared" si="0"/>
        <v>0</v>
      </c>
      <c r="E16" s="197"/>
      <c r="F16" s="36"/>
      <c r="G16" s="49">
        <f>0.1*E8</f>
        <v>8.0891999999999964</v>
      </c>
    </row>
    <row r="17" spans="1:7" ht="15.6" x14ac:dyDescent="0.3">
      <c r="A17" s="27" t="s">
        <v>147</v>
      </c>
      <c r="B17" s="24"/>
      <c r="C17" s="24"/>
      <c r="D17" s="25">
        <f t="shared" si="0"/>
        <v>0</v>
      </c>
      <c r="E17" s="198"/>
      <c r="F17" s="36"/>
      <c r="G17" s="49">
        <f>0.1*E8</f>
        <v>8.0891999999999964</v>
      </c>
    </row>
    <row r="18" spans="1:7" ht="15.6" x14ac:dyDescent="0.3">
      <c r="A18" s="12" t="s">
        <v>149</v>
      </c>
      <c r="B18" s="32"/>
      <c r="C18" s="32"/>
      <c r="D18" s="25">
        <f t="shared" si="0"/>
        <v>0</v>
      </c>
      <c r="E18" s="34">
        <f>D18*F4</f>
        <v>0</v>
      </c>
      <c r="F18" s="5"/>
      <c r="G18" s="49">
        <f>0.1*E9</f>
        <v>0</v>
      </c>
    </row>
    <row r="19" spans="1:7" ht="15.6" x14ac:dyDescent="0.3">
      <c r="A19" s="12" t="s">
        <v>16</v>
      </c>
      <c r="B19" s="32">
        <v>32.35</v>
      </c>
      <c r="C19" s="32">
        <v>33.1</v>
      </c>
      <c r="D19" s="33">
        <f t="shared" si="0"/>
        <v>0.75</v>
      </c>
      <c r="E19" s="34">
        <f>D19*F4</f>
        <v>8.1000000000000014</v>
      </c>
      <c r="F19" s="5"/>
      <c r="G19" s="49">
        <v>8</v>
      </c>
    </row>
    <row r="20" spans="1:7" ht="15.6" x14ac:dyDescent="0.3">
      <c r="A20" s="28" t="s">
        <v>90</v>
      </c>
      <c r="B20" s="29"/>
      <c r="C20" s="29"/>
      <c r="D20" s="30">
        <f t="shared" si="0"/>
        <v>0</v>
      </c>
      <c r="E20" s="193">
        <f>D23*F4</f>
        <v>34.235999999999869</v>
      </c>
      <c r="F20" s="36"/>
      <c r="G20" s="49">
        <f>0.17*E20</f>
        <v>5.820119999999978</v>
      </c>
    </row>
    <row r="21" spans="1:7" ht="15.6" x14ac:dyDescent="0.3">
      <c r="A21" s="28" t="s">
        <v>14</v>
      </c>
      <c r="B21" s="29"/>
      <c r="C21" s="29"/>
      <c r="D21" s="30">
        <f t="shared" si="0"/>
        <v>0</v>
      </c>
      <c r="E21" s="194"/>
      <c r="F21" s="36"/>
      <c r="G21" s="49">
        <f>0.17*E20</f>
        <v>5.820119999999978</v>
      </c>
    </row>
    <row r="22" spans="1:7" ht="15.6" x14ac:dyDescent="0.3">
      <c r="A22" s="28" t="s">
        <v>148</v>
      </c>
      <c r="B22" s="29"/>
      <c r="C22" s="29"/>
      <c r="D22" s="30">
        <f t="shared" si="0"/>
        <v>0</v>
      </c>
      <c r="E22" s="194"/>
      <c r="F22" s="36"/>
      <c r="G22" s="49">
        <f>0.17*E20</f>
        <v>5.820119999999978</v>
      </c>
    </row>
    <row r="23" spans="1:7" ht="15.6" x14ac:dyDescent="0.3">
      <c r="A23" s="28" t="s">
        <v>15</v>
      </c>
      <c r="B23" s="29">
        <v>95.54</v>
      </c>
      <c r="C23" s="29">
        <v>98.71</v>
      </c>
      <c r="D23" s="30">
        <f t="shared" si="0"/>
        <v>3.1699999999999875</v>
      </c>
      <c r="E23" s="194"/>
      <c r="F23" s="36"/>
      <c r="G23" s="49">
        <f>0.17*E20</f>
        <v>5.820119999999978</v>
      </c>
    </row>
    <row r="24" spans="1:7" ht="15.6" x14ac:dyDescent="0.3">
      <c r="A24" s="28" t="s">
        <v>17</v>
      </c>
      <c r="B24" s="29"/>
      <c r="C24" s="29"/>
      <c r="D24" s="30">
        <f t="shared" si="0"/>
        <v>0</v>
      </c>
      <c r="E24" s="194"/>
      <c r="F24" s="36"/>
      <c r="G24" s="49">
        <f>0.17*E20</f>
        <v>5.820119999999978</v>
      </c>
    </row>
    <row r="25" spans="1:7" ht="15.6" x14ac:dyDescent="0.3">
      <c r="A25" s="28" t="s">
        <v>91</v>
      </c>
      <c r="B25" s="29"/>
      <c r="C25" s="29"/>
      <c r="D25" s="30">
        <f t="shared" si="0"/>
        <v>0</v>
      </c>
      <c r="E25" s="195"/>
      <c r="F25" s="36"/>
      <c r="G25" s="49">
        <f>0.17*E20</f>
        <v>5.820119999999978</v>
      </c>
    </row>
    <row r="26" spans="1:7" ht="15.6" x14ac:dyDescent="0.3">
      <c r="A26" s="12" t="s">
        <v>92</v>
      </c>
      <c r="B26" s="6">
        <v>6.82</v>
      </c>
      <c r="C26" s="6">
        <v>6.82</v>
      </c>
      <c r="D26" s="5">
        <f t="shared" si="0"/>
        <v>0</v>
      </c>
      <c r="E26" s="7">
        <f>D26*F4</f>
        <v>0</v>
      </c>
      <c r="F26" s="5"/>
    </row>
    <row r="27" spans="1:7" ht="15.6" x14ac:dyDescent="0.3">
      <c r="A27" s="12" t="s">
        <v>93</v>
      </c>
      <c r="B27" s="6">
        <v>22.31</v>
      </c>
      <c r="C27" s="6">
        <v>22.55</v>
      </c>
      <c r="D27" s="5">
        <f t="shared" si="0"/>
        <v>0.24000000000000199</v>
      </c>
      <c r="E27" s="7">
        <f>D27*F4</f>
        <v>2.5920000000000218</v>
      </c>
      <c r="F27" s="5"/>
    </row>
    <row r="28" spans="1:7" ht="15.6" x14ac:dyDescent="0.3">
      <c r="A28" s="12" t="s">
        <v>94</v>
      </c>
      <c r="B28" s="5">
        <v>26.9</v>
      </c>
      <c r="C28" s="5">
        <v>28.69</v>
      </c>
      <c r="D28" s="5">
        <f t="shared" si="0"/>
        <v>1.7900000000000027</v>
      </c>
      <c r="E28" s="7">
        <f>D28*F4</f>
        <v>19.332000000000029</v>
      </c>
      <c r="F28" s="5"/>
    </row>
    <row r="29" spans="1:7" ht="15.6" x14ac:dyDescent="0.3">
      <c r="A29" s="12" t="s">
        <v>95</v>
      </c>
      <c r="B29" s="6">
        <v>10.27</v>
      </c>
      <c r="C29" s="6">
        <v>10.61</v>
      </c>
      <c r="D29" s="5">
        <f t="shared" si="0"/>
        <v>0.33999999999999986</v>
      </c>
      <c r="E29" s="7">
        <f>D29*F4</f>
        <v>3.6719999999999988</v>
      </c>
      <c r="F29" s="5"/>
    </row>
    <row r="30" spans="1:7" ht="15.6" x14ac:dyDescent="0.3">
      <c r="A30" s="12" t="s">
        <v>96</v>
      </c>
      <c r="B30" s="6">
        <v>4.93</v>
      </c>
      <c r="C30" s="6">
        <v>4.93</v>
      </c>
      <c r="D30" s="5">
        <f t="shared" si="0"/>
        <v>0</v>
      </c>
      <c r="E30" s="7">
        <f>D30*F4</f>
        <v>0</v>
      </c>
      <c r="F30" s="5"/>
    </row>
    <row r="31" spans="1:7" ht="15.6" x14ac:dyDescent="0.3">
      <c r="A31" s="12" t="s">
        <v>97</v>
      </c>
      <c r="B31" s="6">
        <v>22.27</v>
      </c>
      <c r="C31" s="6">
        <v>22.55</v>
      </c>
      <c r="D31" s="5">
        <f t="shared" si="0"/>
        <v>0.28000000000000114</v>
      </c>
      <c r="E31" s="7">
        <f>D31*F4</f>
        <v>3.0240000000000125</v>
      </c>
      <c r="F31" s="5"/>
    </row>
    <row r="32" spans="1:7" ht="15.6" x14ac:dyDescent="0.3">
      <c r="A32" s="12" t="s">
        <v>98</v>
      </c>
      <c r="B32" s="6">
        <v>0.75</v>
      </c>
      <c r="C32" s="6">
        <v>0.75</v>
      </c>
      <c r="D32" s="5">
        <f t="shared" si="0"/>
        <v>0</v>
      </c>
      <c r="E32" s="7">
        <f>D32*F4</f>
        <v>0</v>
      </c>
      <c r="F32" s="5"/>
    </row>
    <row r="33" spans="1:6" ht="15.6" x14ac:dyDescent="0.3">
      <c r="A33" s="12" t="s">
        <v>99</v>
      </c>
      <c r="B33" s="6">
        <v>21.93</v>
      </c>
      <c r="C33" s="6">
        <v>22.33</v>
      </c>
      <c r="D33" s="5">
        <f t="shared" si="0"/>
        <v>0.39999999999999858</v>
      </c>
      <c r="E33" s="7">
        <f>D33*F4</f>
        <v>4.3199999999999852</v>
      </c>
      <c r="F33" s="5"/>
    </row>
    <row r="34" spans="1:6" ht="15.6" x14ac:dyDescent="0.3">
      <c r="A34" s="12" t="s">
        <v>100</v>
      </c>
      <c r="B34" s="6">
        <v>14.46</v>
      </c>
      <c r="C34" s="6">
        <v>14.46</v>
      </c>
      <c r="D34" s="5">
        <f t="shared" si="0"/>
        <v>0</v>
      </c>
      <c r="E34" s="7">
        <f>D34*F4</f>
        <v>0</v>
      </c>
      <c r="F34" s="5"/>
    </row>
    <row r="35" spans="1:6" ht="15.6" x14ac:dyDescent="0.3">
      <c r="A35" s="12" t="s">
        <v>101</v>
      </c>
      <c r="B35" s="6">
        <v>10.23</v>
      </c>
      <c r="C35" s="6">
        <v>10.55</v>
      </c>
      <c r="D35" s="5">
        <f t="shared" si="0"/>
        <v>0.32000000000000028</v>
      </c>
      <c r="E35" s="7">
        <f>D35*F4</f>
        <v>3.4560000000000035</v>
      </c>
      <c r="F35" s="5"/>
    </row>
    <row r="36" spans="1:6" ht="15.6" x14ac:dyDescent="0.3">
      <c r="A36" s="12" t="s">
        <v>102</v>
      </c>
      <c r="B36" s="6">
        <v>2.44</v>
      </c>
      <c r="C36" s="6">
        <v>2.56</v>
      </c>
      <c r="D36" s="5">
        <f t="shared" si="0"/>
        <v>0.12000000000000011</v>
      </c>
      <c r="E36" s="7">
        <f>D36*F4</f>
        <v>1.2960000000000012</v>
      </c>
      <c r="F36" s="5"/>
    </row>
    <row r="37" spans="1:6" ht="15.6" x14ac:dyDescent="0.3">
      <c r="A37" s="12" t="s">
        <v>103</v>
      </c>
      <c r="B37" s="6">
        <v>10.67</v>
      </c>
      <c r="C37" s="6">
        <v>11.61</v>
      </c>
      <c r="D37" s="5">
        <f t="shared" si="0"/>
        <v>0.9399999999999995</v>
      </c>
      <c r="E37" s="46">
        <f>D37*F4</f>
        <v>10.151999999999996</v>
      </c>
      <c r="F37" s="10"/>
    </row>
    <row r="38" spans="1:6" ht="15.6" x14ac:dyDescent="0.3">
      <c r="A38" s="12" t="s">
        <v>104</v>
      </c>
      <c r="B38" s="10">
        <v>20.94</v>
      </c>
      <c r="C38" s="10">
        <v>21.53</v>
      </c>
      <c r="D38" s="5">
        <f>C38-B38</f>
        <v>0.58999999999999986</v>
      </c>
      <c r="E38" s="46">
        <f>D38*F4</f>
        <v>6.371999999999999</v>
      </c>
      <c r="F38" s="10"/>
    </row>
    <row r="39" spans="1:6" ht="15.6" x14ac:dyDescent="0.3">
      <c r="A39" s="12" t="s">
        <v>105</v>
      </c>
      <c r="B39" s="10">
        <v>15.77</v>
      </c>
      <c r="C39" s="10">
        <v>18.98</v>
      </c>
      <c r="D39" s="5">
        <f t="shared" si="0"/>
        <v>3.2100000000000009</v>
      </c>
      <c r="E39" s="46">
        <f>D39*F4</f>
        <v>34.668000000000013</v>
      </c>
      <c r="F39" s="10"/>
    </row>
    <row r="40" spans="1:6" ht="15.6" x14ac:dyDescent="0.3">
      <c r="A40" s="12" t="s">
        <v>106</v>
      </c>
      <c r="B40" s="10">
        <v>14.37</v>
      </c>
      <c r="C40" s="10">
        <v>14.37</v>
      </c>
      <c r="D40" s="5">
        <f>C40-B40</f>
        <v>0</v>
      </c>
      <c r="E40" s="46">
        <f>D40*F4</f>
        <v>0</v>
      </c>
      <c r="F40" s="10"/>
    </row>
    <row r="41" spans="1:6" ht="15.6" x14ac:dyDescent="0.3">
      <c r="A41" s="12" t="s">
        <v>18</v>
      </c>
      <c r="B41" s="10">
        <v>1.5</v>
      </c>
      <c r="C41" s="10">
        <v>1.5</v>
      </c>
      <c r="D41" s="5">
        <f t="shared" si="0"/>
        <v>0</v>
      </c>
      <c r="E41" s="46">
        <f>D41*F4</f>
        <v>0</v>
      </c>
      <c r="F41" s="10"/>
    </row>
    <row r="42" spans="1:6" ht="15.6" x14ac:dyDescent="0.3">
      <c r="A42" s="12" t="s">
        <v>19</v>
      </c>
      <c r="B42" s="10">
        <v>65.56</v>
      </c>
      <c r="C42" s="10">
        <v>68.39</v>
      </c>
      <c r="D42" s="5">
        <f>C42-B42</f>
        <v>2.8299999999999983</v>
      </c>
      <c r="E42" s="46">
        <f>D42*F4</f>
        <v>30.563999999999982</v>
      </c>
      <c r="F42" s="10"/>
    </row>
    <row r="43" spans="1:6" ht="15.6" x14ac:dyDescent="0.3">
      <c r="A43" s="12" t="s">
        <v>107</v>
      </c>
      <c r="B43" s="10">
        <v>16.45</v>
      </c>
      <c r="C43" s="10">
        <v>17.350000000000001</v>
      </c>
      <c r="D43" s="5">
        <f t="shared" si="0"/>
        <v>0.90000000000000213</v>
      </c>
      <c r="E43" s="46">
        <f>D43*F4</f>
        <v>9.7200000000000237</v>
      </c>
      <c r="F43" s="10"/>
    </row>
    <row r="44" spans="1:6" ht="15.6" x14ac:dyDescent="0.3">
      <c r="A44" s="12" t="s">
        <v>108</v>
      </c>
      <c r="B44" s="10">
        <v>5.74</v>
      </c>
      <c r="C44" s="10">
        <v>5.74</v>
      </c>
      <c r="D44" s="5">
        <f t="shared" si="0"/>
        <v>0</v>
      </c>
      <c r="E44" s="46">
        <f>D44*F4</f>
        <v>0</v>
      </c>
      <c r="F44" s="10"/>
    </row>
    <row r="45" spans="1:6" ht="15.6" x14ac:dyDescent="0.3">
      <c r="A45" s="12" t="s">
        <v>20</v>
      </c>
      <c r="B45" s="10">
        <v>13.75</v>
      </c>
      <c r="C45" s="10">
        <v>14.29</v>
      </c>
      <c r="D45" s="5">
        <f t="shared" si="0"/>
        <v>0.53999999999999915</v>
      </c>
      <c r="E45" s="46">
        <f>D45*F4</f>
        <v>5.831999999999991</v>
      </c>
      <c r="F45" s="10"/>
    </row>
    <row r="46" spans="1:6" ht="15.6" x14ac:dyDescent="0.3">
      <c r="A46" s="12" t="s">
        <v>21</v>
      </c>
      <c r="B46" s="10">
        <v>2.99</v>
      </c>
      <c r="C46" s="10">
        <v>2.99</v>
      </c>
      <c r="D46" s="5">
        <f t="shared" si="0"/>
        <v>0</v>
      </c>
      <c r="E46" s="46">
        <f>D46*F4</f>
        <v>0</v>
      </c>
      <c r="F46" s="10"/>
    </row>
    <row r="47" spans="1:6" ht="15.6" x14ac:dyDescent="0.3">
      <c r="A47" s="12" t="s">
        <v>22</v>
      </c>
      <c r="B47" s="10">
        <v>45.44</v>
      </c>
      <c r="C47" s="10">
        <v>46.85</v>
      </c>
      <c r="D47" s="5">
        <f t="shared" si="0"/>
        <v>1.4100000000000037</v>
      </c>
      <c r="E47" s="46">
        <f>D47*F4</f>
        <v>15.228000000000041</v>
      </c>
      <c r="F47" s="10"/>
    </row>
    <row r="48" spans="1:6" ht="15.6" x14ac:dyDescent="0.3">
      <c r="A48" s="12" t="s">
        <v>23</v>
      </c>
      <c r="B48" s="10">
        <v>12.15</v>
      </c>
      <c r="C48" s="10">
        <v>12.66</v>
      </c>
      <c r="D48" s="5">
        <f t="shared" si="0"/>
        <v>0.50999999999999979</v>
      </c>
      <c r="E48" s="46">
        <f>D48*F4</f>
        <v>5.5079999999999982</v>
      </c>
      <c r="F48" s="10"/>
    </row>
    <row r="49" spans="1:6" ht="15.6" x14ac:dyDescent="0.3">
      <c r="A49" s="12" t="s">
        <v>24</v>
      </c>
      <c r="B49" s="10">
        <v>8.08</v>
      </c>
      <c r="C49" s="10">
        <v>8.57</v>
      </c>
      <c r="D49" s="5">
        <f t="shared" si="0"/>
        <v>0.49000000000000021</v>
      </c>
      <c r="E49" s="46">
        <f>D49*F4</f>
        <v>5.2920000000000025</v>
      </c>
      <c r="F49" s="10"/>
    </row>
    <row r="50" spans="1:6" ht="15.6" x14ac:dyDescent="0.3">
      <c r="A50" s="12" t="s">
        <v>25</v>
      </c>
      <c r="B50" s="10">
        <v>2.2799999999999998</v>
      </c>
      <c r="C50" s="10">
        <v>2.2799999999999998</v>
      </c>
      <c r="D50" s="5">
        <f t="shared" si="0"/>
        <v>0</v>
      </c>
      <c r="E50" s="46">
        <f>D50*F4</f>
        <v>0</v>
      </c>
      <c r="F50" s="10"/>
    </row>
    <row r="51" spans="1:6" ht="15.6" x14ac:dyDescent="0.3">
      <c r="A51" s="12" t="s">
        <v>26</v>
      </c>
      <c r="B51" s="10">
        <v>13.46</v>
      </c>
      <c r="C51" s="10">
        <v>13.82</v>
      </c>
      <c r="D51" s="5">
        <f t="shared" si="0"/>
        <v>0.35999999999999943</v>
      </c>
      <c r="E51" s="46">
        <f>D51*F4</f>
        <v>3.8879999999999941</v>
      </c>
      <c r="F51" s="10"/>
    </row>
    <row r="52" spans="1:6" ht="15.6" x14ac:dyDescent="0.3">
      <c r="A52" s="12" t="s">
        <v>27</v>
      </c>
      <c r="B52" s="10">
        <v>12.25</v>
      </c>
      <c r="C52" s="10">
        <v>12.97</v>
      </c>
      <c r="D52" s="5">
        <f t="shared" si="0"/>
        <v>0.72000000000000064</v>
      </c>
      <c r="E52" s="46">
        <f>D52*F4</f>
        <v>7.7760000000000078</v>
      </c>
      <c r="F52" s="10"/>
    </row>
    <row r="53" spans="1:6" ht="15.6" x14ac:dyDescent="0.3">
      <c r="A53" s="12" t="s">
        <v>109</v>
      </c>
      <c r="B53" s="10">
        <v>51.87</v>
      </c>
      <c r="C53" s="10">
        <v>51.87</v>
      </c>
      <c r="D53" s="5">
        <f>C53-B53</f>
        <v>0</v>
      </c>
      <c r="E53" s="46">
        <f>D53*F4</f>
        <v>0</v>
      </c>
      <c r="F53" s="10"/>
    </row>
    <row r="54" spans="1:6" ht="15.6" x14ac:dyDescent="0.3">
      <c r="A54" s="12" t="s">
        <v>28</v>
      </c>
      <c r="B54" s="10">
        <v>7.44</v>
      </c>
      <c r="C54" s="10">
        <v>7.79</v>
      </c>
      <c r="D54" s="5">
        <f t="shared" si="0"/>
        <v>0.34999999999999964</v>
      </c>
      <c r="E54" s="46">
        <f>D54*F4</f>
        <v>3.7799999999999963</v>
      </c>
      <c r="F54" s="10"/>
    </row>
    <row r="55" spans="1:6" ht="15.6" x14ac:dyDescent="0.3">
      <c r="A55" s="12" t="s">
        <v>29</v>
      </c>
      <c r="B55" s="10">
        <v>28.06</v>
      </c>
      <c r="C55" s="10">
        <v>29.07</v>
      </c>
      <c r="D55" s="5">
        <f t="shared" si="0"/>
        <v>1.0100000000000016</v>
      </c>
      <c r="E55" s="46">
        <f>D55*F4</f>
        <v>10.908000000000017</v>
      </c>
      <c r="F55" s="10"/>
    </row>
    <row r="56" spans="1:6" ht="15.6" x14ac:dyDescent="0.3">
      <c r="A56" s="12" t="s">
        <v>30</v>
      </c>
      <c r="B56" s="10">
        <v>0.98</v>
      </c>
      <c r="C56" s="10">
        <v>0.98</v>
      </c>
      <c r="D56" s="5">
        <f t="shared" si="0"/>
        <v>0</v>
      </c>
      <c r="E56" s="46">
        <f>D56*F4</f>
        <v>0</v>
      </c>
      <c r="F56" s="10"/>
    </row>
    <row r="57" spans="1:6" ht="15.6" x14ac:dyDescent="0.3">
      <c r="A57" s="12" t="s">
        <v>31</v>
      </c>
      <c r="B57" s="10">
        <v>5.16</v>
      </c>
      <c r="C57" s="10">
        <v>5.23</v>
      </c>
      <c r="D57" s="5">
        <f>C57-B57</f>
        <v>7.0000000000000284E-2</v>
      </c>
      <c r="E57" s="46">
        <f>D57*F4</f>
        <v>0.75600000000000311</v>
      </c>
      <c r="F57" s="10"/>
    </row>
    <row r="58" spans="1:6" ht="15.6" x14ac:dyDescent="0.3">
      <c r="A58" s="12" t="s">
        <v>32</v>
      </c>
      <c r="B58" s="10">
        <v>23.98</v>
      </c>
      <c r="C58" s="10">
        <v>24.78</v>
      </c>
      <c r="D58" s="5">
        <f t="shared" si="0"/>
        <v>0.80000000000000071</v>
      </c>
      <c r="E58" s="46">
        <f>D58*F4</f>
        <v>8.6400000000000077</v>
      </c>
      <c r="F58" s="10"/>
    </row>
    <row r="59" spans="1:6" ht="15.6" x14ac:dyDescent="0.3">
      <c r="A59" s="12" t="s">
        <v>33</v>
      </c>
      <c r="B59" s="10">
        <v>17.84</v>
      </c>
      <c r="C59" s="10">
        <v>18.02</v>
      </c>
      <c r="D59" s="5">
        <f t="shared" si="0"/>
        <v>0.17999999999999972</v>
      </c>
      <c r="E59" s="46">
        <f>D59*F4</f>
        <v>1.9439999999999971</v>
      </c>
      <c r="F59" s="10"/>
    </row>
    <row r="60" spans="1:6" ht="15.6" x14ac:dyDescent="0.3">
      <c r="A60" s="12" t="s">
        <v>34</v>
      </c>
      <c r="B60" s="10">
        <v>11.61</v>
      </c>
      <c r="C60" s="10">
        <v>12.06</v>
      </c>
      <c r="D60" s="5">
        <f t="shared" si="0"/>
        <v>0.45000000000000107</v>
      </c>
      <c r="E60" s="46">
        <f>D60*F4</f>
        <v>4.8600000000000119</v>
      </c>
      <c r="F60" s="10"/>
    </row>
    <row r="61" spans="1:6" ht="15.6" x14ac:dyDescent="0.3">
      <c r="A61" s="12" t="s">
        <v>110</v>
      </c>
      <c r="B61" s="10">
        <v>1</v>
      </c>
      <c r="C61" s="10">
        <v>1</v>
      </c>
      <c r="D61" s="5">
        <f t="shared" si="0"/>
        <v>0</v>
      </c>
      <c r="E61" s="46">
        <f>D61*F4</f>
        <v>0</v>
      </c>
      <c r="F61" s="10"/>
    </row>
    <row r="62" spans="1:6" ht="15.6" x14ac:dyDescent="0.3">
      <c r="A62" s="12" t="s">
        <v>35</v>
      </c>
      <c r="B62" s="10">
        <v>30.72</v>
      </c>
      <c r="C62" s="10">
        <v>31.95</v>
      </c>
      <c r="D62" s="5">
        <f t="shared" si="0"/>
        <v>1.2300000000000004</v>
      </c>
      <c r="E62" s="46">
        <f>D62*F4</f>
        <v>13.284000000000006</v>
      </c>
      <c r="F62" s="10"/>
    </row>
    <row r="63" spans="1:6" ht="15.6" x14ac:dyDescent="0.3">
      <c r="A63" s="12" t="s">
        <v>111</v>
      </c>
      <c r="B63" s="10">
        <v>1.41</v>
      </c>
      <c r="C63" s="10">
        <v>1.41</v>
      </c>
      <c r="D63" s="5">
        <f t="shared" si="0"/>
        <v>0</v>
      </c>
      <c r="E63" s="46">
        <f>D63*F4</f>
        <v>0</v>
      </c>
      <c r="F63" s="10"/>
    </row>
    <row r="64" spans="1:6" ht="15.6" x14ac:dyDescent="0.3">
      <c r="A64" s="12" t="s">
        <v>36</v>
      </c>
      <c r="B64" s="10">
        <v>41.07</v>
      </c>
      <c r="C64" s="10">
        <v>43.33</v>
      </c>
      <c r="D64" s="5">
        <f>C64-B64</f>
        <v>2.259999999999998</v>
      </c>
      <c r="E64" s="46">
        <f>D64*F4</f>
        <v>24.40799999999998</v>
      </c>
      <c r="F64" s="10"/>
    </row>
    <row r="65" spans="1:6" ht="15.6" x14ac:dyDescent="0.3">
      <c r="A65" s="12" t="s">
        <v>37</v>
      </c>
      <c r="B65" s="10">
        <v>6.11</v>
      </c>
      <c r="C65" s="10">
        <v>7.27</v>
      </c>
      <c r="D65" s="5">
        <f>C65-B65</f>
        <v>1.1599999999999993</v>
      </c>
      <c r="E65" s="46">
        <f>D65*F4</f>
        <v>12.527999999999993</v>
      </c>
      <c r="F65" s="10"/>
    </row>
    <row r="66" spans="1:6" ht="15.6" x14ac:dyDescent="0.3">
      <c r="A66" s="12" t="s">
        <v>38</v>
      </c>
      <c r="B66" s="10">
        <v>2.1800000000000002</v>
      </c>
      <c r="C66" s="10">
        <v>2.1800000000000002</v>
      </c>
      <c r="D66" s="5">
        <f t="shared" si="0"/>
        <v>0</v>
      </c>
      <c r="E66" s="46">
        <f>D66*F4</f>
        <v>0</v>
      </c>
      <c r="F66" s="10"/>
    </row>
    <row r="67" spans="1:6" ht="15.6" x14ac:dyDescent="0.3">
      <c r="A67" s="12" t="s">
        <v>39</v>
      </c>
      <c r="B67" s="10">
        <v>1.43</v>
      </c>
      <c r="C67" s="10">
        <v>1.43</v>
      </c>
      <c r="D67" s="5">
        <f t="shared" si="0"/>
        <v>0</v>
      </c>
      <c r="E67" s="46">
        <f>D67*F4</f>
        <v>0</v>
      </c>
      <c r="F67" s="10"/>
    </row>
    <row r="68" spans="1:6" ht="15.6" x14ac:dyDescent="0.3">
      <c r="A68" s="12" t="s">
        <v>40</v>
      </c>
      <c r="B68" s="10">
        <v>1.82</v>
      </c>
      <c r="C68" s="10">
        <v>1.82</v>
      </c>
      <c r="D68" s="5">
        <f t="shared" si="0"/>
        <v>0</v>
      </c>
      <c r="E68" s="46">
        <f>D68*F4</f>
        <v>0</v>
      </c>
      <c r="F68" s="10"/>
    </row>
    <row r="69" spans="1:6" ht="15.6" x14ac:dyDescent="0.3">
      <c r="A69" s="12" t="s">
        <v>112</v>
      </c>
      <c r="B69" s="10">
        <v>1.2</v>
      </c>
      <c r="C69" s="10">
        <v>1.2</v>
      </c>
      <c r="D69" s="5">
        <f t="shared" si="0"/>
        <v>0</v>
      </c>
      <c r="E69" s="46">
        <f>D69*F4</f>
        <v>0</v>
      </c>
      <c r="F69" s="10"/>
    </row>
    <row r="70" spans="1:6" ht="15.6" x14ac:dyDescent="0.3">
      <c r="A70" s="12" t="s">
        <v>113</v>
      </c>
      <c r="B70" s="10">
        <v>1.54</v>
      </c>
      <c r="C70" s="10">
        <v>1.54</v>
      </c>
      <c r="D70" s="5">
        <f t="shared" si="0"/>
        <v>0</v>
      </c>
      <c r="E70" s="46">
        <f>D70*F4</f>
        <v>0</v>
      </c>
      <c r="F70" s="10"/>
    </row>
    <row r="71" spans="1:6" ht="15.6" x14ac:dyDescent="0.3">
      <c r="A71" s="12" t="s">
        <v>114</v>
      </c>
      <c r="B71" s="10">
        <v>8.0399999999999991</v>
      </c>
      <c r="C71" s="10">
        <v>8.58</v>
      </c>
      <c r="D71" s="5">
        <f t="shared" ref="D71:D134" si="1">C71-B71</f>
        <v>0.54000000000000092</v>
      </c>
      <c r="E71" s="46">
        <f>D71*F4</f>
        <v>5.8320000000000105</v>
      </c>
      <c r="F71" s="10"/>
    </row>
    <row r="72" spans="1:6" ht="15.6" x14ac:dyDescent="0.3">
      <c r="A72" s="12" t="s">
        <v>115</v>
      </c>
      <c r="B72" s="10">
        <v>1.97</v>
      </c>
      <c r="C72" s="10">
        <v>1.97</v>
      </c>
      <c r="D72" s="5">
        <f t="shared" si="1"/>
        <v>0</v>
      </c>
      <c r="E72" s="46">
        <f>D72*F4</f>
        <v>0</v>
      </c>
      <c r="F72" s="10"/>
    </row>
    <row r="73" spans="1:6" ht="15.6" x14ac:dyDescent="0.3">
      <c r="A73" s="12" t="s">
        <v>116</v>
      </c>
      <c r="B73" s="10">
        <v>5.72</v>
      </c>
      <c r="C73" s="10">
        <v>5.72</v>
      </c>
      <c r="D73" s="5">
        <f t="shared" si="1"/>
        <v>0</v>
      </c>
      <c r="E73" s="46">
        <f>D73*F4</f>
        <v>0</v>
      </c>
      <c r="F73" s="10"/>
    </row>
    <row r="74" spans="1:6" ht="15.6" x14ac:dyDescent="0.3">
      <c r="A74" s="12" t="s">
        <v>41</v>
      </c>
      <c r="B74" s="10">
        <v>1.22</v>
      </c>
      <c r="C74" s="10">
        <v>1.22</v>
      </c>
      <c r="D74" s="5">
        <f t="shared" si="1"/>
        <v>0</v>
      </c>
      <c r="E74" s="46">
        <f>D74*F4</f>
        <v>0</v>
      </c>
      <c r="F74" s="10"/>
    </row>
    <row r="75" spans="1:6" ht="15.6" x14ac:dyDescent="0.3">
      <c r="A75" s="12" t="s">
        <v>42</v>
      </c>
      <c r="B75" s="10">
        <v>6.21</v>
      </c>
      <c r="C75" s="10">
        <v>6.21</v>
      </c>
      <c r="D75" s="5">
        <f t="shared" si="1"/>
        <v>0</v>
      </c>
      <c r="E75" s="46">
        <f>D75*F4</f>
        <v>0</v>
      </c>
      <c r="F75" s="10"/>
    </row>
    <row r="76" spans="1:6" ht="15.6" x14ac:dyDescent="0.3">
      <c r="A76" s="12" t="s">
        <v>117</v>
      </c>
      <c r="B76" s="10">
        <v>1.57</v>
      </c>
      <c r="C76" s="10">
        <v>1.57</v>
      </c>
      <c r="D76" s="5">
        <f t="shared" si="1"/>
        <v>0</v>
      </c>
      <c r="E76" s="46">
        <f>D76*F4</f>
        <v>0</v>
      </c>
      <c r="F76" s="10"/>
    </row>
    <row r="77" spans="1:6" ht="15.6" x14ac:dyDescent="0.3">
      <c r="A77" s="13" t="s">
        <v>43</v>
      </c>
      <c r="B77" s="10">
        <v>138.53</v>
      </c>
      <c r="C77" s="10">
        <v>146.63999999999999</v>
      </c>
      <c r="D77" s="5">
        <f t="shared" si="1"/>
        <v>8.1099999999999852</v>
      </c>
      <c r="E77" s="46">
        <f>D77*F5</f>
        <v>62.284799999999883</v>
      </c>
      <c r="F77" s="10"/>
    </row>
    <row r="78" spans="1:6" ht="15.6" x14ac:dyDescent="0.3">
      <c r="A78" s="13" t="s">
        <v>44</v>
      </c>
      <c r="B78" s="10">
        <v>88.97</v>
      </c>
      <c r="C78" s="10">
        <v>96.33</v>
      </c>
      <c r="D78" s="5">
        <f t="shared" si="1"/>
        <v>7.3599999999999994</v>
      </c>
      <c r="E78" s="46">
        <f>D78*F5</f>
        <v>56.524799999999992</v>
      </c>
      <c r="F78" s="10"/>
    </row>
    <row r="79" spans="1:6" ht="15.6" x14ac:dyDescent="0.3">
      <c r="A79" s="13" t="s">
        <v>118</v>
      </c>
      <c r="B79" s="10">
        <v>106.09</v>
      </c>
      <c r="C79" s="10">
        <v>115.08</v>
      </c>
      <c r="D79" s="5">
        <f t="shared" si="1"/>
        <v>8.9899999999999949</v>
      </c>
      <c r="E79" s="46">
        <f>D79*F5</f>
        <v>69.043199999999956</v>
      </c>
      <c r="F79" s="10"/>
    </row>
    <row r="80" spans="1:6" ht="15.6" x14ac:dyDescent="0.3">
      <c r="A80" s="13" t="s">
        <v>119</v>
      </c>
      <c r="B80" s="10">
        <v>16.03</v>
      </c>
      <c r="C80" s="10">
        <v>19.46</v>
      </c>
      <c r="D80" s="5">
        <f t="shared" si="1"/>
        <v>3.4299999999999997</v>
      </c>
      <c r="E80" s="46">
        <f>D80*F5</f>
        <v>26.342399999999998</v>
      </c>
      <c r="F80" s="10"/>
    </row>
    <row r="81" spans="1:6" ht="15.6" x14ac:dyDescent="0.3">
      <c r="A81" s="13" t="s">
        <v>45</v>
      </c>
      <c r="B81" s="10">
        <v>122.94</v>
      </c>
      <c r="C81" s="10">
        <v>123.98</v>
      </c>
      <c r="D81" s="5">
        <f t="shared" si="1"/>
        <v>1.0400000000000063</v>
      </c>
      <c r="E81" s="46">
        <f>D81*F5</f>
        <v>7.9872000000000476</v>
      </c>
      <c r="F81" s="10"/>
    </row>
    <row r="82" spans="1:6" ht="15.6" x14ac:dyDescent="0.3">
      <c r="A82" s="13" t="s">
        <v>46</v>
      </c>
      <c r="B82" s="10">
        <v>236.38</v>
      </c>
      <c r="C82" s="10">
        <v>247.3</v>
      </c>
      <c r="D82" s="5">
        <f t="shared" si="1"/>
        <v>10.920000000000016</v>
      </c>
      <c r="E82" s="46">
        <f>D82*F5</f>
        <v>83.865600000000114</v>
      </c>
      <c r="F82" s="10"/>
    </row>
    <row r="83" spans="1:6" ht="15.6" x14ac:dyDescent="0.3">
      <c r="A83" s="13" t="s">
        <v>47</v>
      </c>
      <c r="B83" s="10">
        <v>42.14</v>
      </c>
      <c r="C83" s="10">
        <v>47.16</v>
      </c>
      <c r="D83" s="5">
        <f t="shared" si="1"/>
        <v>5.019999999999996</v>
      </c>
      <c r="E83" s="46">
        <f>D83*F5</f>
        <v>38.553599999999967</v>
      </c>
      <c r="F83" s="10"/>
    </row>
    <row r="84" spans="1:6" ht="15.6" x14ac:dyDescent="0.3">
      <c r="A84" s="13" t="s">
        <v>48</v>
      </c>
      <c r="B84" s="10">
        <v>108.33</v>
      </c>
      <c r="C84" s="10">
        <v>114.8</v>
      </c>
      <c r="D84" s="5">
        <f t="shared" si="1"/>
        <v>6.4699999999999989</v>
      </c>
      <c r="E84" s="46">
        <f>D84*F5</f>
        <v>49.689599999999992</v>
      </c>
      <c r="F84" s="10"/>
    </row>
    <row r="85" spans="1:6" ht="15.6" x14ac:dyDescent="0.3">
      <c r="A85" s="13" t="s">
        <v>49</v>
      </c>
      <c r="B85" s="10">
        <v>166.27</v>
      </c>
      <c r="C85" s="10">
        <v>181.25</v>
      </c>
      <c r="D85" s="5">
        <f t="shared" si="1"/>
        <v>14.97999999999999</v>
      </c>
      <c r="E85" s="46">
        <f>D85*F5</f>
        <v>115.04639999999992</v>
      </c>
      <c r="F85" s="10"/>
    </row>
    <row r="86" spans="1:6" ht="15.6" x14ac:dyDescent="0.3">
      <c r="A86" s="57" t="s">
        <v>50</v>
      </c>
      <c r="B86" s="10">
        <v>286.67</v>
      </c>
      <c r="C86" s="10">
        <v>313.16000000000003</v>
      </c>
      <c r="D86" s="5">
        <f t="shared" si="1"/>
        <v>26.490000000000009</v>
      </c>
      <c r="E86" s="46">
        <f>D86*F5</f>
        <v>203.44320000000008</v>
      </c>
      <c r="F86" s="10"/>
    </row>
    <row r="87" spans="1:6" ht="15.6" x14ac:dyDescent="0.3">
      <c r="A87" s="13" t="s">
        <v>51</v>
      </c>
      <c r="B87" s="10">
        <v>41.48</v>
      </c>
      <c r="C87" s="10">
        <v>43.65</v>
      </c>
      <c r="D87" s="5">
        <f t="shared" si="1"/>
        <v>2.1700000000000017</v>
      </c>
      <c r="E87" s="46">
        <f>D87*F5</f>
        <v>16.665600000000012</v>
      </c>
      <c r="F87" s="10"/>
    </row>
    <row r="88" spans="1:6" ht="15.6" x14ac:dyDescent="0.3">
      <c r="A88" s="13" t="s">
        <v>52</v>
      </c>
      <c r="B88" s="10">
        <v>59.47</v>
      </c>
      <c r="C88" s="10">
        <v>59.55</v>
      </c>
      <c r="D88" s="5">
        <f t="shared" si="1"/>
        <v>7.9999999999998295E-2</v>
      </c>
      <c r="E88" s="46">
        <f>D88*F5</f>
        <v>0.61439999999998685</v>
      </c>
      <c r="F88" s="10"/>
    </row>
    <row r="89" spans="1:6" ht="15.6" x14ac:dyDescent="0.3">
      <c r="A89" s="13" t="s">
        <v>120</v>
      </c>
      <c r="B89" s="10">
        <v>201.17</v>
      </c>
      <c r="C89" s="10">
        <v>214.67</v>
      </c>
      <c r="D89" s="5">
        <f t="shared" si="1"/>
        <v>13.5</v>
      </c>
      <c r="E89" s="46">
        <f>D89*F5</f>
        <v>103.67999999999999</v>
      </c>
      <c r="F89" s="10"/>
    </row>
    <row r="90" spans="1:6" ht="15.6" x14ac:dyDescent="0.3">
      <c r="A90" s="13" t="s">
        <v>53</v>
      </c>
      <c r="B90" s="10">
        <v>108.72</v>
      </c>
      <c r="C90" s="10">
        <v>117.25</v>
      </c>
      <c r="D90" s="5">
        <f t="shared" si="1"/>
        <v>8.5300000000000011</v>
      </c>
      <c r="E90" s="46">
        <f>D90*F5</f>
        <v>65.510400000000004</v>
      </c>
      <c r="F90" s="10"/>
    </row>
    <row r="91" spans="1:6" ht="15.6" x14ac:dyDescent="0.3">
      <c r="A91" s="13" t="s">
        <v>121</v>
      </c>
      <c r="B91" s="10">
        <v>9.09</v>
      </c>
      <c r="C91" s="10">
        <v>14.08</v>
      </c>
      <c r="D91" s="5">
        <f t="shared" si="1"/>
        <v>4.99</v>
      </c>
      <c r="E91" s="46">
        <f>D91*F5</f>
        <v>38.3232</v>
      </c>
      <c r="F91" s="10"/>
    </row>
    <row r="92" spans="1:6" ht="15.6" x14ac:dyDescent="0.3">
      <c r="A92" s="13" t="s">
        <v>54</v>
      </c>
      <c r="B92" s="10">
        <v>81.19</v>
      </c>
      <c r="C92" s="10">
        <v>92.55</v>
      </c>
      <c r="D92" s="5">
        <f t="shared" si="1"/>
        <v>11.36</v>
      </c>
      <c r="E92" s="46">
        <f>D92*F5</f>
        <v>87.244799999999998</v>
      </c>
      <c r="F92" s="10"/>
    </row>
    <row r="93" spans="1:6" ht="15.6" x14ac:dyDescent="0.3">
      <c r="A93" s="13" t="s">
        <v>55</v>
      </c>
      <c r="B93" s="10">
        <v>60.77</v>
      </c>
      <c r="C93" s="10">
        <v>62.96</v>
      </c>
      <c r="D93" s="5">
        <f t="shared" si="1"/>
        <v>2.1899999999999977</v>
      </c>
      <c r="E93" s="46">
        <f>D93*F5</f>
        <v>16.819199999999981</v>
      </c>
      <c r="F93" s="10"/>
    </row>
    <row r="94" spans="1:6" ht="15.6" x14ac:dyDescent="0.3">
      <c r="A94" s="13" t="s">
        <v>122</v>
      </c>
      <c r="B94" s="10">
        <v>218.66</v>
      </c>
      <c r="C94" s="10">
        <v>237.79</v>
      </c>
      <c r="D94" s="5">
        <f t="shared" si="1"/>
        <v>19.129999999999995</v>
      </c>
      <c r="E94" s="46">
        <f>D94*F5</f>
        <v>146.91839999999996</v>
      </c>
      <c r="F94" s="10"/>
    </row>
    <row r="95" spans="1:6" ht="15.6" x14ac:dyDescent="0.3">
      <c r="A95" s="13" t="s">
        <v>56</v>
      </c>
      <c r="B95" s="10">
        <v>115.35</v>
      </c>
      <c r="C95" s="10">
        <v>121.51</v>
      </c>
      <c r="D95" s="5">
        <f t="shared" si="1"/>
        <v>6.1600000000000108</v>
      </c>
      <c r="E95" s="46">
        <f>D95*F5</f>
        <v>47.308800000000083</v>
      </c>
      <c r="F95" s="10"/>
    </row>
    <row r="96" spans="1:6" ht="15.6" x14ac:dyDescent="0.3">
      <c r="A96" s="12" t="s">
        <v>57</v>
      </c>
      <c r="B96" s="10">
        <v>68.400000000000006</v>
      </c>
      <c r="C96" s="10">
        <v>81.25</v>
      </c>
      <c r="D96" s="5">
        <f t="shared" si="1"/>
        <v>12.849999999999994</v>
      </c>
      <c r="E96" s="46">
        <f>D96*F5</f>
        <v>98.68799999999996</v>
      </c>
      <c r="F96" s="10"/>
    </row>
    <row r="97" spans="1:6" ht="15.6" x14ac:dyDescent="0.3">
      <c r="A97" s="12" t="s">
        <v>58</v>
      </c>
      <c r="B97" s="10">
        <v>4.79</v>
      </c>
      <c r="C97" s="10">
        <v>4.79</v>
      </c>
      <c r="D97" s="5">
        <f t="shared" si="1"/>
        <v>0</v>
      </c>
      <c r="E97" s="46">
        <f>D97*F5</f>
        <v>0</v>
      </c>
      <c r="F97" s="10"/>
    </row>
    <row r="98" spans="1:6" ht="15.6" x14ac:dyDescent="0.3">
      <c r="A98" s="13" t="s">
        <v>59</v>
      </c>
      <c r="B98" s="10">
        <v>473.25</v>
      </c>
      <c r="C98" s="10">
        <v>496.01</v>
      </c>
      <c r="D98" s="5">
        <f t="shared" si="1"/>
        <v>22.759999999999991</v>
      </c>
      <c r="E98" s="46">
        <f>D98*F5</f>
        <v>174.79679999999993</v>
      </c>
      <c r="F98" s="10"/>
    </row>
    <row r="99" spans="1:6" ht="15.6" x14ac:dyDescent="0.3">
      <c r="A99" s="13" t="s">
        <v>60</v>
      </c>
      <c r="B99" s="10">
        <v>102.2</v>
      </c>
      <c r="C99" s="10">
        <v>106.53</v>
      </c>
      <c r="D99" s="5">
        <f t="shared" si="1"/>
        <v>4.3299999999999983</v>
      </c>
      <c r="E99" s="46">
        <f>D99*F5</f>
        <v>33.254399999999983</v>
      </c>
      <c r="F99" s="10"/>
    </row>
    <row r="100" spans="1:6" ht="15.6" x14ac:dyDescent="0.3">
      <c r="A100" s="13" t="s">
        <v>61</v>
      </c>
      <c r="B100" s="10">
        <v>95.13</v>
      </c>
      <c r="C100" s="10">
        <v>101.24</v>
      </c>
      <c r="D100" s="5">
        <f t="shared" si="1"/>
        <v>6.1099999999999994</v>
      </c>
      <c r="E100" s="46">
        <f>D100*F5</f>
        <v>46.924799999999991</v>
      </c>
      <c r="F100" s="10"/>
    </row>
    <row r="101" spans="1:6" ht="15.6" x14ac:dyDescent="0.3">
      <c r="A101" s="13" t="s">
        <v>62</v>
      </c>
      <c r="B101" s="10">
        <v>352.87</v>
      </c>
      <c r="C101" s="10">
        <v>361.63</v>
      </c>
      <c r="D101" s="5">
        <f t="shared" si="1"/>
        <v>8.7599999999999909</v>
      </c>
      <c r="E101" s="46">
        <f>D101*F5</f>
        <v>67.276799999999923</v>
      </c>
      <c r="F101" s="10"/>
    </row>
    <row r="102" spans="1:6" ht="15.6" x14ac:dyDescent="0.3">
      <c r="A102" s="13" t="s">
        <v>63</v>
      </c>
      <c r="B102" s="10">
        <v>178.83</v>
      </c>
      <c r="C102" s="10">
        <v>183.37</v>
      </c>
      <c r="D102" s="5">
        <f t="shared" si="1"/>
        <v>4.539999999999992</v>
      </c>
      <c r="E102" s="46">
        <f>D102*F5</f>
        <v>34.86719999999994</v>
      </c>
      <c r="F102" s="10"/>
    </row>
    <row r="103" spans="1:6" ht="15.6" x14ac:dyDescent="0.3">
      <c r="A103" s="13" t="s">
        <v>123</v>
      </c>
      <c r="B103" s="10">
        <v>26.92</v>
      </c>
      <c r="C103" s="10">
        <v>30.3</v>
      </c>
      <c r="D103" s="5">
        <f t="shared" si="1"/>
        <v>3.379999999999999</v>
      </c>
      <c r="E103" s="46">
        <f>D103*F5</f>
        <v>25.95839999999999</v>
      </c>
      <c r="F103" s="10"/>
    </row>
    <row r="104" spans="1:6" ht="15.6" x14ac:dyDescent="0.3">
      <c r="A104" s="13" t="s">
        <v>64</v>
      </c>
      <c r="B104" s="10">
        <v>64.430000000000007</v>
      </c>
      <c r="C104" s="10">
        <v>66.36</v>
      </c>
      <c r="D104" s="5">
        <f t="shared" si="1"/>
        <v>1.9299999999999926</v>
      </c>
      <c r="E104" s="46">
        <f>D104*F5</f>
        <v>14.822399999999943</v>
      </c>
      <c r="F104" s="10"/>
    </row>
    <row r="105" spans="1:6" ht="15.6" x14ac:dyDescent="0.3">
      <c r="A105" s="13" t="s">
        <v>65</v>
      </c>
      <c r="B105" s="10">
        <v>104.5</v>
      </c>
      <c r="C105" s="10">
        <v>108.88</v>
      </c>
      <c r="D105" s="5">
        <f t="shared" si="1"/>
        <v>4.3799999999999955</v>
      </c>
      <c r="E105" s="46">
        <f>D105*F5</f>
        <v>33.638399999999962</v>
      </c>
      <c r="F105" s="10"/>
    </row>
    <row r="106" spans="1:6" ht="15.6" x14ac:dyDescent="0.3">
      <c r="A106" s="13" t="s">
        <v>66</v>
      </c>
      <c r="B106" s="10">
        <v>119.8</v>
      </c>
      <c r="C106" s="10">
        <v>120.01</v>
      </c>
      <c r="D106" s="5">
        <f t="shared" si="1"/>
        <v>0.21000000000000796</v>
      </c>
      <c r="E106" s="46">
        <f>D106*F5</f>
        <v>1.6128000000000611</v>
      </c>
      <c r="F106" s="10"/>
    </row>
    <row r="107" spans="1:6" ht="15.6" x14ac:dyDescent="0.3">
      <c r="A107" s="13" t="s">
        <v>124</v>
      </c>
      <c r="B107" s="10">
        <v>34.5</v>
      </c>
      <c r="C107" s="10">
        <v>36.479999999999997</v>
      </c>
      <c r="D107" s="5">
        <f t="shared" si="1"/>
        <v>1.9799999999999969</v>
      </c>
      <c r="E107" s="46">
        <f>D107*F5</f>
        <v>15.206399999999975</v>
      </c>
      <c r="F107" s="10"/>
    </row>
    <row r="108" spans="1:6" ht="15.6" x14ac:dyDescent="0.3">
      <c r="A108" s="13" t="s">
        <v>67</v>
      </c>
      <c r="B108" s="10">
        <v>68.83</v>
      </c>
      <c r="C108" s="10">
        <v>73.12</v>
      </c>
      <c r="D108" s="5">
        <f t="shared" si="1"/>
        <v>4.2900000000000063</v>
      </c>
      <c r="E108" s="46">
        <f>D108*F5</f>
        <v>32.947200000000045</v>
      </c>
      <c r="F108" s="10"/>
    </row>
    <row r="109" spans="1:6" ht="15.6" x14ac:dyDescent="0.3">
      <c r="A109" s="50" t="s">
        <v>68</v>
      </c>
      <c r="B109" s="51">
        <v>100.66</v>
      </c>
      <c r="C109" s="51">
        <v>108.5</v>
      </c>
      <c r="D109" s="52">
        <f t="shared" si="1"/>
        <v>7.8400000000000034</v>
      </c>
      <c r="E109" s="53">
        <f>D109*F5</f>
        <v>60.211200000000026</v>
      </c>
      <c r="F109" s="51"/>
    </row>
    <row r="110" spans="1:6" ht="15.6" x14ac:dyDescent="0.3">
      <c r="A110" s="13" t="s">
        <v>125</v>
      </c>
      <c r="B110" s="10">
        <v>128.75</v>
      </c>
      <c r="C110" s="10">
        <v>143.71</v>
      </c>
      <c r="D110" s="5">
        <f>C110-B110</f>
        <v>14.960000000000008</v>
      </c>
      <c r="E110" s="46">
        <f>D110*F5</f>
        <v>114.89280000000005</v>
      </c>
      <c r="F110" s="10"/>
    </row>
    <row r="111" spans="1:6" ht="15.6" x14ac:dyDescent="0.3">
      <c r="A111" s="13" t="s">
        <v>126</v>
      </c>
      <c r="B111" s="10">
        <v>44.11</v>
      </c>
      <c r="C111" s="10">
        <v>49.87</v>
      </c>
      <c r="D111" s="5">
        <f t="shared" si="1"/>
        <v>5.759999999999998</v>
      </c>
      <c r="E111" s="46">
        <f>D111*F5</f>
        <v>44.236799999999981</v>
      </c>
      <c r="F111" s="10"/>
    </row>
    <row r="112" spans="1:6" ht="15.6" x14ac:dyDescent="0.3">
      <c r="A112" s="13" t="s">
        <v>69</v>
      </c>
      <c r="B112" s="10">
        <v>58.83</v>
      </c>
      <c r="C112" s="10">
        <v>63.93</v>
      </c>
      <c r="D112" s="5">
        <f t="shared" si="1"/>
        <v>5.1000000000000014</v>
      </c>
      <c r="E112" s="46">
        <f>D112*F5</f>
        <v>39.168000000000006</v>
      </c>
      <c r="F112" s="10"/>
    </row>
    <row r="113" spans="1:7" ht="15.6" x14ac:dyDescent="0.3">
      <c r="A113" s="13" t="s">
        <v>127</v>
      </c>
      <c r="B113" s="10">
        <v>218.15</v>
      </c>
      <c r="C113" s="10">
        <v>239.97</v>
      </c>
      <c r="D113" s="5">
        <f t="shared" si="1"/>
        <v>21.819999999999993</v>
      </c>
      <c r="E113" s="46">
        <f>D113*F5</f>
        <v>167.57759999999993</v>
      </c>
      <c r="F113" s="10"/>
    </row>
    <row r="114" spans="1:7" ht="15.6" x14ac:dyDescent="0.3">
      <c r="A114" s="13" t="s">
        <v>128</v>
      </c>
      <c r="B114" s="10">
        <v>106.56</v>
      </c>
      <c r="C114" s="10">
        <v>117.48</v>
      </c>
      <c r="D114" s="5">
        <f t="shared" si="1"/>
        <v>10.920000000000002</v>
      </c>
      <c r="E114" s="46">
        <f>D114*F5</f>
        <v>83.865600000000015</v>
      </c>
      <c r="F114" s="10"/>
    </row>
    <row r="115" spans="1:7" ht="15.6" x14ac:dyDescent="0.3">
      <c r="A115" s="13" t="s">
        <v>129</v>
      </c>
      <c r="B115" s="10">
        <v>99.01</v>
      </c>
      <c r="C115" s="10">
        <v>104.18</v>
      </c>
      <c r="D115" s="5">
        <f t="shared" si="1"/>
        <v>5.1700000000000017</v>
      </c>
      <c r="E115" s="46">
        <f>D115*F5</f>
        <v>39.705600000000011</v>
      </c>
      <c r="F115" s="10"/>
    </row>
    <row r="116" spans="1:7" ht="15.6" x14ac:dyDescent="0.3">
      <c r="A116" s="13" t="s">
        <v>70</v>
      </c>
      <c r="B116" s="10">
        <v>76.13</v>
      </c>
      <c r="C116" s="10">
        <v>79.92</v>
      </c>
      <c r="D116" s="5">
        <f t="shared" si="1"/>
        <v>3.7900000000000063</v>
      </c>
      <c r="E116" s="46">
        <f>D116*F5</f>
        <v>29.107200000000049</v>
      </c>
      <c r="F116" s="10"/>
    </row>
    <row r="117" spans="1:7" ht="15.6" x14ac:dyDescent="0.3">
      <c r="A117" s="13" t="s">
        <v>71</v>
      </c>
      <c r="B117" s="10">
        <v>151.71</v>
      </c>
      <c r="C117" s="10">
        <v>157.15</v>
      </c>
      <c r="D117" s="5">
        <f t="shared" si="1"/>
        <v>5.4399999999999977</v>
      </c>
      <c r="E117" s="46">
        <f>D117*F5</f>
        <v>41.779199999999982</v>
      </c>
      <c r="F117" s="10"/>
    </row>
    <row r="118" spans="1:7" ht="15.6" x14ac:dyDescent="0.3">
      <c r="A118" s="13" t="s">
        <v>130</v>
      </c>
      <c r="B118" s="10">
        <v>5.2</v>
      </c>
      <c r="C118" s="10">
        <v>6.09</v>
      </c>
      <c r="D118" s="5">
        <f t="shared" si="1"/>
        <v>0.88999999999999968</v>
      </c>
      <c r="E118" s="46">
        <f>D118*F5</f>
        <v>6.8351999999999977</v>
      </c>
      <c r="F118" s="10"/>
    </row>
    <row r="119" spans="1:7" ht="15.6" x14ac:dyDescent="0.3">
      <c r="A119" s="13" t="s">
        <v>131</v>
      </c>
      <c r="B119" s="10">
        <v>1.44</v>
      </c>
      <c r="C119" s="10">
        <v>1.44</v>
      </c>
      <c r="D119" s="5">
        <f t="shared" si="1"/>
        <v>0</v>
      </c>
      <c r="E119" s="46">
        <f>D119*F5</f>
        <v>0</v>
      </c>
      <c r="F119" s="10"/>
      <c r="G119" t="s">
        <v>168</v>
      </c>
    </row>
    <row r="120" spans="1:7" ht="15.6" x14ac:dyDescent="0.3">
      <c r="A120" s="13" t="s">
        <v>72</v>
      </c>
      <c r="B120" s="10">
        <v>73.290000000000006</v>
      </c>
      <c r="C120" s="10">
        <v>78.47</v>
      </c>
      <c r="D120" s="5">
        <f t="shared" si="1"/>
        <v>5.1799999999999926</v>
      </c>
      <c r="E120" s="46">
        <f>D120*F5</f>
        <v>39.782399999999939</v>
      </c>
      <c r="F120" s="10"/>
    </row>
    <row r="121" spans="1:7" ht="15.6" x14ac:dyDescent="0.3">
      <c r="A121" s="13" t="s">
        <v>73</v>
      </c>
      <c r="B121" s="10">
        <v>168.79</v>
      </c>
      <c r="C121" s="10">
        <v>195.22</v>
      </c>
      <c r="D121" s="5">
        <f t="shared" si="1"/>
        <v>26.430000000000007</v>
      </c>
      <c r="E121" s="46">
        <f>D121*F5</f>
        <v>202.98240000000004</v>
      </c>
      <c r="F121" s="10"/>
    </row>
    <row r="122" spans="1:7" ht="15.6" x14ac:dyDescent="0.3">
      <c r="A122" s="13" t="s">
        <v>74</v>
      </c>
      <c r="B122" s="10">
        <v>41.17</v>
      </c>
      <c r="C122" s="10">
        <v>48.05</v>
      </c>
      <c r="D122" s="5">
        <f t="shared" si="1"/>
        <v>6.8799999999999955</v>
      </c>
      <c r="E122" s="46">
        <f>D122*F5</f>
        <v>52.838399999999965</v>
      </c>
      <c r="F122" s="10"/>
    </row>
    <row r="123" spans="1:7" ht="15.6" x14ac:dyDescent="0.3">
      <c r="A123" s="13" t="s">
        <v>132</v>
      </c>
      <c r="B123" s="10">
        <v>2.76</v>
      </c>
      <c r="C123" s="10">
        <v>3.37</v>
      </c>
      <c r="D123" s="5">
        <f t="shared" si="1"/>
        <v>0.61000000000000032</v>
      </c>
      <c r="E123" s="46">
        <f>D123*F5</f>
        <v>4.6848000000000019</v>
      </c>
      <c r="F123" s="10"/>
    </row>
    <row r="124" spans="1:7" ht="15.6" x14ac:dyDescent="0.3">
      <c r="A124" s="13" t="s">
        <v>133</v>
      </c>
      <c r="B124" s="10">
        <v>47.13</v>
      </c>
      <c r="C124" s="10">
        <v>47.15</v>
      </c>
      <c r="D124" s="5">
        <f t="shared" si="1"/>
        <v>1.9999999999996021E-2</v>
      </c>
      <c r="E124" s="46">
        <f>D124*F5</f>
        <v>0.15359999999996943</v>
      </c>
      <c r="F124" s="10"/>
    </row>
    <row r="125" spans="1:7" ht="15.6" x14ac:dyDescent="0.3">
      <c r="A125" s="13" t="s">
        <v>75</v>
      </c>
      <c r="B125" s="10">
        <v>40.799999999999997</v>
      </c>
      <c r="C125" s="10">
        <v>47.81</v>
      </c>
      <c r="D125" s="5">
        <f t="shared" si="1"/>
        <v>7.0100000000000051</v>
      </c>
      <c r="E125" s="46">
        <f>D125*F5</f>
        <v>53.836800000000039</v>
      </c>
      <c r="F125" s="10"/>
    </row>
    <row r="126" spans="1:7" ht="15.6" x14ac:dyDescent="0.3">
      <c r="A126" s="13" t="s">
        <v>134</v>
      </c>
      <c r="B126" s="10">
        <v>8.9</v>
      </c>
      <c r="C126" s="10">
        <v>18.690000000000001</v>
      </c>
      <c r="D126" s="5">
        <f t="shared" si="1"/>
        <v>9.7900000000000009</v>
      </c>
      <c r="E126" s="46">
        <f>D126*F5</f>
        <v>75.187200000000004</v>
      </c>
      <c r="F126" s="10"/>
    </row>
    <row r="127" spans="1:7" ht="15.6" x14ac:dyDescent="0.3">
      <c r="A127" s="13" t="s">
        <v>135</v>
      </c>
      <c r="B127" s="10">
        <v>63.94</v>
      </c>
      <c r="C127" s="10">
        <v>68.75</v>
      </c>
      <c r="D127" s="5">
        <f t="shared" si="1"/>
        <v>4.8100000000000023</v>
      </c>
      <c r="E127" s="46">
        <f>D127*F5</f>
        <v>36.940800000000017</v>
      </c>
      <c r="F127" s="10"/>
    </row>
    <row r="128" spans="1:7" ht="15.6" x14ac:dyDescent="0.3">
      <c r="A128" s="13" t="s">
        <v>76</v>
      </c>
      <c r="B128" s="10">
        <v>39.78</v>
      </c>
      <c r="C128" s="10">
        <v>41.25</v>
      </c>
      <c r="D128" s="5">
        <f t="shared" si="1"/>
        <v>1.4699999999999989</v>
      </c>
      <c r="E128" s="46">
        <f>D128*F5</f>
        <v>11.289599999999991</v>
      </c>
      <c r="F128" s="10"/>
    </row>
    <row r="129" spans="1:6" ht="15.6" x14ac:dyDescent="0.3">
      <c r="A129" s="13" t="s">
        <v>136</v>
      </c>
      <c r="B129" s="10">
        <v>113.04</v>
      </c>
      <c r="C129" s="10">
        <v>124.11</v>
      </c>
      <c r="D129" s="5">
        <f t="shared" si="1"/>
        <v>11.069999999999993</v>
      </c>
      <c r="E129" s="46">
        <f>D129*F5</f>
        <v>85.017599999999945</v>
      </c>
      <c r="F129" s="10"/>
    </row>
    <row r="130" spans="1:6" ht="15.6" x14ac:dyDescent="0.3">
      <c r="A130" s="13" t="s">
        <v>137</v>
      </c>
      <c r="B130" s="10">
        <v>95.8</v>
      </c>
      <c r="C130" s="10">
        <v>102.81</v>
      </c>
      <c r="D130" s="5">
        <f t="shared" si="1"/>
        <v>7.0100000000000051</v>
      </c>
      <c r="E130" s="46">
        <f>D130*F5</f>
        <v>53.836800000000039</v>
      </c>
      <c r="F130" s="54"/>
    </row>
    <row r="131" spans="1:6" ht="15.6" x14ac:dyDescent="0.3">
      <c r="A131" s="13" t="s">
        <v>77</v>
      </c>
      <c r="B131" s="10">
        <v>80.900000000000006</v>
      </c>
      <c r="C131" s="10">
        <v>87.88</v>
      </c>
      <c r="D131" s="5">
        <f t="shared" si="1"/>
        <v>6.9799999999999898</v>
      </c>
      <c r="E131" s="46">
        <f>D131*F5</f>
        <v>53.606399999999923</v>
      </c>
      <c r="F131" s="10"/>
    </row>
    <row r="132" spans="1:6" ht="15.6" x14ac:dyDescent="0.3">
      <c r="A132" s="13" t="s">
        <v>138</v>
      </c>
      <c r="B132" s="10">
        <v>85.71</v>
      </c>
      <c r="C132" s="10">
        <v>92.23</v>
      </c>
      <c r="D132" s="5">
        <f t="shared" si="1"/>
        <v>6.5200000000000102</v>
      </c>
      <c r="E132" s="46">
        <f>D132*F5</f>
        <v>50.073600000000077</v>
      </c>
      <c r="F132" s="10"/>
    </row>
    <row r="133" spans="1:6" ht="15.6" x14ac:dyDescent="0.3">
      <c r="A133" s="13" t="s">
        <v>78</v>
      </c>
      <c r="B133" s="10">
        <v>142.65</v>
      </c>
      <c r="C133" s="10">
        <v>159.35</v>
      </c>
      <c r="D133" s="5">
        <f t="shared" si="1"/>
        <v>16.699999999999989</v>
      </c>
      <c r="E133" s="46">
        <f>D133*F5</f>
        <v>128.25599999999991</v>
      </c>
      <c r="F133" s="10"/>
    </row>
    <row r="134" spans="1:6" ht="15.6" x14ac:dyDescent="0.3">
      <c r="A134" s="13" t="s">
        <v>79</v>
      </c>
      <c r="B134" s="10">
        <v>87.09</v>
      </c>
      <c r="C134" s="10">
        <v>90.56</v>
      </c>
      <c r="D134" s="5">
        <f t="shared" si="1"/>
        <v>3.4699999999999989</v>
      </c>
      <c r="E134" s="46">
        <f>D134*F5</f>
        <v>26.649599999999989</v>
      </c>
      <c r="F134" s="10"/>
    </row>
    <row r="135" spans="1:6" ht="15.6" x14ac:dyDescent="0.3">
      <c r="A135" s="13" t="s">
        <v>80</v>
      </c>
      <c r="B135" s="10">
        <v>97.12</v>
      </c>
      <c r="C135" s="10">
        <v>109.19</v>
      </c>
      <c r="D135" s="5">
        <f t="shared" ref="D135:D145" si="2">C135-B135</f>
        <v>12.069999999999993</v>
      </c>
      <c r="E135" s="46">
        <f>D135*F5</f>
        <v>92.697599999999937</v>
      </c>
      <c r="F135" s="10"/>
    </row>
    <row r="136" spans="1:6" ht="15.6" x14ac:dyDescent="0.3">
      <c r="A136" s="13" t="s">
        <v>81</v>
      </c>
      <c r="B136" s="10">
        <v>113.69</v>
      </c>
      <c r="C136" s="10">
        <v>117.03</v>
      </c>
      <c r="D136" s="5">
        <f t="shared" si="2"/>
        <v>3.3400000000000034</v>
      </c>
      <c r="E136" s="46">
        <f>D136*F5</f>
        <v>25.651200000000024</v>
      </c>
      <c r="F136" s="10"/>
    </row>
    <row r="137" spans="1:6" ht="15.6" x14ac:dyDescent="0.3">
      <c r="A137" s="13" t="s">
        <v>139</v>
      </c>
      <c r="B137" s="10">
        <v>106.5</v>
      </c>
      <c r="C137" s="10">
        <v>110.31</v>
      </c>
      <c r="D137" s="5">
        <f t="shared" si="2"/>
        <v>3.8100000000000023</v>
      </c>
      <c r="E137" s="46">
        <f>D137*F5</f>
        <v>29.260800000000017</v>
      </c>
      <c r="F137" s="10"/>
    </row>
    <row r="138" spans="1:6" ht="15.6" x14ac:dyDescent="0.3">
      <c r="A138" s="13" t="s">
        <v>82</v>
      </c>
      <c r="B138" s="10">
        <v>92.53</v>
      </c>
      <c r="C138" s="10">
        <v>97.64</v>
      </c>
      <c r="D138" s="5">
        <f t="shared" si="2"/>
        <v>5.1099999999999994</v>
      </c>
      <c r="E138" s="46">
        <f>D138*F5</f>
        <v>39.244799999999991</v>
      </c>
      <c r="F138" s="10"/>
    </row>
    <row r="139" spans="1:6" ht="15.6" x14ac:dyDescent="0.3">
      <c r="A139" s="13" t="s">
        <v>140</v>
      </c>
      <c r="B139" s="10">
        <v>59.67</v>
      </c>
      <c r="C139" s="10">
        <v>65.12</v>
      </c>
      <c r="D139" s="5">
        <f t="shared" si="2"/>
        <v>5.4500000000000028</v>
      </c>
      <c r="E139" s="46">
        <f>D139*F5</f>
        <v>41.856000000000023</v>
      </c>
      <c r="F139" s="10"/>
    </row>
    <row r="140" spans="1:6" ht="15.6" x14ac:dyDescent="0.3">
      <c r="A140" s="13" t="s">
        <v>141</v>
      </c>
      <c r="B140" s="10">
        <v>32.92</v>
      </c>
      <c r="C140" s="10">
        <v>52.66</v>
      </c>
      <c r="D140" s="5">
        <f t="shared" si="2"/>
        <v>19.739999999999995</v>
      </c>
      <c r="E140" s="46">
        <f>D140*F5</f>
        <v>151.60319999999996</v>
      </c>
      <c r="F140" s="10"/>
    </row>
    <row r="141" spans="1:6" ht="15.6" x14ac:dyDescent="0.3">
      <c r="A141" s="13" t="s">
        <v>142</v>
      </c>
      <c r="B141" s="10">
        <v>159.72</v>
      </c>
      <c r="C141" s="10">
        <v>160.03</v>
      </c>
      <c r="D141" s="5">
        <f t="shared" si="2"/>
        <v>0.31000000000000227</v>
      </c>
      <c r="E141" s="46">
        <f>D141*F5</f>
        <v>2.3808000000000176</v>
      </c>
      <c r="F141" s="10"/>
    </row>
    <row r="142" spans="1:6" ht="15.6" x14ac:dyDescent="0.3">
      <c r="A142" s="13" t="s">
        <v>143</v>
      </c>
      <c r="B142" s="10">
        <v>45.87</v>
      </c>
      <c r="C142" s="10">
        <v>47.72</v>
      </c>
      <c r="D142" s="5">
        <f t="shared" si="2"/>
        <v>1.8500000000000014</v>
      </c>
      <c r="E142" s="46">
        <f>D142*F5</f>
        <v>14.208000000000011</v>
      </c>
      <c r="F142" s="10"/>
    </row>
    <row r="143" spans="1:6" ht="15.6" x14ac:dyDescent="0.3">
      <c r="A143" s="13" t="s">
        <v>83</v>
      </c>
      <c r="B143" s="10">
        <v>87.35</v>
      </c>
      <c r="C143" s="10">
        <v>93.25</v>
      </c>
      <c r="D143" s="5">
        <f t="shared" si="2"/>
        <v>5.9000000000000057</v>
      </c>
      <c r="E143" s="46">
        <f>D143*F5</f>
        <v>45.31200000000004</v>
      </c>
      <c r="F143" s="10"/>
    </row>
    <row r="144" spans="1:6" ht="15.6" x14ac:dyDescent="0.3">
      <c r="A144" s="13" t="s">
        <v>144</v>
      </c>
      <c r="B144" s="10">
        <v>291.32</v>
      </c>
      <c r="C144" s="10">
        <v>316.02999999999997</v>
      </c>
      <c r="D144" s="5">
        <f t="shared" si="2"/>
        <v>24.70999999999998</v>
      </c>
      <c r="E144" s="46">
        <f>D144*F5</f>
        <v>189.77279999999985</v>
      </c>
      <c r="F144" s="10"/>
    </row>
    <row r="145" spans="1:6" ht="15.6" x14ac:dyDescent="0.3">
      <c r="A145" s="13" t="s">
        <v>145</v>
      </c>
      <c r="B145" s="10">
        <v>50.36</v>
      </c>
      <c r="C145" s="10">
        <v>67.510000000000005</v>
      </c>
      <c r="D145" s="5">
        <f t="shared" si="2"/>
        <v>17.150000000000006</v>
      </c>
      <c r="E145" s="46">
        <f>D145*F5</f>
        <v>131.71200000000005</v>
      </c>
      <c r="F145" s="10"/>
    </row>
    <row r="146" spans="1:6" ht="15.6" x14ac:dyDescent="0.3">
      <c r="A146" s="17" t="s">
        <v>5</v>
      </c>
      <c r="B146" s="19"/>
      <c r="C146" s="19"/>
      <c r="D146" s="8">
        <f>SUM(D7:D145)</f>
        <v>567.0200000000001</v>
      </c>
      <c r="E146" s="8">
        <f>SUM(E6:E145)</f>
        <v>4465.4736000000003</v>
      </c>
      <c r="F146" s="5"/>
    </row>
    <row r="147" spans="1:6" x14ac:dyDescent="0.3">
      <c r="A147" s="20" t="s">
        <v>7</v>
      </c>
      <c r="D147" s="21"/>
      <c r="E147" s="21"/>
      <c r="F147" s="21" t="s">
        <v>195</v>
      </c>
    </row>
    <row r="148" spans="1:6" x14ac:dyDescent="0.3">
      <c r="A148" s="22" t="s">
        <v>84</v>
      </c>
      <c r="B148" s="23"/>
      <c r="C148" s="23"/>
      <c r="D148" s="23"/>
      <c r="E148" s="23"/>
      <c r="F148" s="23"/>
    </row>
  </sheetData>
  <mergeCells count="2">
    <mergeCell ref="E8:E17"/>
    <mergeCell ref="E20:E25"/>
  </mergeCells>
  <pageMargins left="0.70866141732283472" right="0.70866141732283472" top="0.74803149606299213" bottom="0.74803149606299213" header="0.31496062992125984" footer="0.31496062992125984"/>
  <pageSetup scale="70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8"/>
  <sheetViews>
    <sheetView topLeftCell="A70" workbookViewId="0">
      <selection activeCell="A90" sqref="A90"/>
    </sheetView>
  </sheetViews>
  <sheetFormatPr baseColWidth="10" defaultRowHeight="14.4" x14ac:dyDescent="0.3"/>
  <cols>
    <col min="6" max="6" width="9.5546875" customWidth="1"/>
    <col min="10" max="10" width="6.109375" customWidth="1"/>
  </cols>
  <sheetData>
    <row r="1" spans="1:11" x14ac:dyDescent="0.3">
      <c r="A1" s="15" t="s">
        <v>0</v>
      </c>
      <c r="B1" s="15"/>
      <c r="C1" s="15"/>
      <c r="D1" s="15"/>
      <c r="E1" s="15"/>
      <c r="F1" s="15"/>
    </row>
    <row r="2" spans="1:11" x14ac:dyDescent="0.3">
      <c r="A2" s="15" t="s">
        <v>146</v>
      </c>
      <c r="C2" s="15"/>
      <c r="D2" s="15"/>
      <c r="E2" s="15"/>
      <c r="F2" s="15"/>
    </row>
    <row r="3" spans="1:11" x14ac:dyDescent="0.3">
      <c r="A3" s="15" t="s">
        <v>197</v>
      </c>
      <c r="B3" s="15"/>
      <c r="C3" s="15"/>
      <c r="D3" s="15"/>
      <c r="E3" s="15"/>
      <c r="F3" s="15"/>
      <c r="I3" t="s">
        <v>189</v>
      </c>
      <c r="J3" t="s">
        <v>188</v>
      </c>
      <c r="K3" t="s">
        <v>190</v>
      </c>
    </row>
    <row r="4" spans="1:11" x14ac:dyDescent="0.3">
      <c r="A4" s="58" t="s">
        <v>153</v>
      </c>
      <c r="B4" s="15" t="s">
        <v>155</v>
      </c>
      <c r="C4" s="58"/>
      <c r="D4" s="58"/>
      <c r="E4" s="59" t="s">
        <v>151</v>
      </c>
      <c r="F4" s="60">
        <f>+K4</f>
        <v>11.295454545454545</v>
      </c>
      <c r="H4" t="s">
        <v>191</v>
      </c>
      <c r="I4">
        <v>248.5</v>
      </c>
      <c r="J4">
        <v>22</v>
      </c>
      <c r="K4">
        <f>+I4/J4</f>
        <v>11.295454545454545</v>
      </c>
    </row>
    <row r="5" spans="1:11" ht="15" thickBot="1" x14ac:dyDescent="0.35">
      <c r="A5" s="58" t="s">
        <v>154</v>
      </c>
      <c r="B5" s="15" t="s">
        <v>156</v>
      </c>
      <c r="C5" s="58"/>
      <c r="D5" s="58"/>
      <c r="E5" s="61" t="s">
        <v>152</v>
      </c>
      <c r="F5" s="58">
        <f>+K5</f>
        <v>7.9212890625000005</v>
      </c>
      <c r="H5" t="s">
        <v>192</v>
      </c>
      <c r="I5">
        <f>1883.4+2172.3</f>
        <v>4055.7000000000003</v>
      </c>
      <c r="J5">
        <f>270+242</f>
        <v>512</v>
      </c>
      <c r="K5">
        <f>+I5/J5</f>
        <v>7.9212890625000005</v>
      </c>
    </row>
    <row r="6" spans="1:11" ht="15.6" thickTop="1" thickBot="1" x14ac:dyDescent="0.35">
      <c r="A6" s="62" t="s">
        <v>8</v>
      </c>
      <c r="B6" s="62" t="s">
        <v>1</v>
      </c>
      <c r="C6" s="62" t="s">
        <v>2</v>
      </c>
      <c r="D6" s="62" t="s">
        <v>3</v>
      </c>
      <c r="E6" s="62" t="s">
        <v>4</v>
      </c>
      <c r="F6" s="62" t="s">
        <v>6</v>
      </c>
      <c r="G6" s="38" t="s">
        <v>150</v>
      </c>
      <c r="I6">
        <f>SUM(I4:I5)</f>
        <v>4304.2000000000007</v>
      </c>
    </row>
    <row r="7" spans="1:11" ht="15" thickTop="1" x14ac:dyDescent="0.3">
      <c r="A7" s="63" t="s">
        <v>85</v>
      </c>
      <c r="B7" s="40">
        <v>1.56</v>
      </c>
      <c r="C7" s="40">
        <v>1.57</v>
      </c>
      <c r="D7" s="41">
        <f t="shared" ref="D7:D70" si="0">C7-B7</f>
        <v>1.0000000000000009E-2</v>
      </c>
      <c r="E7" s="48">
        <f>D7*F4</f>
        <v>0.11295454545454554</v>
      </c>
      <c r="F7" s="35"/>
      <c r="G7" s="49">
        <f>0.1*E7</f>
        <v>1.1295454545454555E-2</v>
      </c>
      <c r="I7" s="56">
        <f>+E146</f>
        <v>3885.2282553267055</v>
      </c>
    </row>
    <row r="8" spans="1:11" x14ac:dyDescent="0.3">
      <c r="A8" s="64" t="s">
        <v>86</v>
      </c>
      <c r="B8" s="24"/>
      <c r="C8" s="24"/>
      <c r="D8" s="25">
        <f t="shared" si="0"/>
        <v>0</v>
      </c>
      <c r="E8" s="196">
        <f>D12*F4</f>
        <v>29.93295454545461</v>
      </c>
      <c r="F8" s="36"/>
      <c r="G8" s="49">
        <f>0.1*E8</f>
        <v>2.9932954545454611</v>
      </c>
    </row>
    <row r="9" spans="1:11" x14ac:dyDescent="0.3">
      <c r="A9" s="64" t="s">
        <v>87</v>
      </c>
      <c r="B9" s="24"/>
      <c r="C9" s="24"/>
      <c r="D9" s="25">
        <f t="shared" si="0"/>
        <v>0</v>
      </c>
      <c r="E9" s="197"/>
      <c r="F9" s="36"/>
      <c r="G9" s="49">
        <f>0.1*E8</f>
        <v>2.9932954545454611</v>
      </c>
      <c r="I9" s="56">
        <f>+I6-I7</f>
        <v>418.97174467329523</v>
      </c>
    </row>
    <row r="10" spans="1:11" x14ac:dyDescent="0.3">
      <c r="A10" s="64" t="s">
        <v>88</v>
      </c>
      <c r="B10" s="24"/>
      <c r="C10" s="24"/>
      <c r="D10" s="25">
        <f t="shared" si="0"/>
        <v>0</v>
      </c>
      <c r="E10" s="197"/>
      <c r="F10" s="36"/>
      <c r="G10" s="49">
        <f>0.1*E8</f>
        <v>2.9932954545454611</v>
      </c>
    </row>
    <row r="11" spans="1:11" x14ac:dyDescent="0.3">
      <c r="A11" s="65" t="s">
        <v>9</v>
      </c>
      <c r="B11" s="24"/>
      <c r="C11" s="24"/>
      <c r="D11" s="25">
        <f t="shared" si="0"/>
        <v>0</v>
      </c>
      <c r="E11" s="197"/>
      <c r="F11" s="36"/>
      <c r="G11" s="49">
        <f>0.1*E8</f>
        <v>2.9932954545454611</v>
      </c>
    </row>
    <row r="12" spans="1:11" x14ac:dyDescent="0.3">
      <c r="A12" s="65" t="s">
        <v>10</v>
      </c>
      <c r="B12" s="24">
        <v>120.19</v>
      </c>
      <c r="C12" s="24">
        <v>122.84</v>
      </c>
      <c r="D12" s="25">
        <f t="shared" si="0"/>
        <v>2.6500000000000057</v>
      </c>
      <c r="E12" s="197"/>
      <c r="F12" s="36"/>
      <c r="G12" s="49">
        <f>0.1*E8</f>
        <v>2.9932954545454611</v>
      </c>
    </row>
    <row r="13" spans="1:11" x14ac:dyDescent="0.3">
      <c r="A13" s="65" t="s">
        <v>11</v>
      </c>
      <c r="B13" s="24"/>
      <c r="C13" s="24"/>
      <c r="D13" s="25">
        <f t="shared" si="0"/>
        <v>0</v>
      </c>
      <c r="E13" s="197"/>
      <c r="F13" s="36"/>
      <c r="G13" s="49">
        <f>0.1*E8</f>
        <v>2.9932954545454611</v>
      </c>
    </row>
    <row r="14" spans="1:11" x14ac:dyDescent="0.3">
      <c r="A14" s="65" t="s">
        <v>12</v>
      </c>
      <c r="B14" s="24"/>
      <c r="C14" s="24"/>
      <c r="D14" s="25">
        <f t="shared" si="0"/>
        <v>0</v>
      </c>
      <c r="E14" s="197"/>
      <c r="F14" s="36"/>
      <c r="G14" s="49">
        <f>0.1*E8</f>
        <v>2.9932954545454611</v>
      </c>
    </row>
    <row r="15" spans="1:11" x14ac:dyDescent="0.3">
      <c r="A15" s="65" t="s">
        <v>13</v>
      </c>
      <c r="B15" s="24"/>
      <c r="C15" s="24"/>
      <c r="D15" s="25">
        <f t="shared" si="0"/>
        <v>0</v>
      </c>
      <c r="E15" s="197"/>
      <c r="F15" s="36"/>
      <c r="G15" s="49">
        <f>0.1*E8</f>
        <v>2.9932954545454611</v>
      </c>
    </row>
    <row r="16" spans="1:11" x14ac:dyDescent="0.3">
      <c r="A16" s="65" t="s">
        <v>89</v>
      </c>
      <c r="B16" s="24"/>
      <c r="C16" s="24"/>
      <c r="D16" s="25">
        <f t="shared" si="0"/>
        <v>0</v>
      </c>
      <c r="E16" s="197"/>
      <c r="F16" s="36"/>
      <c r="G16" s="49">
        <f>0.1*E8</f>
        <v>2.9932954545454611</v>
      </c>
    </row>
    <row r="17" spans="1:7" x14ac:dyDescent="0.3">
      <c r="A17" s="65" t="s">
        <v>147</v>
      </c>
      <c r="B17" s="24"/>
      <c r="C17" s="24"/>
      <c r="D17" s="25">
        <f t="shared" si="0"/>
        <v>0</v>
      </c>
      <c r="E17" s="198"/>
      <c r="F17" s="36"/>
      <c r="G17" s="49">
        <f>0.1*E8</f>
        <v>2.9932954545454611</v>
      </c>
    </row>
    <row r="18" spans="1:7" x14ac:dyDescent="0.3">
      <c r="A18" s="66" t="s">
        <v>149</v>
      </c>
      <c r="B18" s="32">
        <v>0.65</v>
      </c>
      <c r="C18" s="32">
        <v>0.65</v>
      </c>
      <c r="D18" s="25">
        <f t="shared" si="0"/>
        <v>0</v>
      </c>
      <c r="E18" s="34">
        <f>D18*F4</f>
        <v>0</v>
      </c>
      <c r="F18" s="5"/>
      <c r="G18" s="49">
        <f>0.1*E9</f>
        <v>0</v>
      </c>
    </row>
    <row r="19" spans="1:7" x14ac:dyDescent="0.3">
      <c r="A19" s="66" t="s">
        <v>16</v>
      </c>
      <c r="B19" s="32">
        <v>33.1</v>
      </c>
      <c r="C19" s="32">
        <v>33.79</v>
      </c>
      <c r="D19" s="33">
        <f t="shared" si="0"/>
        <v>0.68999999999999773</v>
      </c>
      <c r="E19" s="34">
        <f>D19*F4</f>
        <v>7.7938636363636107</v>
      </c>
      <c r="F19" s="5"/>
      <c r="G19" s="49">
        <f>0.1*E10</f>
        <v>0</v>
      </c>
    </row>
    <row r="20" spans="1:7" x14ac:dyDescent="0.3">
      <c r="A20" s="67" t="s">
        <v>90</v>
      </c>
      <c r="B20" s="29"/>
      <c r="C20" s="29"/>
      <c r="D20" s="30">
        <f t="shared" si="0"/>
        <v>0</v>
      </c>
      <c r="E20" s="193">
        <f>D23*F4</f>
        <v>34.338181818181887</v>
      </c>
      <c r="F20" s="36"/>
      <c r="G20" s="49">
        <f>0.17*E20</f>
        <v>5.8374909090909215</v>
      </c>
    </row>
    <row r="21" spans="1:7" x14ac:dyDescent="0.3">
      <c r="A21" s="67" t="s">
        <v>14</v>
      </c>
      <c r="B21" s="29"/>
      <c r="C21" s="29"/>
      <c r="D21" s="30">
        <f t="shared" si="0"/>
        <v>0</v>
      </c>
      <c r="E21" s="194"/>
      <c r="F21" s="36"/>
      <c r="G21" s="49">
        <f>0.17*E20</f>
        <v>5.8374909090909215</v>
      </c>
    </row>
    <row r="22" spans="1:7" x14ac:dyDescent="0.3">
      <c r="A22" s="67" t="s">
        <v>148</v>
      </c>
      <c r="B22" s="29"/>
      <c r="C22" s="29"/>
      <c r="D22" s="30">
        <f t="shared" si="0"/>
        <v>0</v>
      </c>
      <c r="E22" s="194"/>
      <c r="F22" s="36"/>
      <c r="G22" s="49">
        <f>0.17*E20</f>
        <v>5.8374909090909215</v>
      </c>
    </row>
    <row r="23" spans="1:7" x14ac:dyDescent="0.3">
      <c r="A23" s="67" t="s">
        <v>15</v>
      </c>
      <c r="B23" s="29">
        <v>98.71</v>
      </c>
      <c r="C23" s="29">
        <v>101.75</v>
      </c>
      <c r="D23" s="30">
        <f t="shared" si="0"/>
        <v>3.0400000000000063</v>
      </c>
      <c r="E23" s="194"/>
      <c r="F23" s="36"/>
      <c r="G23" s="49">
        <f>0.17*E20</f>
        <v>5.8374909090909215</v>
      </c>
    </row>
    <row r="24" spans="1:7" x14ac:dyDescent="0.3">
      <c r="A24" s="67" t="s">
        <v>17</v>
      </c>
      <c r="B24" s="29"/>
      <c r="C24" s="29"/>
      <c r="D24" s="30">
        <f t="shared" si="0"/>
        <v>0</v>
      </c>
      <c r="E24" s="194"/>
      <c r="F24" s="36"/>
      <c r="G24" s="49">
        <f>0.17*E20</f>
        <v>5.8374909090909215</v>
      </c>
    </row>
    <row r="25" spans="1:7" x14ac:dyDescent="0.3">
      <c r="A25" s="67" t="s">
        <v>91</v>
      </c>
      <c r="B25" s="29"/>
      <c r="C25" s="29"/>
      <c r="D25" s="30">
        <f t="shared" si="0"/>
        <v>0</v>
      </c>
      <c r="E25" s="195"/>
      <c r="F25" s="36"/>
      <c r="G25" s="49">
        <f>0.17*E20</f>
        <v>5.8374909090909215</v>
      </c>
    </row>
    <row r="26" spans="1:7" x14ac:dyDescent="0.3">
      <c r="A26" s="66" t="s">
        <v>92</v>
      </c>
      <c r="B26" s="6">
        <v>6.82</v>
      </c>
      <c r="C26" s="6">
        <v>6.88</v>
      </c>
      <c r="D26" s="5">
        <f t="shared" si="0"/>
        <v>5.9999999999999609E-2</v>
      </c>
      <c r="E26" s="7">
        <f>D26*F4</f>
        <v>0.67772727272726829</v>
      </c>
      <c r="F26" s="5"/>
    </row>
    <row r="27" spans="1:7" x14ac:dyDescent="0.3">
      <c r="A27" s="66" t="s">
        <v>93</v>
      </c>
      <c r="B27" s="6">
        <v>22.55</v>
      </c>
      <c r="C27" s="6">
        <v>22.55</v>
      </c>
      <c r="D27" s="5">
        <f t="shared" si="0"/>
        <v>0</v>
      </c>
      <c r="E27" s="7">
        <f>D27*F4</f>
        <v>0</v>
      </c>
      <c r="F27" s="5"/>
    </row>
    <row r="28" spans="1:7" x14ac:dyDescent="0.3">
      <c r="A28" s="66" t="s">
        <v>94</v>
      </c>
      <c r="B28" s="5">
        <v>28.69</v>
      </c>
      <c r="C28" s="5">
        <v>30.15</v>
      </c>
      <c r="D28" s="5">
        <f t="shared" si="0"/>
        <v>1.4599999999999973</v>
      </c>
      <c r="E28" s="7">
        <f>D28*F4</f>
        <v>16.491363636363605</v>
      </c>
      <c r="F28" s="5"/>
    </row>
    <row r="29" spans="1:7" x14ac:dyDescent="0.3">
      <c r="A29" s="66" t="s">
        <v>95</v>
      </c>
      <c r="B29" s="6">
        <v>10.61</v>
      </c>
      <c r="C29" s="6">
        <v>10.9</v>
      </c>
      <c r="D29" s="5">
        <f t="shared" si="0"/>
        <v>0.29000000000000092</v>
      </c>
      <c r="E29" s="7">
        <f>D29*F4</f>
        <v>3.2756818181818286</v>
      </c>
      <c r="F29" s="5"/>
    </row>
    <row r="30" spans="1:7" x14ac:dyDescent="0.3">
      <c r="A30" s="66" t="s">
        <v>96</v>
      </c>
      <c r="B30" s="6">
        <v>4.93</v>
      </c>
      <c r="C30" s="6">
        <v>4.9800000000000004</v>
      </c>
      <c r="D30" s="5">
        <f t="shared" si="0"/>
        <v>5.0000000000000711E-2</v>
      </c>
      <c r="E30" s="7">
        <f>D30*F4</f>
        <v>0.56477272727273531</v>
      </c>
      <c r="F30" s="5"/>
    </row>
    <row r="31" spans="1:7" x14ac:dyDescent="0.3">
      <c r="A31" s="66" t="s">
        <v>97</v>
      </c>
      <c r="B31" s="6">
        <v>22.55</v>
      </c>
      <c r="C31" s="6">
        <v>22.58</v>
      </c>
      <c r="D31" s="5">
        <f t="shared" si="0"/>
        <v>2.9999999999997584E-2</v>
      </c>
      <c r="E31" s="7">
        <f>D31*F4</f>
        <v>0.33886363636360906</v>
      </c>
      <c r="F31" s="5"/>
    </row>
    <row r="32" spans="1:7" x14ac:dyDescent="0.3">
      <c r="A32" s="66" t="s">
        <v>98</v>
      </c>
      <c r="B32" s="6">
        <v>0.75</v>
      </c>
      <c r="C32" s="6">
        <v>1.31</v>
      </c>
      <c r="D32" s="5">
        <f t="shared" si="0"/>
        <v>0.56000000000000005</v>
      </c>
      <c r="E32" s="7">
        <f>D32*F4</f>
        <v>6.3254545454545461</v>
      </c>
      <c r="F32" s="5"/>
    </row>
    <row r="33" spans="1:6" x14ac:dyDescent="0.3">
      <c r="A33" s="66" t="s">
        <v>99</v>
      </c>
      <c r="B33" s="6">
        <v>22.33</v>
      </c>
      <c r="C33" s="6">
        <v>22.7</v>
      </c>
      <c r="D33" s="5">
        <f t="shared" si="0"/>
        <v>0.37000000000000099</v>
      </c>
      <c r="E33" s="7">
        <f>D33*F4</f>
        <v>4.1793181818181928</v>
      </c>
      <c r="F33" s="5"/>
    </row>
    <row r="34" spans="1:6" x14ac:dyDescent="0.3">
      <c r="A34" s="66" t="s">
        <v>100</v>
      </c>
      <c r="B34" s="6">
        <v>14.46</v>
      </c>
      <c r="C34" s="6">
        <v>14.46</v>
      </c>
      <c r="D34" s="5">
        <f t="shared" si="0"/>
        <v>0</v>
      </c>
      <c r="E34" s="7">
        <f>D34*F4</f>
        <v>0</v>
      </c>
      <c r="F34" s="5"/>
    </row>
    <row r="35" spans="1:6" x14ac:dyDescent="0.3">
      <c r="A35" s="66" t="s">
        <v>101</v>
      </c>
      <c r="B35" s="6">
        <v>10.55</v>
      </c>
      <c r="C35" s="6">
        <v>10.89</v>
      </c>
      <c r="D35" s="5">
        <f t="shared" si="0"/>
        <v>0.33999999999999986</v>
      </c>
      <c r="E35" s="7">
        <f>D35*F4</f>
        <v>3.8404545454545436</v>
      </c>
      <c r="F35" s="5"/>
    </row>
    <row r="36" spans="1:6" x14ac:dyDescent="0.3">
      <c r="A36" s="66" t="s">
        <v>102</v>
      </c>
      <c r="B36" s="6">
        <v>2.56</v>
      </c>
      <c r="C36" s="6">
        <v>2.57</v>
      </c>
      <c r="D36" s="5">
        <f t="shared" si="0"/>
        <v>9.9999999999997868E-3</v>
      </c>
      <c r="E36" s="7">
        <f>D36*F4</f>
        <v>0.11295454545454305</v>
      </c>
      <c r="F36" s="5"/>
    </row>
    <row r="37" spans="1:6" x14ac:dyDescent="0.3">
      <c r="A37" s="66" t="s">
        <v>103</v>
      </c>
      <c r="B37" s="6">
        <v>11.61</v>
      </c>
      <c r="C37" s="6">
        <v>12.8</v>
      </c>
      <c r="D37" s="5">
        <f t="shared" si="0"/>
        <v>1.1900000000000013</v>
      </c>
      <c r="E37" s="46">
        <f>D37*F4</f>
        <v>13.441590909090923</v>
      </c>
      <c r="F37" s="10"/>
    </row>
    <row r="38" spans="1:6" x14ac:dyDescent="0.3">
      <c r="A38" s="66" t="s">
        <v>104</v>
      </c>
      <c r="B38" s="10">
        <v>21.53</v>
      </c>
      <c r="C38" s="10">
        <v>22.81</v>
      </c>
      <c r="D38" s="5">
        <f>C38-B38</f>
        <v>1.2799999999999976</v>
      </c>
      <c r="E38" s="46">
        <f>D38*F4</f>
        <v>14.45818181818179</v>
      </c>
      <c r="F38" s="10"/>
    </row>
    <row r="39" spans="1:6" x14ac:dyDescent="0.3">
      <c r="A39" s="66" t="s">
        <v>105</v>
      </c>
      <c r="B39" s="10">
        <v>18.98</v>
      </c>
      <c r="C39" s="10">
        <v>22.11</v>
      </c>
      <c r="D39" s="5">
        <f t="shared" si="0"/>
        <v>3.129999999999999</v>
      </c>
      <c r="E39" s="46">
        <f>D39*F4</f>
        <v>35.354772727272717</v>
      </c>
      <c r="F39" s="10"/>
    </row>
    <row r="40" spans="1:6" x14ac:dyDescent="0.3">
      <c r="A40" s="66" t="s">
        <v>106</v>
      </c>
      <c r="B40" s="10">
        <v>14.37</v>
      </c>
      <c r="C40" s="10">
        <v>14.6</v>
      </c>
      <c r="D40" s="5">
        <f>C40-B40</f>
        <v>0.23000000000000043</v>
      </c>
      <c r="E40" s="46">
        <f>D40*F4</f>
        <v>2.5979545454545501</v>
      </c>
      <c r="F40" s="10"/>
    </row>
    <row r="41" spans="1:6" x14ac:dyDescent="0.3">
      <c r="A41" s="66" t="s">
        <v>18</v>
      </c>
      <c r="B41" s="10">
        <v>1.54</v>
      </c>
      <c r="C41" s="10">
        <v>1.56</v>
      </c>
      <c r="D41" s="5">
        <f t="shared" si="0"/>
        <v>2.0000000000000018E-2</v>
      </c>
      <c r="E41" s="46">
        <f>D41*F4</f>
        <v>0.22590909090909109</v>
      </c>
      <c r="F41" s="10"/>
    </row>
    <row r="42" spans="1:6" x14ac:dyDescent="0.3">
      <c r="A42" s="66" t="s">
        <v>19</v>
      </c>
      <c r="B42" s="10">
        <v>68.39</v>
      </c>
      <c r="C42" s="10">
        <v>70.78</v>
      </c>
      <c r="D42" s="5">
        <f>C42-B42</f>
        <v>2.3900000000000006</v>
      </c>
      <c r="E42" s="46">
        <f>D42*F4</f>
        <v>26.996136363636367</v>
      </c>
      <c r="F42" s="10"/>
    </row>
    <row r="43" spans="1:6" x14ac:dyDescent="0.3">
      <c r="A43" s="66" t="s">
        <v>107</v>
      </c>
      <c r="B43" s="10">
        <v>17.350000000000001</v>
      </c>
      <c r="C43" s="10">
        <v>18.350000000000001</v>
      </c>
      <c r="D43" s="5">
        <f t="shared" si="0"/>
        <v>1</v>
      </c>
      <c r="E43" s="46">
        <f>D43*F4</f>
        <v>11.295454545454545</v>
      </c>
      <c r="F43" s="10"/>
    </row>
    <row r="44" spans="1:6" x14ac:dyDescent="0.3">
      <c r="A44" s="66" t="s">
        <v>108</v>
      </c>
      <c r="B44" s="10">
        <v>5.74</v>
      </c>
      <c r="C44" s="10">
        <v>5.93</v>
      </c>
      <c r="D44" s="5">
        <f t="shared" si="0"/>
        <v>0.1899999999999995</v>
      </c>
      <c r="E44" s="46">
        <f>D44*F4</f>
        <v>2.1461363636363577</v>
      </c>
      <c r="F44" s="10"/>
    </row>
    <row r="45" spans="1:6" x14ac:dyDescent="0.3">
      <c r="A45" s="66" t="s">
        <v>20</v>
      </c>
      <c r="B45" s="10">
        <v>14.29</v>
      </c>
      <c r="C45" s="10">
        <v>14.85</v>
      </c>
      <c r="D45" s="5">
        <f t="shared" si="0"/>
        <v>0.5600000000000005</v>
      </c>
      <c r="E45" s="46">
        <f>D45*F4</f>
        <v>6.3254545454545505</v>
      </c>
      <c r="F45" s="10"/>
    </row>
    <row r="46" spans="1:6" x14ac:dyDescent="0.3">
      <c r="A46" s="66" t="s">
        <v>21</v>
      </c>
      <c r="B46" s="10">
        <v>2.99</v>
      </c>
      <c r="C46" s="10">
        <v>3.03</v>
      </c>
      <c r="D46" s="5">
        <f t="shared" si="0"/>
        <v>3.9999999999999591E-2</v>
      </c>
      <c r="E46" s="46">
        <f>D46*F4</f>
        <v>0.45181818181817718</v>
      </c>
      <c r="F46" s="10"/>
    </row>
    <row r="47" spans="1:6" x14ac:dyDescent="0.3">
      <c r="A47" s="66" t="s">
        <v>22</v>
      </c>
      <c r="B47" s="10">
        <v>46.85</v>
      </c>
      <c r="C47" s="10">
        <v>48.86</v>
      </c>
      <c r="D47" s="5">
        <f t="shared" si="0"/>
        <v>2.009999999999998</v>
      </c>
      <c r="E47" s="46">
        <f>D47*F4</f>
        <v>22.703863636363614</v>
      </c>
      <c r="F47" s="10"/>
    </row>
    <row r="48" spans="1:6" x14ac:dyDescent="0.3">
      <c r="A48" s="66" t="s">
        <v>23</v>
      </c>
      <c r="B48" s="10">
        <v>12.66</v>
      </c>
      <c r="C48" s="10">
        <v>12.66</v>
      </c>
      <c r="D48" s="5">
        <f t="shared" si="0"/>
        <v>0</v>
      </c>
      <c r="E48" s="46">
        <f>D48*F4</f>
        <v>0</v>
      </c>
      <c r="F48" s="10"/>
    </row>
    <row r="49" spans="1:6" x14ac:dyDescent="0.3">
      <c r="A49" s="66" t="s">
        <v>24</v>
      </c>
      <c r="B49" s="10">
        <v>8.57</v>
      </c>
      <c r="C49" s="10">
        <v>9.18</v>
      </c>
      <c r="D49" s="5">
        <f t="shared" si="0"/>
        <v>0.60999999999999943</v>
      </c>
      <c r="E49" s="46">
        <f>D49*F4</f>
        <v>6.890227272727266</v>
      </c>
      <c r="F49" s="10"/>
    </row>
    <row r="50" spans="1:6" x14ac:dyDescent="0.3">
      <c r="A50" s="66" t="s">
        <v>25</v>
      </c>
      <c r="B50" s="10">
        <v>2.2799999999999998</v>
      </c>
      <c r="C50" s="10">
        <v>2.2799999999999998</v>
      </c>
      <c r="D50" s="5">
        <f t="shared" si="0"/>
        <v>0</v>
      </c>
      <c r="E50" s="46">
        <f>D50*F4</f>
        <v>0</v>
      </c>
      <c r="F50" s="10"/>
    </row>
    <row r="51" spans="1:6" x14ac:dyDescent="0.3">
      <c r="A51" s="66" t="s">
        <v>26</v>
      </c>
      <c r="B51" s="10">
        <v>13.82</v>
      </c>
      <c r="C51" s="10">
        <v>14.36</v>
      </c>
      <c r="D51" s="5">
        <f t="shared" si="0"/>
        <v>0.53999999999999915</v>
      </c>
      <c r="E51" s="46">
        <f>D51*F4</f>
        <v>6.0995454545454448</v>
      </c>
      <c r="F51" s="10"/>
    </row>
    <row r="52" spans="1:6" x14ac:dyDescent="0.3">
      <c r="A52" s="66" t="s">
        <v>27</v>
      </c>
      <c r="B52" s="10">
        <v>12.97</v>
      </c>
      <c r="C52" s="10">
        <v>13.76</v>
      </c>
      <c r="D52" s="5">
        <f t="shared" si="0"/>
        <v>0.78999999999999915</v>
      </c>
      <c r="E52" s="46">
        <f>D52*F4</f>
        <v>8.9234090909090806</v>
      </c>
      <c r="F52" s="10"/>
    </row>
    <row r="53" spans="1:6" x14ac:dyDescent="0.3">
      <c r="A53" s="66" t="s">
        <v>109</v>
      </c>
      <c r="B53" s="10">
        <v>51.87</v>
      </c>
      <c r="C53" s="10">
        <v>51.87</v>
      </c>
      <c r="D53" s="5">
        <f>C53-B53</f>
        <v>0</v>
      </c>
      <c r="E53" s="46">
        <f>D53*F4</f>
        <v>0</v>
      </c>
      <c r="F53" s="10"/>
    </row>
    <row r="54" spans="1:6" x14ac:dyDescent="0.3">
      <c r="A54" s="66" t="s">
        <v>28</v>
      </c>
      <c r="B54" s="10">
        <v>7.79</v>
      </c>
      <c r="C54" s="10">
        <v>8.25</v>
      </c>
      <c r="D54" s="5">
        <f t="shared" si="0"/>
        <v>0.45999999999999996</v>
      </c>
      <c r="E54" s="46">
        <f>D54*F4</f>
        <v>5.1959090909090904</v>
      </c>
      <c r="F54" s="10"/>
    </row>
    <row r="55" spans="1:6" x14ac:dyDescent="0.3">
      <c r="A55" s="66" t="s">
        <v>29</v>
      </c>
      <c r="B55" s="10">
        <v>29.07</v>
      </c>
      <c r="C55" s="10">
        <v>30.46</v>
      </c>
      <c r="D55" s="5">
        <f t="shared" si="0"/>
        <v>1.3900000000000006</v>
      </c>
      <c r="E55" s="46">
        <f>D55*F4</f>
        <v>15.700681818181824</v>
      </c>
      <c r="F55" s="10"/>
    </row>
    <row r="56" spans="1:6" x14ac:dyDescent="0.3">
      <c r="A56" s="66" t="s">
        <v>30</v>
      </c>
      <c r="B56" s="10">
        <v>0.98</v>
      </c>
      <c r="C56" s="10">
        <v>0.98</v>
      </c>
      <c r="D56" s="5">
        <f t="shared" si="0"/>
        <v>0</v>
      </c>
      <c r="E56" s="46">
        <f>D56*F4</f>
        <v>0</v>
      </c>
      <c r="F56" s="10"/>
    </row>
    <row r="57" spans="1:6" x14ac:dyDescent="0.3">
      <c r="A57" s="66" t="s">
        <v>31</v>
      </c>
      <c r="B57" s="10">
        <v>5.23</v>
      </c>
      <c r="C57" s="10">
        <v>5.33</v>
      </c>
      <c r="D57" s="5">
        <f>C57-B57</f>
        <v>9.9999999999999645E-2</v>
      </c>
      <c r="E57" s="46">
        <f>D57*F4</f>
        <v>1.1295454545454504</v>
      </c>
      <c r="F57" s="10"/>
    </row>
    <row r="58" spans="1:6" x14ac:dyDescent="0.3">
      <c r="A58" s="66" t="s">
        <v>32</v>
      </c>
      <c r="B58" s="10">
        <v>24.78</v>
      </c>
      <c r="C58" s="10">
        <v>25.57</v>
      </c>
      <c r="D58" s="5">
        <f t="shared" si="0"/>
        <v>0.78999999999999915</v>
      </c>
      <c r="E58" s="46">
        <f>D58*F4</f>
        <v>8.9234090909090806</v>
      </c>
      <c r="F58" s="10"/>
    </row>
    <row r="59" spans="1:6" x14ac:dyDescent="0.3">
      <c r="A59" s="66" t="s">
        <v>33</v>
      </c>
      <c r="B59" s="10">
        <v>18.02</v>
      </c>
      <c r="C59" s="10">
        <v>18.32</v>
      </c>
      <c r="D59" s="5">
        <f t="shared" si="0"/>
        <v>0.30000000000000071</v>
      </c>
      <c r="E59" s="46">
        <f>D59*F4</f>
        <v>3.3886363636363717</v>
      </c>
      <c r="F59" s="10"/>
    </row>
    <row r="60" spans="1:6" x14ac:dyDescent="0.3">
      <c r="A60" s="66" t="s">
        <v>34</v>
      </c>
      <c r="B60" s="10">
        <v>12.06</v>
      </c>
      <c r="C60" s="10">
        <v>12.3</v>
      </c>
      <c r="D60" s="5">
        <f t="shared" si="0"/>
        <v>0.24000000000000021</v>
      </c>
      <c r="E60" s="46">
        <f>D60*F4</f>
        <v>2.7109090909090932</v>
      </c>
      <c r="F60" s="10"/>
    </row>
    <row r="61" spans="1:6" x14ac:dyDescent="0.3">
      <c r="A61" s="66" t="s">
        <v>110</v>
      </c>
      <c r="B61" s="10">
        <v>1</v>
      </c>
      <c r="C61" s="10">
        <v>1</v>
      </c>
      <c r="D61" s="5">
        <f t="shared" si="0"/>
        <v>0</v>
      </c>
      <c r="E61" s="46">
        <f>D61*F4</f>
        <v>0</v>
      </c>
      <c r="F61" s="10"/>
    </row>
    <row r="62" spans="1:6" x14ac:dyDescent="0.3">
      <c r="A62" s="66" t="s">
        <v>35</v>
      </c>
      <c r="B62" s="10">
        <v>31.95</v>
      </c>
      <c r="C62" s="10">
        <v>33.36</v>
      </c>
      <c r="D62" s="5">
        <f t="shared" si="0"/>
        <v>1.4100000000000001</v>
      </c>
      <c r="E62" s="46">
        <f>D62*F4</f>
        <v>15.92659090909091</v>
      </c>
      <c r="F62" s="10"/>
    </row>
    <row r="63" spans="1:6" x14ac:dyDescent="0.3">
      <c r="A63" s="66" t="s">
        <v>111</v>
      </c>
      <c r="B63" s="10">
        <v>1.41</v>
      </c>
      <c r="C63" s="10">
        <v>1.41</v>
      </c>
      <c r="D63" s="5">
        <f t="shared" si="0"/>
        <v>0</v>
      </c>
      <c r="E63" s="46">
        <f>D63*F4</f>
        <v>0</v>
      </c>
      <c r="F63" s="10"/>
    </row>
    <row r="64" spans="1:6" x14ac:dyDescent="0.3">
      <c r="A64" s="66" t="s">
        <v>36</v>
      </c>
      <c r="B64" s="10">
        <v>43.33</v>
      </c>
      <c r="C64" s="10">
        <v>45.87</v>
      </c>
      <c r="D64" s="5">
        <f>C64-B64</f>
        <v>2.5399999999999991</v>
      </c>
      <c r="E64" s="46">
        <f>D64*F4</f>
        <v>28.690454545454536</v>
      </c>
      <c r="F64" s="10"/>
    </row>
    <row r="65" spans="1:6" x14ac:dyDescent="0.3">
      <c r="A65" s="66" t="s">
        <v>37</v>
      </c>
      <c r="B65" s="10">
        <v>7.27</v>
      </c>
      <c r="C65" s="10">
        <v>8.1</v>
      </c>
      <c r="D65" s="5">
        <f>C65-B65</f>
        <v>0.83000000000000007</v>
      </c>
      <c r="E65" s="46">
        <f>D65*F4</f>
        <v>9.3752272727272725</v>
      </c>
      <c r="F65" s="10"/>
    </row>
    <row r="66" spans="1:6" x14ac:dyDescent="0.3">
      <c r="A66" s="66" t="s">
        <v>38</v>
      </c>
      <c r="B66" s="10">
        <v>2.1800000000000002</v>
      </c>
      <c r="C66" s="10">
        <v>2.1800000000000002</v>
      </c>
      <c r="D66" s="5">
        <f t="shared" si="0"/>
        <v>0</v>
      </c>
      <c r="E66" s="46">
        <f>D66*F4</f>
        <v>0</v>
      </c>
      <c r="F66" s="10"/>
    </row>
    <row r="67" spans="1:6" x14ac:dyDescent="0.3">
      <c r="A67" s="66" t="s">
        <v>39</v>
      </c>
      <c r="B67" s="10">
        <v>1.43</v>
      </c>
      <c r="C67" s="10">
        <v>1.44</v>
      </c>
      <c r="D67" s="5">
        <f t="shared" si="0"/>
        <v>1.0000000000000009E-2</v>
      </c>
      <c r="E67" s="46">
        <f>D67*F4</f>
        <v>0.11295454545454554</v>
      </c>
      <c r="F67" s="10"/>
    </row>
    <row r="68" spans="1:6" x14ac:dyDescent="0.3">
      <c r="A68" s="66" t="s">
        <v>40</v>
      </c>
      <c r="B68" s="10">
        <v>1.82</v>
      </c>
      <c r="C68" s="10">
        <v>1.84</v>
      </c>
      <c r="D68" s="5">
        <f t="shared" si="0"/>
        <v>2.0000000000000018E-2</v>
      </c>
      <c r="E68" s="46">
        <f>D68*F4</f>
        <v>0.22590909090909109</v>
      </c>
      <c r="F68" s="10"/>
    </row>
    <row r="69" spans="1:6" x14ac:dyDescent="0.3">
      <c r="A69" s="66" t="s">
        <v>112</v>
      </c>
      <c r="B69" s="10">
        <v>1.2</v>
      </c>
      <c r="C69" s="10">
        <v>1.2</v>
      </c>
      <c r="D69" s="5">
        <f t="shared" si="0"/>
        <v>0</v>
      </c>
      <c r="E69" s="46">
        <f>D69*F4</f>
        <v>0</v>
      </c>
      <c r="F69" s="10"/>
    </row>
    <row r="70" spans="1:6" x14ac:dyDescent="0.3">
      <c r="A70" s="66" t="s">
        <v>113</v>
      </c>
      <c r="B70" s="10">
        <v>1.54</v>
      </c>
      <c r="C70" s="10">
        <v>1.6</v>
      </c>
      <c r="D70" s="5">
        <f t="shared" si="0"/>
        <v>6.0000000000000053E-2</v>
      </c>
      <c r="E70" s="46">
        <f>D70*F4</f>
        <v>0.67772727272727329</v>
      </c>
      <c r="F70" s="10"/>
    </row>
    <row r="71" spans="1:6" x14ac:dyDescent="0.3">
      <c r="A71" s="66" t="s">
        <v>114</v>
      </c>
      <c r="B71" s="10">
        <v>8.58</v>
      </c>
      <c r="C71" s="10">
        <v>8.8699999999999992</v>
      </c>
      <c r="D71" s="5">
        <f t="shared" ref="D71:D134" si="1">C71-B71</f>
        <v>0.28999999999999915</v>
      </c>
      <c r="E71" s="46">
        <f>D71*F4</f>
        <v>3.2756818181818086</v>
      </c>
      <c r="F71" s="10"/>
    </row>
    <row r="72" spans="1:6" x14ac:dyDescent="0.3">
      <c r="A72" s="66" t="s">
        <v>115</v>
      </c>
      <c r="B72" s="10">
        <v>1.97</v>
      </c>
      <c r="C72" s="10">
        <v>1.97</v>
      </c>
      <c r="D72" s="5">
        <f t="shared" si="1"/>
        <v>0</v>
      </c>
      <c r="E72" s="46">
        <f>D72*F4</f>
        <v>0</v>
      </c>
      <c r="F72" s="10"/>
    </row>
    <row r="73" spans="1:6" x14ac:dyDescent="0.3">
      <c r="A73" s="66" t="s">
        <v>116</v>
      </c>
      <c r="B73" s="10">
        <v>5.72</v>
      </c>
      <c r="C73" s="10">
        <v>5.72</v>
      </c>
      <c r="D73" s="5">
        <f t="shared" si="1"/>
        <v>0</v>
      </c>
      <c r="E73" s="46">
        <f>D73*F4</f>
        <v>0</v>
      </c>
      <c r="F73" s="10"/>
    </row>
    <row r="74" spans="1:6" x14ac:dyDescent="0.3">
      <c r="A74" s="66" t="s">
        <v>41</v>
      </c>
      <c r="B74" s="10">
        <v>1.22</v>
      </c>
      <c r="C74" s="10">
        <v>1.22</v>
      </c>
      <c r="D74" s="5">
        <f t="shared" si="1"/>
        <v>0</v>
      </c>
      <c r="E74" s="46">
        <f>D74*F4</f>
        <v>0</v>
      </c>
      <c r="F74" s="10"/>
    </row>
    <row r="75" spans="1:6" x14ac:dyDescent="0.3">
      <c r="A75" s="66" t="s">
        <v>42</v>
      </c>
      <c r="B75" s="10">
        <v>6.21</v>
      </c>
      <c r="C75" s="10">
        <v>6.25</v>
      </c>
      <c r="D75" s="5">
        <f t="shared" si="1"/>
        <v>4.0000000000000036E-2</v>
      </c>
      <c r="E75" s="46">
        <f>D75*F4</f>
        <v>0.45181818181818217</v>
      </c>
      <c r="F75" s="10"/>
    </row>
    <row r="76" spans="1:6" x14ac:dyDescent="0.3">
      <c r="A76" s="66" t="s">
        <v>117</v>
      </c>
      <c r="B76" s="10">
        <v>1.57</v>
      </c>
      <c r="C76" s="10">
        <v>1.57</v>
      </c>
      <c r="D76" s="5">
        <f t="shared" si="1"/>
        <v>0</v>
      </c>
      <c r="E76" s="46">
        <f>D76*F4</f>
        <v>0</v>
      </c>
      <c r="F76" s="10"/>
    </row>
    <row r="77" spans="1:6" x14ac:dyDescent="0.3">
      <c r="A77" s="68" t="s">
        <v>43</v>
      </c>
      <c r="B77" s="10">
        <v>146.63999999999999</v>
      </c>
      <c r="C77" s="10">
        <v>147.12</v>
      </c>
      <c r="D77" s="5">
        <f t="shared" si="1"/>
        <v>0.48000000000001819</v>
      </c>
      <c r="E77" s="46">
        <f>D77*F5</f>
        <v>3.8022187500001445</v>
      </c>
      <c r="F77" s="10"/>
    </row>
    <row r="78" spans="1:6" x14ac:dyDescent="0.3">
      <c r="A78" s="68" t="s">
        <v>44</v>
      </c>
      <c r="B78" s="10">
        <v>96.33</v>
      </c>
      <c r="C78" s="10">
        <v>101.6</v>
      </c>
      <c r="D78" s="5">
        <f t="shared" si="1"/>
        <v>5.269999999999996</v>
      </c>
      <c r="E78" s="46">
        <f>D78*F5</f>
        <v>41.745193359374973</v>
      </c>
      <c r="F78" s="10"/>
    </row>
    <row r="79" spans="1:6" x14ac:dyDescent="0.3">
      <c r="A79" s="68" t="s">
        <v>118</v>
      </c>
      <c r="B79" s="10">
        <v>115.08</v>
      </c>
      <c r="C79" s="10">
        <v>123.19</v>
      </c>
      <c r="D79" s="5">
        <f t="shared" si="1"/>
        <v>8.11</v>
      </c>
      <c r="E79" s="46">
        <f>D79*F5</f>
        <v>64.241654296874998</v>
      </c>
      <c r="F79" s="10"/>
    </row>
    <row r="80" spans="1:6" x14ac:dyDescent="0.3">
      <c r="A80" s="68" t="s">
        <v>119</v>
      </c>
      <c r="B80" s="10">
        <v>19.46</v>
      </c>
      <c r="C80" s="10">
        <v>22.89</v>
      </c>
      <c r="D80" s="5">
        <f t="shared" si="1"/>
        <v>3.4299999999999997</v>
      </c>
      <c r="E80" s="46">
        <f>D80*F5</f>
        <v>27.170021484374999</v>
      </c>
      <c r="F80" s="10"/>
    </row>
    <row r="81" spans="1:6" x14ac:dyDescent="0.3">
      <c r="A81" s="68" t="s">
        <v>45</v>
      </c>
      <c r="B81" s="10">
        <v>123.98</v>
      </c>
      <c r="C81" s="10">
        <v>127.69</v>
      </c>
      <c r="D81" s="5">
        <f t="shared" si="1"/>
        <v>3.7099999999999937</v>
      </c>
      <c r="E81" s="46">
        <f>D81*F5</f>
        <v>29.387982421874952</v>
      </c>
      <c r="F81" s="10"/>
    </row>
    <row r="82" spans="1:6" x14ac:dyDescent="0.3">
      <c r="A82" s="68" t="s">
        <v>46</v>
      </c>
      <c r="B82" s="10">
        <v>247.3</v>
      </c>
      <c r="C82" s="10">
        <v>257.36</v>
      </c>
      <c r="D82" s="5">
        <f t="shared" si="1"/>
        <v>10.060000000000002</v>
      </c>
      <c r="E82" s="46">
        <f>D82*F5</f>
        <v>79.688167968750022</v>
      </c>
      <c r="F82" s="10"/>
    </row>
    <row r="83" spans="1:6" x14ac:dyDescent="0.3">
      <c r="A83" s="68" t="s">
        <v>47</v>
      </c>
      <c r="B83" s="10">
        <v>47.16</v>
      </c>
      <c r="C83" s="10">
        <v>52.29</v>
      </c>
      <c r="D83" s="5">
        <f t="shared" si="1"/>
        <v>5.1300000000000026</v>
      </c>
      <c r="E83" s="46">
        <f>D83*F5</f>
        <v>40.636212890625025</v>
      </c>
      <c r="F83" s="10"/>
    </row>
    <row r="84" spans="1:6" x14ac:dyDescent="0.3">
      <c r="A84" s="68" t="s">
        <v>48</v>
      </c>
      <c r="B84" s="10">
        <v>114.8</v>
      </c>
      <c r="C84" s="10">
        <v>119.79</v>
      </c>
      <c r="D84" s="5">
        <f t="shared" si="1"/>
        <v>4.9900000000000091</v>
      </c>
      <c r="E84" s="46">
        <f>D84*F5</f>
        <v>39.527232421875077</v>
      </c>
      <c r="F84" s="10"/>
    </row>
    <row r="85" spans="1:6" x14ac:dyDescent="0.3">
      <c r="A85" s="68" t="s">
        <v>49</v>
      </c>
      <c r="B85" s="10">
        <v>181.25</v>
      </c>
      <c r="C85" s="10">
        <v>188.55</v>
      </c>
      <c r="D85" s="5">
        <f t="shared" si="1"/>
        <v>7.3000000000000114</v>
      </c>
      <c r="E85" s="46">
        <f>D85*F5</f>
        <v>57.825410156250094</v>
      </c>
      <c r="F85" s="10"/>
    </row>
    <row r="86" spans="1:6" x14ac:dyDescent="0.3">
      <c r="A86" s="69" t="s">
        <v>50</v>
      </c>
      <c r="B86" s="10">
        <v>313.16000000000003</v>
      </c>
      <c r="C86" s="10">
        <v>328.06</v>
      </c>
      <c r="D86" s="5">
        <f t="shared" si="1"/>
        <v>14.899999999999977</v>
      </c>
      <c r="E86" s="46">
        <f>D86*F5</f>
        <v>118.02720703124983</v>
      </c>
      <c r="F86" s="10"/>
    </row>
    <row r="87" spans="1:6" x14ac:dyDescent="0.3">
      <c r="A87" s="68" t="s">
        <v>51</v>
      </c>
      <c r="B87" s="10">
        <v>43.65</v>
      </c>
      <c r="C87" s="10">
        <v>49.27</v>
      </c>
      <c r="D87" s="5">
        <f t="shared" si="1"/>
        <v>5.6200000000000045</v>
      </c>
      <c r="E87" s="46">
        <f>D87*F5</f>
        <v>44.517644531250042</v>
      </c>
      <c r="F87" s="10"/>
    </row>
    <row r="88" spans="1:6" x14ac:dyDescent="0.3">
      <c r="A88" s="68" t="s">
        <v>52</v>
      </c>
      <c r="B88" s="10">
        <v>59.55</v>
      </c>
      <c r="C88" s="10">
        <v>60.29</v>
      </c>
      <c r="D88" s="5">
        <f t="shared" si="1"/>
        <v>0.74000000000000199</v>
      </c>
      <c r="E88" s="46">
        <f>D88*F5</f>
        <v>5.8617539062500166</v>
      </c>
      <c r="F88" s="10"/>
    </row>
    <row r="89" spans="1:6" x14ac:dyDescent="0.3">
      <c r="A89" s="68" t="s">
        <v>120</v>
      </c>
      <c r="B89" s="10">
        <v>214.67</v>
      </c>
      <c r="C89" s="10">
        <v>225.4</v>
      </c>
      <c r="D89" s="5">
        <f t="shared" si="1"/>
        <v>10.730000000000018</v>
      </c>
      <c r="E89" s="46">
        <f>D89*F5</f>
        <v>84.995431640625156</v>
      </c>
      <c r="F89" s="10"/>
    </row>
    <row r="90" spans="1:6" x14ac:dyDescent="0.3">
      <c r="A90" s="68" t="s">
        <v>53</v>
      </c>
      <c r="B90" s="10">
        <v>117.25</v>
      </c>
      <c r="C90" s="10">
        <v>122.98</v>
      </c>
      <c r="D90" s="5">
        <f t="shared" si="1"/>
        <v>5.730000000000004</v>
      </c>
      <c r="E90" s="46">
        <f>D90*F5</f>
        <v>45.388986328125036</v>
      </c>
      <c r="F90" s="10"/>
    </row>
    <row r="91" spans="1:6" x14ac:dyDescent="0.3">
      <c r="A91" s="68" t="s">
        <v>121</v>
      </c>
      <c r="B91" s="10">
        <v>14.08</v>
      </c>
      <c r="C91" s="10">
        <v>18.670000000000002</v>
      </c>
      <c r="D91" s="5">
        <f t="shared" si="1"/>
        <v>4.5900000000000016</v>
      </c>
      <c r="E91" s="46">
        <f>D91*F5</f>
        <v>36.358716796875015</v>
      </c>
      <c r="F91" s="10"/>
    </row>
    <row r="92" spans="1:6" x14ac:dyDescent="0.3">
      <c r="A92" s="68" t="s">
        <v>54</v>
      </c>
      <c r="B92" s="10">
        <v>92.55</v>
      </c>
      <c r="C92" s="10">
        <v>95.74</v>
      </c>
      <c r="D92" s="5">
        <f t="shared" si="1"/>
        <v>3.1899999999999977</v>
      </c>
      <c r="E92" s="46">
        <f>D92*F5</f>
        <v>25.268912109374984</v>
      </c>
      <c r="F92" s="10"/>
    </row>
    <row r="93" spans="1:6" x14ac:dyDescent="0.3">
      <c r="A93" s="68" t="s">
        <v>55</v>
      </c>
      <c r="B93" s="10">
        <v>62.96</v>
      </c>
      <c r="C93" s="10">
        <v>65.67</v>
      </c>
      <c r="D93" s="5">
        <f t="shared" si="1"/>
        <v>2.7100000000000009</v>
      </c>
      <c r="E93" s="46">
        <f>D93*F5</f>
        <v>21.466693359375007</v>
      </c>
      <c r="F93" s="10"/>
    </row>
    <row r="94" spans="1:6" x14ac:dyDescent="0.3">
      <c r="A94" s="68" t="s">
        <v>122</v>
      </c>
      <c r="B94" s="10">
        <v>237.79</v>
      </c>
      <c r="C94" s="10">
        <v>257.81</v>
      </c>
      <c r="D94" s="5">
        <f t="shared" si="1"/>
        <v>20.02000000000001</v>
      </c>
      <c r="E94" s="46">
        <f>D94*F5</f>
        <v>158.58420703125009</v>
      </c>
      <c r="F94" s="10"/>
    </row>
    <row r="95" spans="1:6" x14ac:dyDescent="0.3">
      <c r="A95" s="68" t="s">
        <v>56</v>
      </c>
      <c r="B95" s="10">
        <v>121.51</v>
      </c>
      <c r="C95" s="10">
        <v>126.32</v>
      </c>
      <c r="D95" s="5">
        <f t="shared" si="1"/>
        <v>4.8099999999999881</v>
      </c>
      <c r="E95" s="46">
        <f>D95*F5</f>
        <v>38.10140039062491</v>
      </c>
      <c r="F95" s="10"/>
    </row>
    <row r="96" spans="1:6" x14ac:dyDescent="0.3">
      <c r="A96" s="66" t="s">
        <v>57</v>
      </c>
      <c r="B96" s="10">
        <v>81.25</v>
      </c>
      <c r="C96" s="10">
        <v>90.37</v>
      </c>
      <c r="D96" s="5">
        <f t="shared" si="1"/>
        <v>9.1200000000000045</v>
      </c>
      <c r="E96" s="46">
        <f>D96*F5</f>
        <v>72.242156250000036</v>
      </c>
      <c r="F96" s="10"/>
    </row>
    <row r="97" spans="1:6" x14ac:dyDescent="0.3">
      <c r="A97" s="66" t="s">
        <v>58</v>
      </c>
      <c r="B97" s="10">
        <v>4.79</v>
      </c>
      <c r="C97" s="10">
        <v>4.79</v>
      </c>
      <c r="D97" s="5">
        <f t="shared" si="1"/>
        <v>0</v>
      </c>
      <c r="E97" s="46">
        <f>D97*F5</f>
        <v>0</v>
      </c>
      <c r="F97" s="10"/>
    </row>
    <row r="98" spans="1:6" x14ac:dyDescent="0.3">
      <c r="A98" s="68" t="s">
        <v>59</v>
      </c>
      <c r="B98" s="10">
        <v>496.01</v>
      </c>
      <c r="C98" s="10">
        <v>517.41</v>
      </c>
      <c r="D98" s="5">
        <f t="shared" si="1"/>
        <v>21.399999999999977</v>
      </c>
      <c r="E98" s="46">
        <f>D98*F5</f>
        <v>169.51558593749982</v>
      </c>
      <c r="F98" s="10"/>
    </row>
    <row r="99" spans="1:6" x14ac:dyDescent="0.3">
      <c r="A99" s="68" t="s">
        <v>60</v>
      </c>
      <c r="B99" s="10">
        <v>106.53</v>
      </c>
      <c r="C99" s="10">
        <v>109.21</v>
      </c>
      <c r="D99" s="5">
        <f t="shared" si="1"/>
        <v>2.6799999999999926</v>
      </c>
      <c r="E99" s="46">
        <f>D99*F5</f>
        <v>21.229054687499943</v>
      </c>
      <c r="F99" s="10"/>
    </row>
    <row r="100" spans="1:6" x14ac:dyDescent="0.3">
      <c r="A100" s="68" t="s">
        <v>61</v>
      </c>
      <c r="B100" s="10">
        <v>101.24</v>
      </c>
      <c r="C100" s="10">
        <v>106.84</v>
      </c>
      <c r="D100" s="5">
        <f t="shared" si="1"/>
        <v>5.6000000000000085</v>
      </c>
      <c r="E100" s="46">
        <f>D100*F5</f>
        <v>44.359218750000068</v>
      </c>
      <c r="F100" s="10"/>
    </row>
    <row r="101" spans="1:6" x14ac:dyDescent="0.3">
      <c r="A101" s="68" t="s">
        <v>62</v>
      </c>
      <c r="B101" s="10">
        <v>361.63</v>
      </c>
      <c r="C101" s="10">
        <v>377.62</v>
      </c>
      <c r="D101" s="5">
        <f t="shared" si="1"/>
        <v>15.990000000000009</v>
      </c>
      <c r="E101" s="46">
        <f>D101*F5</f>
        <v>126.66141210937508</v>
      </c>
      <c r="F101" s="10"/>
    </row>
    <row r="102" spans="1:6" x14ac:dyDescent="0.3">
      <c r="A102" s="68" t="s">
        <v>63</v>
      </c>
      <c r="B102" s="10">
        <v>183.37</v>
      </c>
      <c r="C102" s="10">
        <v>192.24</v>
      </c>
      <c r="D102" s="5">
        <f t="shared" si="1"/>
        <v>8.8700000000000045</v>
      </c>
      <c r="E102" s="46">
        <f>D102*F5</f>
        <v>70.261833984375045</v>
      </c>
      <c r="F102" s="10"/>
    </row>
    <row r="103" spans="1:6" x14ac:dyDescent="0.3">
      <c r="A103" s="68" t="s">
        <v>123</v>
      </c>
      <c r="B103" s="10">
        <v>30.3</v>
      </c>
      <c r="C103" s="10">
        <v>32.5</v>
      </c>
      <c r="D103" s="5">
        <f t="shared" si="1"/>
        <v>2.1999999999999993</v>
      </c>
      <c r="E103" s="46">
        <f>D103*F5</f>
        <v>17.426835937499995</v>
      </c>
      <c r="F103" s="10"/>
    </row>
    <row r="104" spans="1:6" x14ac:dyDescent="0.3">
      <c r="A104" s="68" t="s">
        <v>64</v>
      </c>
      <c r="B104" s="10">
        <v>66.36</v>
      </c>
      <c r="C104" s="10">
        <v>68.67</v>
      </c>
      <c r="D104" s="5">
        <f t="shared" si="1"/>
        <v>2.3100000000000023</v>
      </c>
      <c r="E104" s="46">
        <f>D104*F5</f>
        <v>18.29817773437502</v>
      </c>
      <c r="F104" s="10"/>
    </row>
    <row r="105" spans="1:6" x14ac:dyDescent="0.3">
      <c r="A105" s="68" t="s">
        <v>65</v>
      </c>
      <c r="B105" s="10">
        <v>108.88</v>
      </c>
      <c r="C105" s="10">
        <v>114.61</v>
      </c>
      <c r="D105" s="5">
        <f t="shared" si="1"/>
        <v>5.730000000000004</v>
      </c>
      <c r="E105" s="46">
        <f>D105*F5</f>
        <v>45.388986328125036</v>
      </c>
      <c r="F105" s="10"/>
    </row>
    <row r="106" spans="1:6" x14ac:dyDescent="0.3">
      <c r="A106" s="68" t="s">
        <v>66</v>
      </c>
      <c r="B106" s="10">
        <v>120.01</v>
      </c>
      <c r="C106" s="10">
        <v>120.07</v>
      </c>
      <c r="D106" s="5">
        <f t="shared" si="1"/>
        <v>5.9999999999988063E-2</v>
      </c>
      <c r="E106" s="46">
        <f>D106*F5</f>
        <v>0.47527734374990549</v>
      </c>
      <c r="F106" s="10"/>
    </row>
    <row r="107" spans="1:6" x14ac:dyDescent="0.3">
      <c r="A107" s="68" t="s">
        <v>124</v>
      </c>
      <c r="B107" s="10">
        <v>36.479999999999997</v>
      </c>
      <c r="C107" s="10">
        <v>37.33</v>
      </c>
      <c r="D107" s="5">
        <f t="shared" si="1"/>
        <v>0.85000000000000142</v>
      </c>
      <c r="E107" s="46">
        <f>D107*F5</f>
        <v>6.733095703125012</v>
      </c>
      <c r="F107" s="10"/>
    </row>
    <row r="108" spans="1:6" x14ac:dyDescent="0.3">
      <c r="A108" s="68" t="s">
        <v>67</v>
      </c>
      <c r="B108" s="10">
        <v>73.12</v>
      </c>
      <c r="C108" s="10">
        <v>75.81</v>
      </c>
      <c r="D108" s="5">
        <f t="shared" si="1"/>
        <v>2.6899999999999977</v>
      </c>
      <c r="E108" s="46">
        <f>D108*F5</f>
        <v>21.308267578124983</v>
      </c>
      <c r="F108" s="10"/>
    </row>
    <row r="109" spans="1:6" x14ac:dyDescent="0.3">
      <c r="A109" s="51" t="s">
        <v>68</v>
      </c>
      <c r="B109" s="51">
        <v>108.5</v>
      </c>
      <c r="C109" s="51">
        <v>115.33</v>
      </c>
      <c r="D109" s="52">
        <f t="shared" si="1"/>
        <v>6.8299999999999983</v>
      </c>
      <c r="E109" s="53">
        <f>D109*F5</f>
        <v>54.102404296874987</v>
      </c>
      <c r="F109" s="51"/>
    </row>
    <row r="110" spans="1:6" x14ac:dyDescent="0.3">
      <c r="A110" s="68" t="s">
        <v>125</v>
      </c>
      <c r="B110" s="10">
        <v>143.71</v>
      </c>
      <c r="C110" s="10">
        <v>150.55000000000001</v>
      </c>
      <c r="D110" s="5">
        <f>C110-B110</f>
        <v>6.8400000000000034</v>
      </c>
      <c r="E110" s="46">
        <f>D110*F5</f>
        <v>54.181617187500031</v>
      </c>
      <c r="F110" s="10"/>
    </row>
    <row r="111" spans="1:6" x14ac:dyDescent="0.3">
      <c r="A111" s="68" t="s">
        <v>126</v>
      </c>
      <c r="B111" s="10">
        <v>49.87</v>
      </c>
      <c r="C111" s="10">
        <v>55.15</v>
      </c>
      <c r="D111" s="5">
        <f t="shared" si="1"/>
        <v>5.2800000000000011</v>
      </c>
      <c r="E111" s="46">
        <f>D111*F5</f>
        <v>41.82440625000001</v>
      </c>
      <c r="F111" s="10"/>
    </row>
    <row r="112" spans="1:6" x14ac:dyDescent="0.3">
      <c r="A112" s="68" t="s">
        <v>69</v>
      </c>
      <c r="B112" s="10">
        <v>63.93</v>
      </c>
      <c r="C112" s="10">
        <v>68.94</v>
      </c>
      <c r="D112" s="5">
        <f t="shared" si="1"/>
        <v>5.009999999999998</v>
      </c>
      <c r="E112" s="46">
        <f>D112*F5</f>
        <v>39.685658203124987</v>
      </c>
      <c r="F112" s="10"/>
    </row>
    <row r="113" spans="1:7" x14ac:dyDescent="0.3">
      <c r="A113" s="68" t="s">
        <v>127</v>
      </c>
      <c r="B113" s="10">
        <v>239.97</v>
      </c>
      <c r="C113" s="10">
        <v>252.33</v>
      </c>
      <c r="D113" s="5">
        <f t="shared" si="1"/>
        <v>12.360000000000014</v>
      </c>
      <c r="E113" s="46">
        <f>D113*F5</f>
        <v>97.907132812500109</v>
      </c>
      <c r="F113" s="10"/>
    </row>
    <row r="114" spans="1:7" x14ac:dyDescent="0.3">
      <c r="A114" s="68" t="s">
        <v>128</v>
      </c>
      <c r="B114" s="10">
        <v>117.48</v>
      </c>
      <c r="C114" s="10">
        <v>126.46</v>
      </c>
      <c r="D114" s="5">
        <f t="shared" si="1"/>
        <v>8.9799999999999898</v>
      </c>
      <c r="E114" s="46">
        <f>D114*F5</f>
        <v>71.133175781249918</v>
      </c>
      <c r="F114" s="10"/>
    </row>
    <row r="115" spans="1:7" x14ac:dyDescent="0.3">
      <c r="A115" s="68" t="s">
        <v>129</v>
      </c>
      <c r="B115" s="10">
        <v>104.18</v>
      </c>
      <c r="C115" s="10">
        <v>110.46</v>
      </c>
      <c r="D115" s="5">
        <f t="shared" si="1"/>
        <v>6.2799999999999869</v>
      </c>
      <c r="E115" s="46">
        <f>D115*F5</f>
        <v>49.745695312499898</v>
      </c>
      <c r="F115" s="10"/>
    </row>
    <row r="116" spans="1:7" x14ac:dyDescent="0.3">
      <c r="A116" s="68" t="s">
        <v>70</v>
      </c>
      <c r="B116" s="10">
        <v>79.92</v>
      </c>
      <c r="C116" s="10">
        <v>82.22</v>
      </c>
      <c r="D116" s="5">
        <f t="shared" si="1"/>
        <v>2.2999999999999972</v>
      </c>
      <c r="E116" s="46">
        <f>D116*F5</f>
        <v>18.21896484374998</v>
      </c>
      <c r="F116" s="10"/>
    </row>
    <row r="117" spans="1:7" x14ac:dyDescent="0.3">
      <c r="A117" s="68" t="s">
        <v>71</v>
      </c>
      <c r="B117" s="10">
        <v>157.15</v>
      </c>
      <c r="C117" s="10">
        <v>197.5</v>
      </c>
      <c r="D117" s="5">
        <f t="shared" si="1"/>
        <v>40.349999999999994</v>
      </c>
      <c r="E117" s="46">
        <f>D117*F5</f>
        <v>319.62401367187499</v>
      </c>
      <c r="F117" s="10"/>
      <c r="G117" t="s">
        <v>199</v>
      </c>
    </row>
    <row r="118" spans="1:7" x14ac:dyDescent="0.3">
      <c r="A118" s="68" t="s">
        <v>130</v>
      </c>
      <c r="B118" s="10">
        <v>6.09</v>
      </c>
      <c r="C118" s="10">
        <v>8.4700000000000006</v>
      </c>
      <c r="D118" s="5">
        <f t="shared" si="1"/>
        <v>2.3800000000000008</v>
      </c>
      <c r="E118" s="46">
        <f>D118*F5</f>
        <v>18.852667968750008</v>
      </c>
      <c r="F118" s="10"/>
    </row>
    <row r="119" spans="1:7" x14ac:dyDescent="0.3">
      <c r="A119" s="68" t="s">
        <v>131</v>
      </c>
      <c r="B119" s="10">
        <v>1.44</v>
      </c>
      <c r="C119" s="10">
        <v>1.62</v>
      </c>
      <c r="D119" s="5">
        <f t="shared" si="1"/>
        <v>0.18000000000000016</v>
      </c>
      <c r="E119" s="46">
        <f>D119*F5</f>
        <v>1.4258320312500015</v>
      </c>
      <c r="F119" s="10"/>
    </row>
    <row r="120" spans="1:7" x14ac:dyDescent="0.3">
      <c r="A120" s="68" t="s">
        <v>72</v>
      </c>
      <c r="B120" s="10">
        <v>78.47</v>
      </c>
      <c r="C120" s="10">
        <v>83.64</v>
      </c>
      <c r="D120" s="5">
        <f t="shared" si="1"/>
        <v>5.1700000000000017</v>
      </c>
      <c r="E120" s="46">
        <f>D120*F5</f>
        <v>40.953064453125016</v>
      </c>
      <c r="F120" s="10"/>
    </row>
    <row r="121" spans="1:7" x14ac:dyDescent="0.3">
      <c r="A121" s="68" t="s">
        <v>73</v>
      </c>
      <c r="B121" s="10">
        <v>195.22</v>
      </c>
      <c r="C121" s="10">
        <v>206.59</v>
      </c>
      <c r="D121" s="5">
        <f t="shared" si="1"/>
        <v>11.370000000000005</v>
      </c>
      <c r="E121" s="46">
        <f>D121*F5</f>
        <v>90.065056640625045</v>
      </c>
      <c r="F121" s="10"/>
    </row>
    <row r="122" spans="1:7" x14ac:dyDescent="0.3">
      <c r="A122" s="68" t="s">
        <v>74</v>
      </c>
      <c r="B122" s="10">
        <v>48.05</v>
      </c>
      <c r="C122" s="10">
        <v>51.16</v>
      </c>
      <c r="D122" s="5">
        <f t="shared" si="1"/>
        <v>3.1099999999999994</v>
      </c>
      <c r="E122" s="46">
        <f>D122*F5</f>
        <v>24.635208984374998</v>
      </c>
      <c r="F122" s="10"/>
    </row>
    <row r="123" spans="1:7" x14ac:dyDescent="0.3">
      <c r="A123" s="68" t="s">
        <v>132</v>
      </c>
      <c r="B123" s="10">
        <v>3.37</v>
      </c>
      <c r="C123" s="10">
        <v>4.68</v>
      </c>
      <c r="D123" s="5">
        <f t="shared" si="1"/>
        <v>1.3099999999999996</v>
      </c>
      <c r="E123" s="46">
        <f>D123*F5</f>
        <v>10.376888671874998</v>
      </c>
      <c r="F123" s="10"/>
    </row>
    <row r="124" spans="1:7" x14ac:dyDescent="0.3">
      <c r="A124" s="68" t="s">
        <v>133</v>
      </c>
      <c r="B124" s="10">
        <v>47.15</v>
      </c>
      <c r="C124" s="10">
        <v>47.19</v>
      </c>
      <c r="D124" s="5">
        <f t="shared" si="1"/>
        <v>3.9999999999999147E-2</v>
      </c>
      <c r="E124" s="46">
        <f>D124*F5</f>
        <v>0.31685156249999324</v>
      </c>
      <c r="F124" s="10"/>
    </row>
    <row r="125" spans="1:7" x14ac:dyDescent="0.3">
      <c r="A125" s="68" t="s">
        <v>75</v>
      </c>
      <c r="B125" s="10">
        <v>47.81</v>
      </c>
      <c r="C125" s="10">
        <v>53.01</v>
      </c>
      <c r="D125" s="5">
        <f t="shared" si="1"/>
        <v>5.1999999999999957</v>
      </c>
      <c r="E125" s="46">
        <f>D125*F5</f>
        <v>41.19070312499997</v>
      </c>
      <c r="F125" s="10"/>
    </row>
    <row r="126" spans="1:7" x14ac:dyDescent="0.3">
      <c r="A126" s="68" t="s">
        <v>134</v>
      </c>
      <c r="B126" s="10">
        <v>18.690000000000001</v>
      </c>
      <c r="C126" s="10">
        <v>21.39</v>
      </c>
      <c r="D126" s="5">
        <f t="shared" si="1"/>
        <v>2.6999999999999993</v>
      </c>
      <c r="E126" s="46">
        <f>D126*F5</f>
        <v>21.387480468749995</v>
      </c>
      <c r="F126" s="10"/>
    </row>
    <row r="127" spans="1:7" x14ac:dyDescent="0.3">
      <c r="A127" s="68" t="s">
        <v>135</v>
      </c>
      <c r="B127" s="10">
        <v>68.75</v>
      </c>
      <c r="C127" s="10">
        <v>71.709999999999994</v>
      </c>
      <c r="D127" s="5">
        <f t="shared" si="1"/>
        <v>2.9599999999999937</v>
      </c>
      <c r="E127" s="46">
        <f>D127*F5</f>
        <v>23.447015624999953</v>
      </c>
      <c r="F127" s="10"/>
    </row>
    <row r="128" spans="1:7" x14ac:dyDescent="0.3">
      <c r="A128" s="68" t="s">
        <v>76</v>
      </c>
      <c r="B128" s="10">
        <v>41.25</v>
      </c>
      <c r="C128" s="10">
        <v>44.19</v>
      </c>
      <c r="D128" s="5">
        <f t="shared" si="1"/>
        <v>2.9399999999999977</v>
      </c>
      <c r="E128" s="46">
        <f>D128*F5</f>
        <v>23.288589843749982</v>
      </c>
      <c r="F128" s="10"/>
    </row>
    <row r="129" spans="1:6" x14ac:dyDescent="0.3">
      <c r="A129" s="68" t="s">
        <v>136</v>
      </c>
      <c r="B129" s="10">
        <v>124.11</v>
      </c>
      <c r="C129" s="10">
        <v>132.24</v>
      </c>
      <c r="D129" s="5">
        <f t="shared" si="1"/>
        <v>8.1300000000000097</v>
      </c>
      <c r="E129" s="46">
        <f>D129*F5</f>
        <v>64.400080078125086</v>
      </c>
      <c r="F129" s="10"/>
    </row>
    <row r="130" spans="1:6" x14ac:dyDescent="0.3">
      <c r="A130" s="68" t="s">
        <v>137</v>
      </c>
      <c r="B130" s="10">
        <v>102.81</v>
      </c>
      <c r="C130" s="10">
        <v>109.53</v>
      </c>
      <c r="D130" s="5">
        <f t="shared" si="1"/>
        <v>6.7199999999999989</v>
      </c>
      <c r="E130" s="46">
        <f>D130*F5</f>
        <v>53.231062499999993</v>
      </c>
      <c r="F130" s="54"/>
    </row>
    <row r="131" spans="1:6" x14ac:dyDescent="0.3">
      <c r="A131" s="68" t="s">
        <v>77</v>
      </c>
      <c r="B131" s="10">
        <v>87.88</v>
      </c>
      <c r="C131" s="10">
        <v>92.22</v>
      </c>
      <c r="D131" s="5">
        <f t="shared" si="1"/>
        <v>4.3400000000000034</v>
      </c>
      <c r="E131" s="46">
        <f>D131*F5</f>
        <v>34.378394531250031</v>
      </c>
      <c r="F131" s="10"/>
    </row>
    <row r="132" spans="1:6" x14ac:dyDescent="0.3">
      <c r="A132" s="68" t="s">
        <v>138</v>
      </c>
      <c r="B132" s="10">
        <v>92.23</v>
      </c>
      <c r="C132" s="10">
        <v>100.41</v>
      </c>
      <c r="D132" s="5">
        <f t="shared" si="1"/>
        <v>8.1799999999999926</v>
      </c>
      <c r="E132" s="46">
        <f>D132*F5</f>
        <v>64.796144531249951</v>
      </c>
      <c r="F132" s="10"/>
    </row>
    <row r="133" spans="1:6" x14ac:dyDescent="0.3">
      <c r="A133" s="68" t="s">
        <v>78</v>
      </c>
      <c r="B133" s="10">
        <v>159.35</v>
      </c>
      <c r="C133" s="10">
        <v>174.85</v>
      </c>
      <c r="D133" s="5">
        <f t="shared" si="1"/>
        <v>15.5</v>
      </c>
      <c r="E133" s="46">
        <f>D133*F5</f>
        <v>122.77998046875001</v>
      </c>
      <c r="F133" s="10"/>
    </row>
    <row r="134" spans="1:6" x14ac:dyDescent="0.3">
      <c r="A134" s="68" t="s">
        <v>79</v>
      </c>
      <c r="B134" s="10">
        <v>90.56</v>
      </c>
      <c r="C134" s="10">
        <v>93.15</v>
      </c>
      <c r="D134" s="5">
        <f t="shared" si="1"/>
        <v>2.5900000000000034</v>
      </c>
      <c r="E134" s="46">
        <f>D134*F5</f>
        <v>20.51613867187503</v>
      </c>
      <c r="F134" s="10"/>
    </row>
    <row r="135" spans="1:6" x14ac:dyDescent="0.3">
      <c r="A135" s="68" t="s">
        <v>80</v>
      </c>
      <c r="B135" s="10">
        <v>109.19</v>
      </c>
      <c r="C135" s="10">
        <v>118.14</v>
      </c>
      <c r="D135" s="5">
        <f t="shared" ref="D135:D145" si="2">C135-B135</f>
        <v>8.9500000000000028</v>
      </c>
      <c r="E135" s="46">
        <f>D135*F5</f>
        <v>70.895537109375027</v>
      </c>
      <c r="F135" s="10"/>
    </row>
    <row r="136" spans="1:6" x14ac:dyDescent="0.3">
      <c r="A136" s="68" t="s">
        <v>81</v>
      </c>
      <c r="B136" s="10">
        <v>117.03</v>
      </c>
      <c r="C136" s="10">
        <v>119.71</v>
      </c>
      <c r="D136" s="5">
        <f t="shared" si="2"/>
        <v>2.6799999999999926</v>
      </c>
      <c r="E136" s="46">
        <f>D136*F5</f>
        <v>21.229054687499943</v>
      </c>
      <c r="F136" s="10"/>
    </row>
    <row r="137" spans="1:6" x14ac:dyDescent="0.3">
      <c r="A137" s="68" t="s">
        <v>139</v>
      </c>
      <c r="B137" s="10">
        <v>110.31</v>
      </c>
      <c r="C137" s="10">
        <v>114.97</v>
      </c>
      <c r="D137" s="5">
        <f t="shared" si="2"/>
        <v>4.6599999999999966</v>
      </c>
      <c r="E137" s="46">
        <f>D137*F5</f>
        <v>36.913207031249975</v>
      </c>
      <c r="F137" s="10"/>
    </row>
    <row r="138" spans="1:6" x14ac:dyDescent="0.3">
      <c r="A138" s="68" t="s">
        <v>82</v>
      </c>
      <c r="B138" s="10">
        <v>97.64</v>
      </c>
      <c r="C138" s="10">
        <v>102.15</v>
      </c>
      <c r="D138" s="5">
        <f t="shared" si="2"/>
        <v>4.5100000000000051</v>
      </c>
      <c r="E138" s="46">
        <f>D138*F5</f>
        <v>35.72501367187504</v>
      </c>
      <c r="F138" s="10"/>
    </row>
    <row r="139" spans="1:6" x14ac:dyDescent="0.3">
      <c r="A139" s="68" t="s">
        <v>140</v>
      </c>
      <c r="B139" s="10">
        <v>65.12</v>
      </c>
      <c r="C139" s="10">
        <v>69.180000000000007</v>
      </c>
      <c r="D139" s="5">
        <f t="shared" si="2"/>
        <v>4.0600000000000023</v>
      </c>
      <c r="E139" s="46">
        <f>D139*F5</f>
        <v>32.160433593750021</v>
      </c>
      <c r="F139" s="10"/>
    </row>
    <row r="140" spans="1:6" x14ac:dyDescent="0.3">
      <c r="A140" s="68" t="s">
        <v>141</v>
      </c>
      <c r="B140" s="10">
        <v>52.66</v>
      </c>
      <c r="C140" s="10">
        <v>55</v>
      </c>
      <c r="D140" s="5">
        <f t="shared" si="2"/>
        <v>2.3400000000000034</v>
      </c>
      <c r="E140" s="46">
        <f>D140*F5</f>
        <v>18.535816406250028</v>
      </c>
      <c r="F140" s="10"/>
    </row>
    <row r="141" spans="1:6" x14ac:dyDescent="0.3">
      <c r="A141" s="68" t="s">
        <v>142</v>
      </c>
      <c r="B141" s="10">
        <v>160.03</v>
      </c>
      <c r="C141" s="10">
        <v>161.68</v>
      </c>
      <c r="D141" s="5">
        <f t="shared" si="2"/>
        <v>1.6500000000000057</v>
      </c>
      <c r="E141" s="46">
        <f>D141*F5</f>
        <v>13.070126953125046</v>
      </c>
      <c r="F141" s="10"/>
    </row>
    <row r="142" spans="1:6" x14ac:dyDescent="0.3">
      <c r="A142" s="68" t="s">
        <v>143</v>
      </c>
      <c r="B142" s="10">
        <v>47.72</v>
      </c>
      <c r="C142" s="10">
        <v>48.06</v>
      </c>
      <c r="D142" s="5">
        <f t="shared" si="2"/>
        <v>0.34000000000000341</v>
      </c>
      <c r="E142" s="46">
        <f>D142*F5</f>
        <v>2.6932382812500273</v>
      </c>
      <c r="F142" s="10"/>
    </row>
    <row r="143" spans="1:6" x14ac:dyDescent="0.3">
      <c r="A143" s="68" t="s">
        <v>83</v>
      </c>
      <c r="B143" s="10">
        <v>93.25</v>
      </c>
      <c r="C143" s="10">
        <v>95.3</v>
      </c>
      <c r="D143" s="5">
        <f t="shared" si="2"/>
        <v>2.0499999999999972</v>
      </c>
      <c r="E143" s="46">
        <f>D143*F5</f>
        <v>16.238642578124978</v>
      </c>
      <c r="F143" s="10"/>
    </row>
    <row r="144" spans="1:6" x14ac:dyDescent="0.3">
      <c r="A144" s="68" t="s">
        <v>144</v>
      </c>
      <c r="B144" s="10">
        <v>316.02999999999997</v>
      </c>
      <c r="C144" s="10">
        <v>338.89</v>
      </c>
      <c r="D144" s="5">
        <f t="shared" si="2"/>
        <v>22.860000000000014</v>
      </c>
      <c r="E144" s="46">
        <f>D144*F5</f>
        <v>181.08066796875013</v>
      </c>
      <c r="F144" s="10"/>
    </row>
    <row r="145" spans="1:6" x14ac:dyDescent="0.3">
      <c r="A145" s="68" t="s">
        <v>145</v>
      </c>
      <c r="B145" s="10">
        <v>67.510000000000005</v>
      </c>
      <c r="C145" s="10">
        <v>82.16</v>
      </c>
      <c r="D145" s="5">
        <f t="shared" si="2"/>
        <v>14.649999999999991</v>
      </c>
      <c r="E145" s="46">
        <f>D145*F5</f>
        <v>116.04688476562494</v>
      </c>
      <c r="F145" s="10"/>
    </row>
    <row r="146" spans="1:6" x14ac:dyDescent="0.3">
      <c r="A146" s="17" t="s">
        <v>5</v>
      </c>
      <c r="B146" s="19"/>
      <c r="C146" s="19"/>
      <c r="D146" s="70">
        <f>SUM(D7:D145)</f>
        <v>476.84</v>
      </c>
      <c r="E146" s="70">
        <f>SUM(E6:E145)</f>
        <v>3885.2282553267055</v>
      </c>
      <c r="F146" s="5"/>
    </row>
    <row r="147" spans="1:6" x14ac:dyDescent="0.3">
      <c r="A147" s="71" t="s">
        <v>7</v>
      </c>
      <c r="D147" s="72"/>
      <c r="E147" s="72"/>
      <c r="F147" s="72" t="s">
        <v>198</v>
      </c>
    </row>
    <row r="148" spans="1:6" x14ac:dyDescent="0.3">
      <c r="A148" s="73" t="s">
        <v>84</v>
      </c>
      <c r="B148" s="74"/>
      <c r="C148" s="74"/>
      <c r="D148" s="74"/>
      <c r="E148" s="74"/>
      <c r="F148" s="74"/>
    </row>
  </sheetData>
  <mergeCells count="2">
    <mergeCell ref="E8:E17"/>
    <mergeCell ref="E20:E25"/>
  </mergeCells>
  <pageMargins left="0.70866141732283472" right="0.70866141732283472" top="0.74803149606299213" bottom="0.74803149606299213" header="0.31496062992125984" footer="0.31496062992125984"/>
  <pageSetup paperSize="9" scale="67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151"/>
  <sheetViews>
    <sheetView topLeftCell="A144" workbookViewId="0">
      <selection activeCell="A164" sqref="A164"/>
    </sheetView>
  </sheetViews>
  <sheetFormatPr baseColWidth="10" defaultRowHeight="14.4" x14ac:dyDescent="0.3"/>
  <cols>
    <col min="2" max="2" width="17.5546875" customWidth="1"/>
    <col min="3" max="3" width="16.6640625" customWidth="1"/>
  </cols>
  <sheetData>
    <row r="4" spans="2:12" x14ac:dyDescent="0.3">
      <c r="B4" s="15" t="s">
        <v>0</v>
      </c>
      <c r="C4" s="15"/>
      <c r="D4" s="15"/>
      <c r="E4" s="15"/>
      <c r="F4" s="15"/>
      <c r="G4" s="15"/>
    </row>
    <row r="5" spans="2:12" x14ac:dyDescent="0.3">
      <c r="B5" s="15" t="s">
        <v>146</v>
      </c>
      <c r="D5" s="15"/>
      <c r="E5" s="15"/>
      <c r="F5" s="15"/>
      <c r="G5" s="15"/>
    </row>
    <row r="6" spans="2:12" x14ac:dyDescent="0.3">
      <c r="B6" s="15" t="s">
        <v>200</v>
      </c>
      <c r="C6" s="15"/>
      <c r="D6" s="15"/>
      <c r="E6" s="15"/>
      <c r="F6" s="15"/>
      <c r="G6" s="15"/>
      <c r="J6" t="s">
        <v>189</v>
      </c>
      <c r="K6" t="s">
        <v>188</v>
      </c>
      <c r="L6" t="s">
        <v>190</v>
      </c>
    </row>
    <row r="7" spans="2:12" x14ac:dyDescent="0.3">
      <c r="B7" s="58" t="s">
        <v>153</v>
      </c>
      <c r="C7" s="15" t="s">
        <v>155</v>
      </c>
      <c r="D7" s="58"/>
      <c r="E7" s="58"/>
      <c r="F7" s="59" t="s">
        <v>151</v>
      </c>
      <c r="G7" s="60">
        <f>+L7</f>
        <v>13.226666666666667</v>
      </c>
      <c r="I7" t="s">
        <v>191</v>
      </c>
      <c r="J7">
        <v>396.8</v>
      </c>
      <c r="K7">
        <v>30</v>
      </c>
      <c r="L7">
        <f>+J7/K7</f>
        <v>13.226666666666667</v>
      </c>
    </row>
    <row r="8" spans="2:12" ht="15" thickBot="1" x14ac:dyDescent="0.35">
      <c r="B8" s="58" t="s">
        <v>154</v>
      </c>
      <c r="C8" s="15" t="s">
        <v>156</v>
      </c>
      <c r="D8" s="58"/>
      <c r="E8" s="58"/>
      <c r="F8" s="61" t="s">
        <v>152</v>
      </c>
      <c r="G8" s="58">
        <f>+L8</f>
        <v>7.6194690265486722</v>
      </c>
      <c r="I8" t="s">
        <v>192</v>
      </c>
      <c r="J8">
        <f>1742.7+1701.3</f>
        <v>3444</v>
      </c>
      <c r="K8">
        <f>224+228</f>
        <v>452</v>
      </c>
      <c r="L8">
        <f>+J8/K8</f>
        <v>7.6194690265486722</v>
      </c>
    </row>
    <row r="9" spans="2:12" ht="15.6" thickTop="1" thickBot="1" x14ac:dyDescent="0.35">
      <c r="B9" s="62" t="s">
        <v>8</v>
      </c>
      <c r="C9" s="62" t="s">
        <v>1</v>
      </c>
      <c r="D9" s="62" t="s">
        <v>2</v>
      </c>
      <c r="E9" s="62" t="s">
        <v>3</v>
      </c>
      <c r="F9" s="62" t="s">
        <v>4</v>
      </c>
      <c r="G9" s="62" t="s">
        <v>6</v>
      </c>
      <c r="H9" s="38" t="s">
        <v>150</v>
      </c>
      <c r="J9">
        <f>SUM(J7:J8)</f>
        <v>3840.8</v>
      </c>
    </row>
    <row r="10" spans="2:12" ht="15" thickTop="1" x14ac:dyDescent="0.3">
      <c r="B10" s="63" t="s">
        <v>85</v>
      </c>
      <c r="C10" s="40">
        <v>1.57</v>
      </c>
      <c r="D10" s="40">
        <v>1.57</v>
      </c>
      <c r="E10" s="41">
        <f t="shared" ref="E10:E73" si="0">D10-C10</f>
        <v>0</v>
      </c>
      <c r="F10" s="48">
        <f>E10*G7</f>
        <v>0</v>
      </c>
      <c r="G10" s="35"/>
      <c r="H10" s="49">
        <f>0.1*F10</f>
        <v>0</v>
      </c>
      <c r="J10" s="56">
        <f>+F149</f>
        <v>0</v>
      </c>
    </row>
    <row r="11" spans="2:12" x14ac:dyDescent="0.3">
      <c r="B11" s="64" t="s">
        <v>86</v>
      </c>
      <c r="C11" s="24"/>
      <c r="D11" s="24"/>
      <c r="E11" s="25">
        <f t="shared" si="0"/>
        <v>0</v>
      </c>
      <c r="F11" s="196">
        <f>E15*G7</f>
        <v>0</v>
      </c>
      <c r="G11" s="36"/>
      <c r="H11" s="49">
        <f>0.1*F11</f>
        <v>0</v>
      </c>
    </row>
    <row r="12" spans="2:12" x14ac:dyDescent="0.3">
      <c r="B12" s="64" t="s">
        <v>87</v>
      </c>
      <c r="C12" s="24"/>
      <c r="D12" s="24"/>
      <c r="E12" s="25">
        <f t="shared" si="0"/>
        <v>0</v>
      </c>
      <c r="F12" s="197"/>
      <c r="G12" s="36"/>
      <c r="H12" s="49">
        <f>0.1*F11</f>
        <v>0</v>
      </c>
      <c r="J12" s="56">
        <f>+J9-J10</f>
        <v>3840.8</v>
      </c>
    </row>
    <row r="13" spans="2:12" x14ac:dyDescent="0.3">
      <c r="B13" s="64" t="s">
        <v>88</v>
      </c>
      <c r="C13" s="24"/>
      <c r="D13" s="24"/>
      <c r="E13" s="25">
        <f t="shared" si="0"/>
        <v>0</v>
      </c>
      <c r="F13" s="197"/>
      <c r="G13" s="36"/>
      <c r="H13" s="49">
        <f>0.1*F11</f>
        <v>0</v>
      </c>
    </row>
    <row r="14" spans="2:12" x14ac:dyDescent="0.3">
      <c r="B14" s="65" t="s">
        <v>9</v>
      </c>
      <c r="C14" s="24"/>
      <c r="D14" s="24"/>
      <c r="E14" s="25">
        <f t="shared" si="0"/>
        <v>0</v>
      </c>
      <c r="F14" s="197"/>
      <c r="G14" s="36"/>
      <c r="H14" s="49">
        <f>0.1*F11</f>
        <v>0</v>
      </c>
    </row>
    <row r="15" spans="2:12" x14ac:dyDescent="0.3">
      <c r="B15" s="65" t="s">
        <v>10</v>
      </c>
      <c r="C15" s="24">
        <v>122.84</v>
      </c>
      <c r="D15" s="24">
        <v>122.84</v>
      </c>
      <c r="E15" s="25">
        <f t="shared" si="0"/>
        <v>0</v>
      </c>
      <c r="F15" s="197"/>
      <c r="G15" s="36"/>
      <c r="H15" s="49">
        <f>0.1*F11</f>
        <v>0</v>
      </c>
    </row>
    <row r="16" spans="2:12" x14ac:dyDescent="0.3">
      <c r="B16" s="65" t="s">
        <v>11</v>
      </c>
      <c r="C16" s="24"/>
      <c r="D16" s="24"/>
      <c r="E16" s="25">
        <f t="shared" si="0"/>
        <v>0</v>
      </c>
      <c r="F16" s="197"/>
      <c r="G16" s="36"/>
      <c r="H16" s="49">
        <f>0.1*F11</f>
        <v>0</v>
      </c>
    </row>
    <row r="17" spans="2:8" x14ac:dyDescent="0.3">
      <c r="B17" s="65" t="s">
        <v>12</v>
      </c>
      <c r="C17" s="24"/>
      <c r="D17" s="24"/>
      <c r="E17" s="25">
        <f t="shared" si="0"/>
        <v>0</v>
      </c>
      <c r="F17" s="197"/>
      <c r="G17" s="36"/>
      <c r="H17" s="49">
        <f>0.1*F11</f>
        <v>0</v>
      </c>
    </row>
    <row r="18" spans="2:8" x14ac:dyDescent="0.3">
      <c r="B18" s="65" t="s">
        <v>13</v>
      </c>
      <c r="C18" s="24"/>
      <c r="D18" s="24"/>
      <c r="E18" s="25">
        <f t="shared" si="0"/>
        <v>0</v>
      </c>
      <c r="F18" s="197"/>
      <c r="G18" s="36"/>
      <c r="H18" s="49">
        <f>0.1*F11</f>
        <v>0</v>
      </c>
    </row>
    <row r="19" spans="2:8" x14ac:dyDescent="0.3">
      <c r="B19" s="65" t="s">
        <v>89</v>
      </c>
      <c r="C19" s="24"/>
      <c r="D19" s="24"/>
      <c r="E19" s="25">
        <f t="shared" si="0"/>
        <v>0</v>
      </c>
      <c r="F19" s="197"/>
      <c r="G19" s="36"/>
      <c r="H19" s="49">
        <f>0.1*F11</f>
        <v>0</v>
      </c>
    </row>
    <row r="20" spans="2:8" x14ac:dyDescent="0.3">
      <c r="B20" s="65" t="s">
        <v>147</v>
      </c>
      <c r="C20" s="24"/>
      <c r="D20" s="24"/>
      <c r="E20" s="25">
        <f t="shared" si="0"/>
        <v>0</v>
      </c>
      <c r="F20" s="198"/>
      <c r="G20" s="36"/>
      <c r="H20" s="49">
        <f>0.1*F11</f>
        <v>0</v>
      </c>
    </row>
    <row r="21" spans="2:8" x14ac:dyDescent="0.3">
      <c r="B21" s="66" t="s">
        <v>149</v>
      </c>
      <c r="C21" s="32">
        <v>0.65</v>
      </c>
      <c r="D21" s="32">
        <v>0.65</v>
      </c>
      <c r="E21" s="25">
        <f t="shared" si="0"/>
        <v>0</v>
      </c>
      <c r="F21" s="34">
        <f>E21*G7</f>
        <v>0</v>
      </c>
      <c r="G21" s="5"/>
      <c r="H21" s="49">
        <f>0.1*F12</f>
        <v>0</v>
      </c>
    </row>
    <row r="22" spans="2:8" x14ac:dyDescent="0.3">
      <c r="B22" s="66" t="s">
        <v>16</v>
      </c>
      <c r="C22" s="32">
        <v>33.79</v>
      </c>
      <c r="D22" s="32">
        <v>33.79</v>
      </c>
      <c r="E22" s="33">
        <f t="shared" si="0"/>
        <v>0</v>
      </c>
      <c r="F22" s="34">
        <f>E22*G7</f>
        <v>0</v>
      </c>
      <c r="G22" s="5"/>
      <c r="H22" s="49">
        <f>0.1*F13</f>
        <v>0</v>
      </c>
    </row>
    <row r="23" spans="2:8" x14ac:dyDescent="0.3">
      <c r="B23" s="67" t="s">
        <v>90</v>
      </c>
      <c r="C23" s="29"/>
      <c r="D23" s="29"/>
      <c r="E23" s="30">
        <f t="shared" si="0"/>
        <v>0</v>
      </c>
      <c r="F23" s="193">
        <f>E26*G7</f>
        <v>0</v>
      </c>
      <c r="G23" s="36"/>
      <c r="H23" s="49">
        <f>0.17*F23</f>
        <v>0</v>
      </c>
    </row>
    <row r="24" spans="2:8" x14ac:dyDescent="0.3">
      <c r="B24" s="67" t="s">
        <v>14</v>
      </c>
      <c r="C24" s="29"/>
      <c r="D24" s="29"/>
      <c r="E24" s="30">
        <f t="shared" si="0"/>
        <v>0</v>
      </c>
      <c r="F24" s="194"/>
      <c r="G24" s="36"/>
      <c r="H24" s="49">
        <f>0.17*F23</f>
        <v>0</v>
      </c>
    </row>
    <row r="25" spans="2:8" x14ac:dyDescent="0.3">
      <c r="B25" s="67" t="s">
        <v>148</v>
      </c>
      <c r="C25" s="29"/>
      <c r="D25" s="29"/>
      <c r="E25" s="30">
        <f t="shared" si="0"/>
        <v>0</v>
      </c>
      <c r="F25" s="194"/>
      <c r="G25" s="36"/>
      <c r="H25" s="49">
        <f>0.17*F23</f>
        <v>0</v>
      </c>
    </row>
    <row r="26" spans="2:8" x14ac:dyDescent="0.3">
      <c r="B26" s="67" t="s">
        <v>15</v>
      </c>
      <c r="C26" s="29">
        <v>101.75</v>
      </c>
      <c r="D26" s="29">
        <v>101.75</v>
      </c>
      <c r="E26" s="30">
        <f t="shared" si="0"/>
        <v>0</v>
      </c>
      <c r="F26" s="194"/>
      <c r="G26" s="36"/>
      <c r="H26" s="49">
        <f>0.17*F23</f>
        <v>0</v>
      </c>
    </row>
    <row r="27" spans="2:8" x14ac:dyDescent="0.3">
      <c r="B27" s="67" t="s">
        <v>17</v>
      </c>
      <c r="C27" s="29"/>
      <c r="D27" s="29"/>
      <c r="E27" s="30">
        <f t="shared" si="0"/>
        <v>0</v>
      </c>
      <c r="F27" s="194"/>
      <c r="G27" s="36"/>
      <c r="H27" s="49">
        <f>0.17*F23</f>
        <v>0</v>
      </c>
    </row>
    <row r="28" spans="2:8" x14ac:dyDescent="0.3">
      <c r="B28" s="67" t="s">
        <v>91</v>
      </c>
      <c r="C28" s="29"/>
      <c r="D28" s="29"/>
      <c r="E28" s="30">
        <f t="shared" si="0"/>
        <v>0</v>
      </c>
      <c r="F28" s="195"/>
      <c r="G28" s="36"/>
      <c r="H28" s="49">
        <f>0.17*F23</f>
        <v>0</v>
      </c>
    </row>
    <row r="29" spans="2:8" x14ac:dyDescent="0.3">
      <c r="B29" s="66" t="s">
        <v>92</v>
      </c>
      <c r="C29" s="6">
        <v>6.88</v>
      </c>
      <c r="D29" s="6">
        <v>6.88</v>
      </c>
      <c r="E29" s="5">
        <f t="shared" si="0"/>
        <v>0</v>
      </c>
      <c r="F29" s="7">
        <f>E29*G7</f>
        <v>0</v>
      </c>
      <c r="G29" s="5"/>
    </row>
    <row r="30" spans="2:8" x14ac:dyDescent="0.3">
      <c r="B30" s="66" t="s">
        <v>93</v>
      </c>
      <c r="C30" s="6">
        <v>22.55</v>
      </c>
      <c r="D30" s="6">
        <v>22.55</v>
      </c>
      <c r="E30" s="5">
        <f t="shared" si="0"/>
        <v>0</v>
      </c>
      <c r="F30" s="7">
        <f>E30*G7</f>
        <v>0</v>
      </c>
      <c r="G30" s="5"/>
    </row>
    <row r="31" spans="2:8" x14ac:dyDescent="0.3">
      <c r="B31" s="66" t="s">
        <v>94</v>
      </c>
      <c r="C31" s="5">
        <v>30.15</v>
      </c>
      <c r="D31" s="5">
        <v>30.15</v>
      </c>
      <c r="E31" s="5">
        <f t="shared" si="0"/>
        <v>0</v>
      </c>
      <c r="F31" s="7">
        <f>E31*G7</f>
        <v>0</v>
      </c>
      <c r="G31" s="5"/>
    </row>
    <row r="32" spans="2:8" x14ac:dyDescent="0.3">
      <c r="B32" s="66" t="s">
        <v>95</v>
      </c>
      <c r="C32" s="6">
        <v>10.9</v>
      </c>
      <c r="D32" s="6">
        <v>10.9</v>
      </c>
      <c r="E32" s="5">
        <f t="shared" si="0"/>
        <v>0</v>
      </c>
      <c r="F32" s="7">
        <f>E32*G7</f>
        <v>0</v>
      </c>
      <c r="G32" s="5"/>
    </row>
    <row r="33" spans="2:7" x14ac:dyDescent="0.3">
      <c r="B33" s="66" t="s">
        <v>96</v>
      </c>
      <c r="C33" s="6">
        <v>4.9800000000000004</v>
      </c>
      <c r="D33" s="6">
        <v>4.9800000000000004</v>
      </c>
      <c r="E33" s="5">
        <f t="shared" si="0"/>
        <v>0</v>
      </c>
      <c r="F33" s="7">
        <f>E33*G7</f>
        <v>0</v>
      </c>
      <c r="G33" s="5"/>
    </row>
    <row r="34" spans="2:7" x14ac:dyDescent="0.3">
      <c r="B34" s="66" t="s">
        <v>97</v>
      </c>
      <c r="C34" s="6">
        <v>22.58</v>
      </c>
      <c r="D34" s="6">
        <v>22.58</v>
      </c>
      <c r="E34" s="5">
        <f t="shared" si="0"/>
        <v>0</v>
      </c>
      <c r="F34" s="7">
        <f>E34*G7</f>
        <v>0</v>
      </c>
      <c r="G34" s="5"/>
    </row>
    <row r="35" spans="2:7" x14ac:dyDescent="0.3">
      <c r="B35" s="66" t="s">
        <v>98</v>
      </c>
      <c r="C35" s="6">
        <v>1.31</v>
      </c>
      <c r="D35" s="6">
        <v>1.31</v>
      </c>
      <c r="E35" s="5">
        <f t="shared" si="0"/>
        <v>0</v>
      </c>
      <c r="F35" s="7">
        <f>E35*G7</f>
        <v>0</v>
      </c>
      <c r="G35" s="5"/>
    </row>
    <row r="36" spans="2:7" x14ac:dyDescent="0.3">
      <c r="B36" s="66" t="s">
        <v>99</v>
      </c>
      <c r="C36" s="6">
        <v>22.7</v>
      </c>
      <c r="D36" s="6">
        <v>22.7</v>
      </c>
      <c r="E36" s="5">
        <f t="shared" si="0"/>
        <v>0</v>
      </c>
      <c r="F36" s="7">
        <f>E36*G7</f>
        <v>0</v>
      </c>
      <c r="G36" s="5"/>
    </row>
    <row r="37" spans="2:7" x14ac:dyDescent="0.3">
      <c r="B37" s="66" t="s">
        <v>100</v>
      </c>
      <c r="C37" s="6">
        <v>14.46</v>
      </c>
      <c r="D37" s="6">
        <v>14.46</v>
      </c>
      <c r="E37" s="5">
        <f t="shared" si="0"/>
        <v>0</v>
      </c>
      <c r="F37" s="7">
        <f>E37*G7</f>
        <v>0</v>
      </c>
      <c r="G37" s="5"/>
    </row>
    <row r="38" spans="2:7" x14ac:dyDescent="0.3">
      <c r="B38" s="66" t="s">
        <v>101</v>
      </c>
      <c r="C38" s="6">
        <v>10.89</v>
      </c>
      <c r="D38" s="6">
        <v>10.89</v>
      </c>
      <c r="E38" s="5">
        <f t="shared" si="0"/>
        <v>0</v>
      </c>
      <c r="F38" s="7">
        <f>E38*G7</f>
        <v>0</v>
      </c>
      <c r="G38" s="5"/>
    </row>
    <row r="39" spans="2:7" x14ac:dyDescent="0.3">
      <c r="B39" s="66" t="s">
        <v>102</v>
      </c>
      <c r="C39" s="6">
        <v>2.57</v>
      </c>
      <c r="D39" s="6">
        <v>2.57</v>
      </c>
      <c r="E39" s="5">
        <f t="shared" si="0"/>
        <v>0</v>
      </c>
      <c r="F39" s="7">
        <f>E39*G7</f>
        <v>0</v>
      </c>
      <c r="G39" s="5"/>
    </row>
    <row r="40" spans="2:7" x14ac:dyDescent="0.3">
      <c r="B40" s="66" t="s">
        <v>103</v>
      </c>
      <c r="C40" s="6">
        <v>12.8</v>
      </c>
      <c r="D40" s="6">
        <v>12.8</v>
      </c>
      <c r="E40" s="5">
        <f t="shared" si="0"/>
        <v>0</v>
      </c>
      <c r="F40" s="46">
        <f>E40*G7</f>
        <v>0</v>
      </c>
      <c r="G40" s="10"/>
    </row>
    <row r="41" spans="2:7" x14ac:dyDescent="0.3">
      <c r="B41" s="66" t="s">
        <v>104</v>
      </c>
      <c r="C41" s="10">
        <v>22.81</v>
      </c>
      <c r="D41" s="10">
        <v>22.81</v>
      </c>
      <c r="E41" s="5">
        <f>D41-C41</f>
        <v>0</v>
      </c>
      <c r="F41" s="46">
        <f>E41*G7</f>
        <v>0</v>
      </c>
      <c r="G41" s="10"/>
    </row>
    <row r="42" spans="2:7" x14ac:dyDescent="0.3">
      <c r="B42" s="66" t="s">
        <v>105</v>
      </c>
      <c r="C42" s="10">
        <v>22.11</v>
      </c>
      <c r="D42" s="10">
        <v>22.11</v>
      </c>
      <c r="E42" s="5">
        <f t="shared" si="0"/>
        <v>0</v>
      </c>
      <c r="F42" s="46">
        <f>E42*G7</f>
        <v>0</v>
      </c>
      <c r="G42" s="10"/>
    </row>
    <row r="43" spans="2:7" x14ac:dyDescent="0.3">
      <c r="B43" s="66" t="s">
        <v>106</v>
      </c>
      <c r="C43" s="10">
        <v>14.6</v>
      </c>
      <c r="D43" s="10">
        <v>14.6</v>
      </c>
      <c r="E43" s="5">
        <f>D43-C43</f>
        <v>0</v>
      </c>
      <c r="F43" s="46">
        <f>E43*G7</f>
        <v>0</v>
      </c>
      <c r="G43" s="10"/>
    </row>
    <row r="44" spans="2:7" x14ac:dyDescent="0.3">
      <c r="B44" s="66" t="s">
        <v>18</v>
      </c>
      <c r="C44" s="10">
        <v>1.56</v>
      </c>
      <c r="D44" s="10">
        <v>1.56</v>
      </c>
      <c r="E44" s="5">
        <f t="shared" si="0"/>
        <v>0</v>
      </c>
      <c r="F44" s="46">
        <f>E44*G7</f>
        <v>0</v>
      </c>
      <c r="G44" s="10"/>
    </row>
    <row r="45" spans="2:7" x14ac:dyDescent="0.3">
      <c r="B45" s="66" t="s">
        <v>19</v>
      </c>
      <c r="C45" s="10">
        <v>70.78</v>
      </c>
      <c r="D45" s="10">
        <v>70.78</v>
      </c>
      <c r="E45" s="5">
        <f>D45-C45</f>
        <v>0</v>
      </c>
      <c r="F45" s="46">
        <f>E45*G7</f>
        <v>0</v>
      </c>
      <c r="G45" s="10"/>
    </row>
    <row r="46" spans="2:7" x14ac:dyDescent="0.3">
      <c r="B46" s="66" t="s">
        <v>107</v>
      </c>
      <c r="C46" s="10">
        <v>18.350000000000001</v>
      </c>
      <c r="D46" s="10">
        <v>18.350000000000001</v>
      </c>
      <c r="E46" s="5">
        <f t="shared" si="0"/>
        <v>0</v>
      </c>
      <c r="F46" s="46">
        <f>E46*G7</f>
        <v>0</v>
      </c>
      <c r="G46" s="10"/>
    </row>
    <row r="47" spans="2:7" x14ac:dyDescent="0.3">
      <c r="B47" s="66" t="s">
        <v>108</v>
      </c>
      <c r="C47" s="10">
        <v>5.93</v>
      </c>
      <c r="D47" s="10">
        <v>5.93</v>
      </c>
      <c r="E47" s="5">
        <f t="shared" si="0"/>
        <v>0</v>
      </c>
      <c r="F47" s="46">
        <f>E47*G7</f>
        <v>0</v>
      </c>
      <c r="G47" s="10"/>
    </row>
    <row r="48" spans="2:7" x14ac:dyDescent="0.3">
      <c r="B48" s="66" t="s">
        <v>20</v>
      </c>
      <c r="C48" s="10">
        <v>14.85</v>
      </c>
      <c r="D48" s="10">
        <v>14.85</v>
      </c>
      <c r="E48" s="5">
        <f t="shared" si="0"/>
        <v>0</v>
      </c>
      <c r="F48" s="46">
        <f>E48*G7</f>
        <v>0</v>
      </c>
      <c r="G48" s="10"/>
    </row>
    <row r="49" spans="2:7" x14ac:dyDescent="0.3">
      <c r="B49" s="66" t="s">
        <v>21</v>
      </c>
      <c r="C49" s="10">
        <v>3.03</v>
      </c>
      <c r="D49" s="10">
        <v>3.03</v>
      </c>
      <c r="E49" s="5">
        <f t="shared" si="0"/>
        <v>0</v>
      </c>
      <c r="F49" s="46">
        <f>E49*G7</f>
        <v>0</v>
      </c>
      <c r="G49" s="10"/>
    </row>
    <row r="50" spans="2:7" x14ac:dyDescent="0.3">
      <c r="B50" s="66" t="s">
        <v>22</v>
      </c>
      <c r="C50" s="10">
        <v>48.86</v>
      </c>
      <c r="D50" s="10">
        <v>48.86</v>
      </c>
      <c r="E50" s="5">
        <f t="shared" si="0"/>
        <v>0</v>
      </c>
      <c r="F50" s="46">
        <f>E50*G7</f>
        <v>0</v>
      </c>
      <c r="G50" s="10"/>
    </row>
    <row r="51" spans="2:7" x14ac:dyDescent="0.3">
      <c r="B51" s="66" t="s">
        <v>23</v>
      </c>
      <c r="C51" s="10">
        <v>12.66</v>
      </c>
      <c r="D51" s="10">
        <v>12.66</v>
      </c>
      <c r="E51" s="5">
        <f t="shared" si="0"/>
        <v>0</v>
      </c>
      <c r="F51" s="46">
        <f>E51*G7</f>
        <v>0</v>
      </c>
      <c r="G51" s="10"/>
    </row>
    <row r="52" spans="2:7" x14ac:dyDescent="0.3">
      <c r="B52" s="66" t="s">
        <v>24</v>
      </c>
      <c r="C52" s="10">
        <v>9.18</v>
      </c>
      <c r="D52" s="10">
        <v>9.18</v>
      </c>
      <c r="E52" s="5">
        <f t="shared" si="0"/>
        <v>0</v>
      </c>
      <c r="F52" s="46">
        <f>E52*G7</f>
        <v>0</v>
      </c>
      <c r="G52" s="10"/>
    </row>
    <row r="53" spans="2:7" x14ac:dyDescent="0.3">
      <c r="B53" s="66" t="s">
        <v>25</v>
      </c>
      <c r="C53" s="10">
        <v>2.2799999999999998</v>
      </c>
      <c r="D53" s="10">
        <v>2.2799999999999998</v>
      </c>
      <c r="E53" s="5">
        <f t="shared" si="0"/>
        <v>0</v>
      </c>
      <c r="F53" s="46">
        <f>E53*G7</f>
        <v>0</v>
      </c>
      <c r="G53" s="10"/>
    </row>
    <row r="54" spans="2:7" x14ac:dyDescent="0.3">
      <c r="B54" s="66" t="s">
        <v>26</v>
      </c>
      <c r="C54" s="10">
        <v>14.36</v>
      </c>
      <c r="D54" s="10">
        <v>14.36</v>
      </c>
      <c r="E54" s="5">
        <f t="shared" si="0"/>
        <v>0</v>
      </c>
      <c r="F54" s="46">
        <f>E54*G7</f>
        <v>0</v>
      </c>
      <c r="G54" s="10"/>
    </row>
    <row r="55" spans="2:7" x14ac:dyDescent="0.3">
      <c r="B55" s="66" t="s">
        <v>27</v>
      </c>
      <c r="C55" s="10">
        <v>13.76</v>
      </c>
      <c r="D55" s="10">
        <v>13.76</v>
      </c>
      <c r="E55" s="5">
        <f t="shared" si="0"/>
        <v>0</v>
      </c>
      <c r="F55" s="46">
        <f>E55*G7</f>
        <v>0</v>
      </c>
      <c r="G55" s="10"/>
    </row>
    <row r="56" spans="2:7" x14ac:dyDescent="0.3">
      <c r="B56" s="66" t="s">
        <v>109</v>
      </c>
      <c r="C56" s="10">
        <v>51.87</v>
      </c>
      <c r="D56" s="10">
        <v>51.87</v>
      </c>
      <c r="E56" s="5">
        <f>D56-C56</f>
        <v>0</v>
      </c>
      <c r="F56" s="46">
        <f>E56*G7</f>
        <v>0</v>
      </c>
      <c r="G56" s="10"/>
    </row>
    <row r="57" spans="2:7" x14ac:dyDescent="0.3">
      <c r="B57" s="66" t="s">
        <v>28</v>
      </c>
      <c r="C57" s="10">
        <v>8.25</v>
      </c>
      <c r="D57" s="10">
        <v>8.25</v>
      </c>
      <c r="E57" s="5">
        <f t="shared" si="0"/>
        <v>0</v>
      </c>
      <c r="F57" s="46">
        <f>E57*G7</f>
        <v>0</v>
      </c>
      <c r="G57" s="10"/>
    </row>
    <row r="58" spans="2:7" x14ac:dyDescent="0.3">
      <c r="B58" s="66" t="s">
        <v>29</v>
      </c>
      <c r="C58" s="10">
        <v>30.46</v>
      </c>
      <c r="D58" s="10">
        <v>30.46</v>
      </c>
      <c r="E58" s="5">
        <f t="shared" si="0"/>
        <v>0</v>
      </c>
      <c r="F58" s="46">
        <f>E58*G7</f>
        <v>0</v>
      </c>
      <c r="G58" s="10"/>
    </row>
    <row r="59" spans="2:7" x14ac:dyDescent="0.3">
      <c r="B59" s="66" t="s">
        <v>30</v>
      </c>
      <c r="C59" s="10">
        <v>0.98</v>
      </c>
      <c r="D59" s="10">
        <v>0.98</v>
      </c>
      <c r="E59" s="5">
        <f t="shared" si="0"/>
        <v>0</v>
      </c>
      <c r="F59" s="46">
        <f>E59*G7</f>
        <v>0</v>
      </c>
      <c r="G59" s="10"/>
    </row>
    <row r="60" spans="2:7" x14ac:dyDescent="0.3">
      <c r="B60" s="66" t="s">
        <v>31</v>
      </c>
      <c r="C60" s="10">
        <v>5.33</v>
      </c>
      <c r="D60" s="10">
        <v>5.33</v>
      </c>
      <c r="E60" s="5">
        <f>D60-C60</f>
        <v>0</v>
      </c>
      <c r="F60" s="46">
        <f>E60*G7</f>
        <v>0</v>
      </c>
      <c r="G60" s="10"/>
    </row>
    <row r="61" spans="2:7" x14ac:dyDescent="0.3">
      <c r="B61" s="66" t="s">
        <v>32</v>
      </c>
      <c r="C61" s="10">
        <v>25.57</v>
      </c>
      <c r="D61" s="10">
        <v>25.57</v>
      </c>
      <c r="E61" s="5">
        <f t="shared" si="0"/>
        <v>0</v>
      </c>
      <c r="F61" s="46">
        <f>E61*G7</f>
        <v>0</v>
      </c>
      <c r="G61" s="10"/>
    </row>
    <row r="62" spans="2:7" x14ac:dyDescent="0.3">
      <c r="B62" s="66" t="s">
        <v>33</v>
      </c>
      <c r="C62" s="10">
        <v>18.32</v>
      </c>
      <c r="D62" s="10">
        <v>18.32</v>
      </c>
      <c r="E62" s="5">
        <f t="shared" si="0"/>
        <v>0</v>
      </c>
      <c r="F62" s="46">
        <f>E62*G7</f>
        <v>0</v>
      </c>
      <c r="G62" s="10"/>
    </row>
    <row r="63" spans="2:7" x14ac:dyDescent="0.3">
      <c r="B63" s="66" t="s">
        <v>34</v>
      </c>
      <c r="C63" s="10">
        <v>12.3</v>
      </c>
      <c r="D63" s="10">
        <v>12.3</v>
      </c>
      <c r="E63" s="5">
        <f t="shared" si="0"/>
        <v>0</v>
      </c>
      <c r="F63" s="46">
        <f>E63*G7</f>
        <v>0</v>
      </c>
      <c r="G63" s="10"/>
    </row>
    <row r="64" spans="2:7" x14ac:dyDescent="0.3">
      <c r="B64" s="66" t="s">
        <v>110</v>
      </c>
      <c r="C64" s="10">
        <v>1</v>
      </c>
      <c r="D64" s="10">
        <v>1</v>
      </c>
      <c r="E64" s="5">
        <f t="shared" si="0"/>
        <v>0</v>
      </c>
      <c r="F64" s="46">
        <f>E64*G7</f>
        <v>0</v>
      </c>
      <c r="G64" s="10"/>
    </row>
    <row r="65" spans="2:7" x14ac:dyDescent="0.3">
      <c r="B65" s="66" t="s">
        <v>35</v>
      </c>
      <c r="C65" s="10">
        <v>33.36</v>
      </c>
      <c r="D65" s="10">
        <v>33.36</v>
      </c>
      <c r="E65" s="5">
        <f t="shared" si="0"/>
        <v>0</v>
      </c>
      <c r="F65" s="46">
        <f>E65*G7</f>
        <v>0</v>
      </c>
      <c r="G65" s="10"/>
    </row>
    <row r="66" spans="2:7" x14ac:dyDescent="0.3">
      <c r="B66" s="66" t="s">
        <v>111</v>
      </c>
      <c r="C66" s="10">
        <v>1.41</v>
      </c>
      <c r="D66" s="10">
        <v>1.41</v>
      </c>
      <c r="E66" s="5">
        <f t="shared" si="0"/>
        <v>0</v>
      </c>
      <c r="F66" s="46">
        <f>E66*G7</f>
        <v>0</v>
      </c>
      <c r="G66" s="10"/>
    </row>
    <row r="67" spans="2:7" x14ac:dyDescent="0.3">
      <c r="B67" s="66" t="s">
        <v>36</v>
      </c>
      <c r="C67" s="10">
        <v>45.87</v>
      </c>
      <c r="D67" s="10">
        <v>45.87</v>
      </c>
      <c r="E67" s="5">
        <f>D67-C67</f>
        <v>0</v>
      </c>
      <c r="F67" s="46">
        <f>E67*G7</f>
        <v>0</v>
      </c>
      <c r="G67" s="10"/>
    </row>
    <row r="68" spans="2:7" x14ac:dyDescent="0.3">
      <c r="B68" s="66" t="s">
        <v>37</v>
      </c>
      <c r="C68" s="10">
        <v>8.1</v>
      </c>
      <c r="D68" s="10">
        <v>8.1</v>
      </c>
      <c r="E68" s="5">
        <f>D68-C68</f>
        <v>0</v>
      </c>
      <c r="F68" s="46">
        <f>E68*G7</f>
        <v>0</v>
      </c>
      <c r="G68" s="10"/>
    </row>
    <row r="69" spans="2:7" x14ac:dyDescent="0.3">
      <c r="B69" s="66" t="s">
        <v>38</v>
      </c>
      <c r="C69" s="10">
        <v>2.1800000000000002</v>
      </c>
      <c r="D69" s="10">
        <v>2.1800000000000002</v>
      </c>
      <c r="E69" s="5">
        <f t="shared" si="0"/>
        <v>0</v>
      </c>
      <c r="F69" s="46">
        <f>E69*G7</f>
        <v>0</v>
      </c>
      <c r="G69" s="10"/>
    </row>
    <row r="70" spans="2:7" x14ac:dyDescent="0.3">
      <c r="B70" s="66" t="s">
        <v>39</v>
      </c>
      <c r="C70" s="10">
        <v>1.44</v>
      </c>
      <c r="D70" s="10">
        <v>1.44</v>
      </c>
      <c r="E70" s="5">
        <f t="shared" si="0"/>
        <v>0</v>
      </c>
      <c r="F70" s="46">
        <f>E70*G7</f>
        <v>0</v>
      </c>
      <c r="G70" s="10"/>
    </row>
    <row r="71" spans="2:7" x14ac:dyDescent="0.3">
      <c r="B71" s="66" t="s">
        <v>40</v>
      </c>
      <c r="C71" s="10">
        <v>1.84</v>
      </c>
      <c r="D71" s="10">
        <v>1.84</v>
      </c>
      <c r="E71" s="5">
        <f t="shared" si="0"/>
        <v>0</v>
      </c>
      <c r="F71" s="46">
        <f>E71*G7</f>
        <v>0</v>
      </c>
      <c r="G71" s="10"/>
    </row>
    <row r="72" spans="2:7" x14ac:dyDescent="0.3">
      <c r="B72" s="66" t="s">
        <v>112</v>
      </c>
      <c r="C72" s="10">
        <v>1.2</v>
      </c>
      <c r="D72" s="10">
        <v>1.2</v>
      </c>
      <c r="E72" s="5">
        <f t="shared" si="0"/>
        <v>0</v>
      </c>
      <c r="F72" s="46">
        <f>E72*G7</f>
        <v>0</v>
      </c>
      <c r="G72" s="10"/>
    </row>
    <row r="73" spans="2:7" x14ac:dyDescent="0.3">
      <c r="B73" s="66" t="s">
        <v>113</v>
      </c>
      <c r="C73" s="10">
        <v>1.6</v>
      </c>
      <c r="D73" s="10">
        <v>1.6</v>
      </c>
      <c r="E73" s="5">
        <f t="shared" si="0"/>
        <v>0</v>
      </c>
      <c r="F73" s="46">
        <f>E73*G7</f>
        <v>0</v>
      </c>
      <c r="G73" s="10"/>
    </row>
    <row r="74" spans="2:7" x14ac:dyDescent="0.3">
      <c r="B74" s="66" t="s">
        <v>114</v>
      </c>
      <c r="C74" s="10">
        <v>8.8699999999999992</v>
      </c>
      <c r="D74" s="10">
        <v>8.8699999999999992</v>
      </c>
      <c r="E74" s="5">
        <f t="shared" ref="E74:E137" si="1">D74-C74</f>
        <v>0</v>
      </c>
      <c r="F74" s="46">
        <f>E74*G7</f>
        <v>0</v>
      </c>
      <c r="G74" s="10"/>
    </row>
    <row r="75" spans="2:7" x14ac:dyDescent="0.3">
      <c r="B75" s="66" t="s">
        <v>115</v>
      </c>
      <c r="C75" s="10">
        <v>1.97</v>
      </c>
      <c r="D75" s="10">
        <v>1.97</v>
      </c>
      <c r="E75" s="5">
        <f t="shared" si="1"/>
        <v>0</v>
      </c>
      <c r="F75" s="46">
        <f>E75*G7</f>
        <v>0</v>
      </c>
      <c r="G75" s="10"/>
    </row>
    <row r="76" spans="2:7" x14ac:dyDescent="0.3">
      <c r="B76" s="66" t="s">
        <v>116</v>
      </c>
      <c r="C76" s="10">
        <v>5.72</v>
      </c>
      <c r="D76" s="10">
        <v>5.72</v>
      </c>
      <c r="E76" s="5">
        <f t="shared" si="1"/>
        <v>0</v>
      </c>
      <c r="F76" s="46">
        <f>E76*G7</f>
        <v>0</v>
      </c>
      <c r="G76" s="10"/>
    </row>
    <row r="77" spans="2:7" x14ac:dyDescent="0.3">
      <c r="B77" s="66" t="s">
        <v>41</v>
      </c>
      <c r="C77" s="10">
        <v>1.22</v>
      </c>
      <c r="D77" s="10">
        <v>1.22</v>
      </c>
      <c r="E77" s="5">
        <f t="shared" si="1"/>
        <v>0</v>
      </c>
      <c r="F77" s="46">
        <f>E77*G7</f>
        <v>0</v>
      </c>
      <c r="G77" s="10"/>
    </row>
    <row r="78" spans="2:7" x14ac:dyDescent="0.3">
      <c r="B78" s="66" t="s">
        <v>42</v>
      </c>
      <c r="C78" s="10">
        <v>6.25</v>
      </c>
      <c r="D78" s="10">
        <v>6.25</v>
      </c>
      <c r="E78" s="5">
        <f t="shared" si="1"/>
        <v>0</v>
      </c>
      <c r="F78" s="46">
        <f>E78*G7</f>
        <v>0</v>
      </c>
      <c r="G78" s="10"/>
    </row>
    <row r="79" spans="2:7" x14ac:dyDescent="0.3">
      <c r="B79" s="66" t="s">
        <v>117</v>
      </c>
      <c r="C79" s="10">
        <v>1.57</v>
      </c>
      <c r="D79" s="10">
        <v>1.57</v>
      </c>
      <c r="E79" s="5">
        <f t="shared" si="1"/>
        <v>0</v>
      </c>
      <c r="F79" s="46">
        <f>E79*G7</f>
        <v>0</v>
      </c>
      <c r="G79" s="10"/>
    </row>
    <row r="80" spans="2:7" x14ac:dyDescent="0.3">
      <c r="B80" s="68" t="s">
        <v>43</v>
      </c>
      <c r="C80" s="10">
        <v>147.12</v>
      </c>
      <c r="D80" s="10">
        <v>147.12</v>
      </c>
      <c r="E80" s="5">
        <f t="shared" si="1"/>
        <v>0</v>
      </c>
      <c r="F80" s="46">
        <f>E80*G8</f>
        <v>0</v>
      </c>
      <c r="G80" s="10"/>
    </row>
    <row r="81" spans="2:7" x14ac:dyDescent="0.3">
      <c r="B81" s="68" t="s">
        <v>44</v>
      </c>
      <c r="C81" s="10">
        <v>101.6</v>
      </c>
      <c r="D81" s="10">
        <v>101.6</v>
      </c>
      <c r="E81" s="5">
        <f t="shared" si="1"/>
        <v>0</v>
      </c>
      <c r="F81" s="46">
        <f>E81*G8</f>
        <v>0</v>
      </c>
      <c r="G81" s="10"/>
    </row>
    <row r="82" spans="2:7" x14ac:dyDescent="0.3">
      <c r="B82" s="68" t="s">
        <v>118</v>
      </c>
      <c r="C82" s="10">
        <v>123.19</v>
      </c>
      <c r="D82" s="10">
        <v>123.19</v>
      </c>
      <c r="E82" s="5">
        <f t="shared" si="1"/>
        <v>0</v>
      </c>
      <c r="F82" s="46">
        <f>E82*G8</f>
        <v>0</v>
      </c>
      <c r="G82" s="10"/>
    </row>
    <row r="83" spans="2:7" x14ac:dyDescent="0.3">
      <c r="B83" s="68" t="s">
        <v>119</v>
      </c>
      <c r="C83" s="10">
        <v>22.89</v>
      </c>
      <c r="D83" s="10">
        <v>22.89</v>
      </c>
      <c r="E83" s="5">
        <f t="shared" si="1"/>
        <v>0</v>
      </c>
      <c r="F83" s="46">
        <f>E83*G8</f>
        <v>0</v>
      </c>
      <c r="G83" s="10"/>
    </row>
    <row r="84" spans="2:7" x14ac:dyDescent="0.3">
      <c r="B84" s="68" t="s">
        <v>45</v>
      </c>
      <c r="C84" s="10">
        <v>127.69</v>
      </c>
      <c r="D84" s="10">
        <v>127.69</v>
      </c>
      <c r="E84" s="5">
        <f t="shared" si="1"/>
        <v>0</v>
      </c>
      <c r="F84" s="46">
        <f>E84*G8</f>
        <v>0</v>
      </c>
      <c r="G84" s="10"/>
    </row>
    <row r="85" spans="2:7" x14ac:dyDescent="0.3">
      <c r="B85" s="68" t="s">
        <v>46</v>
      </c>
      <c r="C85" s="10">
        <v>257.36</v>
      </c>
      <c r="D85" s="10">
        <v>257.36</v>
      </c>
      <c r="E85" s="5">
        <f t="shared" si="1"/>
        <v>0</v>
      </c>
      <c r="F85" s="46">
        <f>E85*G8</f>
        <v>0</v>
      </c>
      <c r="G85" s="10"/>
    </row>
    <row r="86" spans="2:7" x14ac:dyDescent="0.3">
      <c r="B86" s="68" t="s">
        <v>47</v>
      </c>
      <c r="C86" s="10">
        <v>52.29</v>
      </c>
      <c r="D86" s="10">
        <v>52.29</v>
      </c>
      <c r="E86" s="5">
        <f t="shared" si="1"/>
        <v>0</v>
      </c>
      <c r="F86" s="46">
        <f>E86*G8</f>
        <v>0</v>
      </c>
      <c r="G86" s="10"/>
    </row>
    <row r="87" spans="2:7" x14ac:dyDescent="0.3">
      <c r="B87" s="68" t="s">
        <v>48</v>
      </c>
      <c r="C87" s="10">
        <v>119.79</v>
      </c>
      <c r="D87" s="10">
        <v>119.79</v>
      </c>
      <c r="E87" s="5">
        <f t="shared" si="1"/>
        <v>0</v>
      </c>
      <c r="F87" s="46">
        <f>E87*G8</f>
        <v>0</v>
      </c>
      <c r="G87" s="10"/>
    </row>
    <row r="88" spans="2:7" x14ac:dyDescent="0.3">
      <c r="B88" s="68" t="s">
        <v>49</v>
      </c>
      <c r="C88" s="10">
        <v>188.55</v>
      </c>
      <c r="D88" s="10">
        <v>188.55</v>
      </c>
      <c r="E88" s="5">
        <f t="shared" si="1"/>
        <v>0</v>
      </c>
      <c r="F88" s="46">
        <f>E88*G8</f>
        <v>0</v>
      </c>
      <c r="G88" s="10"/>
    </row>
    <row r="89" spans="2:7" x14ac:dyDescent="0.3">
      <c r="B89" s="69" t="s">
        <v>50</v>
      </c>
      <c r="C89" s="10">
        <v>328.06</v>
      </c>
      <c r="D89" s="10">
        <v>328.06</v>
      </c>
      <c r="E89" s="5">
        <f t="shared" si="1"/>
        <v>0</v>
      </c>
      <c r="F89" s="46">
        <f>E89*G8</f>
        <v>0</v>
      </c>
      <c r="G89" s="10"/>
    </row>
    <row r="90" spans="2:7" x14ac:dyDescent="0.3">
      <c r="B90" s="68" t="s">
        <v>51</v>
      </c>
      <c r="C90" s="10">
        <v>49.27</v>
      </c>
      <c r="D90" s="10">
        <v>49.27</v>
      </c>
      <c r="E90" s="5">
        <f t="shared" si="1"/>
        <v>0</v>
      </c>
      <c r="F90" s="46">
        <f>E90*G8</f>
        <v>0</v>
      </c>
      <c r="G90" s="10"/>
    </row>
    <row r="91" spans="2:7" x14ac:dyDescent="0.3">
      <c r="B91" s="68" t="s">
        <v>52</v>
      </c>
      <c r="C91" s="10">
        <v>60.29</v>
      </c>
      <c r="D91" s="10">
        <v>60.29</v>
      </c>
      <c r="E91" s="5">
        <f t="shared" si="1"/>
        <v>0</v>
      </c>
      <c r="F91" s="46">
        <f>E91*G8</f>
        <v>0</v>
      </c>
      <c r="G91" s="10"/>
    </row>
    <row r="92" spans="2:7" x14ac:dyDescent="0.3">
      <c r="B92" s="68" t="s">
        <v>120</v>
      </c>
      <c r="C92" s="10">
        <v>225.4</v>
      </c>
      <c r="D92" s="10">
        <v>225.4</v>
      </c>
      <c r="E92" s="5">
        <f t="shared" si="1"/>
        <v>0</v>
      </c>
      <c r="F92" s="46">
        <f>E92*G8</f>
        <v>0</v>
      </c>
      <c r="G92" s="10"/>
    </row>
    <row r="93" spans="2:7" x14ac:dyDescent="0.3">
      <c r="B93" s="68" t="s">
        <v>53</v>
      </c>
      <c r="C93" s="10">
        <v>122.98</v>
      </c>
      <c r="D93" s="10">
        <v>122.98</v>
      </c>
      <c r="E93" s="5">
        <f t="shared" si="1"/>
        <v>0</v>
      </c>
      <c r="F93" s="46">
        <f>E93*G8</f>
        <v>0</v>
      </c>
      <c r="G93" s="10"/>
    </row>
    <row r="94" spans="2:7" x14ac:dyDescent="0.3">
      <c r="B94" s="68" t="s">
        <v>121</v>
      </c>
      <c r="C94" s="10">
        <v>18.670000000000002</v>
      </c>
      <c r="D94" s="10">
        <v>18.670000000000002</v>
      </c>
      <c r="E94" s="5">
        <f t="shared" si="1"/>
        <v>0</v>
      </c>
      <c r="F94" s="46">
        <f>E94*G8</f>
        <v>0</v>
      </c>
      <c r="G94" s="10"/>
    </row>
    <row r="95" spans="2:7" x14ac:dyDescent="0.3">
      <c r="B95" s="68" t="s">
        <v>54</v>
      </c>
      <c r="C95" s="10">
        <v>95.74</v>
      </c>
      <c r="D95" s="10">
        <v>95.74</v>
      </c>
      <c r="E95" s="5">
        <f t="shared" si="1"/>
        <v>0</v>
      </c>
      <c r="F95" s="46">
        <f>E95*G8</f>
        <v>0</v>
      </c>
      <c r="G95" s="10"/>
    </row>
    <row r="96" spans="2:7" x14ac:dyDescent="0.3">
      <c r="B96" s="68" t="s">
        <v>55</v>
      </c>
      <c r="C96" s="10">
        <v>65.67</v>
      </c>
      <c r="D96" s="10">
        <v>65.67</v>
      </c>
      <c r="E96" s="5">
        <f t="shared" si="1"/>
        <v>0</v>
      </c>
      <c r="F96" s="46">
        <f>E96*G8</f>
        <v>0</v>
      </c>
      <c r="G96" s="10"/>
    </row>
    <row r="97" spans="2:7" x14ac:dyDescent="0.3">
      <c r="B97" s="68" t="s">
        <v>122</v>
      </c>
      <c r="C97" s="10">
        <v>257.81</v>
      </c>
      <c r="D97" s="10">
        <v>257.81</v>
      </c>
      <c r="E97" s="5">
        <f t="shared" si="1"/>
        <v>0</v>
      </c>
      <c r="F97" s="46">
        <f>E97*G8</f>
        <v>0</v>
      </c>
      <c r="G97" s="10"/>
    </row>
    <row r="98" spans="2:7" x14ac:dyDescent="0.3">
      <c r="B98" s="68" t="s">
        <v>56</v>
      </c>
      <c r="C98" s="10">
        <v>126.32</v>
      </c>
      <c r="D98" s="10">
        <v>126.32</v>
      </c>
      <c r="E98" s="5">
        <f t="shared" si="1"/>
        <v>0</v>
      </c>
      <c r="F98" s="46">
        <f>E98*G8</f>
        <v>0</v>
      </c>
      <c r="G98" s="10"/>
    </row>
    <row r="99" spans="2:7" x14ac:dyDescent="0.3">
      <c r="B99" s="66" t="s">
        <v>57</v>
      </c>
      <c r="C99" s="10">
        <v>90.37</v>
      </c>
      <c r="D99" s="10">
        <v>90.37</v>
      </c>
      <c r="E99" s="5">
        <f t="shared" si="1"/>
        <v>0</v>
      </c>
      <c r="F99" s="46">
        <f>E99*G8</f>
        <v>0</v>
      </c>
      <c r="G99" s="10"/>
    </row>
    <row r="100" spans="2:7" x14ac:dyDescent="0.3">
      <c r="B100" s="66" t="s">
        <v>58</v>
      </c>
      <c r="C100" s="10">
        <v>4.79</v>
      </c>
      <c r="D100" s="10">
        <v>4.79</v>
      </c>
      <c r="E100" s="5">
        <f t="shared" si="1"/>
        <v>0</v>
      </c>
      <c r="F100" s="46">
        <f>E100*G8</f>
        <v>0</v>
      </c>
      <c r="G100" s="10"/>
    </row>
    <row r="101" spans="2:7" x14ac:dyDescent="0.3">
      <c r="B101" s="68" t="s">
        <v>59</v>
      </c>
      <c r="C101" s="10">
        <v>517.41</v>
      </c>
      <c r="D101" s="10">
        <v>517.41</v>
      </c>
      <c r="E101" s="5">
        <f t="shared" si="1"/>
        <v>0</v>
      </c>
      <c r="F101" s="46">
        <f>E101*G8</f>
        <v>0</v>
      </c>
      <c r="G101" s="10"/>
    </row>
    <row r="102" spans="2:7" x14ac:dyDescent="0.3">
      <c r="B102" s="68" t="s">
        <v>60</v>
      </c>
      <c r="C102" s="10">
        <v>109.21</v>
      </c>
      <c r="D102" s="10">
        <v>109.21</v>
      </c>
      <c r="E102" s="5">
        <f t="shared" si="1"/>
        <v>0</v>
      </c>
      <c r="F102" s="46">
        <f>E102*G8</f>
        <v>0</v>
      </c>
      <c r="G102" s="10"/>
    </row>
    <row r="103" spans="2:7" x14ac:dyDescent="0.3">
      <c r="B103" s="68" t="s">
        <v>61</v>
      </c>
      <c r="C103" s="10">
        <v>106.84</v>
      </c>
      <c r="D103" s="10">
        <v>106.84</v>
      </c>
      <c r="E103" s="5">
        <f t="shared" si="1"/>
        <v>0</v>
      </c>
      <c r="F103" s="46">
        <f>E103*G8</f>
        <v>0</v>
      </c>
      <c r="G103" s="10"/>
    </row>
    <row r="104" spans="2:7" x14ac:dyDescent="0.3">
      <c r="B104" s="68" t="s">
        <v>62</v>
      </c>
      <c r="C104" s="10">
        <v>377.62</v>
      </c>
      <c r="D104" s="10">
        <v>377.62</v>
      </c>
      <c r="E104" s="5">
        <f t="shared" si="1"/>
        <v>0</v>
      </c>
      <c r="F104" s="46">
        <f>E104*G8</f>
        <v>0</v>
      </c>
      <c r="G104" s="10"/>
    </row>
    <row r="105" spans="2:7" x14ac:dyDescent="0.3">
      <c r="B105" s="68" t="s">
        <v>63</v>
      </c>
      <c r="C105" s="10">
        <v>192.24</v>
      </c>
      <c r="D105" s="10">
        <v>192.24</v>
      </c>
      <c r="E105" s="5">
        <f t="shared" si="1"/>
        <v>0</v>
      </c>
      <c r="F105" s="46">
        <f>E105*G8</f>
        <v>0</v>
      </c>
      <c r="G105" s="10"/>
    </row>
    <row r="106" spans="2:7" x14ac:dyDescent="0.3">
      <c r="B106" s="68" t="s">
        <v>123</v>
      </c>
      <c r="C106" s="10">
        <v>32.5</v>
      </c>
      <c r="D106" s="10">
        <v>32.5</v>
      </c>
      <c r="E106" s="5">
        <f t="shared" si="1"/>
        <v>0</v>
      </c>
      <c r="F106" s="46">
        <f>E106*G8</f>
        <v>0</v>
      </c>
      <c r="G106" s="10"/>
    </row>
    <row r="107" spans="2:7" x14ac:dyDescent="0.3">
      <c r="B107" s="68" t="s">
        <v>64</v>
      </c>
      <c r="C107" s="10">
        <v>68.67</v>
      </c>
      <c r="D107" s="10">
        <v>68.67</v>
      </c>
      <c r="E107" s="5">
        <f t="shared" si="1"/>
        <v>0</v>
      </c>
      <c r="F107" s="46">
        <f>E107*G8</f>
        <v>0</v>
      </c>
      <c r="G107" s="10"/>
    </row>
    <row r="108" spans="2:7" x14ac:dyDescent="0.3">
      <c r="B108" s="68" t="s">
        <v>65</v>
      </c>
      <c r="C108" s="10">
        <v>114.61</v>
      </c>
      <c r="D108" s="10">
        <v>114.61</v>
      </c>
      <c r="E108" s="5">
        <f t="shared" si="1"/>
        <v>0</v>
      </c>
      <c r="F108" s="46">
        <f>E108*G8</f>
        <v>0</v>
      </c>
      <c r="G108" s="10"/>
    </row>
    <row r="109" spans="2:7" x14ac:dyDescent="0.3">
      <c r="B109" s="68" t="s">
        <v>66</v>
      </c>
      <c r="C109" s="10">
        <v>120.07</v>
      </c>
      <c r="D109" s="10">
        <v>120.07</v>
      </c>
      <c r="E109" s="5">
        <f t="shared" si="1"/>
        <v>0</v>
      </c>
      <c r="F109" s="46">
        <f>E109*G8</f>
        <v>0</v>
      </c>
      <c r="G109" s="10"/>
    </row>
    <row r="110" spans="2:7" x14ac:dyDescent="0.3">
      <c r="B110" s="68" t="s">
        <v>124</v>
      </c>
      <c r="C110" s="10">
        <v>37.33</v>
      </c>
      <c r="D110" s="10">
        <v>37.33</v>
      </c>
      <c r="E110" s="5">
        <f t="shared" si="1"/>
        <v>0</v>
      </c>
      <c r="F110" s="46">
        <f>E110*G8</f>
        <v>0</v>
      </c>
      <c r="G110" s="10"/>
    </row>
    <row r="111" spans="2:7" x14ac:dyDescent="0.3">
      <c r="B111" s="68" t="s">
        <v>67</v>
      </c>
      <c r="C111" s="10">
        <v>75.81</v>
      </c>
      <c r="D111" s="10">
        <v>75.81</v>
      </c>
      <c r="E111" s="5">
        <f t="shared" si="1"/>
        <v>0</v>
      </c>
      <c r="F111" s="46">
        <f>E111*G8</f>
        <v>0</v>
      </c>
      <c r="G111" s="10"/>
    </row>
    <row r="112" spans="2:7" x14ac:dyDescent="0.3">
      <c r="B112" s="51" t="s">
        <v>68</v>
      </c>
      <c r="C112" s="51">
        <v>115.33</v>
      </c>
      <c r="D112" s="51">
        <v>115.33</v>
      </c>
      <c r="E112" s="52">
        <f t="shared" si="1"/>
        <v>0</v>
      </c>
      <c r="F112" s="53">
        <f>E112*G8</f>
        <v>0</v>
      </c>
      <c r="G112" s="51"/>
    </row>
    <row r="113" spans="2:8" x14ac:dyDescent="0.3">
      <c r="B113" s="68" t="s">
        <v>125</v>
      </c>
      <c r="C113" s="10">
        <v>150.55000000000001</v>
      </c>
      <c r="D113" s="10">
        <v>150.55000000000001</v>
      </c>
      <c r="E113" s="5">
        <f>D113-C113</f>
        <v>0</v>
      </c>
      <c r="F113" s="46">
        <f>E113*G8</f>
        <v>0</v>
      </c>
      <c r="G113" s="10"/>
    </row>
    <row r="114" spans="2:8" x14ac:dyDescent="0.3">
      <c r="B114" s="68" t="s">
        <v>126</v>
      </c>
      <c r="C114" s="10">
        <v>55.15</v>
      </c>
      <c r="D114" s="10">
        <v>55.15</v>
      </c>
      <c r="E114" s="5">
        <f t="shared" si="1"/>
        <v>0</v>
      </c>
      <c r="F114" s="46">
        <f>E114*G8</f>
        <v>0</v>
      </c>
      <c r="G114" s="10"/>
    </row>
    <row r="115" spans="2:8" x14ac:dyDescent="0.3">
      <c r="B115" s="68" t="s">
        <v>69</v>
      </c>
      <c r="C115" s="10">
        <v>68.94</v>
      </c>
      <c r="D115" s="10">
        <v>68.94</v>
      </c>
      <c r="E115" s="5">
        <f t="shared" si="1"/>
        <v>0</v>
      </c>
      <c r="F115" s="46">
        <f>E115*G8</f>
        <v>0</v>
      </c>
      <c r="G115" s="10"/>
    </row>
    <row r="116" spans="2:8" x14ac:dyDescent="0.3">
      <c r="B116" s="68" t="s">
        <v>127</v>
      </c>
      <c r="C116" s="10">
        <v>252.33</v>
      </c>
      <c r="D116" s="10">
        <v>252.33</v>
      </c>
      <c r="E116" s="5">
        <f t="shared" si="1"/>
        <v>0</v>
      </c>
      <c r="F116" s="46">
        <f>E116*G8</f>
        <v>0</v>
      </c>
      <c r="G116" s="10"/>
    </row>
    <row r="117" spans="2:8" x14ac:dyDescent="0.3">
      <c r="B117" s="68" t="s">
        <v>128</v>
      </c>
      <c r="C117" s="10">
        <v>126.46</v>
      </c>
      <c r="D117" s="10">
        <v>126.46</v>
      </c>
      <c r="E117" s="5">
        <f t="shared" si="1"/>
        <v>0</v>
      </c>
      <c r="F117" s="46">
        <f>E117*G8</f>
        <v>0</v>
      </c>
      <c r="G117" s="10"/>
    </row>
    <row r="118" spans="2:8" x14ac:dyDescent="0.3">
      <c r="B118" s="68" t="s">
        <v>129</v>
      </c>
      <c r="C118" s="10">
        <v>110.46</v>
      </c>
      <c r="D118" s="10">
        <v>110.46</v>
      </c>
      <c r="E118" s="5">
        <f t="shared" si="1"/>
        <v>0</v>
      </c>
      <c r="F118" s="46">
        <f>E118*G8</f>
        <v>0</v>
      </c>
      <c r="G118" s="10"/>
    </row>
    <row r="119" spans="2:8" x14ac:dyDescent="0.3">
      <c r="B119" s="68" t="s">
        <v>70</v>
      </c>
      <c r="C119" s="10">
        <v>82.22</v>
      </c>
      <c r="D119" s="10">
        <v>82.22</v>
      </c>
      <c r="E119" s="5">
        <f t="shared" si="1"/>
        <v>0</v>
      </c>
      <c r="F119" s="46">
        <f>E119*G8</f>
        <v>0</v>
      </c>
      <c r="G119" s="10"/>
    </row>
    <row r="120" spans="2:8" x14ac:dyDescent="0.3">
      <c r="B120" s="68" t="s">
        <v>71</v>
      </c>
      <c r="C120" s="10">
        <v>197.5</v>
      </c>
      <c r="D120" s="10">
        <v>197.5</v>
      </c>
      <c r="E120" s="5">
        <f t="shared" si="1"/>
        <v>0</v>
      </c>
      <c r="F120" s="46">
        <f>E120*G8</f>
        <v>0</v>
      </c>
      <c r="G120" s="10"/>
      <c r="H120" t="s">
        <v>199</v>
      </c>
    </row>
    <row r="121" spans="2:8" x14ac:dyDescent="0.3">
      <c r="B121" s="68" t="s">
        <v>130</v>
      </c>
      <c r="C121" s="10">
        <v>8.4700000000000006</v>
      </c>
      <c r="D121" s="10">
        <v>8.4700000000000006</v>
      </c>
      <c r="E121" s="5">
        <f t="shared" si="1"/>
        <v>0</v>
      </c>
      <c r="F121" s="46">
        <f>E121*G8</f>
        <v>0</v>
      </c>
      <c r="G121" s="10"/>
    </row>
    <row r="122" spans="2:8" x14ac:dyDescent="0.3">
      <c r="B122" s="68" t="s">
        <v>131</v>
      </c>
      <c r="C122" s="10">
        <v>1.62</v>
      </c>
      <c r="D122" s="10">
        <v>1.62</v>
      </c>
      <c r="E122" s="5">
        <f t="shared" si="1"/>
        <v>0</v>
      </c>
      <c r="F122" s="46">
        <f>E122*G8</f>
        <v>0</v>
      </c>
      <c r="G122" s="10"/>
    </row>
    <row r="123" spans="2:8" x14ac:dyDescent="0.3">
      <c r="B123" s="68" t="s">
        <v>72</v>
      </c>
      <c r="C123" s="10">
        <v>83.64</v>
      </c>
      <c r="D123" s="10">
        <v>83.64</v>
      </c>
      <c r="E123" s="5">
        <f t="shared" si="1"/>
        <v>0</v>
      </c>
      <c r="F123" s="46">
        <f>E123*G8</f>
        <v>0</v>
      </c>
      <c r="G123" s="10"/>
    </row>
    <row r="124" spans="2:8" x14ac:dyDescent="0.3">
      <c r="B124" s="68" t="s">
        <v>73</v>
      </c>
      <c r="C124" s="10">
        <v>206.59</v>
      </c>
      <c r="D124" s="10">
        <v>206.59</v>
      </c>
      <c r="E124" s="5">
        <f t="shared" si="1"/>
        <v>0</v>
      </c>
      <c r="F124" s="46">
        <f>E124*G8</f>
        <v>0</v>
      </c>
      <c r="G124" s="10"/>
    </row>
    <row r="125" spans="2:8" x14ac:dyDescent="0.3">
      <c r="B125" s="68" t="s">
        <v>74</v>
      </c>
      <c r="C125" s="10">
        <v>51.16</v>
      </c>
      <c r="D125" s="10">
        <v>51.16</v>
      </c>
      <c r="E125" s="5">
        <f t="shared" si="1"/>
        <v>0</v>
      </c>
      <c r="F125" s="46">
        <f>E125*G8</f>
        <v>0</v>
      </c>
      <c r="G125" s="10"/>
    </row>
    <row r="126" spans="2:8" x14ac:dyDescent="0.3">
      <c r="B126" s="68" t="s">
        <v>132</v>
      </c>
      <c r="C126" s="10">
        <v>4.68</v>
      </c>
      <c r="D126" s="10">
        <v>4.68</v>
      </c>
      <c r="E126" s="5">
        <f t="shared" si="1"/>
        <v>0</v>
      </c>
      <c r="F126" s="46">
        <f>E126*G8</f>
        <v>0</v>
      </c>
      <c r="G126" s="10"/>
    </row>
    <row r="127" spans="2:8" x14ac:dyDescent="0.3">
      <c r="B127" s="68" t="s">
        <v>133</v>
      </c>
      <c r="C127" s="10">
        <v>47.19</v>
      </c>
      <c r="D127" s="10">
        <v>47.19</v>
      </c>
      <c r="E127" s="5">
        <f t="shared" si="1"/>
        <v>0</v>
      </c>
      <c r="F127" s="46">
        <f>E127*G8</f>
        <v>0</v>
      </c>
      <c r="G127" s="10"/>
    </row>
    <row r="128" spans="2:8" x14ac:dyDescent="0.3">
      <c r="B128" s="68" t="s">
        <v>75</v>
      </c>
      <c r="C128" s="10">
        <v>53.01</v>
      </c>
      <c r="D128" s="10">
        <v>53.01</v>
      </c>
      <c r="E128" s="5">
        <f t="shared" si="1"/>
        <v>0</v>
      </c>
      <c r="F128" s="46">
        <f>E128*G8</f>
        <v>0</v>
      </c>
      <c r="G128" s="10"/>
    </row>
    <row r="129" spans="2:7" x14ac:dyDescent="0.3">
      <c r="B129" s="68" t="s">
        <v>134</v>
      </c>
      <c r="C129" s="10">
        <v>21.39</v>
      </c>
      <c r="D129" s="10">
        <v>21.39</v>
      </c>
      <c r="E129" s="5">
        <f t="shared" si="1"/>
        <v>0</v>
      </c>
      <c r="F129" s="46">
        <f>E129*G8</f>
        <v>0</v>
      </c>
      <c r="G129" s="10"/>
    </row>
    <row r="130" spans="2:7" x14ac:dyDescent="0.3">
      <c r="B130" s="68" t="s">
        <v>135</v>
      </c>
      <c r="C130" s="10">
        <v>71.709999999999994</v>
      </c>
      <c r="D130" s="10">
        <v>71.709999999999994</v>
      </c>
      <c r="E130" s="5">
        <f t="shared" si="1"/>
        <v>0</v>
      </c>
      <c r="F130" s="46">
        <f>E130*G8</f>
        <v>0</v>
      </c>
      <c r="G130" s="10"/>
    </row>
    <row r="131" spans="2:7" x14ac:dyDescent="0.3">
      <c r="B131" s="68" t="s">
        <v>76</v>
      </c>
      <c r="C131" s="10">
        <v>44.19</v>
      </c>
      <c r="D131" s="10">
        <v>44.19</v>
      </c>
      <c r="E131" s="5">
        <f t="shared" si="1"/>
        <v>0</v>
      </c>
      <c r="F131" s="46">
        <f>E131*G8</f>
        <v>0</v>
      </c>
      <c r="G131" s="10"/>
    </row>
    <row r="132" spans="2:7" x14ac:dyDescent="0.3">
      <c r="B132" s="68" t="s">
        <v>136</v>
      </c>
      <c r="C132" s="10">
        <v>132.24</v>
      </c>
      <c r="D132" s="10">
        <v>132.24</v>
      </c>
      <c r="E132" s="5">
        <f t="shared" si="1"/>
        <v>0</v>
      </c>
      <c r="F132" s="46">
        <f>E132*G8</f>
        <v>0</v>
      </c>
      <c r="G132" s="10"/>
    </row>
    <row r="133" spans="2:7" x14ac:dyDescent="0.3">
      <c r="B133" s="68" t="s">
        <v>137</v>
      </c>
      <c r="C133" s="10">
        <v>109.53</v>
      </c>
      <c r="D133" s="10">
        <v>109.53</v>
      </c>
      <c r="E133" s="5">
        <f t="shared" si="1"/>
        <v>0</v>
      </c>
      <c r="F133" s="46">
        <f>E133*G8</f>
        <v>0</v>
      </c>
      <c r="G133" s="54"/>
    </row>
    <row r="134" spans="2:7" x14ac:dyDescent="0.3">
      <c r="B134" s="68" t="s">
        <v>77</v>
      </c>
      <c r="C134" s="10">
        <v>92.22</v>
      </c>
      <c r="D134" s="10">
        <v>92.22</v>
      </c>
      <c r="E134" s="5">
        <f t="shared" si="1"/>
        <v>0</v>
      </c>
      <c r="F134" s="46">
        <f>E134*G8</f>
        <v>0</v>
      </c>
      <c r="G134" s="10"/>
    </row>
    <row r="135" spans="2:7" x14ac:dyDescent="0.3">
      <c r="B135" s="68" t="s">
        <v>138</v>
      </c>
      <c r="C135" s="10">
        <v>100.41</v>
      </c>
      <c r="D135" s="10">
        <v>100.41</v>
      </c>
      <c r="E135" s="5">
        <f t="shared" si="1"/>
        <v>0</v>
      </c>
      <c r="F135" s="46">
        <f>E135*G8</f>
        <v>0</v>
      </c>
      <c r="G135" s="10"/>
    </row>
    <row r="136" spans="2:7" x14ac:dyDescent="0.3">
      <c r="B136" s="68" t="s">
        <v>78</v>
      </c>
      <c r="C136" s="10">
        <v>174.85</v>
      </c>
      <c r="D136" s="10">
        <v>174.85</v>
      </c>
      <c r="E136" s="5">
        <f t="shared" si="1"/>
        <v>0</v>
      </c>
      <c r="F136" s="46">
        <f>E136*G8</f>
        <v>0</v>
      </c>
      <c r="G136" s="10"/>
    </row>
    <row r="137" spans="2:7" x14ac:dyDescent="0.3">
      <c r="B137" s="68" t="s">
        <v>79</v>
      </c>
      <c r="C137" s="10">
        <v>93.15</v>
      </c>
      <c r="D137" s="10">
        <v>93.15</v>
      </c>
      <c r="E137" s="5">
        <f t="shared" si="1"/>
        <v>0</v>
      </c>
      <c r="F137" s="46">
        <f>E137*G8</f>
        <v>0</v>
      </c>
      <c r="G137" s="10"/>
    </row>
    <row r="138" spans="2:7" x14ac:dyDescent="0.3">
      <c r="B138" s="68" t="s">
        <v>80</v>
      </c>
      <c r="C138" s="10">
        <v>118.14</v>
      </c>
      <c r="D138" s="10">
        <v>118.14</v>
      </c>
      <c r="E138" s="5">
        <f t="shared" ref="E138:E148" si="2">D138-C138</f>
        <v>0</v>
      </c>
      <c r="F138" s="46">
        <f>E138*G8</f>
        <v>0</v>
      </c>
      <c r="G138" s="10"/>
    </row>
    <row r="139" spans="2:7" x14ac:dyDescent="0.3">
      <c r="B139" s="68" t="s">
        <v>81</v>
      </c>
      <c r="C139" s="10">
        <v>119.71</v>
      </c>
      <c r="D139" s="10">
        <v>119.71</v>
      </c>
      <c r="E139" s="5">
        <f t="shared" si="2"/>
        <v>0</v>
      </c>
      <c r="F139" s="46">
        <f>E139*G8</f>
        <v>0</v>
      </c>
      <c r="G139" s="10"/>
    </row>
    <row r="140" spans="2:7" x14ac:dyDescent="0.3">
      <c r="B140" s="68" t="s">
        <v>139</v>
      </c>
      <c r="C140" s="10">
        <v>114.97</v>
      </c>
      <c r="D140" s="10">
        <v>114.97</v>
      </c>
      <c r="E140" s="5">
        <f t="shared" si="2"/>
        <v>0</v>
      </c>
      <c r="F140" s="46">
        <f>E140*G8</f>
        <v>0</v>
      </c>
      <c r="G140" s="10"/>
    </row>
    <row r="141" spans="2:7" x14ac:dyDescent="0.3">
      <c r="B141" s="68" t="s">
        <v>82</v>
      </c>
      <c r="C141" s="10">
        <v>102.15</v>
      </c>
      <c r="D141" s="10">
        <v>102.15</v>
      </c>
      <c r="E141" s="5">
        <f t="shared" si="2"/>
        <v>0</v>
      </c>
      <c r="F141" s="46">
        <f>E141*G8</f>
        <v>0</v>
      </c>
      <c r="G141" s="10"/>
    </row>
    <row r="142" spans="2:7" x14ac:dyDescent="0.3">
      <c r="B142" s="68" t="s">
        <v>140</v>
      </c>
      <c r="C142" s="10">
        <v>69.180000000000007</v>
      </c>
      <c r="D142" s="10">
        <v>69.180000000000007</v>
      </c>
      <c r="E142" s="5">
        <f t="shared" si="2"/>
        <v>0</v>
      </c>
      <c r="F142" s="46">
        <f>E142*G8</f>
        <v>0</v>
      </c>
      <c r="G142" s="10"/>
    </row>
    <row r="143" spans="2:7" x14ac:dyDescent="0.3">
      <c r="B143" s="68" t="s">
        <v>141</v>
      </c>
      <c r="C143" s="10">
        <v>55</v>
      </c>
      <c r="D143" s="10">
        <v>55</v>
      </c>
      <c r="E143" s="5">
        <f t="shared" si="2"/>
        <v>0</v>
      </c>
      <c r="F143" s="46">
        <f>E143*G8</f>
        <v>0</v>
      </c>
      <c r="G143" s="10"/>
    </row>
    <row r="144" spans="2:7" x14ac:dyDescent="0.3">
      <c r="B144" s="68" t="s">
        <v>142</v>
      </c>
      <c r="C144" s="10">
        <v>161.68</v>
      </c>
      <c r="D144" s="10">
        <v>161.68</v>
      </c>
      <c r="E144" s="5">
        <f t="shared" si="2"/>
        <v>0</v>
      </c>
      <c r="F144" s="46">
        <f>E144*G8</f>
        <v>0</v>
      </c>
      <c r="G144" s="10"/>
    </row>
    <row r="145" spans="2:7" x14ac:dyDescent="0.3">
      <c r="B145" s="68" t="s">
        <v>143</v>
      </c>
      <c r="C145" s="10">
        <v>48.06</v>
      </c>
      <c r="D145" s="10">
        <v>48.06</v>
      </c>
      <c r="E145" s="5">
        <f t="shared" si="2"/>
        <v>0</v>
      </c>
      <c r="F145" s="46">
        <f>E145*G8</f>
        <v>0</v>
      </c>
      <c r="G145" s="10"/>
    </row>
    <row r="146" spans="2:7" x14ac:dyDescent="0.3">
      <c r="B146" s="68" t="s">
        <v>83</v>
      </c>
      <c r="C146" s="10">
        <v>95.3</v>
      </c>
      <c r="D146" s="10">
        <v>95.3</v>
      </c>
      <c r="E146" s="5">
        <f t="shared" si="2"/>
        <v>0</v>
      </c>
      <c r="F146" s="46">
        <f>E146*G8</f>
        <v>0</v>
      </c>
      <c r="G146" s="10"/>
    </row>
    <row r="147" spans="2:7" x14ac:dyDescent="0.3">
      <c r="B147" s="68" t="s">
        <v>144</v>
      </c>
      <c r="C147" s="10">
        <v>338.89</v>
      </c>
      <c r="D147" s="10">
        <v>338.89</v>
      </c>
      <c r="E147" s="5">
        <f t="shared" si="2"/>
        <v>0</v>
      </c>
      <c r="F147" s="46">
        <f>E147*G8</f>
        <v>0</v>
      </c>
      <c r="G147" s="10"/>
    </row>
    <row r="148" spans="2:7" x14ac:dyDescent="0.3">
      <c r="B148" s="68" t="s">
        <v>145</v>
      </c>
      <c r="C148" s="10">
        <v>82.16</v>
      </c>
      <c r="D148" s="10">
        <v>82.16</v>
      </c>
      <c r="E148" s="5">
        <f t="shared" si="2"/>
        <v>0</v>
      </c>
      <c r="F148" s="46">
        <f>E148*G8</f>
        <v>0</v>
      </c>
      <c r="G148" s="10"/>
    </row>
    <row r="149" spans="2:7" x14ac:dyDescent="0.3">
      <c r="B149" s="17" t="s">
        <v>5</v>
      </c>
      <c r="C149" s="19"/>
      <c r="D149" s="19"/>
      <c r="E149" s="70">
        <f>SUM(E10:E148)</f>
        <v>0</v>
      </c>
      <c r="F149" s="70">
        <f>SUM(F9:F148)</f>
        <v>0</v>
      </c>
      <c r="G149" s="5"/>
    </row>
    <row r="150" spans="2:7" x14ac:dyDescent="0.3">
      <c r="B150" s="71" t="s">
        <v>7</v>
      </c>
      <c r="E150" s="72"/>
      <c r="F150" s="72"/>
      <c r="G150" s="72" t="s">
        <v>201</v>
      </c>
    </row>
    <row r="151" spans="2:7" x14ac:dyDescent="0.3">
      <c r="B151" s="73" t="s">
        <v>84</v>
      </c>
      <c r="C151" s="74"/>
      <c r="D151" s="74"/>
      <c r="E151" s="74"/>
      <c r="F151" s="74"/>
      <c r="G151" s="74"/>
    </row>
  </sheetData>
  <mergeCells count="2">
    <mergeCell ref="F11:F20"/>
    <mergeCell ref="F23:F2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M153"/>
  <sheetViews>
    <sheetView topLeftCell="A148" workbookViewId="0">
      <selection sqref="A1:N153"/>
    </sheetView>
  </sheetViews>
  <sheetFormatPr baseColWidth="10" defaultRowHeight="14.4" x14ac:dyDescent="0.3"/>
  <cols>
    <col min="2" max="2" width="9.109375" customWidth="1"/>
  </cols>
  <sheetData>
    <row r="6" spans="3:13" x14ac:dyDescent="0.3">
      <c r="C6" s="15" t="s">
        <v>0</v>
      </c>
      <c r="D6" s="15"/>
      <c r="E6" s="15"/>
      <c r="F6" s="15"/>
      <c r="G6" s="15"/>
      <c r="H6" s="15"/>
    </row>
    <row r="7" spans="3:13" x14ac:dyDescent="0.3">
      <c r="C7" s="15" t="s">
        <v>146</v>
      </c>
      <c r="E7" s="15"/>
      <c r="F7" s="15"/>
      <c r="G7" s="15"/>
      <c r="H7" s="15"/>
    </row>
    <row r="8" spans="3:13" x14ac:dyDescent="0.3">
      <c r="C8" s="15" t="s">
        <v>203</v>
      </c>
      <c r="D8" s="15"/>
      <c r="E8" s="15"/>
      <c r="F8" s="15"/>
      <c r="G8" s="15"/>
      <c r="H8" s="15"/>
      <c r="K8" t="s">
        <v>189</v>
      </c>
      <c r="L8" t="s">
        <v>188</v>
      </c>
      <c r="M8" t="s">
        <v>190</v>
      </c>
    </row>
    <row r="9" spans="3:13" x14ac:dyDescent="0.3">
      <c r="C9" s="58" t="s">
        <v>153</v>
      </c>
      <c r="D9" s="15" t="s">
        <v>155</v>
      </c>
      <c r="E9" s="58"/>
      <c r="F9" s="58"/>
      <c r="G9" s="59" t="s">
        <v>151</v>
      </c>
      <c r="H9" s="60">
        <f>+M9</f>
        <v>14.848837209302326</v>
      </c>
      <c r="J9" t="s">
        <v>191</v>
      </c>
      <c r="K9">
        <v>638.5</v>
      </c>
      <c r="L9">
        <v>43</v>
      </c>
      <c r="M9">
        <f>+K9/L9</f>
        <v>14.848837209302326</v>
      </c>
    </row>
    <row r="10" spans="3:13" ht="15" thickBot="1" x14ac:dyDescent="0.35">
      <c r="C10" s="58" t="s">
        <v>154</v>
      </c>
      <c r="D10" s="15" t="s">
        <v>156</v>
      </c>
      <c r="E10" s="58"/>
      <c r="F10" s="58"/>
      <c r="G10" s="61" t="s">
        <v>152</v>
      </c>
      <c r="H10" s="58">
        <f>+M10</f>
        <v>7.7318376068376065</v>
      </c>
      <c r="J10" t="s">
        <v>192</v>
      </c>
      <c r="K10">
        <f>1695.2+1923.3</f>
        <v>3618.5</v>
      </c>
      <c r="L10">
        <f>245+223</f>
        <v>468</v>
      </c>
      <c r="M10">
        <f>+K10/L10</f>
        <v>7.7318376068376065</v>
      </c>
    </row>
    <row r="11" spans="3:13" ht="15.6" thickTop="1" thickBot="1" x14ac:dyDescent="0.35">
      <c r="C11" s="62" t="s">
        <v>8</v>
      </c>
      <c r="D11" s="62" t="s">
        <v>1</v>
      </c>
      <c r="E11" s="62" t="s">
        <v>2</v>
      </c>
      <c r="F11" s="62" t="s">
        <v>3</v>
      </c>
      <c r="G11" s="62" t="s">
        <v>4</v>
      </c>
      <c r="H11" s="62" t="s">
        <v>6</v>
      </c>
      <c r="I11" s="38" t="s">
        <v>150</v>
      </c>
      <c r="K11">
        <f>SUM(K9:K10)</f>
        <v>4257</v>
      </c>
    </row>
    <row r="12" spans="3:13" ht="15" thickTop="1" x14ac:dyDescent="0.3">
      <c r="C12" s="63" t="s">
        <v>85</v>
      </c>
      <c r="D12" s="40">
        <v>1.59</v>
      </c>
      <c r="E12" s="40">
        <v>1.59</v>
      </c>
      <c r="F12" s="41">
        <f t="shared" ref="F12:F75" si="0">E12-D12</f>
        <v>0</v>
      </c>
      <c r="G12" s="48">
        <f>F12*H9</f>
        <v>0</v>
      </c>
      <c r="H12" s="35"/>
      <c r="I12" s="49">
        <f>0.1*G12</f>
        <v>0</v>
      </c>
      <c r="K12" s="56">
        <f>+G151</f>
        <v>4332.9458465016924</v>
      </c>
    </row>
    <row r="13" spans="3:13" x14ac:dyDescent="0.3">
      <c r="C13" s="64" t="s">
        <v>86</v>
      </c>
      <c r="D13" s="24"/>
      <c r="E13" s="24"/>
      <c r="F13" s="25">
        <f t="shared" si="0"/>
        <v>0</v>
      </c>
      <c r="G13" s="196">
        <f>F17*H9</f>
        <v>41.279767441860692</v>
      </c>
      <c r="H13" s="36"/>
      <c r="I13" s="49">
        <v>5</v>
      </c>
    </row>
    <row r="14" spans="3:13" x14ac:dyDescent="0.3">
      <c r="C14" s="64" t="s">
        <v>87</v>
      </c>
      <c r="D14" s="24"/>
      <c r="E14" s="24"/>
      <c r="F14" s="25">
        <f t="shared" si="0"/>
        <v>0</v>
      </c>
      <c r="G14" s="197"/>
      <c r="H14" s="36"/>
      <c r="I14" s="49">
        <v>5</v>
      </c>
      <c r="K14" s="56">
        <f>+K11-K12</f>
        <v>-75.945846501692358</v>
      </c>
    </row>
    <row r="15" spans="3:13" x14ac:dyDescent="0.3">
      <c r="C15" s="64" t="s">
        <v>88</v>
      </c>
      <c r="D15" s="24"/>
      <c r="E15" s="24"/>
      <c r="F15" s="25">
        <f t="shared" si="0"/>
        <v>0</v>
      </c>
      <c r="G15" s="197"/>
      <c r="H15" s="36"/>
      <c r="I15" s="49">
        <v>5</v>
      </c>
    </row>
    <row r="16" spans="3:13" x14ac:dyDescent="0.3">
      <c r="C16" s="65" t="s">
        <v>9</v>
      </c>
      <c r="D16" s="24"/>
      <c r="E16" s="24"/>
      <c r="F16" s="25">
        <f t="shared" si="0"/>
        <v>0</v>
      </c>
      <c r="G16" s="197"/>
      <c r="H16" s="36"/>
      <c r="I16" s="49">
        <v>5</v>
      </c>
    </row>
    <row r="17" spans="3:9" x14ac:dyDescent="0.3">
      <c r="C17" s="65" t="s">
        <v>10</v>
      </c>
      <c r="D17" s="24">
        <v>127.33</v>
      </c>
      <c r="E17" s="24">
        <v>130.11000000000001</v>
      </c>
      <c r="F17" s="25">
        <f t="shared" si="0"/>
        <v>2.7800000000000153</v>
      </c>
      <c r="G17" s="197"/>
      <c r="H17" s="36"/>
      <c r="I17" s="49">
        <v>13</v>
      </c>
    </row>
    <row r="18" spans="3:9" x14ac:dyDescent="0.3">
      <c r="C18" s="65" t="s">
        <v>11</v>
      </c>
      <c r="D18" s="24"/>
      <c r="E18" s="24"/>
      <c r="F18" s="25">
        <f t="shared" si="0"/>
        <v>0</v>
      </c>
      <c r="G18" s="197"/>
      <c r="H18" s="36"/>
      <c r="I18" s="49">
        <v>5</v>
      </c>
    </row>
    <row r="19" spans="3:9" x14ac:dyDescent="0.3">
      <c r="C19" s="65" t="s">
        <v>12</v>
      </c>
      <c r="D19" s="24"/>
      <c r="E19" s="24"/>
      <c r="F19" s="25">
        <f t="shared" si="0"/>
        <v>0</v>
      </c>
      <c r="G19" s="197"/>
      <c r="H19" s="36"/>
      <c r="I19" s="49">
        <v>5</v>
      </c>
    </row>
    <row r="20" spans="3:9" x14ac:dyDescent="0.3">
      <c r="C20" s="65" t="s">
        <v>13</v>
      </c>
      <c r="D20" s="24"/>
      <c r="E20" s="24"/>
      <c r="F20" s="25">
        <f t="shared" si="0"/>
        <v>0</v>
      </c>
      <c r="G20" s="197"/>
      <c r="H20" s="36"/>
      <c r="I20" s="49">
        <v>5</v>
      </c>
    </row>
    <row r="21" spans="3:9" x14ac:dyDescent="0.3">
      <c r="C21" s="65" t="s">
        <v>89</v>
      </c>
      <c r="D21" s="24"/>
      <c r="E21" s="24"/>
      <c r="F21" s="25">
        <f t="shared" si="0"/>
        <v>0</v>
      </c>
      <c r="G21" s="197"/>
      <c r="H21" s="36"/>
      <c r="I21" s="49">
        <v>5</v>
      </c>
    </row>
    <row r="22" spans="3:9" x14ac:dyDescent="0.3">
      <c r="C22" s="65" t="s">
        <v>147</v>
      </c>
      <c r="D22" s="24"/>
      <c r="E22" s="24"/>
      <c r="F22" s="25">
        <f t="shared" si="0"/>
        <v>0</v>
      </c>
      <c r="G22" s="198"/>
      <c r="H22" s="36"/>
      <c r="I22" s="49">
        <v>5</v>
      </c>
    </row>
    <row r="23" spans="3:9" x14ac:dyDescent="0.3">
      <c r="C23" s="66" t="s">
        <v>149</v>
      </c>
      <c r="D23" s="32">
        <v>0.65</v>
      </c>
      <c r="E23" s="32">
        <v>0.65</v>
      </c>
      <c r="F23" s="25">
        <f t="shared" si="0"/>
        <v>0</v>
      </c>
      <c r="G23" s="34">
        <f>F23*H9</f>
        <v>0</v>
      </c>
      <c r="H23" s="5"/>
      <c r="I23" s="49">
        <f>0.1*G14</f>
        <v>0</v>
      </c>
    </row>
    <row r="24" spans="3:9" x14ac:dyDescent="0.3">
      <c r="C24" s="66" t="s">
        <v>16</v>
      </c>
      <c r="D24" s="32">
        <v>34.22</v>
      </c>
      <c r="E24" s="32">
        <v>34.71</v>
      </c>
      <c r="F24" s="33">
        <f t="shared" si="0"/>
        <v>0.49000000000000199</v>
      </c>
      <c r="G24" s="34">
        <f>F24*H9</f>
        <v>7.275930232558169</v>
      </c>
      <c r="H24" s="5"/>
      <c r="I24" s="49">
        <f>0.1*G15</f>
        <v>0</v>
      </c>
    </row>
    <row r="25" spans="3:9" x14ac:dyDescent="0.3">
      <c r="C25" s="67" t="s">
        <v>90</v>
      </c>
      <c r="D25" s="29"/>
      <c r="E25" s="29"/>
      <c r="F25" s="30">
        <f t="shared" si="0"/>
        <v>0</v>
      </c>
      <c r="G25" s="193">
        <f>F28*H9</f>
        <v>45.585930232558255</v>
      </c>
      <c r="H25" s="36"/>
      <c r="I25" s="49">
        <f>0.17*G25</f>
        <v>7.7496081395349039</v>
      </c>
    </row>
    <row r="26" spans="3:9" x14ac:dyDescent="0.3">
      <c r="C26" s="67" t="s">
        <v>14</v>
      </c>
      <c r="D26" s="29"/>
      <c r="E26" s="29"/>
      <c r="F26" s="30">
        <f t="shared" si="0"/>
        <v>0</v>
      </c>
      <c r="G26" s="194"/>
      <c r="H26" s="36"/>
      <c r="I26" s="49">
        <f>0.17*G25</f>
        <v>7.7496081395349039</v>
      </c>
    </row>
    <row r="27" spans="3:9" x14ac:dyDescent="0.3">
      <c r="C27" s="67" t="s">
        <v>148</v>
      </c>
      <c r="D27" s="29"/>
      <c r="E27" s="29"/>
      <c r="F27" s="30">
        <f t="shared" si="0"/>
        <v>0</v>
      </c>
      <c r="G27" s="194"/>
      <c r="H27" s="36"/>
      <c r="I27" s="49">
        <f>0.17*G25</f>
        <v>7.7496081395349039</v>
      </c>
    </row>
    <row r="28" spans="3:9" x14ac:dyDescent="0.3">
      <c r="C28" s="67" t="s">
        <v>15</v>
      </c>
      <c r="D28" s="29">
        <v>105.08</v>
      </c>
      <c r="E28" s="29">
        <v>108.15</v>
      </c>
      <c r="F28" s="30">
        <f t="shared" si="0"/>
        <v>3.0700000000000074</v>
      </c>
      <c r="G28" s="194"/>
      <c r="H28" s="36"/>
      <c r="I28" s="49">
        <f>0.17*G25</f>
        <v>7.7496081395349039</v>
      </c>
    </row>
    <row r="29" spans="3:9" x14ac:dyDescent="0.3">
      <c r="C29" s="67" t="s">
        <v>17</v>
      </c>
      <c r="D29" s="29"/>
      <c r="E29" s="29"/>
      <c r="F29" s="30">
        <f t="shared" si="0"/>
        <v>0</v>
      </c>
      <c r="G29" s="194"/>
      <c r="H29" s="36"/>
      <c r="I29" s="49">
        <f>0.17*G25</f>
        <v>7.7496081395349039</v>
      </c>
    </row>
    <row r="30" spans="3:9" x14ac:dyDescent="0.3">
      <c r="C30" s="67" t="s">
        <v>91</v>
      </c>
      <c r="D30" s="29"/>
      <c r="E30" s="29"/>
      <c r="F30" s="30">
        <f t="shared" si="0"/>
        <v>0</v>
      </c>
      <c r="G30" s="195"/>
      <c r="H30" s="36"/>
      <c r="I30" s="49">
        <f>0.17*G25</f>
        <v>7.7496081395349039</v>
      </c>
    </row>
    <row r="31" spans="3:9" x14ac:dyDescent="0.3">
      <c r="C31" s="66" t="s">
        <v>92</v>
      </c>
      <c r="D31" s="6">
        <v>6.9</v>
      </c>
      <c r="E31" s="6">
        <v>6.9</v>
      </c>
      <c r="F31" s="5">
        <f t="shared" si="0"/>
        <v>0</v>
      </c>
      <c r="G31" s="7">
        <f>F31*H9</f>
        <v>0</v>
      </c>
      <c r="H31" s="5"/>
    </row>
    <row r="32" spans="3:9" x14ac:dyDescent="0.3">
      <c r="C32" s="66" t="s">
        <v>93</v>
      </c>
      <c r="D32" s="6">
        <v>22.56</v>
      </c>
      <c r="E32" s="6">
        <v>23.8</v>
      </c>
      <c r="F32" s="5">
        <f t="shared" si="0"/>
        <v>1.240000000000002</v>
      </c>
      <c r="G32" s="7">
        <f>F32*H9</f>
        <v>18.412558139534912</v>
      </c>
      <c r="H32" s="5"/>
    </row>
    <row r="33" spans="3:8" x14ac:dyDescent="0.3">
      <c r="C33" s="66" t="s">
        <v>94</v>
      </c>
      <c r="D33" s="5">
        <v>32.19</v>
      </c>
      <c r="E33" s="5">
        <v>34.64</v>
      </c>
      <c r="F33" s="5">
        <f t="shared" si="0"/>
        <v>2.4500000000000028</v>
      </c>
      <c r="G33" s="7">
        <f>F33*H9</f>
        <v>36.379651162790744</v>
      </c>
      <c r="H33" s="5"/>
    </row>
    <row r="34" spans="3:8" x14ac:dyDescent="0.3">
      <c r="C34" s="66" t="s">
        <v>95</v>
      </c>
      <c r="D34" s="6">
        <v>11.22</v>
      </c>
      <c r="E34" s="6">
        <v>11.48</v>
      </c>
      <c r="F34" s="5">
        <f t="shared" si="0"/>
        <v>0.25999999999999979</v>
      </c>
      <c r="G34" s="7">
        <f>F34*H9</f>
        <v>3.8606976744186015</v>
      </c>
      <c r="H34" s="5"/>
    </row>
    <row r="35" spans="3:8" x14ac:dyDescent="0.3">
      <c r="C35" s="66" t="s">
        <v>96</v>
      </c>
      <c r="D35" s="6">
        <v>5.75</v>
      </c>
      <c r="E35" s="6">
        <v>6.59</v>
      </c>
      <c r="F35" s="5">
        <f t="shared" si="0"/>
        <v>0.83999999999999986</v>
      </c>
      <c r="G35" s="7">
        <f>F35*H9</f>
        <v>12.473023255813953</v>
      </c>
      <c r="H35" s="5"/>
    </row>
    <row r="36" spans="3:8" x14ac:dyDescent="0.3">
      <c r="C36" s="66" t="s">
        <v>97</v>
      </c>
      <c r="D36" s="6">
        <v>22.63</v>
      </c>
      <c r="E36" s="6">
        <v>22.66</v>
      </c>
      <c r="F36" s="5">
        <f t="shared" si="0"/>
        <v>3.0000000000001137E-2</v>
      </c>
      <c r="G36" s="7">
        <f>F36*H9</f>
        <v>0.44546511627908669</v>
      </c>
      <c r="H36" s="5"/>
    </row>
    <row r="37" spans="3:8" x14ac:dyDescent="0.3">
      <c r="C37" s="66" t="s">
        <v>98</v>
      </c>
      <c r="D37" s="6">
        <v>2.5499999999999998</v>
      </c>
      <c r="E37" s="6">
        <v>3.89</v>
      </c>
      <c r="F37" s="5">
        <f t="shared" si="0"/>
        <v>1.3400000000000003</v>
      </c>
      <c r="G37" s="7">
        <f>F37*H9</f>
        <v>19.897441860465122</v>
      </c>
      <c r="H37" s="5"/>
    </row>
    <row r="38" spans="3:8" x14ac:dyDescent="0.3">
      <c r="C38" s="66" t="s">
        <v>99</v>
      </c>
      <c r="D38" s="6">
        <v>23.17</v>
      </c>
      <c r="E38" s="6">
        <v>23.59</v>
      </c>
      <c r="F38" s="5">
        <f t="shared" si="0"/>
        <v>0.41999999999999815</v>
      </c>
      <c r="G38" s="7">
        <f>F38*H9</f>
        <v>6.2365116279069497</v>
      </c>
      <c r="H38" s="5"/>
    </row>
    <row r="39" spans="3:8" x14ac:dyDescent="0.3">
      <c r="C39" s="66" t="s">
        <v>100</v>
      </c>
      <c r="D39" s="6">
        <v>14.46</v>
      </c>
      <c r="E39" s="6">
        <v>14.46</v>
      </c>
      <c r="F39" s="5">
        <f t="shared" si="0"/>
        <v>0</v>
      </c>
      <c r="G39" s="7">
        <f>F39*H9</f>
        <v>0</v>
      </c>
      <c r="H39" s="5"/>
    </row>
    <row r="40" spans="3:8" x14ac:dyDescent="0.3">
      <c r="C40" s="66" t="s">
        <v>101</v>
      </c>
      <c r="D40" s="6">
        <v>11.37</v>
      </c>
      <c r="E40" s="6">
        <v>11.81</v>
      </c>
      <c r="F40" s="5">
        <f t="shared" si="0"/>
        <v>0.44000000000000128</v>
      </c>
      <c r="G40" s="7">
        <f>F40*H9</f>
        <v>6.5334883720930428</v>
      </c>
      <c r="H40" s="5"/>
    </row>
    <row r="41" spans="3:8" x14ac:dyDescent="0.3">
      <c r="C41" s="66" t="s">
        <v>102</v>
      </c>
      <c r="D41" s="6">
        <v>2.81</v>
      </c>
      <c r="E41" s="6">
        <v>2.84</v>
      </c>
      <c r="F41" s="5">
        <f t="shared" si="0"/>
        <v>2.9999999999999805E-2</v>
      </c>
      <c r="G41" s="7">
        <f>F41*H9</f>
        <v>0.44546511627906688</v>
      </c>
      <c r="H41" s="5"/>
    </row>
    <row r="42" spans="3:8" x14ac:dyDescent="0.3">
      <c r="C42" s="66" t="s">
        <v>103</v>
      </c>
      <c r="D42" s="6">
        <v>14.3</v>
      </c>
      <c r="E42" s="6">
        <v>15.53</v>
      </c>
      <c r="F42" s="5">
        <f t="shared" si="0"/>
        <v>1.2299999999999986</v>
      </c>
      <c r="G42" s="46">
        <f>F42*H9</f>
        <v>18.264069767441843</v>
      </c>
      <c r="H42" s="10"/>
    </row>
    <row r="43" spans="3:8" x14ac:dyDescent="0.3">
      <c r="C43" s="66" t="s">
        <v>104</v>
      </c>
      <c r="D43" s="10">
        <v>23.86</v>
      </c>
      <c r="E43" s="10">
        <v>26.83</v>
      </c>
      <c r="F43" s="5">
        <f>E43-D43</f>
        <v>2.9699999999999989</v>
      </c>
      <c r="G43" s="46">
        <f>F43*H9</f>
        <v>44.101046511627892</v>
      </c>
      <c r="H43" s="10"/>
    </row>
    <row r="44" spans="3:8" x14ac:dyDescent="0.3">
      <c r="C44" s="66" t="s">
        <v>105</v>
      </c>
      <c r="D44" s="10">
        <v>25.81</v>
      </c>
      <c r="E44" s="10">
        <v>30.4</v>
      </c>
      <c r="F44" s="5">
        <f t="shared" si="0"/>
        <v>4.59</v>
      </c>
      <c r="G44" s="46">
        <f>F44*H9</f>
        <v>68.156162790697678</v>
      </c>
      <c r="H44" s="10"/>
    </row>
    <row r="45" spans="3:8" x14ac:dyDescent="0.3">
      <c r="C45" s="66" t="s">
        <v>106</v>
      </c>
      <c r="D45" s="10">
        <v>14.6</v>
      </c>
      <c r="E45" s="10">
        <v>14.63</v>
      </c>
      <c r="F45" s="5">
        <f>E45-D45</f>
        <v>3.0000000000001137E-2</v>
      </c>
      <c r="G45" s="46">
        <f>F45*H9</f>
        <v>0.44546511627908669</v>
      </c>
      <c r="H45" s="10"/>
    </row>
    <row r="46" spans="3:8" x14ac:dyDescent="0.3">
      <c r="C46" s="66" t="s">
        <v>18</v>
      </c>
      <c r="D46" s="10">
        <v>1.56</v>
      </c>
      <c r="E46" s="10">
        <v>1.58</v>
      </c>
      <c r="F46" s="5">
        <f t="shared" si="0"/>
        <v>2.0000000000000018E-2</v>
      </c>
      <c r="G46" s="46">
        <f>F46*H9</f>
        <v>0.2969767441860468</v>
      </c>
      <c r="H46" s="10"/>
    </row>
    <row r="47" spans="3:8" x14ac:dyDescent="0.3">
      <c r="C47" s="66" t="s">
        <v>19</v>
      </c>
      <c r="D47" s="10">
        <v>72.92</v>
      </c>
      <c r="E47" s="10">
        <v>75.59</v>
      </c>
      <c r="F47" s="5">
        <f>E47-D47</f>
        <v>2.6700000000000017</v>
      </c>
      <c r="G47" s="46">
        <f>F47*H9</f>
        <v>39.646395348837238</v>
      </c>
      <c r="H47" s="10"/>
    </row>
    <row r="48" spans="3:8" x14ac:dyDescent="0.3">
      <c r="C48" s="66" t="s">
        <v>107</v>
      </c>
      <c r="D48" s="10">
        <v>19.36</v>
      </c>
      <c r="E48" s="10">
        <v>20.73</v>
      </c>
      <c r="F48" s="5">
        <f t="shared" si="0"/>
        <v>1.370000000000001</v>
      </c>
      <c r="G48" s="46">
        <f>F48*H9</f>
        <v>20.342906976744203</v>
      </c>
      <c r="H48" s="10"/>
    </row>
    <row r="49" spans="3:8" x14ac:dyDescent="0.3">
      <c r="C49" s="66" t="s">
        <v>108</v>
      </c>
      <c r="D49" s="10">
        <v>5.93</v>
      </c>
      <c r="E49" s="10">
        <v>5.93</v>
      </c>
      <c r="F49" s="5">
        <f t="shared" si="0"/>
        <v>0</v>
      </c>
      <c r="G49" s="46">
        <f>F49*H9</f>
        <v>0</v>
      </c>
      <c r="H49" s="10"/>
    </row>
    <row r="50" spans="3:8" x14ac:dyDescent="0.3">
      <c r="C50" s="66" t="s">
        <v>20</v>
      </c>
      <c r="D50" s="10">
        <v>15.64</v>
      </c>
      <c r="E50" s="10">
        <v>16.440000000000001</v>
      </c>
      <c r="F50" s="5">
        <f t="shared" si="0"/>
        <v>0.80000000000000071</v>
      </c>
      <c r="G50" s="46">
        <f>F50*H9</f>
        <v>11.879069767441871</v>
      </c>
      <c r="H50" s="10"/>
    </row>
    <row r="51" spans="3:8" x14ac:dyDescent="0.3">
      <c r="C51" s="66" t="s">
        <v>21</v>
      </c>
      <c r="D51" s="10">
        <v>3.03</v>
      </c>
      <c r="E51" s="10">
        <v>3.19</v>
      </c>
      <c r="F51" s="5">
        <f t="shared" si="0"/>
        <v>0.16000000000000014</v>
      </c>
      <c r="G51" s="46">
        <f>F51*H9</f>
        <v>2.3758139534883744</v>
      </c>
      <c r="H51" s="10"/>
    </row>
    <row r="52" spans="3:8" x14ac:dyDescent="0.3">
      <c r="C52" s="66" t="s">
        <v>22</v>
      </c>
      <c r="D52" s="10">
        <v>50.84</v>
      </c>
      <c r="E52" s="10">
        <v>53.5</v>
      </c>
      <c r="F52" s="5">
        <f t="shared" si="0"/>
        <v>2.6599999999999966</v>
      </c>
      <c r="G52" s="46">
        <f>F52*H9</f>
        <v>39.49790697674414</v>
      </c>
      <c r="H52" s="10"/>
    </row>
    <row r="53" spans="3:8" x14ac:dyDescent="0.3">
      <c r="C53" s="66" t="s">
        <v>23</v>
      </c>
      <c r="D53" s="10">
        <v>12.66</v>
      </c>
      <c r="E53" s="10">
        <v>12.67</v>
      </c>
      <c r="F53" s="5">
        <f t="shared" si="0"/>
        <v>9.9999999999997868E-3</v>
      </c>
      <c r="G53" s="46">
        <f>F53*H9</f>
        <v>0.1484883720930201</v>
      </c>
      <c r="H53" s="10"/>
    </row>
    <row r="54" spans="3:8" x14ac:dyDescent="0.3">
      <c r="C54" s="66" t="s">
        <v>24</v>
      </c>
      <c r="D54" s="10">
        <v>9.76</v>
      </c>
      <c r="E54" s="10">
        <v>10.4</v>
      </c>
      <c r="F54" s="5">
        <f t="shared" si="0"/>
        <v>0.64000000000000057</v>
      </c>
      <c r="G54" s="46">
        <f>F54*H9</f>
        <v>9.5032558139534977</v>
      </c>
      <c r="H54" s="10"/>
    </row>
    <row r="55" spans="3:8" x14ac:dyDescent="0.3">
      <c r="C55" s="66" t="s">
        <v>25</v>
      </c>
      <c r="D55" s="10">
        <v>2.2799999999999998</v>
      </c>
      <c r="E55" s="10">
        <v>2.29</v>
      </c>
      <c r="F55" s="5">
        <f t="shared" si="0"/>
        <v>1.0000000000000231E-2</v>
      </c>
      <c r="G55" s="46">
        <f>F55*H9</f>
        <v>0.1484883720930267</v>
      </c>
      <c r="H55" s="10"/>
    </row>
    <row r="56" spans="3:8" x14ac:dyDescent="0.3">
      <c r="C56" s="66" t="s">
        <v>26</v>
      </c>
      <c r="D56" s="10">
        <v>15.07</v>
      </c>
      <c r="E56" s="10">
        <v>15.68</v>
      </c>
      <c r="F56" s="5">
        <f t="shared" si="0"/>
        <v>0.60999999999999943</v>
      </c>
      <c r="G56" s="46">
        <f>F56*H9</f>
        <v>9.0577906976744114</v>
      </c>
      <c r="H56" s="10"/>
    </row>
    <row r="57" spans="3:8" x14ac:dyDescent="0.3">
      <c r="C57" s="66" t="s">
        <v>27</v>
      </c>
      <c r="D57" s="10">
        <v>14.57</v>
      </c>
      <c r="E57" s="10">
        <v>15.71</v>
      </c>
      <c r="F57" s="5">
        <f t="shared" si="0"/>
        <v>1.1400000000000006</v>
      </c>
      <c r="G57" s="46">
        <f>F57*H9</f>
        <v>16.92767441860466</v>
      </c>
      <c r="H57" s="10"/>
    </row>
    <row r="58" spans="3:8" x14ac:dyDescent="0.3">
      <c r="C58" s="66" t="s">
        <v>109</v>
      </c>
      <c r="D58" s="10">
        <v>51.87</v>
      </c>
      <c r="E58" s="10">
        <v>51.87</v>
      </c>
      <c r="F58" s="5">
        <f>E58-D58</f>
        <v>0</v>
      </c>
      <c r="G58" s="46">
        <f>F58*H9</f>
        <v>0</v>
      </c>
      <c r="H58" s="10"/>
    </row>
    <row r="59" spans="3:8" x14ac:dyDescent="0.3">
      <c r="C59" s="66" t="s">
        <v>28</v>
      </c>
      <c r="D59" s="10">
        <v>8.57</v>
      </c>
      <c r="E59" s="10">
        <v>8.91</v>
      </c>
      <c r="F59" s="5">
        <f t="shared" si="0"/>
        <v>0.33999999999999986</v>
      </c>
      <c r="G59" s="46">
        <f>F59*H9</f>
        <v>5.0486046511627887</v>
      </c>
      <c r="H59" s="10"/>
    </row>
    <row r="60" spans="3:8" x14ac:dyDescent="0.3">
      <c r="C60" s="66" t="s">
        <v>29</v>
      </c>
      <c r="D60" s="10">
        <v>31.96</v>
      </c>
      <c r="E60" s="10">
        <v>33.409999999999997</v>
      </c>
      <c r="F60" s="5">
        <f t="shared" si="0"/>
        <v>1.4499999999999957</v>
      </c>
      <c r="G60" s="46">
        <f>F60*H9</f>
        <v>21.530813953488309</v>
      </c>
      <c r="H60" s="10"/>
    </row>
    <row r="61" spans="3:8" x14ac:dyDescent="0.3">
      <c r="C61" s="66" t="s">
        <v>30</v>
      </c>
      <c r="D61" s="10">
        <v>0.98</v>
      </c>
      <c r="E61" s="10">
        <v>0.98</v>
      </c>
      <c r="F61" s="5">
        <f t="shared" si="0"/>
        <v>0</v>
      </c>
      <c r="G61" s="46">
        <f>F61*H9</f>
        <v>0</v>
      </c>
      <c r="H61" s="10"/>
    </row>
    <row r="62" spans="3:8" x14ac:dyDescent="0.3">
      <c r="C62" s="66" t="s">
        <v>31</v>
      </c>
      <c r="D62" s="10">
        <v>5.45</v>
      </c>
      <c r="E62" s="10">
        <v>5.69</v>
      </c>
      <c r="F62" s="5">
        <f>E62-D62</f>
        <v>0.24000000000000021</v>
      </c>
      <c r="G62" s="46">
        <f>F62*H9</f>
        <v>3.5637209302325616</v>
      </c>
      <c r="H62" s="10"/>
    </row>
    <row r="63" spans="3:8" x14ac:dyDescent="0.3">
      <c r="C63" s="66" t="s">
        <v>32</v>
      </c>
      <c r="D63" s="10">
        <v>26.48</v>
      </c>
      <c r="E63" s="10">
        <v>27.78</v>
      </c>
      <c r="F63" s="5">
        <f t="shared" si="0"/>
        <v>1.3000000000000007</v>
      </c>
      <c r="G63" s="46">
        <f>F63*H9</f>
        <v>19.303488372093035</v>
      </c>
      <c r="H63" s="10"/>
    </row>
    <row r="64" spans="3:8" x14ac:dyDescent="0.3">
      <c r="C64" s="66" t="s">
        <v>33</v>
      </c>
      <c r="D64" s="10">
        <v>18.59</v>
      </c>
      <c r="E64" s="10">
        <v>18.89</v>
      </c>
      <c r="F64" s="5">
        <f t="shared" si="0"/>
        <v>0.30000000000000071</v>
      </c>
      <c r="G64" s="46">
        <f>F64*H9</f>
        <v>4.4546511627907082</v>
      </c>
      <c r="H64" s="10"/>
    </row>
    <row r="65" spans="3:8" x14ac:dyDescent="0.3">
      <c r="C65" s="66" t="s">
        <v>34</v>
      </c>
      <c r="D65" s="10">
        <v>12.71</v>
      </c>
      <c r="E65" s="10">
        <v>13.3</v>
      </c>
      <c r="F65" s="5">
        <f t="shared" si="0"/>
        <v>0.58999999999999986</v>
      </c>
      <c r="G65" s="46">
        <f>F65*H9</f>
        <v>8.7608139534883698</v>
      </c>
      <c r="H65" s="10"/>
    </row>
    <row r="66" spans="3:8" x14ac:dyDescent="0.3">
      <c r="C66" s="66" t="s">
        <v>110</v>
      </c>
      <c r="D66" s="10">
        <v>1</v>
      </c>
      <c r="E66" s="10">
        <v>1</v>
      </c>
      <c r="F66" s="5">
        <f t="shared" si="0"/>
        <v>0</v>
      </c>
      <c r="G66" s="46">
        <f>F66*H9</f>
        <v>0</v>
      </c>
      <c r="H66" s="10"/>
    </row>
    <row r="67" spans="3:8" x14ac:dyDescent="0.3">
      <c r="C67" s="66" t="s">
        <v>35</v>
      </c>
      <c r="D67" s="10">
        <v>35.61</v>
      </c>
      <c r="E67" s="10">
        <v>37.56</v>
      </c>
      <c r="F67" s="5">
        <f t="shared" si="0"/>
        <v>1.9500000000000028</v>
      </c>
      <c r="G67" s="46">
        <f>F67*H9</f>
        <v>28.955232558139578</v>
      </c>
      <c r="H67" s="10"/>
    </row>
    <row r="68" spans="3:8" x14ac:dyDescent="0.3">
      <c r="C68" s="66" t="s">
        <v>111</v>
      </c>
      <c r="D68" s="10">
        <v>1.41</v>
      </c>
      <c r="E68" s="10">
        <v>1.41</v>
      </c>
      <c r="F68" s="5">
        <f t="shared" si="0"/>
        <v>0</v>
      </c>
      <c r="G68" s="46">
        <f>F68*H9</f>
        <v>0</v>
      </c>
      <c r="H68" s="10"/>
    </row>
    <row r="69" spans="3:8" x14ac:dyDescent="0.3">
      <c r="C69" s="66" t="s">
        <v>36</v>
      </c>
      <c r="D69" s="10">
        <v>48.7</v>
      </c>
      <c r="E69" s="10">
        <v>50.87</v>
      </c>
      <c r="F69" s="5">
        <f>E69-D69</f>
        <v>2.1699999999999946</v>
      </c>
      <c r="G69" s="46">
        <f>F69*H9</f>
        <v>32.221976744185966</v>
      </c>
      <c r="H69" s="10"/>
    </row>
    <row r="70" spans="3:8" x14ac:dyDescent="0.3">
      <c r="C70" s="66" t="s">
        <v>37</v>
      </c>
      <c r="D70" s="10">
        <v>9.0299999999999994</v>
      </c>
      <c r="E70" s="10">
        <v>10.09</v>
      </c>
      <c r="F70" s="5">
        <f>E70-D70</f>
        <v>1.0600000000000005</v>
      </c>
      <c r="G70" s="46">
        <f>F70*H9</f>
        <v>15.739767441860472</v>
      </c>
      <c r="H70" s="10"/>
    </row>
    <row r="71" spans="3:8" x14ac:dyDescent="0.3">
      <c r="C71" s="66" t="s">
        <v>38</v>
      </c>
      <c r="D71" s="10">
        <v>2.1800000000000002</v>
      </c>
      <c r="E71" s="10">
        <v>2.19</v>
      </c>
      <c r="F71" s="5">
        <f t="shared" si="0"/>
        <v>9.9999999999997868E-3</v>
      </c>
      <c r="G71" s="46">
        <f>F71*H9</f>
        <v>0.1484883720930201</v>
      </c>
      <c r="H71" s="10"/>
    </row>
    <row r="72" spans="3:8" x14ac:dyDescent="0.3">
      <c r="C72" s="66" t="s">
        <v>39</v>
      </c>
      <c r="D72" s="10">
        <v>1.44</v>
      </c>
      <c r="E72" s="10">
        <v>1.44</v>
      </c>
      <c r="F72" s="5">
        <f t="shared" si="0"/>
        <v>0</v>
      </c>
      <c r="G72" s="46">
        <f>F72*H9</f>
        <v>0</v>
      </c>
      <c r="H72" s="10"/>
    </row>
    <row r="73" spans="3:8" x14ac:dyDescent="0.3">
      <c r="C73" s="66" t="s">
        <v>40</v>
      </c>
      <c r="D73" s="10">
        <v>1.84</v>
      </c>
      <c r="E73" s="10">
        <v>1.85</v>
      </c>
      <c r="F73" s="5">
        <f t="shared" si="0"/>
        <v>1.0000000000000009E-2</v>
      </c>
      <c r="G73" s="46">
        <f>F73*H9</f>
        <v>0.1484883720930234</v>
      </c>
      <c r="H73" s="10"/>
    </row>
    <row r="74" spans="3:8" x14ac:dyDescent="0.3">
      <c r="C74" s="66" t="s">
        <v>112</v>
      </c>
      <c r="D74" s="10">
        <v>1.2</v>
      </c>
      <c r="E74" s="10">
        <v>1.2</v>
      </c>
      <c r="F74" s="5">
        <f t="shared" si="0"/>
        <v>0</v>
      </c>
      <c r="G74" s="46">
        <f>F74*H9</f>
        <v>0</v>
      </c>
      <c r="H74" s="10"/>
    </row>
    <row r="75" spans="3:8" x14ac:dyDescent="0.3">
      <c r="C75" s="66" t="s">
        <v>113</v>
      </c>
      <c r="D75" s="10">
        <v>1.75</v>
      </c>
      <c r="E75" s="10">
        <v>2.1800000000000002</v>
      </c>
      <c r="F75" s="5">
        <f t="shared" si="0"/>
        <v>0.43000000000000016</v>
      </c>
      <c r="G75" s="46">
        <f>F75*H9</f>
        <v>6.3850000000000025</v>
      </c>
      <c r="H75" s="10"/>
    </row>
    <row r="76" spans="3:8" x14ac:dyDescent="0.3">
      <c r="C76" s="66" t="s">
        <v>114</v>
      </c>
      <c r="D76" s="10">
        <v>9.52</v>
      </c>
      <c r="E76" s="10">
        <v>9.61</v>
      </c>
      <c r="F76" s="5">
        <f t="shared" ref="F76:F139" si="1">E76-D76</f>
        <v>8.9999999999999858E-2</v>
      </c>
      <c r="G76" s="46">
        <f>F76*H9</f>
        <v>1.3363953488372073</v>
      </c>
      <c r="H76" s="10"/>
    </row>
    <row r="77" spans="3:8" x14ac:dyDescent="0.3">
      <c r="C77" s="66" t="s">
        <v>115</v>
      </c>
      <c r="D77" s="10">
        <v>1.97</v>
      </c>
      <c r="E77" s="10">
        <v>1.97</v>
      </c>
      <c r="F77" s="5">
        <f t="shared" si="1"/>
        <v>0</v>
      </c>
      <c r="G77" s="46">
        <f>F77*H9</f>
        <v>0</v>
      </c>
      <c r="H77" s="10"/>
    </row>
    <row r="78" spans="3:8" x14ac:dyDescent="0.3">
      <c r="C78" s="66" t="s">
        <v>116</v>
      </c>
      <c r="D78" s="10">
        <v>5.72</v>
      </c>
      <c r="E78" s="10">
        <v>5.72</v>
      </c>
      <c r="F78" s="5">
        <f t="shared" si="1"/>
        <v>0</v>
      </c>
      <c r="G78" s="46">
        <f>F78*H9</f>
        <v>0</v>
      </c>
      <c r="H78" s="10"/>
    </row>
    <row r="79" spans="3:8" x14ac:dyDescent="0.3">
      <c r="C79" s="66" t="s">
        <v>41</v>
      </c>
      <c r="D79" s="10">
        <v>1.22</v>
      </c>
      <c r="E79" s="10">
        <v>1.28</v>
      </c>
      <c r="F79" s="5">
        <f t="shared" si="1"/>
        <v>6.0000000000000053E-2</v>
      </c>
      <c r="G79" s="46">
        <f>F79*H9</f>
        <v>0.89093023255814041</v>
      </c>
      <c r="H79" s="10"/>
    </row>
    <row r="80" spans="3:8" x14ac:dyDescent="0.3">
      <c r="C80" s="66" t="s">
        <v>42</v>
      </c>
      <c r="D80" s="10">
        <v>6.26</v>
      </c>
      <c r="E80" s="10">
        <v>6.3</v>
      </c>
      <c r="F80" s="5">
        <f t="shared" si="1"/>
        <v>4.0000000000000036E-2</v>
      </c>
      <c r="G80" s="46">
        <f>F80*H9</f>
        <v>0.59395348837209361</v>
      </c>
      <c r="H80" s="10"/>
    </row>
    <row r="81" spans="3:8" x14ac:dyDescent="0.3">
      <c r="C81" s="66" t="s">
        <v>117</v>
      </c>
      <c r="D81" s="10">
        <v>1.57</v>
      </c>
      <c r="E81" s="10">
        <v>1.57</v>
      </c>
      <c r="F81" s="5">
        <f t="shared" si="1"/>
        <v>0</v>
      </c>
      <c r="G81" s="46">
        <f>F81*H9</f>
        <v>0</v>
      </c>
      <c r="H81" s="10"/>
    </row>
    <row r="82" spans="3:8" x14ac:dyDescent="0.3">
      <c r="C82" s="68" t="s">
        <v>43</v>
      </c>
      <c r="D82" s="10">
        <v>147.5</v>
      </c>
      <c r="E82" s="10">
        <v>151.28</v>
      </c>
      <c r="F82" s="5">
        <f t="shared" si="1"/>
        <v>3.7800000000000011</v>
      </c>
      <c r="G82" s="46">
        <f>F82*H10</f>
        <v>29.226346153846162</v>
      </c>
      <c r="H82" s="10"/>
    </row>
    <row r="83" spans="3:8" x14ac:dyDescent="0.3">
      <c r="C83" s="68" t="s">
        <v>44</v>
      </c>
      <c r="D83" s="10">
        <v>110.52</v>
      </c>
      <c r="E83" s="10">
        <v>117.91</v>
      </c>
      <c r="F83" s="5">
        <f t="shared" si="1"/>
        <v>7.3900000000000006</v>
      </c>
      <c r="G83" s="46">
        <f>F83*H10</f>
        <v>57.138279914529917</v>
      </c>
      <c r="H83" s="10"/>
    </row>
    <row r="84" spans="3:8" x14ac:dyDescent="0.3">
      <c r="C84" s="68" t="s">
        <v>118</v>
      </c>
      <c r="D84" s="10">
        <v>128.44999999999999</v>
      </c>
      <c r="E84" s="10">
        <v>136.22</v>
      </c>
      <c r="F84" s="5">
        <f t="shared" si="1"/>
        <v>7.7700000000000102</v>
      </c>
      <c r="G84" s="46">
        <f>F84*H10</f>
        <v>60.076378205128279</v>
      </c>
      <c r="H84" s="10"/>
    </row>
    <row r="85" spans="3:8" x14ac:dyDescent="0.3">
      <c r="C85" s="68" t="s">
        <v>119</v>
      </c>
      <c r="D85" s="10">
        <v>26.28</v>
      </c>
      <c r="E85" s="10">
        <v>29.9</v>
      </c>
      <c r="F85" s="5">
        <f t="shared" si="1"/>
        <v>3.6199999999999974</v>
      </c>
      <c r="G85" s="46">
        <f>F85*H10</f>
        <v>27.989252136752114</v>
      </c>
      <c r="H85" s="10"/>
    </row>
    <row r="86" spans="3:8" x14ac:dyDescent="0.3">
      <c r="C86" s="68" t="s">
        <v>45</v>
      </c>
      <c r="D86" s="10">
        <v>131.55000000000001</v>
      </c>
      <c r="E86" s="10">
        <v>134.31</v>
      </c>
      <c r="F86" s="5">
        <f t="shared" si="1"/>
        <v>2.7599999999999909</v>
      </c>
      <c r="G86" s="46">
        <f>F86*H10</f>
        <v>21.339871794871723</v>
      </c>
      <c r="H86" s="10"/>
    </row>
    <row r="87" spans="3:8" x14ac:dyDescent="0.3">
      <c r="C87" s="68" t="s">
        <v>46</v>
      </c>
      <c r="D87" s="10">
        <v>266.63</v>
      </c>
      <c r="E87" s="10">
        <v>277.58</v>
      </c>
      <c r="F87" s="5">
        <f t="shared" si="1"/>
        <v>10.949999999999989</v>
      </c>
      <c r="G87" s="46">
        <f>F87*H10</f>
        <v>84.663621794871702</v>
      </c>
      <c r="H87" s="10"/>
    </row>
    <row r="88" spans="3:8" x14ac:dyDescent="0.3">
      <c r="C88" s="68" t="s">
        <v>47</v>
      </c>
      <c r="D88" s="10">
        <v>53.76</v>
      </c>
      <c r="E88" s="10">
        <v>56.37</v>
      </c>
      <c r="F88" s="5">
        <f t="shared" si="1"/>
        <v>2.6099999999999994</v>
      </c>
      <c r="G88" s="46">
        <f>F88*H10</f>
        <v>20.180096153846147</v>
      </c>
      <c r="H88" s="10"/>
    </row>
    <row r="89" spans="3:8" x14ac:dyDescent="0.3">
      <c r="C89" s="68" t="s">
        <v>48</v>
      </c>
      <c r="D89" s="10">
        <v>125.79</v>
      </c>
      <c r="E89" s="10">
        <v>132.30000000000001</v>
      </c>
      <c r="F89" s="5">
        <f t="shared" si="1"/>
        <v>6.5100000000000051</v>
      </c>
      <c r="G89" s="46">
        <f>F89*H10</f>
        <v>50.334262820512855</v>
      </c>
      <c r="H89" s="10"/>
    </row>
    <row r="90" spans="3:8" x14ac:dyDescent="0.3">
      <c r="C90" s="68" t="s">
        <v>49</v>
      </c>
      <c r="D90" s="10">
        <v>197.41</v>
      </c>
      <c r="E90" s="10">
        <v>204.92</v>
      </c>
      <c r="F90" s="5">
        <f t="shared" si="1"/>
        <v>7.5099999999999909</v>
      </c>
      <c r="G90" s="46">
        <f>F90*H10</f>
        <v>58.066100427350356</v>
      </c>
      <c r="H90" s="10"/>
    </row>
    <row r="91" spans="3:8" x14ac:dyDescent="0.3">
      <c r="C91" s="69" t="s">
        <v>50</v>
      </c>
      <c r="D91" s="10">
        <v>333.03</v>
      </c>
      <c r="E91" s="10">
        <v>354.5</v>
      </c>
      <c r="F91" s="5">
        <f t="shared" si="1"/>
        <v>21.470000000000027</v>
      </c>
      <c r="G91" s="46">
        <f>F91*H10</f>
        <v>166.00255341880361</v>
      </c>
      <c r="H91" s="10"/>
    </row>
    <row r="92" spans="3:8" x14ac:dyDescent="0.3">
      <c r="C92" s="68" t="s">
        <v>51</v>
      </c>
      <c r="D92" s="10">
        <v>54.78</v>
      </c>
      <c r="E92" s="10">
        <v>64.22</v>
      </c>
      <c r="F92" s="5">
        <f t="shared" si="1"/>
        <v>9.4399999999999977</v>
      </c>
      <c r="G92" s="46">
        <f>F92*H10</f>
        <v>72.988547008546988</v>
      </c>
      <c r="H92" s="10"/>
    </row>
    <row r="93" spans="3:8" x14ac:dyDescent="0.3">
      <c r="C93" s="68" t="s">
        <v>52</v>
      </c>
      <c r="D93" s="10">
        <v>62.05</v>
      </c>
      <c r="E93" s="10">
        <v>64.010000000000005</v>
      </c>
      <c r="F93" s="5">
        <f t="shared" si="1"/>
        <v>1.960000000000008</v>
      </c>
      <c r="G93" s="46">
        <f>F93*H10</f>
        <v>15.154401709401769</v>
      </c>
      <c r="H93" s="10"/>
    </row>
    <row r="94" spans="3:8" x14ac:dyDescent="0.3">
      <c r="C94" s="68" t="s">
        <v>120</v>
      </c>
      <c r="D94" s="10">
        <v>241.45</v>
      </c>
      <c r="E94" s="10">
        <v>254.85</v>
      </c>
      <c r="F94" s="5">
        <f t="shared" si="1"/>
        <v>13.400000000000006</v>
      </c>
      <c r="G94" s="46">
        <f>F94*H10</f>
        <v>103.60662393162397</v>
      </c>
      <c r="H94" s="10"/>
    </row>
    <row r="95" spans="3:8" x14ac:dyDescent="0.3">
      <c r="C95" s="68" t="s">
        <v>53</v>
      </c>
      <c r="D95" s="10">
        <v>130.35</v>
      </c>
      <c r="E95" s="10">
        <v>136.35</v>
      </c>
      <c r="F95" s="5">
        <f t="shared" si="1"/>
        <v>6</v>
      </c>
      <c r="G95" s="46">
        <f>F95*H10</f>
        <v>46.391025641025635</v>
      </c>
      <c r="H95" s="10"/>
    </row>
    <row r="96" spans="3:8" x14ac:dyDescent="0.3">
      <c r="C96" s="68" t="s">
        <v>121</v>
      </c>
      <c r="D96" s="10">
        <v>23.79</v>
      </c>
      <c r="E96" s="10">
        <v>28.73</v>
      </c>
      <c r="F96" s="5">
        <f t="shared" si="1"/>
        <v>4.9400000000000013</v>
      </c>
      <c r="G96" s="46">
        <f>F96*H10</f>
        <v>38.195277777777783</v>
      </c>
      <c r="H96" s="10"/>
    </row>
    <row r="97" spans="3:9" x14ac:dyDescent="0.3">
      <c r="C97" s="68" t="s">
        <v>54</v>
      </c>
      <c r="D97" s="10">
        <v>99.86</v>
      </c>
      <c r="E97" s="10">
        <v>102.04</v>
      </c>
      <c r="F97" s="5">
        <f t="shared" si="1"/>
        <v>2.1800000000000068</v>
      </c>
      <c r="G97" s="46">
        <f>F97*H10</f>
        <v>16.855405982906035</v>
      </c>
      <c r="H97" s="10"/>
    </row>
    <row r="98" spans="3:9" x14ac:dyDescent="0.3">
      <c r="C98" s="68" t="s">
        <v>55</v>
      </c>
      <c r="D98" s="10">
        <v>67.48</v>
      </c>
      <c r="E98" s="10">
        <v>75.790000000000006</v>
      </c>
      <c r="F98" s="5">
        <f t="shared" si="1"/>
        <v>8.3100000000000023</v>
      </c>
      <c r="G98" s="46">
        <f>F98*H10</f>
        <v>64.251570512820521</v>
      </c>
      <c r="H98" s="10"/>
    </row>
    <row r="99" spans="3:9" x14ac:dyDescent="0.3">
      <c r="C99" s="68" t="s">
        <v>122</v>
      </c>
      <c r="D99" s="10">
        <v>275.27</v>
      </c>
      <c r="E99" s="10">
        <v>292.91000000000003</v>
      </c>
      <c r="F99" s="5">
        <f t="shared" si="1"/>
        <v>17.640000000000043</v>
      </c>
      <c r="G99" s="75">
        <f>F99*H10</f>
        <v>136.38961538461572</v>
      </c>
      <c r="H99" s="10"/>
      <c r="I99">
        <v>90</v>
      </c>
    </row>
    <row r="100" spans="3:9" x14ac:dyDescent="0.3">
      <c r="C100" s="68" t="s">
        <v>56</v>
      </c>
      <c r="D100" s="10">
        <v>132</v>
      </c>
      <c r="E100" s="10">
        <v>136.85</v>
      </c>
      <c r="F100" s="5">
        <f t="shared" si="1"/>
        <v>4.8499999999999943</v>
      </c>
      <c r="G100" s="46">
        <f>F100*H10</f>
        <v>37.499412393162345</v>
      </c>
      <c r="H100" s="10"/>
    </row>
    <row r="101" spans="3:9" x14ac:dyDescent="0.3">
      <c r="C101" s="66" t="s">
        <v>57</v>
      </c>
      <c r="D101" s="10">
        <v>101.81</v>
      </c>
      <c r="E101" s="10">
        <v>112.1</v>
      </c>
      <c r="F101" s="5">
        <f t="shared" si="1"/>
        <v>10.289999999999992</v>
      </c>
      <c r="G101" s="46">
        <f>F101*H10</f>
        <v>79.560608974358914</v>
      </c>
      <c r="H101" s="10"/>
    </row>
    <row r="102" spans="3:9" x14ac:dyDescent="0.3">
      <c r="C102" s="66" t="s">
        <v>58</v>
      </c>
      <c r="D102" s="10">
        <v>4.79</v>
      </c>
      <c r="E102" s="10">
        <v>4.8099999999999996</v>
      </c>
      <c r="F102" s="5">
        <f t="shared" si="1"/>
        <v>1.9999999999999574E-2</v>
      </c>
      <c r="G102" s="46">
        <f>F102*H10</f>
        <v>0.15463675213674882</v>
      </c>
      <c r="H102" s="10"/>
    </row>
    <row r="103" spans="3:9" x14ac:dyDescent="0.3">
      <c r="C103" s="68" t="s">
        <v>59</v>
      </c>
      <c r="D103" s="10">
        <v>538.76</v>
      </c>
      <c r="E103" s="10">
        <v>562.65</v>
      </c>
      <c r="F103" s="5">
        <f t="shared" si="1"/>
        <v>23.889999999999986</v>
      </c>
      <c r="G103" s="46">
        <f>F103*H10</f>
        <v>184.71360042735031</v>
      </c>
      <c r="H103" s="10"/>
    </row>
    <row r="104" spans="3:9" x14ac:dyDescent="0.3">
      <c r="C104" s="68" t="s">
        <v>60</v>
      </c>
      <c r="D104" s="10">
        <v>113.42</v>
      </c>
      <c r="E104" s="10">
        <v>119.89</v>
      </c>
      <c r="F104" s="5">
        <f t="shared" si="1"/>
        <v>6.4699999999999989</v>
      </c>
      <c r="G104" s="46">
        <f>F104*H10</f>
        <v>50.024989316239306</v>
      </c>
      <c r="H104" s="10"/>
    </row>
    <row r="105" spans="3:9" x14ac:dyDescent="0.3">
      <c r="C105" s="68" t="s">
        <v>61</v>
      </c>
      <c r="D105" s="10">
        <v>113.22</v>
      </c>
      <c r="E105" s="10">
        <v>117.46</v>
      </c>
      <c r="F105" s="5">
        <f t="shared" si="1"/>
        <v>4.2399999999999949</v>
      </c>
      <c r="G105" s="46">
        <f>F105*H10</f>
        <v>32.782991452991411</v>
      </c>
      <c r="H105" s="10"/>
    </row>
    <row r="106" spans="3:9" x14ac:dyDescent="0.3">
      <c r="C106" s="68" t="s">
        <v>62</v>
      </c>
      <c r="D106" s="10">
        <v>390.44</v>
      </c>
      <c r="E106" s="10">
        <v>405.66</v>
      </c>
      <c r="F106" s="5">
        <f t="shared" si="1"/>
        <v>15.220000000000027</v>
      </c>
      <c r="G106" s="46">
        <f>F106*H10</f>
        <v>117.67856837606858</v>
      </c>
      <c r="H106" s="10"/>
    </row>
    <row r="107" spans="3:9" x14ac:dyDescent="0.3">
      <c r="C107" s="68" t="s">
        <v>63</v>
      </c>
      <c r="D107" s="10">
        <v>196.19</v>
      </c>
      <c r="E107" s="10">
        <v>201.14</v>
      </c>
      <c r="F107" s="5">
        <f t="shared" si="1"/>
        <v>4.9499999999999886</v>
      </c>
      <c r="G107" s="46">
        <f>F107*H10</f>
        <v>38.272596153846067</v>
      </c>
      <c r="H107" s="10"/>
    </row>
    <row r="108" spans="3:9" x14ac:dyDescent="0.3">
      <c r="C108" s="68" t="s">
        <v>123</v>
      </c>
      <c r="D108" s="10">
        <v>35.799999999999997</v>
      </c>
      <c r="E108" s="10">
        <v>40</v>
      </c>
      <c r="F108" s="5">
        <f t="shared" si="1"/>
        <v>4.2000000000000028</v>
      </c>
      <c r="G108" s="46">
        <f>F108*H10</f>
        <v>32.473717948717969</v>
      </c>
      <c r="H108" s="10"/>
    </row>
    <row r="109" spans="3:9" x14ac:dyDescent="0.3">
      <c r="C109" s="68" t="s">
        <v>64</v>
      </c>
      <c r="D109" s="10">
        <v>73.23</v>
      </c>
      <c r="E109" s="10">
        <v>76.45</v>
      </c>
      <c r="F109" s="5">
        <f t="shared" si="1"/>
        <v>3.2199999999999989</v>
      </c>
      <c r="G109" s="46">
        <f>F109*H10</f>
        <v>24.896517094017085</v>
      </c>
      <c r="H109" s="10"/>
    </row>
    <row r="110" spans="3:9" x14ac:dyDescent="0.3">
      <c r="C110" s="68" t="s">
        <v>65</v>
      </c>
      <c r="D110" s="10">
        <v>119.15</v>
      </c>
      <c r="E110" s="10">
        <v>120.55</v>
      </c>
      <c r="F110" s="5">
        <f t="shared" si="1"/>
        <v>1.3999999999999915</v>
      </c>
      <c r="G110" s="46">
        <f>F110*H10</f>
        <v>10.824572649572582</v>
      </c>
      <c r="H110" s="10"/>
    </row>
    <row r="111" spans="3:9" x14ac:dyDescent="0.3">
      <c r="C111" s="68" t="s">
        <v>66</v>
      </c>
      <c r="D111" s="10">
        <v>120.1</v>
      </c>
      <c r="E111" s="10">
        <v>120.14</v>
      </c>
      <c r="F111" s="5">
        <f t="shared" si="1"/>
        <v>4.0000000000006253E-2</v>
      </c>
      <c r="G111" s="46">
        <f>F111*H10</f>
        <v>0.3092735042735526</v>
      </c>
      <c r="H111" s="10"/>
    </row>
    <row r="112" spans="3:9" x14ac:dyDescent="0.3">
      <c r="C112" s="68" t="s">
        <v>124</v>
      </c>
      <c r="D112" s="10">
        <v>40.049999999999997</v>
      </c>
      <c r="E112" s="10">
        <v>41.24</v>
      </c>
      <c r="F112" s="5">
        <f t="shared" si="1"/>
        <v>1.1900000000000048</v>
      </c>
      <c r="G112" s="46">
        <f>F112*H10</f>
        <v>9.200886752136789</v>
      </c>
      <c r="H112" s="10"/>
    </row>
    <row r="113" spans="3:9" x14ac:dyDescent="0.3">
      <c r="C113" s="68" t="s">
        <v>67</v>
      </c>
      <c r="D113" s="10">
        <v>78.33</v>
      </c>
      <c r="E113" s="10">
        <v>79.3</v>
      </c>
      <c r="F113" s="5">
        <f t="shared" si="1"/>
        <v>0.96999999999999886</v>
      </c>
      <c r="G113" s="46">
        <f>F113*H10</f>
        <v>7.4998824786324692</v>
      </c>
      <c r="H113" s="10"/>
    </row>
    <row r="114" spans="3:9" x14ac:dyDescent="0.3">
      <c r="C114" s="51" t="s">
        <v>68</v>
      </c>
      <c r="D114" s="51">
        <v>124.86</v>
      </c>
      <c r="E114" s="51">
        <v>136.51</v>
      </c>
      <c r="F114" s="52">
        <f t="shared" si="1"/>
        <v>11.649999999999991</v>
      </c>
      <c r="G114" s="53">
        <f>F114*H10</f>
        <v>90.075908119658052</v>
      </c>
      <c r="H114" s="51"/>
    </row>
    <row r="115" spans="3:9" x14ac:dyDescent="0.3">
      <c r="C115" s="68" t="s">
        <v>125</v>
      </c>
      <c r="D115" s="10">
        <v>159.57</v>
      </c>
      <c r="E115" s="10">
        <v>168.05</v>
      </c>
      <c r="F115" s="5">
        <f>E115-D115</f>
        <v>8.4800000000000182</v>
      </c>
      <c r="G115" s="46">
        <f>F115*H10</f>
        <v>65.565982905983049</v>
      </c>
      <c r="H115" s="10"/>
    </row>
    <row r="116" spans="3:9" x14ac:dyDescent="0.3">
      <c r="C116" s="68" t="s">
        <v>126</v>
      </c>
      <c r="D116" s="10">
        <v>60.74</v>
      </c>
      <c r="E116" s="10">
        <v>67.09</v>
      </c>
      <c r="F116" s="5">
        <f t="shared" si="1"/>
        <v>6.3500000000000014</v>
      </c>
      <c r="G116" s="46">
        <f>F116*H10</f>
        <v>49.097168803418811</v>
      </c>
      <c r="H116" s="10"/>
    </row>
    <row r="117" spans="3:9" x14ac:dyDescent="0.3">
      <c r="C117" s="68" t="s">
        <v>69</v>
      </c>
      <c r="D117" s="10">
        <v>76.44</v>
      </c>
      <c r="E117" s="10">
        <v>85.52</v>
      </c>
      <c r="F117" s="5">
        <f t="shared" si="1"/>
        <v>9.0799999999999983</v>
      </c>
      <c r="G117" s="46">
        <f>F117*H10</f>
        <v>70.20508547008545</v>
      </c>
      <c r="H117" s="10"/>
    </row>
    <row r="118" spans="3:9" x14ac:dyDescent="0.3">
      <c r="C118" s="68" t="s">
        <v>127</v>
      </c>
      <c r="D118" s="10">
        <v>266.64</v>
      </c>
      <c r="E118" s="10">
        <v>280.92</v>
      </c>
      <c r="F118" s="5">
        <f t="shared" si="1"/>
        <v>14.28000000000003</v>
      </c>
      <c r="G118" s="46">
        <f>F118*H10</f>
        <v>110.41064102564125</v>
      </c>
      <c r="H118" s="10"/>
    </row>
    <row r="119" spans="3:9" x14ac:dyDescent="0.3">
      <c r="C119" s="68" t="s">
        <v>128</v>
      </c>
      <c r="D119" s="10">
        <v>137.94</v>
      </c>
      <c r="E119" s="10">
        <v>147.43</v>
      </c>
      <c r="F119" s="5">
        <f t="shared" si="1"/>
        <v>9.4900000000000091</v>
      </c>
      <c r="G119" s="46">
        <f>F119*H10</f>
        <v>73.375138888888955</v>
      </c>
      <c r="H119" s="10"/>
    </row>
    <row r="120" spans="3:9" x14ac:dyDescent="0.3">
      <c r="C120" s="68" t="s">
        <v>129</v>
      </c>
      <c r="D120" s="10">
        <v>118.85</v>
      </c>
      <c r="E120" s="10">
        <v>126.97</v>
      </c>
      <c r="F120" s="5">
        <f t="shared" si="1"/>
        <v>8.1200000000000045</v>
      </c>
      <c r="G120" s="46">
        <f>F120*H10</f>
        <v>62.782521367521397</v>
      </c>
      <c r="H120" s="10"/>
    </row>
    <row r="121" spans="3:9" x14ac:dyDescent="0.3">
      <c r="C121" s="68" t="s">
        <v>70</v>
      </c>
      <c r="D121" s="10">
        <v>84.3</v>
      </c>
      <c r="E121" s="10">
        <v>88.12</v>
      </c>
      <c r="F121" s="5">
        <f t="shared" si="1"/>
        <v>3.8200000000000074</v>
      </c>
      <c r="G121" s="46">
        <f>F121*H10</f>
        <v>29.535619658119714</v>
      </c>
      <c r="H121" s="10"/>
    </row>
    <row r="122" spans="3:9" x14ac:dyDescent="0.3">
      <c r="C122" s="68" t="s">
        <v>71</v>
      </c>
      <c r="D122" s="10">
        <v>203.69</v>
      </c>
      <c r="E122" s="10">
        <v>208.21</v>
      </c>
      <c r="F122" s="5">
        <f t="shared" si="1"/>
        <v>4.5200000000000102</v>
      </c>
      <c r="G122" s="46">
        <f>F122*H10</f>
        <v>34.947905982906057</v>
      </c>
      <c r="H122" s="10"/>
      <c r="I122" t="s">
        <v>199</v>
      </c>
    </row>
    <row r="123" spans="3:9" x14ac:dyDescent="0.3">
      <c r="C123" s="68" t="s">
        <v>130</v>
      </c>
      <c r="D123" s="10">
        <v>12.09</v>
      </c>
      <c r="E123" s="10">
        <v>16.02</v>
      </c>
      <c r="F123" s="5">
        <f t="shared" si="1"/>
        <v>3.9299999999999997</v>
      </c>
      <c r="G123" s="46">
        <f>F123*H10</f>
        <v>30.386121794871791</v>
      </c>
      <c r="H123" s="10"/>
    </row>
    <row r="124" spans="3:9" x14ac:dyDescent="0.3">
      <c r="C124" s="68" t="s">
        <v>131</v>
      </c>
      <c r="D124" s="10">
        <v>1.64</v>
      </c>
      <c r="E124" s="10">
        <v>1.8</v>
      </c>
      <c r="F124" s="5">
        <f t="shared" si="1"/>
        <v>0.16000000000000014</v>
      </c>
      <c r="G124" s="46">
        <f>F124*H10</f>
        <v>1.2370940170940181</v>
      </c>
      <c r="H124" s="10"/>
    </row>
    <row r="125" spans="3:9" x14ac:dyDescent="0.3">
      <c r="C125" s="68" t="s">
        <v>72</v>
      </c>
      <c r="D125" s="10">
        <v>89.08</v>
      </c>
      <c r="E125" s="10">
        <v>94.25</v>
      </c>
      <c r="F125" s="5">
        <f t="shared" si="1"/>
        <v>5.1700000000000017</v>
      </c>
      <c r="G125" s="46">
        <f>F125*H10</f>
        <v>39.973600427350441</v>
      </c>
      <c r="H125" s="10"/>
    </row>
    <row r="126" spans="3:9" x14ac:dyDescent="0.3">
      <c r="C126" s="68" t="s">
        <v>73</v>
      </c>
      <c r="D126" s="10">
        <v>219.88</v>
      </c>
      <c r="E126" s="10">
        <v>235.58</v>
      </c>
      <c r="F126" s="5">
        <f t="shared" si="1"/>
        <v>15.700000000000017</v>
      </c>
      <c r="G126" s="46">
        <f>F126*H10</f>
        <v>121.38985042735055</v>
      </c>
      <c r="H126" s="10"/>
    </row>
    <row r="127" spans="3:9" x14ac:dyDescent="0.3">
      <c r="C127" s="68" t="s">
        <v>74</v>
      </c>
      <c r="D127" s="10">
        <v>56.14</v>
      </c>
      <c r="E127" s="10">
        <v>56.32</v>
      </c>
      <c r="F127" s="5">
        <f t="shared" si="1"/>
        <v>0.17999999999999972</v>
      </c>
      <c r="G127" s="46">
        <f>F127*H10</f>
        <v>1.391730769230767</v>
      </c>
      <c r="H127" s="10"/>
    </row>
    <row r="128" spans="3:9" x14ac:dyDescent="0.3">
      <c r="C128" s="68" t="s">
        <v>132</v>
      </c>
      <c r="D128" s="10">
        <v>5.96</v>
      </c>
      <c r="E128" s="10">
        <v>7.58</v>
      </c>
      <c r="F128" s="5">
        <f t="shared" si="1"/>
        <v>1.62</v>
      </c>
      <c r="G128" s="46">
        <f>F128*H10</f>
        <v>12.525576923076922</v>
      </c>
      <c r="H128" s="10"/>
    </row>
    <row r="129" spans="3:8" x14ac:dyDescent="0.3">
      <c r="C129" s="68" t="s">
        <v>133</v>
      </c>
      <c r="D129" s="10">
        <v>48.87</v>
      </c>
      <c r="E129" s="10">
        <v>52.33</v>
      </c>
      <c r="F129" s="5">
        <f t="shared" si="1"/>
        <v>3.4600000000000009</v>
      </c>
      <c r="G129" s="46">
        <f>F129*H10</f>
        <v>26.752158119658127</v>
      </c>
      <c r="H129" s="10"/>
    </row>
    <row r="130" spans="3:8" x14ac:dyDescent="0.3">
      <c r="C130" s="68" t="s">
        <v>75</v>
      </c>
      <c r="D130" s="10">
        <v>59.8</v>
      </c>
      <c r="E130" s="10">
        <v>66.12</v>
      </c>
      <c r="F130" s="5">
        <f t="shared" si="1"/>
        <v>6.3200000000000074</v>
      </c>
      <c r="G130" s="46">
        <f>F130*H10</f>
        <v>48.865213675213731</v>
      </c>
      <c r="H130" s="10"/>
    </row>
    <row r="131" spans="3:8" x14ac:dyDescent="0.3">
      <c r="C131" s="68" t="s">
        <v>134</v>
      </c>
      <c r="D131" s="10">
        <v>21.39</v>
      </c>
      <c r="E131" s="10">
        <v>21.39</v>
      </c>
      <c r="F131" s="5">
        <f t="shared" si="1"/>
        <v>0</v>
      </c>
      <c r="G131" s="46">
        <f>F131*H10</f>
        <v>0</v>
      </c>
      <c r="H131" s="10"/>
    </row>
    <row r="132" spans="3:8" x14ac:dyDescent="0.3">
      <c r="C132" s="68" t="s">
        <v>135</v>
      </c>
      <c r="D132" s="10">
        <v>75.61</v>
      </c>
      <c r="E132" s="10">
        <v>79.95</v>
      </c>
      <c r="F132" s="5">
        <f t="shared" si="1"/>
        <v>4.3400000000000034</v>
      </c>
      <c r="G132" s="46">
        <f>F132*H10</f>
        <v>33.556175213675239</v>
      </c>
      <c r="H132" s="10"/>
    </row>
    <row r="133" spans="3:8" x14ac:dyDescent="0.3">
      <c r="C133" s="68" t="s">
        <v>76</v>
      </c>
      <c r="D133" s="10">
        <v>44.84</v>
      </c>
      <c r="E133" s="10">
        <v>46.61</v>
      </c>
      <c r="F133" s="5">
        <f t="shared" si="1"/>
        <v>1.769999999999996</v>
      </c>
      <c r="G133" s="46">
        <f>F133*H10</f>
        <v>13.685352564102534</v>
      </c>
      <c r="H133" s="10"/>
    </row>
    <row r="134" spans="3:8" x14ac:dyDescent="0.3">
      <c r="C134" s="68" t="s">
        <v>136</v>
      </c>
      <c r="D134" s="10">
        <v>138.97</v>
      </c>
      <c r="E134" s="10">
        <v>146.12</v>
      </c>
      <c r="F134" s="5">
        <f t="shared" si="1"/>
        <v>7.1500000000000057</v>
      </c>
      <c r="G134" s="46">
        <f>F134*H10</f>
        <v>55.282638888888933</v>
      </c>
      <c r="H134" s="10"/>
    </row>
    <row r="135" spans="3:8" x14ac:dyDescent="0.3">
      <c r="C135" s="68" t="s">
        <v>137</v>
      </c>
      <c r="D135" s="10">
        <v>120.97</v>
      </c>
      <c r="E135" s="10">
        <v>126.22</v>
      </c>
      <c r="F135" s="5">
        <f t="shared" si="1"/>
        <v>5.25</v>
      </c>
      <c r="G135" s="46">
        <f>F135*H10</f>
        <v>40.592147435897431</v>
      </c>
      <c r="H135" s="54"/>
    </row>
    <row r="136" spans="3:8" x14ac:dyDescent="0.3">
      <c r="C136" s="68" t="s">
        <v>77</v>
      </c>
      <c r="D136" s="10">
        <v>92.9</v>
      </c>
      <c r="E136" s="10">
        <v>99.56</v>
      </c>
      <c r="F136" s="5">
        <f t="shared" si="1"/>
        <v>6.6599999999999966</v>
      </c>
      <c r="G136" s="46">
        <f>F136*H10</f>
        <v>51.49403846153843</v>
      </c>
      <c r="H136" s="10"/>
    </row>
    <row r="137" spans="3:8" x14ac:dyDescent="0.3">
      <c r="C137" s="68" t="s">
        <v>138</v>
      </c>
      <c r="D137" s="10">
        <v>105.19</v>
      </c>
      <c r="E137" s="10">
        <v>109.24</v>
      </c>
      <c r="F137" s="5">
        <f t="shared" si="1"/>
        <v>4.0499999999999972</v>
      </c>
      <c r="G137" s="46">
        <f>F137*H10</f>
        <v>31.313942307692283</v>
      </c>
      <c r="H137" s="10"/>
    </row>
    <row r="138" spans="3:8" x14ac:dyDescent="0.3">
      <c r="C138" s="68" t="s">
        <v>78</v>
      </c>
      <c r="D138" s="10">
        <v>191.14</v>
      </c>
      <c r="E138" s="10">
        <v>206.78</v>
      </c>
      <c r="F138" s="5">
        <f t="shared" si="1"/>
        <v>15.640000000000015</v>
      </c>
      <c r="G138" s="46">
        <f>F138*H10</f>
        <v>120.92594017094028</v>
      </c>
      <c r="H138" s="10"/>
    </row>
    <row r="139" spans="3:8" x14ac:dyDescent="0.3">
      <c r="C139" s="68" t="s">
        <v>79</v>
      </c>
      <c r="D139" s="10">
        <v>96.36</v>
      </c>
      <c r="E139" s="10">
        <v>99.99</v>
      </c>
      <c r="F139" s="5">
        <f t="shared" si="1"/>
        <v>3.6299999999999955</v>
      </c>
      <c r="G139" s="46">
        <f>F139*H10</f>
        <v>28.066570512820476</v>
      </c>
      <c r="H139" s="10"/>
    </row>
    <row r="140" spans="3:8" x14ac:dyDescent="0.3">
      <c r="C140" s="68" t="s">
        <v>80</v>
      </c>
      <c r="D140" s="10">
        <v>127.33</v>
      </c>
      <c r="E140" s="10">
        <v>137.43</v>
      </c>
      <c r="F140" s="5">
        <f t="shared" ref="F140:F150" si="2">E140-D140</f>
        <v>10.100000000000009</v>
      </c>
      <c r="G140" s="46">
        <f>F140*H10</f>
        <v>78.091559829059889</v>
      </c>
      <c r="H140" s="10"/>
    </row>
    <row r="141" spans="3:8" x14ac:dyDescent="0.3">
      <c r="C141" s="68" t="s">
        <v>81</v>
      </c>
      <c r="D141" s="10">
        <v>123.88</v>
      </c>
      <c r="E141" s="10">
        <v>126.71</v>
      </c>
      <c r="F141" s="5">
        <f t="shared" si="2"/>
        <v>2.8299999999999983</v>
      </c>
      <c r="G141" s="46">
        <f>F141*H10</f>
        <v>21.881100427350415</v>
      </c>
      <c r="H141" s="10"/>
    </row>
    <row r="142" spans="3:8" x14ac:dyDescent="0.3">
      <c r="C142" s="68" t="s">
        <v>139</v>
      </c>
      <c r="D142" s="10">
        <v>119.13</v>
      </c>
      <c r="E142" s="10">
        <v>124.4</v>
      </c>
      <c r="F142" s="5">
        <f t="shared" si="2"/>
        <v>5.2700000000000102</v>
      </c>
      <c r="G142" s="46">
        <f>F142*H10</f>
        <v>40.746784188034262</v>
      </c>
      <c r="H142" s="10"/>
    </row>
    <row r="143" spans="3:8" x14ac:dyDescent="0.3">
      <c r="C143" s="68" t="s">
        <v>82</v>
      </c>
      <c r="D143" s="10">
        <v>107.31</v>
      </c>
      <c r="E143" s="10">
        <v>111.91</v>
      </c>
      <c r="F143" s="5">
        <f t="shared" si="2"/>
        <v>4.5999999999999943</v>
      </c>
      <c r="G143" s="46">
        <f>F143*H10</f>
        <v>35.566452991452948</v>
      </c>
      <c r="H143" s="10"/>
    </row>
    <row r="144" spans="3:8" x14ac:dyDescent="0.3">
      <c r="C144" s="68" t="s">
        <v>140</v>
      </c>
      <c r="D144" s="10">
        <v>71.86</v>
      </c>
      <c r="E144" s="10">
        <v>77.36</v>
      </c>
      <c r="F144" s="5">
        <f t="shared" si="2"/>
        <v>5.5</v>
      </c>
      <c r="G144" s="46">
        <f>F144*H10</f>
        <v>42.525106837606835</v>
      </c>
      <c r="H144" s="10"/>
    </row>
    <row r="145" spans="3:8" x14ac:dyDescent="0.3">
      <c r="C145" s="68" t="s">
        <v>141</v>
      </c>
      <c r="D145" s="10">
        <v>57.16</v>
      </c>
      <c r="E145" s="10">
        <v>59.27</v>
      </c>
      <c r="F145" s="5">
        <f t="shared" si="2"/>
        <v>2.1100000000000065</v>
      </c>
      <c r="G145" s="46">
        <f>F145*H10</f>
        <v>16.3141773504274</v>
      </c>
      <c r="H145" s="10"/>
    </row>
    <row r="146" spans="3:8" x14ac:dyDescent="0.3">
      <c r="C146" s="68" t="s">
        <v>142</v>
      </c>
      <c r="D146" s="10">
        <v>180.06</v>
      </c>
      <c r="E146" s="10">
        <v>202.46</v>
      </c>
      <c r="F146" s="5">
        <f t="shared" si="2"/>
        <v>22.400000000000006</v>
      </c>
      <c r="G146" s="46">
        <f>F146*H10</f>
        <v>173.19316239316242</v>
      </c>
      <c r="H146" s="10"/>
    </row>
    <row r="147" spans="3:8" x14ac:dyDescent="0.3">
      <c r="C147" s="68" t="s">
        <v>143</v>
      </c>
      <c r="D147" s="10">
        <v>48.48</v>
      </c>
      <c r="E147" s="10">
        <v>48.99</v>
      </c>
      <c r="F147" s="5">
        <f t="shared" si="2"/>
        <v>0.51000000000000512</v>
      </c>
      <c r="G147" s="46">
        <f>F147*H10</f>
        <v>3.9432371794872187</v>
      </c>
      <c r="H147" s="10"/>
    </row>
    <row r="148" spans="3:8" x14ac:dyDescent="0.3">
      <c r="C148" s="68" t="s">
        <v>83</v>
      </c>
      <c r="D148" s="10">
        <v>98.35</v>
      </c>
      <c r="E148" s="10">
        <v>101.04</v>
      </c>
      <c r="F148" s="5">
        <f t="shared" si="2"/>
        <v>2.6900000000000119</v>
      </c>
      <c r="G148" s="46">
        <f>F148*H10</f>
        <v>20.798643162393255</v>
      </c>
      <c r="H148" s="10"/>
    </row>
    <row r="149" spans="3:8" x14ac:dyDescent="0.3">
      <c r="C149" s="68" t="s">
        <v>144</v>
      </c>
      <c r="D149" s="10">
        <v>360.42</v>
      </c>
      <c r="E149" s="10">
        <v>385.49</v>
      </c>
      <c r="F149" s="5">
        <f t="shared" si="2"/>
        <v>25.069999999999993</v>
      </c>
      <c r="G149" s="46">
        <f>F149*H10</f>
        <v>193.83716880341873</v>
      </c>
      <c r="H149" s="10"/>
    </row>
    <row r="150" spans="3:8" x14ac:dyDescent="0.3">
      <c r="C150" s="68" t="s">
        <v>145</v>
      </c>
      <c r="D150" s="10">
        <v>106.64</v>
      </c>
      <c r="E150" s="10">
        <v>124.64</v>
      </c>
      <c r="F150" s="5">
        <f t="shared" si="2"/>
        <v>18</v>
      </c>
      <c r="G150" s="46">
        <f>F150*H10</f>
        <v>139.17307692307691</v>
      </c>
      <c r="H150" s="10"/>
    </row>
    <row r="151" spans="3:8" x14ac:dyDescent="0.3">
      <c r="C151" s="17" t="s">
        <v>5</v>
      </c>
      <c r="D151" s="19"/>
      <c r="E151" s="19"/>
      <c r="F151" s="70">
        <f>SUM(F12:F150)</f>
        <v>521.43000000000018</v>
      </c>
      <c r="G151" s="70">
        <f>SUM(G11:G150)</f>
        <v>4332.9458465016924</v>
      </c>
      <c r="H151" s="5"/>
    </row>
    <row r="152" spans="3:8" x14ac:dyDescent="0.3">
      <c r="C152" s="71" t="s">
        <v>7</v>
      </c>
      <c r="F152" s="72"/>
      <c r="G152" s="72"/>
      <c r="H152" s="72" t="s">
        <v>202</v>
      </c>
    </row>
    <row r="153" spans="3:8" x14ac:dyDescent="0.3">
      <c r="C153" s="73" t="s">
        <v>84</v>
      </c>
      <c r="D153" s="74"/>
      <c r="E153" s="74"/>
      <c r="F153" s="74"/>
      <c r="G153" s="74"/>
      <c r="H153" s="74"/>
    </row>
  </sheetData>
  <mergeCells count="2">
    <mergeCell ref="G13:G22"/>
    <mergeCell ref="G25:G30"/>
  </mergeCells>
  <pageMargins left="0.70866141732283472" right="0.70866141732283472" top="0.74803149606299213" bottom="0.74803149606299213" header="0.31496062992125984" footer="0.31496062992125984"/>
  <pageSetup paperSize="9" scale="60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N155"/>
  <sheetViews>
    <sheetView topLeftCell="B1" workbookViewId="0">
      <selection activeCell="K17" sqref="K17"/>
    </sheetView>
  </sheetViews>
  <sheetFormatPr baseColWidth="10" defaultRowHeight="14.4" x14ac:dyDescent="0.3"/>
  <cols>
    <col min="4" max="4" width="11.33203125" customWidth="1"/>
    <col min="5" max="5" width="15.44140625" customWidth="1"/>
    <col min="6" max="6" width="14.5546875" customWidth="1"/>
    <col min="8" max="8" width="17.33203125" customWidth="1"/>
    <col min="9" max="9" width="0.88671875" customWidth="1"/>
    <col min="11" max="11" width="13.88671875" customWidth="1"/>
    <col min="12" max="12" width="9.44140625" customWidth="1"/>
    <col min="13" max="13" width="6.6640625" customWidth="1"/>
  </cols>
  <sheetData>
    <row r="8" spans="2:14" x14ac:dyDescent="0.3">
      <c r="B8" t="s">
        <v>225</v>
      </c>
      <c r="D8" s="15" t="s">
        <v>0</v>
      </c>
      <c r="E8" s="15"/>
      <c r="F8" s="15"/>
      <c r="G8" s="15"/>
      <c r="H8" s="15"/>
      <c r="I8" s="15"/>
    </row>
    <row r="9" spans="2:14" x14ac:dyDescent="0.3">
      <c r="D9" s="15" t="s">
        <v>146</v>
      </c>
      <c r="F9" s="15"/>
      <c r="G9" s="15"/>
      <c r="H9" s="15"/>
      <c r="I9" s="15"/>
    </row>
    <row r="10" spans="2:14" x14ac:dyDescent="0.3">
      <c r="D10" s="15" t="s">
        <v>205</v>
      </c>
      <c r="E10" s="15"/>
      <c r="F10" s="15"/>
      <c r="G10" s="15"/>
      <c r="H10" s="15"/>
      <c r="I10" s="15"/>
      <c r="L10" t="s">
        <v>189</v>
      </c>
      <c r="M10" t="s">
        <v>188</v>
      </c>
      <c r="N10" t="s">
        <v>190</v>
      </c>
    </row>
    <row r="11" spans="2:14" x14ac:dyDescent="0.3">
      <c r="D11" s="58" t="s">
        <v>153</v>
      </c>
      <c r="E11" s="15" t="s">
        <v>155</v>
      </c>
      <c r="F11" s="58"/>
      <c r="G11" s="58"/>
      <c r="H11" s="59" t="s">
        <v>151</v>
      </c>
      <c r="J11" s="60">
        <f>+N11</f>
        <v>14.867441860465116</v>
      </c>
      <c r="K11" t="s">
        <v>191</v>
      </c>
      <c r="L11">
        <v>639.29999999999995</v>
      </c>
      <c r="M11">
        <v>43</v>
      </c>
      <c r="N11">
        <f>+L11/M11</f>
        <v>14.867441860465116</v>
      </c>
    </row>
    <row r="12" spans="2:14" ht="15" thickBot="1" x14ac:dyDescent="0.35">
      <c r="D12" s="58" t="s">
        <v>154</v>
      </c>
      <c r="E12" s="15" t="s">
        <v>156</v>
      </c>
      <c r="F12" s="58"/>
      <c r="G12" s="58"/>
      <c r="H12" s="61" t="s">
        <v>152</v>
      </c>
      <c r="J12" s="58">
        <f>+N12</f>
        <v>7.6659340659340662</v>
      </c>
      <c r="K12" t="s">
        <v>192</v>
      </c>
      <c r="L12">
        <v>3488</v>
      </c>
      <c r="M12">
        <v>455</v>
      </c>
      <c r="N12">
        <f>+L12/M12</f>
        <v>7.6659340659340662</v>
      </c>
    </row>
    <row r="13" spans="2:14" ht="15.6" thickTop="1" thickBot="1" x14ac:dyDescent="0.35">
      <c r="D13" s="62" t="s">
        <v>8</v>
      </c>
      <c r="E13" s="62" t="s">
        <v>1</v>
      </c>
      <c r="F13" s="62" t="s">
        <v>2</v>
      </c>
      <c r="G13" s="62" t="s">
        <v>3</v>
      </c>
      <c r="H13" s="62" t="s">
        <v>4</v>
      </c>
      <c r="I13" s="62" t="s">
        <v>6</v>
      </c>
      <c r="J13" s="38" t="s">
        <v>150</v>
      </c>
      <c r="L13">
        <f>SUM(L11:L12)</f>
        <v>4127.3</v>
      </c>
    </row>
    <row r="14" spans="2:14" ht="15" thickTop="1" x14ac:dyDescent="0.3">
      <c r="D14" s="63" t="s">
        <v>85</v>
      </c>
      <c r="E14" s="40">
        <v>1.59</v>
      </c>
      <c r="F14" s="40">
        <v>1.61</v>
      </c>
      <c r="G14" s="41">
        <f t="shared" ref="G14:G77" si="0">F14-E14</f>
        <v>2.0000000000000018E-2</v>
      </c>
      <c r="H14" s="48">
        <f>G14*J11</f>
        <v>0.29734883720930255</v>
      </c>
      <c r="I14" s="35"/>
      <c r="J14" s="49">
        <f>0.1*H14</f>
        <v>2.9734883720930257E-2</v>
      </c>
      <c r="L14" s="56">
        <f>+H153</f>
        <v>3750.3168221313554</v>
      </c>
    </row>
    <row r="15" spans="2:14" x14ac:dyDescent="0.3">
      <c r="D15" s="64" t="s">
        <v>86</v>
      </c>
      <c r="E15" s="24"/>
      <c r="F15" s="24"/>
      <c r="G15" s="25">
        <f t="shared" si="0"/>
        <v>0</v>
      </c>
      <c r="H15" s="196">
        <f>G20*J11</f>
        <v>42.66955813953453</v>
      </c>
      <c r="I15" s="36"/>
      <c r="J15" s="49">
        <v>5</v>
      </c>
    </row>
    <row r="16" spans="2:14" x14ac:dyDescent="0.3">
      <c r="D16" s="64" t="s">
        <v>87</v>
      </c>
      <c r="E16" s="24"/>
      <c r="F16" s="24"/>
      <c r="G16" s="25">
        <f t="shared" si="0"/>
        <v>0</v>
      </c>
      <c r="H16" s="197"/>
      <c r="I16" s="36"/>
      <c r="J16" s="49">
        <v>5</v>
      </c>
      <c r="L16" s="56">
        <f>+L13-L14</f>
        <v>376.98317786864482</v>
      </c>
    </row>
    <row r="17" spans="4:10" x14ac:dyDescent="0.3">
      <c r="D17" s="64" t="s">
        <v>88</v>
      </c>
      <c r="E17" s="24"/>
      <c r="F17" s="24"/>
      <c r="G17" s="25">
        <f t="shared" si="0"/>
        <v>0</v>
      </c>
      <c r="H17" s="197"/>
      <c r="I17" s="36"/>
      <c r="J17" s="49">
        <v>5</v>
      </c>
    </row>
    <row r="18" spans="4:10" x14ac:dyDescent="0.3">
      <c r="D18" s="65" t="s">
        <v>9</v>
      </c>
      <c r="E18" s="24"/>
      <c r="F18" s="24"/>
      <c r="G18" s="25">
        <f t="shared" si="0"/>
        <v>0</v>
      </c>
      <c r="H18" s="197"/>
      <c r="I18" s="36"/>
      <c r="J18" s="49">
        <v>5</v>
      </c>
    </row>
    <row r="19" spans="4:10" x14ac:dyDescent="0.3">
      <c r="D19" s="65" t="s">
        <v>10</v>
      </c>
      <c r="E19" s="10">
        <v>8.69</v>
      </c>
      <c r="F19" s="10">
        <v>9.06</v>
      </c>
      <c r="G19" s="10">
        <f>F19-E19</f>
        <v>0.37000000000000099</v>
      </c>
      <c r="H19" s="197"/>
      <c r="I19" s="36"/>
      <c r="J19" s="49">
        <v>13</v>
      </c>
    </row>
    <row r="20" spans="4:10" x14ac:dyDescent="0.3">
      <c r="D20" s="65" t="s">
        <v>11</v>
      </c>
      <c r="E20" s="24">
        <v>130.11000000000001</v>
      </c>
      <c r="F20" s="24">
        <v>132.97999999999999</v>
      </c>
      <c r="G20" s="25">
        <f>F20-E20</f>
        <v>2.8699999999999761</v>
      </c>
      <c r="H20" s="197"/>
      <c r="I20" s="36"/>
      <c r="J20" s="49">
        <v>5</v>
      </c>
    </row>
    <row r="21" spans="4:10" x14ac:dyDescent="0.3">
      <c r="D21" s="65" t="s">
        <v>12</v>
      </c>
      <c r="E21" s="24"/>
      <c r="F21" s="24"/>
      <c r="G21" s="25">
        <f t="shared" si="0"/>
        <v>0</v>
      </c>
      <c r="H21" s="197"/>
      <c r="I21" s="36"/>
      <c r="J21" s="49">
        <v>5</v>
      </c>
    </row>
    <row r="22" spans="4:10" x14ac:dyDescent="0.3">
      <c r="D22" s="65" t="s">
        <v>13</v>
      </c>
      <c r="E22" s="32">
        <v>0.32</v>
      </c>
      <c r="F22" s="32">
        <v>0.56999999999999995</v>
      </c>
      <c r="G22" s="33">
        <f>F22-E22</f>
        <v>0.24999999999999994</v>
      </c>
      <c r="H22" s="197"/>
      <c r="I22" s="36"/>
      <c r="J22" s="49">
        <v>5</v>
      </c>
    </row>
    <row r="23" spans="4:10" x14ac:dyDescent="0.3">
      <c r="D23" s="65" t="s">
        <v>89</v>
      </c>
      <c r="E23" s="24"/>
      <c r="F23" s="24"/>
      <c r="G23" s="25">
        <f t="shared" si="0"/>
        <v>0</v>
      </c>
      <c r="H23" s="197"/>
      <c r="I23" s="36"/>
      <c r="J23" s="49">
        <v>5</v>
      </c>
    </row>
    <row r="24" spans="4:10" x14ac:dyDescent="0.3">
      <c r="D24" s="65" t="s">
        <v>147</v>
      </c>
      <c r="E24" s="24"/>
      <c r="F24" s="24"/>
      <c r="G24" s="25">
        <f t="shared" si="0"/>
        <v>0</v>
      </c>
      <c r="H24" s="198"/>
      <c r="I24" s="36"/>
      <c r="J24" s="49">
        <v>5</v>
      </c>
    </row>
    <row r="25" spans="4:10" x14ac:dyDescent="0.3">
      <c r="D25" s="66" t="s">
        <v>149</v>
      </c>
      <c r="E25" s="32">
        <v>0.65</v>
      </c>
      <c r="F25" s="32">
        <v>0.65</v>
      </c>
      <c r="G25" s="25">
        <f t="shared" si="0"/>
        <v>0</v>
      </c>
      <c r="H25" s="34">
        <f>G25*J11</f>
        <v>0</v>
      </c>
      <c r="I25" s="5"/>
      <c r="J25" s="49">
        <f>0.1*H16</f>
        <v>0</v>
      </c>
    </row>
    <row r="26" spans="4:10" x14ac:dyDescent="0.3">
      <c r="D26" s="66" t="s">
        <v>16</v>
      </c>
      <c r="E26" s="32">
        <v>34.71</v>
      </c>
      <c r="F26" s="32">
        <v>34.99</v>
      </c>
      <c r="G26" s="33">
        <f t="shared" si="0"/>
        <v>0.28000000000000114</v>
      </c>
      <c r="H26" s="34">
        <f>G26*J11</f>
        <v>4.1628837209302496</v>
      </c>
      <c r="I26" s="5"/>
      <c r="J26" s="49">
        <f>0.1*H17</f>
        <v>0</v>
      </c>
    </row>
    <row r="27" spans="4:10" x14ac:dyDescent="0.3">
      <c r="D27" s="67" t="s">
        <v>90</v>
      </c>
      <c r="E27" s="29"/>
      <c r="F27" s="29"/>
      <c r="G27" s="30">
        <f t="shared" si="0"/>
        <v>0</v>
      </c>
      <c r="H27" s="193">
        <f>G30*J11</f>
        <v>47.129790697674231</v>
      </c>
      <c r="I27" s="36"/>
      <c r="J27" s="49">
        <f>0.17*H27</f>
        <v>8.0120644186046199</v>
      </c>
    </row>
    <row r="28" spans="4:10" x14ac:dyDescent="0.3">
      <c r="D28" s="67" t="s">
        <v>14</v>
      </c>
      <c r="E28" s="29"/>
      <c r="F28" s="29"/>
      <c r="G28" s="30">
        <f t="shared" si="0"/>
        <v>0</v>
      </c>
      <c r="H28" s="194"/>
      <c r="I28" s="36"/>
      <c r="J28" s="49">
        <f>0.17*H27</f>
        <v>8.0120644186046199</v>
      </c>
    </row>
    <row r="29" spans="4:10" x14ac:dyDescent="0.3">
      <c r="D29" s="67" t="s">
        <v>148</v>
      </c>
      <c r="E29" s="29"/>
      <c r="F29" s="29"/>
      <c r="G29" s="30">
        <f t="shared" si="0"/>
        <v>0</v>
      </c>
      <c r="H29" s="194"/>
      <c r="I29" s="36"/>
      <c r="J29" s="49">
        <f>0.17*H27</f>
        <v>8.0120644186046199</v>
      </c>
    </row>
    <row r="30" spans="4:10" x14ac:dyDescent="0.3">
      <c r="D30" s="67" t="s">
        <v>15</v>
      </c>
      <c r="E30" s="29">
        <v>108.15</v>
      </c>
      <c r="F30" s="29">
        <v>111.32</v>
      </c>
      <c r="G30" s="30">
        <f t="shared" si="0"/>
        <v>3.1699999999999875</v>
      </c>
      <c r="H30" s="194"/>
      <c r="I30" s="36"/>
      <c r="J30" s="49">
        <f>0.17*H27</f>
        <v>8.0120644186046199</v>
      </c>
    </row>
    <row r="31" spans="4:10" x14ac:dyDescent="0.3">
      <c r="D31" s="67" t="s">
        <v>17</v>
      </c>
      <c r="E31" s="29"/>
      <c r="F31" s="29"/>
      <c r="G31" s="30">
        <f t="shared" si="0"/>
        <v>0</v>
      </c>
      <c r="H31" s="194"/>
      <c r="I31" s="36"/>
      <c r="J31" s="49">
        <f>0.17*H27</f>
        <v>8.0120644186046199</v>
      </c>
    </row>
    <row r="32" spans="4:10" x14ac:dyDescent="0.3">
      <c r="D32" s="67" t="s">
        <v>91</v>
      </c>
      <c r="E32" s="29"/>
      <c r="F32" s="29"/>
      <c r="G32" s="30">
        <f t="shared" si="0"/>
        <v>0</v>
      </c>
      <c r="H32" s="195"/>
      <c r="I32" s="36"/>
      <c r="J32" s="49">
        <f>0.17*H27</f>
        <v>8.0120644186046199</v>
      </c>
    </row>
    <row r="33" spans="4:9" x14ac:dyDescent="0.3">
      <c r="D33" s="66" t="s">
        <v>92</v>
      </c>
      <c r="E33" s="6">
        <v>6.9</v>
      </c>
      <c r="F33" s="6">
        <v>6.91</v>
      </c>
      <c r="G33" s="5">
        <f t="shared" si="0"/>
        <v>9.9999999999997868E-3</v>
      </c>
      <c r="H33" s="7">
        <f>G33*J11</f>
        <v>0.14867441860464797</v>
      </c>
      <c r="I33" s="5"/>
    </row>
    <row r="34" spans="4:9" x14ac:dyDescent="0.3">
      <c r="D34" s="66" t="s">
        <v>93</v>
      </c>
      <c r="E34" s="6">
        <v>23.8</v>
      </c>
      <c r="F34" s="6">
        <v>24.33</v>
      </c>
      <c r="G34" s="5">
        <f t="shared" si="0"/>
        <v>0.52999999999999758</v>
      </c>
      <c r="H34" s="7">
        <f>G34*J11</f>
        <v>7.8797441860464756</v>
      </c>
      <c r="I34" s="5"/>
    </row>
    <row r="35" spans="4:9" x14ac:dyDescent="0.3">
      <c r="D35" s="66" t="s">
        <v>94</v>
      </c>
      <c r="E35" s="5">
        <v>34.64</v>
      </c>
      <c r="F35" s="5">
        <v>36.46</v>
      </c>
      <c r="G35" s="5">
        <f t="shared" si="0"/>
        <v>1.8200000000000003</v>
      </c>
      <c r="H35" s="7">
        <f>G35*J11</f>
        <v>27.058744186046514</v>
      </c>
      <c r="I35" s="5"/>
    </row>
    <row r="36" spans="4:9" x14ac:dyDescent="0.3">
      <c r="D36" s="66" t="s">
        <v>95</v>
      </c>
      <c r="E36" s="6">
        <v>11.48</v>
      </c>
      <c r="F36" s="6">
        <v>11.58</v>
      </c>
      <c r="G36" s="5">
        <f t="shared" si="0"/>
        <v>9.9999999999999645E-2</v>
      </c>
      <c r="H36" s="7">
        <f>G36*J11</f>
        <v>1.4867441860465063</v>
      </c>
      <c r="I36" s="5"/>
    </row>
    <row r="37" spans="4:9" x14ac:dyDescent="0.3">
      <c r="D37" s="66" t="s">
        <v>96</v>
      </c>
      <c r="E37" s="6">
        <v>6.59</v>
      </c>
      <c r="F37" s="6">
        <v>7.3</v>
      </c>
      <c r="G37" s="5">
        <f t="shared" si="0"/>
        <v>0.71</v>
      </c>
      <c r="H37" s="7">
        <f>G37*J11</f>
        <v>10.555883720930231</v>
      </c>
      <c r="I37" s="5"/>
    </row>
    <row r="38" spans="4:9" x14ac:dyDescent="0.3">
      <c r="D38" s="66" t="s">
        <v>97</v>
      </c>
      <c r="E38" s="6">
        <v>22.66</v>
      </c>
      <c r="F38" s="6">
        <v>22.69</v>
      </c>
      <c r="G38" s="5">
        <f t="shared" si="0"/>
        <v>3.0000000000001137E-2</v>
      </c>
      <c r="H38" s="7">
        <f>G38*J11</f>
        <v>0.44602325581397034</v>
      </c>
      <c r="I38" s="5"/>
    </row>
    <row r="39" spans="4:9" x14ac:dyDescent="0.3">
      <c r="D39" s="66" t="s">
        <v>98</v>
      </c>
      <c r="E39" s="6">
        <v>3.89</v>
      </c>
      <c r="F39" s="6">
        <v>5.0999999999999996</v>
      </c>
      <c r="G39" s="5">
        <f t="shared" si="0"/>
        <v>1.2099999999999995</v>
      </c>
      <c r="H39" s="7">
        <f>G39*J11</f>
        <v>17.989604651162782</v>
      </c>
      <c r="I39" s="5"/>
    </row>
    <row r="40" spans="4:9" x14ac:dyDescent="0.3">
      <c r="D40" s="66" t="s">
        <v>99</v>
      </c>
      <c r="E40" s="6">
        <v>23.59</v>
      </c>
      <c r="F40" s="6">
        <v>24.07</v>
      </c>
      <c r="G40" s="5">
        <f t="shared" si="0"/>
        <v>0.48000000000000043</v>
      </c>
      <c r="H40" s="7">
        <f>G40*J11</f>
        <v>7.1363720930232617</v>
      </c>
      <c r="I40" s="5"/>
    </row>
    <row r="41" spans="4:9" x14ac:dyDescent="0.3">
      <c r="D41" s="66" t="s">
        <v>100</v>
      </c>
      <c r="E41" s="6">
        <v>14.46</v>
      </c>
      <c r="F41" s="6">
        <v>14.48</v>
      </c>
      <c r="G41" s="5">
        <f t="shared" si="0"/>
        <v>1.9999999999999574E-2</v>
      </c>
      <c r="H41" s="7">
        <f>G41*J11</f>
        <v>0.29734883720929595</v>
      </c>
      <c r="I41" s="5"/>
    </row>
    <row r="42" spans="4:9" x14ac:dyDescent="0.3">
      <c r="D42" s="66" t="s">
        <v>101</v>
      </c>
      <c r="E42" s="6">
        <v>11.81</v>
      </c>
      <c r="F42" s="6">
        <v>12.09</v>
      </c>
      <c r="G42" s="5">
        <f t="shared" si="0"/>
        <v>0.27999999999999936</v>
      </c>
      <c r="H42" s="7">
        <f>G42*J11</f>
        <v>4.162883720930223</v>
      </c>
      <c r="I42" s="5"/>
    </row>
    <row r="43" spans="4:9" x14ac:dyDescent="0.3">
      <c r="D43" s="66" t="s">
        <v>102</v>
      </c>
      <c r="E43" s="6">
        <v>2.84</v>
      </c>
      <c r="F43" s="6">
        <v>2.96</v>
      </c>
      <c r="G43" s="5">
        <f t="shared" si="0"/>
        <v>0.12000000000000011</v>
      </c>
      <c r="H43" s="7">
        <f>G43*J11</f>
        <v>1.7840930232558154</v>
      </c>
      <c r="I43" s="5"/>
    </row>
    <row r="44" spans="4:9" x14ac:dyDescent="0.3">
      <c r="D44" s="66" t="s">
        <v>103</v>
      </c>
      <c r="E44" s="6">
        <v>15.53</v>
      </c>
      <c r="F44" s="6">
        <v>16.600000000000001</v>
      </c>
      <c r="G44" s="5">
        <f t="shared" si="0"/>
        <v>1.0700000000000021</v>
      </c>
      <c r="H44" s="46">
        <f>G44*J11</f>
        <v>15.908162790697704</v>
      </c>
      <c r="I44" s="10"/>
    </row>
    <row r="45" spans="4:9" x14ac:dyDescent="0.3">
      <c r="D45" s="66" t="s">
        <v>104</v>
      </c>
      <c r="E45" s="10">
        <v>26.83</v>
      </c>
      <c r="F45" s="10">
        <v>32.619999999999997</v>
      </c>
      <c r="G45" s="5">
        <f>F45-E45</f>
        <v>5.7899999999999991</v>
      </c>
      <c r="H45" s="46">
        <f>G45*J11</f>
        <v>86.08248837209301</v>
      </c>
      <c r="I45" s="10"/>
    </row>
    <row r="46" spans="4:9" x14ac:dyDescent="0.3">
      <c r="D46" s="66" t="s">
        <v>105</v>
      </c>
      <c r="E46" s="10">
        <v>30.4</v>
      </c>
      <c r="F46" s="10">
        <v>33.57</v>
      </c>
      <c r="G46" s="5">
        <f t="shared" si="0"/>
        <v>3.1700000000000017</v>
      </c>
      <c r="H46" s="46">
        <f>G46*J11</f>
        <v>47.129790697674444</v>
      </c>
      <c r="I46" s="10"/>
    </row>
    <row r="47" spans="4:9" x14ac:dyDescent="0.3">
      <c r="D47" s="66" t="s">
        <v>106</v>
      </c>
      <c r="E47" s="10">
        <v>14.63</v>
      </c>
      <c r="F47" s="10">
        <v>14.65</v>
      </c>
      <c r="G47" s="5">
        <f>F47-E47</f>
        <v>1.9999999999999574E-2</v>
      </c>
      <c r="H47" s="46">
        <f>G47*J11</f>
        <v>0.29734883720929595</v>
      </c>
      <c r="I47" s="10"/>
    </row>
    <row r="48" spans="4:9" x14ac:dyDescent="0.3">
      <c r="D48" s="66" t="s">
        <v>18</v>
      </c>
      <c r="E48" s="10">
        <v>1.58</v>
      </c>
      <c r="F48" s="10">
        <v>1.58</v>
      </c>
      <c r="G48" s="5">
        <f t="shared" si="0"/>
        <v>0</v>
      </c>
      <c r="H48" s="46">
        <f>G48*J11</f>
        <v>0</v>
      </c>
      <c r="I48" s="10"/>
    </row>
    <row r="49" spans="4:9" x14ac:dyDescent="0.3">
      <c r="D49" s="66" t="s">
        <v>19</v>
      </c>
      <c r="E49" s="10">
        <v>75.59</v>
      </c>
      <c r="F49" s="10">
        <v>78.02</v>
      </c>
      <c r="G49" s="5">
        <f>F49-E49</f>
        <v>2.4299999999999926</v>
      </c>
      <c r="H49" s="46">
        <f>G49*J11</f>
        <v>36.127883720930122</v>
      </c>
      <c r="I49" s="10"/>
    </row>
    <row r="50" spans="4:9" x14ac:dyDescent="0.3">
      <c r="D50" s="66" t="s">
        <v>107</v>
      </c>
      <c r="E50" s="10">
        <v>20.73</v>
      </c>
      <c r="F50" s="10">
        <v>22.06</v>
      </c>
      <c r="G50" s="5">
        <f t="shared" si="0"/>
        <v>1.3299999999999983</v>
      </c>
      <c r="H50" s="46">
        <f>G50*J11</f>
        <v>19.773697674418578</v>
      </c>
      <c r="I50" s="10"/>
    </row>
    <row r="51" spans="4:9" x14ac:dyDescent="0.3">
      <c r="D51" s="66" t="s">
        <v>108</v>
      </c>
      <c r="E51" s="10">
        <v>5.93</v>
      </c>
      <c r="F51" s="10">
        <v>5.93</v>
      </c>
      <c r="G51" s="5">
        <f t="shared" si="0"/>
        <v>0</v>
      </c>
      <c r="H51" s="46">
        <f>G51*J11</f>
        <v>0</v>
      </c>
      <c r="I51" s="10"/>
    </row>
    <row r="52" spans="4:9" x14ac:dyDescent="0.3">
      <c r="D52" s="66" t="s">
        <v>20</v>
      </c>
      <c r="E52" s="10">
        <v>16.440000000000001</v>
      </c>
      <c r="F52" s="10">
        <v>17.2</v>
      </c>
      <c r="G52" s="5">
        <f t="shared" si="0"/>
        <v>0.75999999999999801</v>
      </c>
      <c r="H52" s="46">
        <f>G52*J11</f>
        <v>11.299255813953458</v>
      </c>
      <c r="I52" s="10"/>
    </row>
    <row r="53" spans="4:9" x14ac:dyDescent="0.3">
      <c r="D53" s="66" t="s">
        <v>21</v>
      </c>
      <c r="E53" s="10">
        <v>3.19</v>
      </c>
      <c r="F53" s="10">
        <v>4.0199999999999996</v>
      </c>
      <c r="G53" s="5">
        <f t="shared" si="0"/>
        <v>0.82999999999999963</v>
      </c>
      <c r="H53" s="46">
        <f>G53*J11</f>
        <v>12.339976744186041</v>
      </c>
      <c r="I53" s="10"/>
    </row>
    <row r="54" spans="4:9" x14ac:dyDescent="0.3">
      <c r="D54" s="66" t="s">
        <v>22</v>
      </c>
      <c r="E54" s="10">
        <v>53.5</v>
      </c>
      <c r="F54" s="10">
        <v>55.92</v>
      </c>
      <c r="G54" s="5">
        <f t="shared" si="0"/>
        <v>2.4200000000000017</v>
      </c>
      <c r="H54" s="46">
        <f>G54*J11</f>
        <v>35.979209302325607</v>
      </c>
      <c r="I54" s="10"/>
    </row>
    <row r="55" spans="4:9" x14ac:dyDescent="0.3">
      <c r="D55" s="66" t="s">
        <v>23</v>
      </c>
      <c r="E55" s="10">
        <v>12.67</v>
      </c>
      <c r="F55" s="10">
        <v>12.67</v>
      </c>
      <c r="G55" s="5">
        <f t="shared" si="0"/>
        <v>0</v>
      </c>
      <c r="H55" s="46">
        <f>G55*J11</f>
        <v>0</v>
      </c>
      <c r="I55" s="10"/>
    </row>
    <row r="56" spans="4:9" x14ac:dyDescent="0.3">
      <c r="D56" s="66" t="s">
        <v>24</v>
      </c>
      <c r="E56" s="10">
        <v>10.4</v>
      </c>
      <c r="F56" s="10">
        <v>10.91</v>
      </c>
      <c r="G56" s="5">
        <f t="shared" si="0"/>
        <v>0.50999999999999979</v>
      </c>
      <c r="H56" s="46">
        <f>G56*J11</f>
        <v>7.5823953488372053</v>
      </c>
      <c r="I56" s="10"/>
    </row>
    <row r="57" spans="4:9" x14ac:dyDescent="0.3">
      <c r="D57" s="66" t="s">
        <v>25</v>
      </c>
      <c r="E57" s="10">
        <v>2.29</v>
      </c>
      <c r="F57" s="10">
        <v>2.29</v>
      </c>
      <c r="G57" s="5">
        <f t="shared" si="0"/>
        <v>0</v>
      </c>
      <c r="H57" s="46">
        <f>G57*J11</f>
        <v>0</v>
      </c>
      <c r="I57" s="10"/>
    </row>
    <row r="58" spans="4:9" x14ac:dyDescent="0.3">
      <c r="D58" s="66" t="s">
        <v>26</v>
      </c>
      <c r="E58" s="10">
        <v>15.68</v>
      </c>
      <c r="F58" s="10">
        <v>16.21</v>
      </c>
      <c r="G58" s="5">
        <f t="shared" si="0"/>
        <v>0.53000000000000114</v>
      </c>
      <c r="H58" s="46">
        <f>G58*J11</f>
        <v>7.879744186046528</v>
      </c>
      <c r="I58" s="10"/>
    </row>
    <row r="59" spans="4:9" x14ac:dyDescent="0.3">
      <c r="D59" s="66" t="s">
        <v>27</v>
      </c>
      <c r="E59" s="10">
        <v>15.71</v>
      </c>
      <c r="F59" s="10">
        <v>16.64</v>
      </c>
      <c r="G59" s="5">
        <f t="shared" si="0"/>
        <v>0.92999999999999972</v>
      </c>
      <c r="H59" s="46">
        <f>G59*J11</f>
        <v>13.826720930232554</v>
      </c>
      <c r="I59" s="10"/>
    </row>
    <row r="60" spans="4:9" x14ac:dyDescent="0.3">
      <c r="D60" s="66" t="s">
        <v>109</v>
      </c>
      <c r="E60" s="10">
        <v>51.87</v>
      </c>
      <c r="F60" s="10">
        <v>51.87</v>
      </c>
      <c r="G60" s="5">
        <f>F60-E60</f>
        <v>0</v>
      </c>
      <c r="H60" s="46">
        <f>G60*J11</f>
        <v>0</v>
      </c>
      <c r="I60" s="10"/>
    </row>
    <row r="61" spans="4:9" x14ac:dyDescent="0.3">
      <c r="D61" s="66" t="s">
        <v>28</v>
      </c>
      <c r="E61" s="10">
        <v>8.91</v>
      </c>
      <c r="F61" s="10">
        <v>9.1999999999999993</v>
      </c>
      <c r="G61" s="5">
        <f t="shared" si="0"/>
        <v>0.28999999999999915</v>
      </c>
      <c r="H61" s="46">
        <f>G61*J11</f>
        <v>4.3115581395348705</v>
      </c>
      <c r="I61" s="10"/>
    </row>
    <row r="62" spans="4:9" x14ac:dyDescent="0.3">
      <c r="D62" s="66" t="s">
        <v>29</v>
      </c>
      <c r="E62" s="10">
        <v>33.409999999999997</v>
      </c>
      <c r="F62" s="10">
        <v>34.47</v>
      </c>
      <c r="G62" s="5">
        <f t="shared" si="0"/>
        <v>1.0600000000000023</v>
      </c>
      <c r="H62" s="46">
        <f>G62*J11</f>
        <v>15.759488372093056</v>
      </c>
      <c r="I62" s="10"/>
    </row>
    <row r="63" spans="4:9" x14ac:dyDescent="0.3">
      <c r="D63" s="66" t="s">
        <v>30</v>
      </c>
      <c r="E63" s="10">
        <v>0.98</v>
      </c>
      <c r="F63" s="10">
        <v>0.98</v>
      </c>
      <c r="G63" s="5">
        <f t="shared" si="0"/>
        <v>0</v>
      </c>
      <c r="H63" s="46">
        <f>G63*J11</f>
        <v>0</v>
      </c>
      <c r="I63" s="10"/>
    </row>
    <row r="64" spans="4:9" x14ac:dyDescent="0.3">
      <c r="D64" s="66" t="s">
        <v>31</v>
      </c>
      <c r="E64" s="10">
        <v>5.69</v>
      </c>
      <c r="F64" s="10">
        <v>5.84</v>
      </c>
      <c r="G64" s="5">
        <f>F64-E64</f>
        <v>0.14999999999999947</v>
      </c>
      <c r="H64" s="46">
        <f>G64*J11</f>
        <v>2.2301162790697595</v>
      </c>
      <c r="I64" s="10"/>
    </row>
    <row r="65" spans="4:9" x14ac:dyDescent="0.3">
      <c r="D65" s="66" t="s">
        <v>32</v>
      </c>
      <c r="E65" s="10">
        <v>27.78</v>
      </c>
      <c r="F65" s="10">
        <v>29.08</v>
      </c>
      <c r="G65" s="5">
        <f t="shared" si="0"/>
        <v>1.2999999999999972</v>
      </c>
      <c r="H65" s="46">
        <f>G65*J11</f>
        <v>19.327674418604609</v>
      </c>
      <c r="I65" s="10"/>
    </row>
    <row r="66" spans="4:9" x14ac:dyDescent="0.3">
      <c r="D66" s="66" t="s">
        <v>33</v>
      </c>
      <c r="E66" s="10">
        <v>18.89</v>
      </c>
      <c r="F66" s="10">
        <v>19.13</v>
      </c>
      <c r="G66" s="5">
        <f t="shared" si="0"/>
        <v>0.23999999999999844</v>
      </c>
      <c r="H66" s="46">
        <f>G66*J11</f>
        <v>3.5681860465116046</v>
      </c>
      <c r="I66" s="10"/>
    </row>
    <row r="67" spans="4:9" x14ac:dyDescent="0.3">
      <c r="D67" s="66" t="s">
        <v>34</v>
      </c>
      <c r="E67" s="10">
        <v>13.3</v>
      </c>
      <c r="F67" s="10">
        <v>13.78</v>
      </c>
      <c r="G67" s="5">
        <f t="shared" si="0"/>
        <v>0.47999999999999865</v>
      </c>
      <c r="H67" s="46">
        <f>G67*J11</f>
        <v>7.1363720930232351</v>
      </c>
      <c r="I67" s="10"/>
    </row>
    <row r="68" spans="4:9" x14ac:dyDescent="0.3">
      <c r="D68" s="66" t="s">
        <v>110</v>
      </c>
      <c r="E68" s="10">
        <v>1</v>
      </c>
      <c r="F68" s="10">
        <v>1</v>
      </c>
      <c r="G68" s="5">
        <f t="shared" si="0"/>
        <v>0</v>
      </c>
      <c r="H68" s="46">
        <f>G68*J11</f>
        <v>0</v>
      </c>
      <c r="I68" s="10"/>
    </row>
    <row r="69" spans="4:9" x14ac:dyDescent="0.3">
      <c r="D69" s="66" t="s">
        <v>35</v>
      </c>
      <c r="E69" s="10">
        <v>37.56</v>
      </c>
      <c r="F69" s="10">
        <v>38.880000000000003</v>
      </c>
      <c r="G69" s="5">
        <f t="shared" si="0"/>
        <v>1.3200000000000003</v>
      </c>
      <c r="H69" s="46">
        <f>G69*J11</f>
        <v>19.625023255813957</v>
      </c>
      <c r="I69" s="10"/>
    </row>
    <row r="70" spans="4:9" x14ac:dyDescent="0.3">
      <c r="D70" s="66" t="s">
        <v>111</v>
      </c>
      <c r="E70" s="10">
        <v>1.41</v>
      </c>
      <c r="F70" s="10">
        <v>1.41</v>
      </c>
      <c r="G70" s="5">
        <f t="shared" si="0"/>
        <v>0</v>
      </c>
      <c r="H70" s="46">
        <f>G70*J11</f>
        <v>0</v>
      </c>
      <c r="I70" s="10"/>
    </row>
    <row r="71" spans="4:9" x14ac:dyDescent="0.3">
      <c r="D71" s="66" t="s">
        <v>36</v>
      </c>
      <c r="E71" s="10">
        <v>50.87</v>
      </c>
      <c r="F71" s="10">
        <v>52.9</v>
      </c>
      <c r="G71" s="5">
        <f>F71-E71</f>
        <v>2.0300000000000011</v>
      </c>
      <c r="H71" s="46">
        <f>G71*J11</f>
        <v>30.1809069767442</v>
      </c>
      <c r="I71" s="10"/>
    </row>
    <row r="72" spans="4:9" x14ac:dyDescent="0.3">
      <c r="D72" s="66" t="s">
        <v>37</v>
      </c>
      <c r="E72" s="10">
        <v>10.09</v>
      </c>
      <c r="F72" s="10">
        <v>11.06</v>
      </c>
      <c r="G72" s="5">
        <f>F72-E72</f>
        <v>0.97000000000000064</v>
      </c>
      <c r="H72" s="46">
        <f>G72*J11</f>
        <v>14.421418604651171</v>
      </c>
      <c r="I72" s="10"/>
    </row>
    <row r="73" spans="4:9" x14ac:dyDescent="0.3">
      <c r="D73" s="66" t="s">
        <v>38</v>
      </c>
      <c r="E73" s="10">
        <v>2.19</v>
      </c>
      <c r="F73" s="10">
        <v>2.21</v>
      </c>
      <c r="G73" s="5">
        <f t="shared" si="0"/>
        <v>2.0000000000000018E-2</v>
      </c>
      <c r="H73" s="46">
        <f>G73*J11</f>
        <v>0.29734883720930255</v>
      </c>
      <c r="I73" s="10"/>
    </row>
    <row r="74" spans="4:9" x14ac:dyDescent="0.3">
      <c r="D74" s="66" t="s">
        <v>39</v>
      </c>
      <c r="E74" s="10">
        <v>1.44</v>
      </c>
      <c r="F74" s="10">
        <v>1.44</v>
      </c>
      <c r="G74" s="5">
        <f t="shared" si="0"/>
        <v>0</v>
      </c>
      <c r="H74" s="46">
        <f>G74*J11</f>
        <v>0</v>
      </c>
      <c r="I74" s="10"/>
    </row>
    <row r="75" spans="4:9" x14ac:dyDescent="0.3">
      <c r="D75" s="66" t="s">
        <v>40</v>
      </c>
      <c r="E75" s="10">
        <v>1.85</v>
      </c>
      <c r="F75" s="10">
        <v>1.86</v>
      </c>
      <c r="G75" s="5">
        <f t="shared" si="0"/>
        <v>1.0000000000000009E-2</v>
      </c>
      <c r="H75" s="46">
        <f>G75*J11</f>
        <v>0.14867441860465128</v>
      </c>
      <c r="I75" s="10"/>
    </row>
    <row r="76" spans="4:9" x14ac:dyDescent="0.3">
      <c r="D76" s="66" t="s">
        <v>112</v>
      </c>
      <c r="E76" s="10">
        <v>1.2</v>
      </c>
      <c r="F76" s="10">
        <v>1.2</v>
      </c>
      <c r="G76" s="5">
        <f t="shared" si="0"/>
        <v>0</v>
      </c>
      <c r="H76" s="46">
        <f>G76*J11</f>
        <v>0</v>
      </c>
      <c r="I76" s="10"/>
    </row>
    <row r="77" spans="4:9" x14ac:dyDescent="0.3">
      <c r="D77" s="66" t="s">
        <v>113</v>
      </c>
      <c r="E77" s="10">
        <v>2.1800000000000002</v>
      </c>
      <c r="F77" s="10">
        <v>3.22</v>
      </c>
      <c r="G77" s="5">
        <f t="shared" si="0"/>
        <v>1.04</v>
      </c>
      <c r="H77" s="46">
        <f>G77*J11</f>
        <v>15.46213953488372</v>
      </c>
      <c r="I77" s="10"/>
    </row>
    <row r="78" spans="4:9" x14ac:dyDescent="0.3">
      <c r="D78" s="66" t="s">
        <v>114</v>
      </c>
      <c r="E78" s="10">
        <v>9.61</v>
      </c>
      <c r="F78" s="10">
        <v>9.66</v>
      </c>
      <c r="G78" s="5">
        <f t="shared" ref="G78:G141" si="1">F78-E78</f>
        <v>5.0000000000000711E-2</v>
      </c>
      <c r="H78" s="46">
        <f>G78*J11</f>
        <v>0.74337209302326634</v>
      </c>
      <c r="I78" s="10"/>
    </row>
    <row r="79" spans="4:9" x14ac:dyDescent="0.3">
      <c r="D79" s="66" t="s">
        <v>115</v>
      </c>
      <c r="E79" s="10">
        <v>1.97</v>
      </c>
      <c r="F79" s="10">
        <v>1.97</v>
      </c>
      <c r="G79" s="5">
        <f t="shared" si="1"/>
        <v>0</v>
      </c>
      <c r="H79" s="46">
        <f>G79*J11</f>
        <v>0</v>
      </c>
      <c r="I79" s="10"/>
    </row>
    <row r="80" spans="4:9" x14ac:dyDescent="0.3">
      <c r="D80" s="66" t="s">
        <v>116</v>
      </c>
      <c r="E80" s="10">
        <v>5.72</v>
      </c>
      <c r="F80" s="10">
        <v>5.72</v>
      </c>
      <c r="G80" s="5">
        <f t="shared" si="1"/>
        <v>0</v>
      </c>
      <c r="H80" s="46">
        <f>G80*J11</f>
        <v>0</v>
      </c>
      <c r="I80" s="10"/>
    </row>
    <row r="81" spans="4:9" x14ac:dyDescent="0.3">
      <c r="D81" s="66" t="s">
        <v>41</v>
      </c>
      <c r="E81" s="10">
        <v>1.28</v>
      </c>
      <c r="F81" s="10">
        <v>1.49</v>
      </c>
      <c r="G81" s="5">
        <f t="shared" si="1"/>
        <v>0.20999999999999996</v>
      </c>
      <c r="H81" s="46">
        <f>G81*J11</f>
        <v>3.1221627906976739</v>
      </c>
      <c r="I81" s="10"/>
    </row>
    <row r="82" spans="4:9" x14ac:dyDescent="0.3">
      <c r="D82" s="66" t="s">
        <v>42</v>
      </c>
      <c r="E82" s="10">
        <v>6.3</v>
      </c>
      <c r="F82" s="10">
        <v>6.32</v>
      </c>
      <c r="G82" s="5">
        <f t="shared" si="1"/>
        <v>2.0000000000000462E-2</v>
      </c>
      <c r="H82" s="46">
        <f>G82*J11</f>
        <v>0.29734883720930916</v>
      </c>
      <c r="I82" s="10"/>
    </row>
    <row r="83" spans="4:9" x14ac:dyDescent="0.3">
      <c r="D83" s="66" t="s">
        <v>117</v>
      </c>
      <c r="E83" s="10">
        <v>1.57</v>
      </c>
      <c r="F83" s="10">
        <v>1.57</v>
      </c>
      <c r="G83" s="5">
        <f t="shared" si="1"/>
        <v>0</v>
      </c>
      <c r="H83" s="46">
        <f>G83*J11</f>
        <v>0</v>
      </c>
      <c r="I83" s="10"/>
    </row>
    <row r="84" spans="4:9" x14ac:dyDescent="0.3">
      <c r="D84" s="68" t="s">
        <v>43</v>
      </c>
      <c r="E84" s="10">
        <v>151.28</v>
      </c>
      <c r="F84" s="10">
        <v>156.22999999999999</v>
      </c>
      <c r="G84" s="5">
        <f t="shared" si="1"/>
        <v>4.9499999999999886</v>
      </c>
      <c r="H84" s="46">
        <f>G84*J12</f>
        <v>37.946373626373543</v>
      </c>
      <c r="I84" s="10"/>
    </row>
    <row r="85" spans="4:9" x14ac:dyDescent="0.3">
      <c r="D85" s="68" t="s">
        <v>44</v>
      </c>
      <c r="E85" s="10">
        <v>117.91</v>
      </c>
      <c r="F85" s="10">
        <v>125.04</v>
      </c>
      <c r="G85" s="5">
        <f t="shared" si="1"/>
        <v>7.1300000000000097</v>
      </c>
      <c r="H85" s="46">
        <f>G85*J12</f>
        <v>54.658109890109969</v>
      </c>
      <c r="I85" s="10"/>
    </row>
    <row r="86" spans="4:9" x14ac:dyDescent="0.3">
      <c r="D86" s="68" t="s">
        <v>118</v>
      </c>
      <c r="E86" s="10">
        <v>136.22</v>
      </c>
      <c r="F86" s="10">
        <v>143.59</v>
      </c>
      <c r="G86" s="5">
        <f t="shared" si="1"/>
        <v>7.3700000000000045</v>
      </c>
      <c r="H86" s="46">
        <f>G86*J12</f>
        <v>56.497934065934103</v>
      </c>
      <c r="I86" s="10"/>
    </row>
    <row r="87" spans="4:9" x14ac:dyDescent="0.3">
      <c r="D87" s="68" t="s">
        <v>119</v>
      </c>
      <c r="E87" s="10">
        <v>29.9</v>
      </c>
      <c r="F87" s="10">
        <v>32.159999999999997</v>
      </c>
      <c r="G87" s="5">
        <f t="shared" si="1"/>
        <v>2.259999999999998</v>
      </c>
      <c r="H87" s="46">
        <f>G87*J12</f>
        <v>17.325010989010973</v>
      </c>
      <c r="I87" s="10"/>
    </row>
    <row r="88" spans="4:9" x14ac:dyDescent="0.3">
      <c r="D88" s="68" t="s">
        <v>45</v>
      </c>
      <c r="E88" s="10">
        <v>134.31</v>
      </c>
      <c r="F88" s="10">
        <v>138.38</v>
      </c>
      <c r="G88" s="5">
        <f t="shared" si="1"/>
        <v>4.0699999999999932</v>
      </c>
      <c r="H88" s="46">
        <f>G88*J12</f>
        <v>31.200351648351596</v>
      </c>
      <c r="I88" s="10"/>
    </row>
    <row r="89" spans="4:9" x14ac:dyDescent="0.3">
      <c r="D89" s="68" t="s">
        <v>46</v>
      </c>
      <c r="E89" s="10">
        <v>277.58</v>
      </c>
      <c r="F89" s="10">
        <v>287.08999999999997</v>
      </c>
      <c r="G89" s="5">
        <f t="shared" si="1"/>
        <v>9.5099999999999909</v>
      </c>
      <c r="H89" s="46">
        <f>G89*J12</f>
        <v>72.9030329670329</v>
      </c>
      <c r="I89" s="10"/>
    </row>
    <row r="90" spans="4:9" x14ac:dyDescent="0.3">
      <c r="D90" s="68" t="s">
        <v>47</v>
      </c>
      <c r="E90" s="10">
        <v>56.37</v>
      </c>
      <c r="F90" s="10">
        <v>60.47</v>
      </c>
      <c r="G90" s="5">
        <f t="shared" si="1"/>
        <v>4.1000000000000014</v>
      </c>
      <c r="H90" s="46">
        <f>G90*J12</f>
        <v>31.430329670329684</v>
      </c>
      <c r="I90" s="10"/>
    </row>
    <row r="91" spans="4:9" x14ac:dyDescent="0.3">
      <c r="D91" s="68" t="s">
        <v>48</v>
      </c>
      <c r="E91" s="10">
        <v>132.30000000000001</v>
      </c>
      <c r="F91" s="10">
        <v>138.22999999999999</v>
      </c>
      <c r="G91" s="5">
        <f t="shared" si="1"/>
        <v>5.9299999999999784</v>
      </c>
      <c r="H91" s="46">
        <f>G91*J12</f>
        <v>45.458989010988844</v>
      </c>
      <c r="I91" s="10"/>
    </row>
    <row r="92" spans="4:9" x14ac:dyDescent="0.3">
      <c r="D92" s="68" t="s">
        <v>49</v>
      </c>
      <c r="E92" s="10">
        <v>204.92</v>
      </c>
      <c r="F92" s="10">
        <v>209.8</v>
      </c>
      <c r="G92" s="5">
        <f t="shared" si="1"/>
        <v>4.8800000000000239</v>
      </c>
      <c r="H92" s="46">
        <f>G92*J12</f>
        <v>37.409758241758425</v>
      </c>
      <c r="I92" s="10"/>
    </row>
    <row r="93" spans="4:9" x14ac:dyDescent="0.3">
      <c r="D93" s="69" t="s">
        <v>50</v>
      </c>
      <c r="E93" s="10">
        <v>354.5</v>
      </c>
      <c r="F93" s="10">
        <v>372.12</v>
      </c>
      <c r="G93" s="5">
        <f t="shared" si="1"/>
        <v>17.620000000000005</v>
      </c>
      <c r="H93" s="46">
        <f>G93*J12</f>
        <v>135.07375824175827</v>
      </c>
      <c r="I93" s="10"/>
    </row>
    <row r="94" spans="4:9" x14ac:dyDescent="0.3">
      <c r="D94" s="68" t="s">
        <v>51</v>
      </c>
      <c r="E94" s="10">
        <v>64.22</v>
      </c>
      <c r="F94" s="10">
        <v>69.150000000000006</v>
      </c>
      <c r="G94" s="5">
        <f t="shared" si="1"/>
        <v>4.9300000000000068</v>
      </c>
      <c r="H94" s="46">
        <f>G94*J12</f>
        <v>37.793054945054998</v>
      </c>
      <c r="I94" s="10"/>
    </row>
    <row r="95" spans="4:9" x14ac:dyDescent="0.3">
      <c r="D95" s="68" t="s">
        <v>52</v>
      </c>
      <c r="E95" s="10">
        <v>64.010000000000005</v>
      </c>
      <c r="F95" s="10">
        <v>65.38</v>
      </c>
      <c r="G95" s="5">
        <f t="shared" si="1"/>
        <v>1.3699999999999903</v>
      </c>
      <c r="H95" s="46">
        <f>G95*J12</f>
        <v>10.502329670329596</v>
      </c>
      <c r="I95" s="10"/>
    </row>
    <row r="96" spans="4:9" x14ac:dyDescent="0.3">
      <c r="D96" s="68" t="s">
        <v>120</v>
      </c>
      <c r="E96" s="10">
        <v>254.85</v>
      </c>
      <c r="F96" s="10">
        <v>265.97000000000003</v>
      </c>
      <c r="G96" s="5">
        <f t="shared" si="1"/>
        <v>11.120000000000033</v>
      </c>
      <c r="H96" s="46">
        <f>G96*J12</f>
        <v>85.245186813187075</v>
      </c>
      <c r="I96" s="10"/>
    </row>
    <row r="97" spans="4:10" x14ac:dyDescent="0.3">
      <c r="D97" s="68" t="s">
        <v>53</v>
      </c>
      <c r="E97" s="10">
        <v>136.35</v>
      </c>
      <c r="F97" s="10">
        <v>141.21</v>
      </c>
      <c r="G97" s="5">
        <f t="shared" si="1"/>
        <v>4.8600000000000136</v>
      </c>
      <c r="H97" s="46">
        <f>G97*J12</f>
        <v>37.256439560439667</v>
      </c>
      <c r="I97" s="10"/>
    </row>
    <row r="98" spans="4:10" x14ac:dyDescent="0.3">
      <c r="D98" s="68" t="s">
        <v>121</v>
      </c>
      <c r="E98" s="10">
        <v>28.73</v>
      </c>
      <c r="F98" s="10">
        <v>32.36</v>
      </c>
      <c r="G98" s="5">
        <f t="shared" si="1"/>
        <v>3.629999999999999</v>
      </c>
      <c r="H98" s="46">
        <f>G98*J12</f>
        <v>27.827340659340653</v>
      </c>
      <c r="I98" s="10"/>
    </row>
    <row r="99" spans="4:10" x14ac:dyDescent="0.3">
      <c r="D99" s="68" t="s">
        <v>54</v>
      </c>
      <c r="E99" s="10">
        <v>102.04</v>
      </c>
      <c r="F99" s="10">
        <v>105.91</v>
      </c>
      <c r="G99" s="5">
        <f t="shared" si="1"/>
        <v>3.8699999999999903</v>
      </c>
      <c r="H99" s="46">
        <f>G99*J12</f>
        <v>29.667164835164762</v>
      </c>
      <c r="I99" s="10"/>
    </row>
    <row r="100" spans="4:10" x14ac:dyDescent="0.3">
      <c r="D100" s="68" t="s">
        <v>55</v>
      </c>
      <c r="E100" s="10">
        <v>75.790000000000006</v>
      </c>
      <c r="F100" s="10">
        <v>80.010000000000005</v>
      </c>
      <c r="G100" s="5">
        <f t="shared" si="1"/>
        <v>4.2199999999999989</v>
      </c>
      <c r="H100" s="46">
        <f>G100*J12</f>
        <v>32.350241758241751</v>
      </c>
      <c r="I100" s="10"/>
    </row>
    <row r="101" spans="4:10" x14ac:dyDescent="0.3">
      <c r="D101" s="68" t="s">
        <v>122</v>
      </c>
      <c r="E101" s="10">
        <v>292.91000000000003</v>
      </c>
      <c r="F101" s="10">
        <v>309.58999999999997</v>
      </c>
      <c r="G101" s="5">
        <f t="shared" si="1"/>
        <v>16.67999999999995</v>
      </c>
      <c r="H101" s="75">
        <f>G101*J12</f>
        <v>127.86778021977985</v>
      </c>
      <c r="I101" s="10"/>
      <c r="J101">
        <v>90</v>
      </c>
    </row>
    <row r="102" spans="4:10" x14ac:dyDescent="0.3">
      <c r="D102" s="68" t="s">
        <v>56</v>
      </c>
      <c r="E102" s="10">
        <v>136.85</v>
      </c>
      <c r="F102" s="10">
        <v>141.26</v>
      </c>
      <c r="G102" s="5">
        <f t="shared" si="1"/>
        <v>4.4099999999999966</v>
      </c>
      <c r="H102" s="46">
        <f>G102*J12</f>
        <v>33.806769230769206</v>
      </c>
      <c r="I102" s="10"/>
    </row>
    <row r="103" spans="4:10" x14ac:dyDescent="0.3">
      <c r="D103" s="66" t="s">
        <v>57</v>
      </c>
      <c r="E103" s="10">
        <v>112.1</v>
      </c>
      <c r="F103" s="10">
        <v>122.65</v>
      </c>
      <c r="G103" s="5">
        <f t="shared" si="1"/>
        <v>10.550000000000011</v>
      </c>
      <c r="H103" s="46">
        <f>G103*J12</f>
        <v>80.875604395604483</v>
      </c>
      <c r="I103" s="10"/>
    </row>
    <row r="104" spans="4:10" x14ac:dyDescent="0.3">
      <c r="D104" s="66" t="s">
        <v>58</v>
      </c>
      <c r="E104" s="10">
        <v>4.8099999999999996</v>
      </c>
      <c r="F104" s="10">
        <v>4.82</v>
      </c>
      <c r="G104" s="5">
        <f t="shared" si="1"/>
        <v>1.0000000000000675E-2</v>
      </c>
      <c r="H104" s="46">
        <f>G104*J12</f>
        <v>7.6659340659345834E-2</v>
      </c>
      <c r="I104" s="10"/>
    </row>
    <row r="105" spans="4:10" x14ac:dyDescent="0.3">
      <c r="D105" s="68" t="s">
        <v>59</v>
      </c>
      <c r="E105" s="10">
        <v>562.65</v>
      </c>
      <c r="F105" s="10">
        <v>586.17999999999995</v>
      </c>
      <c r="G105" s="5">
        <f t="shared" si="1"/>
        <v>23.529999999999973</v>
      </c>
      <c r="H105" s="46">
        <f>G105*J12</f>
        <v>180.37942857142838</v>
      </c>
      <c r="I105" s="10"/>
    </row>
    <row r="106" spans="4:10" x14ac:dyDescent="0.3">
      <c r="D106" s="68" t="s">
        <v>60</v>
      </c>
      <c r="E106" s="10">
        <v>119.89</v>
      </c>
      <c r="F106" s="10">
        <v>124.41</v>
      </c>
      <c r="G106" s="5">
        <f t="shared" si="1"/>
        <v>4.519999999999996</v>
      </c>
      <c r="H106" s="46">
        <f>G106*J12</f>
        <v>34.650021978021947</v>
      </c>
      <c r="I106" s="10"/>
    </row>
    <row r="107" spans="4:10" x14ac:dyDescent="0.3">
      <c r="D107" s="68" t="s">
        <v>61</v>
      </c>
      <c r="E107" s="10">
        <v>117.46</v>
      </c>
      <c r="F107" s="10">
        <v>120.2</v>
      </c>
      <c r="G107" s="5">
        <f t="shared" si="1"/>
        <v>2.7400000000000091</v>
      </c>
      <c r="H107" s="46">
        <f>G107*J12</f>
        <v>21.004659340659412</v>
      </c>
      <c r="I107" s="10"/>
    </row>
    <row r="108" spans="4:10" x14ac:dyDescent="0.3">
      <c r="D108" s="68" t="s">
        <v>62</v>
      </c>
      <c r="E108" s="10">
        <v>405.66</v>
      </c>
      <c r="F108" s="10">
        <v>419.96</v>
      </c>
      <c r="G108" s="5">
        <f t="shared" si="1"/>
        <v>14.299999999999955</v>
      </c>
      <c r="H108" s="46">
        <f>G108*J12</f>
        <v>109.6228571428568</v>
      </c>
      <c r="I108" s="10"/>
    </row>
    <row r="109" spans="4:10" x14ac:dyDescent="0.3">
      <c r="D109" s="68" t="s">
        <v>63</v>
      </c>
      <c r="E109" s="10">
        <v>201.14</v>
      </c>
      <c r="F109" s="10">
        <v>205.15</v>
      </c>
      <c r="G109" s="5">
        <f t="shared" si="1"/>
        <v>4.0100000000000193</v>
      </c>
      <c r="H109" s="46">
        <f>G109*J12</f>
        <v>30.740395604395754</v>
      </c>
      <c r="I109" s="10"/>
    </row>
    <row r="110" spans="4:10" x14ac:dyDescent="0.3">
      <c r="D110" s="68" t="s">
        <v>123</v>
      </c>
      <c r="E110" s="10">
        <v>40</v>
      </c>
      <c r="F110" s="10">
        <v>42.46</v>
      </c>
      <c r="G110" s="5">
        <f t="shared" si="1"/>
        <v>2.4600000000000009</v>
      </c>
      <c r="H110" s="46">
        <f>G110*J12</f>
        <v>18.858197802197811</v>
      </c>
      <c r="I110" s="10"/>
    </row>
    <row r="111" spans="4:10" x14ac:dyDescent="0.3">
      <c r="D111" s="68" t="s">
        <v>64</v>
      </c>
      <c r="E111" s="10">
        <v>76.45</v>
      </c>
      <c r="F111" s="10">
        <v>77.489999999999995</v>
      </c>
      <c r="G111" s="5">
        <f t="shared" si="1"/>
        <v>1.039999999999992</v>
      </c>
      <c r="H111" s="46">
        <f>G111*J12</f>
        <v>7.972571428571368</v>
      </c>
      <c r="I111" s="10"/>
    </row>
    <row r="112" spans="4:10" x14ac:dyDescent="0.3">
      <c r="D112" s="68" t="s">
        <v>65</v>
      </c>
      <c r="E112" s="10">
        <v>120.55</v>
      </c>
      <c r="F112" s="10">
        <v>128.97</v>
      </c>
      <c r="G112" s="5">
        <f t="shared" si="1"/>
        <v>8.4200000000000017</v>
      </c>
      <c r="H112" s="46">
        <f>G112*J12</f>
        <v>64.54716483516485</v>
      </c>
      <c r="I112" s="10"/>
    </row>
    <row r="113" spans="4:9" x14ac:dyDescent="0.3">
      <c r="D113" s="68" t="s">
        <v>66</v>
      </c>
      <c r="E113" s="10">
        <v>120.14</v>
      </c>
      <c r="F113" s="10">
        <v>120.2</v>
      </c>
      <c r="G113" s="5">
        <f t="shared" si="1"/>
        <v>6.0000000000002274E-2</v>
      </c>
      <c r="H113" s="46">
        <f>G113*J12</f>
        <v>0.45995604395606138</v>
      </c>
      <c r="I113" s="10"/>
    </row>
    <row r="114" spans="4:9" x14ac:dyDescent="0.3">
      <c r="D114" s="68" t="s">
        <v>124</v>
      </c>
      <c r="E114" s="10">
        <v>41.24</v>
      </c>
      <c r="F114" s="10">
        <v>43.46</v>
      </c>
      <c r="G114" s="5">
        <f t="shared" si="1"/>
        <v>2.2199999999999989</v>
      </c>
      <c r="H114" s="46">
        <f>G114*J12</f>
        <v>17.01837362637362</v>
      </c>
      <c r="I114" s="10"/>
    </row>
    <row r="115" spans="4:9" x14ac:dyDescent="0.3">
      <c r="D115" s="68" t="s">
        <v>67</v>
      </c>
      <c r="E115" s="10">
        <v>79.3</v>
      </c>
      <c r="F115" s="10">
        <v>84.65</v>
      </c>
      <c r="G115" s="5">
        <f t="shared" si="1"/>
        <v>5.3500000000000085</v>
      </c>
      <c r="H115" s="46">
        <f>G115*J12</f>
        <v>41.012747252747317</v>
      </c>
      <c r="I115" s="10"/>
    </row>
    <row r="116" spans="4:9" x14ac:dyDescent="0.3">
      <c r="D116" s="51" t="s">
        <v>68</v>
      </c>
      <c r="E116" s="51">
        <v>136.51</v>
      </c>
      <c r="F116" s="51">
        <v>143.55000000000001</v>
      </c>
      <c r="G116" s="52">
        <f t="shared" si="1"/>
        <v>7.0400000000000205</v>
      </c>
      <c r="H116" s="53">
        <f>G116*J12</f>
        <v>53.968175824175987</v>
      </c>
      <c r="I116" s="51"/>
    </row>
    <row r="117" spans="4:9" x14ac:dyDescent="0.3">
      <c r="D117" s="68" t="s">
        <v>125</v>
      </c>
      <c r="E117" s="10">
        <v>168.05</v>
      </c>
      <c r="F117" s="10">
        <v>174.55</v>
      </c>
      <c r="G117" s="5">
        <f>F117-E117</f>
        <v>6.5</v>
      </c>
      <c r="H117" s="46">
        <f>G117*J12</f>
        <v>49.828571428571429</v>
      </c>
      <c r="I117" s="10"/>
    </row>
    <row r="118" spans="4:9" x14ac:dyDescent="0.3">
      <c r="D118" s="68" t="s">
        <v>126</v>
      </c>
      <c r="E118" s="10">
        <v>67.09</v>
      </c>
      <c r="F118" s="10">
        <v>72.66</v>
      </c>
      <c r="G118" s="5">
        <f t="shared" si="1"/>
        <v>5.5699999999999932</v>
      </c>
      <c r="H118" s="46">
        <f>G118*J12</f>
        <v>42.6992527472527</v>
      </c>
      <c r="I118" s="10"/>
    </row>
    <row r="119" spans="4:9" x14ac:dyDescent="0.3">
      <c r="D119" s="68" t="s">
        <v>69</v>
      </c>
      <c r="E119" s="10">
        <v>85.52</v>
      </c>
      <c r="F119" s="10">
        <v>91.98</v>
      </c>
      <c r="G119" s="5">
        <f t="shared" si="1"/>
        <v>6.460000000000008</v>
      </c>
      <c r="H119" s="46">
        <f>G119*J12</f>
        <v>49.521934065934126</v>
      </c>
      <c r="I119" s="10"/>
    </row>
    <row r="120" spans="4:9" x14ac:dyDescent="0.3">
      <c r="D120" s="68" t="s">
        <v>127</v>
      </c>
      <c r="E120" s="10">
        <v>280.92</v>
      </c>
      <c r="F120" s="10">
        <v>291.52999999999997</v>
      </c>
      <c r="G120" s="5">
        <f t="shared" si="1"/>
        <v>10.609999999999957</v>
      </c>
      <c r="H120" s="46">
        <f>G120*J12</f>
        <v>81.335560439560112</v>
      </c>
      <c r="I120" s="10"/>
    </row>
    <row r="121" spans="4:9" x14ac:dyDescent="0.3">
      <c r="D121" s="68" t="s">
        <v>128</v>
      </c>
      <c r="E121" s="10">
        <v>147.43</v>
      </c>
      <c r="F121" s="10">
        <v>156.25</v>
      </c>
      <c r="G121" s="5">
        <f t="shared" si="1"/>
        <v>8.8199999999999932</v>
      </c>
      <c r="H121" s="46">
        <f>G121*J12</f>
        <v>67.613538461538411</v>
      </c>
      <c r="I121" s="10"/>
    </row>
    <row r="122" spans="4:9" x14ac:dyDescent="0.3">
      <c r="D122" s="68" t="s">
        <v>129</v>
      </c>
      <c r="E122" s="10">
        <v>126.97</v>
      </c>
      <c r="F122" s="10">
        <v>134.29</v>
      </c>
      <c r="G122" s="5">
        <f t="shared" si="1"/>
        <v>7.3199999999999932</v>
      </c>
      <c r="H122" s="46">
        <f>G122*J12</f>
        <v>56.114637362637311</v>
      </c>
      <c r="I122" s="10"/>
    </row>
    <row r="123" spans="4:9" x14ac:dyDescent="0.3">
      <c r="D123" s="68" t="s">
        <v>70</v>
      </c>
      <c r="E123" s="10">
        <v>88.12</v>
      </c>
      <c r="F123" s="10">
        <v>89.77</v>
      </c>
      <c r="G123" s="5">
        <f t="shared" si="1"/>
        <v>1.6499999999999915</v>
      </c>
      <c r="H123" s="46">
        <f>G123*J12</f>
        <v>12.648791208791144</v>
      </c>
      <c r="I123" s="10"/>
    </row>
    <row r="124" spans="4:9" x14ac:dyDescent="0.3">
      <c r="D124" s="68" t="s">
        <v>71</v>
      </c>
      <c r="E124" s="10">
        <v>208.21</v>
      </c>
      <c r="F124" s="10">
        <v>211.98</v>
      </c>
      <c r="G124" s="5">
        <f t="shared" si="1"/>
        <v>3.7699999999999818</v>
      </c>
      <c r="H124" s="46">
        <f>G124*J12</f>
        <v>28.90057142857129</v>
      </c>
      <c r="I124" s="10"/>
    </row>
    <row r="125" spans="4:9" x14ac:dyDescent="0.3">
      <c r="D125" s="68" t="s">
        <v>130</v>
      </c>
      <c r="E125" s="10">
        <v>16.02</v>
      </c>
      <c r="F125" s="10">
        <v>19.2</v>
      </c>
      <c r="G125" s="5">
        <f t="shared" si="1"/>
        <v>3.1799999999999997</v>
      </c>
      <c r="H125" s="46">
        <f>G125*J12</f>
        <v>24.377670329670327</v>
      </c>
      <c r="I125" s="10"/>
    </row>
    <row r="126" spans="4:9" x14ac:dyDescent="0.3">
      <c r="D126" s="68" t="s">
        <v>131</v>
      </c>
      <c r="E126" s="10">
        <v>1.8</v>
      </c>
      <c r="F126" s="10">
        <v>1.82</v>
      </c>
      <c r="G126" s="5">
        <f t="shared" si="1"/>
        <v>2.0000000000000018E-2</v>
      </c>
      <c r="H126" s="46">
        <f>G126*J12</f>
        <v>0.15331868131868145</v>
      </c>
      <c r="I126" s="10"/>
    </row>
    <row r="127" spans="4:9" x14ac:dyDescent="0.3">
      <c r="D127" s="68" t="s">
        <v>72</v>
      </c>
      <c r="E127" s="10">
        <v>94.25</v>
      </c>
      <c r="F127" s="10">
        <v>96.45</v>
      </c>
      <c r="G127" s="5">
        <f t="shared" si="1"/>
        <v>2.2000000000000028</v>
      </c>
      <c r="H127" s="46">
        <f>G127*J12</f>
        <v>16.865054945054968</v>
      </c>
      <c r="I127" s="10"/>
    </row>
    <row r="128" spans="4:9" x14ac:dyDescent="0.3">
      <c r="D128" s="68" t="s">
        <v>73</v>
      </c>
      <c r="E128" s="10">
        <v>235.58</v>
      </c>
      <c r="F128" s="10">
        <v>242.47</v>
      </c>
      <c r="G128" s="5">
        <f t="shared" si="1"/>
        <v>6.8899999999999864</v>
      </c>
      <c r="H128" s="46">
        <f>G128*J12</f>
        <v>52.818285714285615</v>
      </c>
      <c r="I128" s="10"/>
    </row>
    <row r="129" spans="4:9" x14ac:dyDescent="0.3">
      <c r="D129" s="68" t="s">
        <v>74</v>
      </c>
      <c r="E129" s="10">
        <v>56.32</v>
      </c>
      <c r="F129" s="10">
        <v>56.32</v>
      </c>
      <c r="G129" s="5">
        <f t="shared" si="1"/>
        <v>0</v>
      </c>
      <c r="H129" s="46">
        <f>G129*J12</f>
        <v>0</v>
      </c>
      <c r="I129" s="10"/>
    </row>
    <row r="130" spans="4:9" x14ac:dyDescent="0.3">
      <c r="D130" s="68" t="s">
        <v>132</v>
      </c>
      <c r="E130" s="10">
        <v>7.58</v>
      </c>
      <c r="F130" s="10">
        <v>9.27</v>
      </c>
      <c r="G130" s="5">
        <f t="shared" si="1"/>
        <v>1.6899999999999995</v>
      </c>
      <c r="H130" s="46">
        <f>G130*J12</f>
        <v>12.955428571428568</v>
      </c>
      <c r="I130" s="10"/>
    </row>
    <row r="131" spans="4:9" x14ac:dyDescent="0.3">
      <c r="D131" s="68" t="s">
        <v>133</v>
      </c>
      <c r="E131" s="10">
        <v>52.33</v>
      </c>
      <c r="F131" s="10">
        <v>55.75</v>
      </c>
      <c r="G131" s="5">
        <f t="shared" si="1"/>
        <v>3.4200000000000017</v>
      </c>
      <c r="H131" s="46">
        <f>G131*J12</f>
        <v>26.217494505494521</v>
      </c>
      <c r="I131" s="10"/>
    </row>
    <row r="132" spans="4:9" x14ac:dyDescent="0.3">
      <c r="D132" s="68" t="s">
        <v>75</v>
      </c>
      <c r="E132" s="10">
        <v>66.12</v>
      </c>
      <c r="F132" s="10">
        <v>72.2</v>
      </c>
      <c r="G132" s="5">
        <f t="shared" si="1"/>
        <v>6.0799999999999983</v>
      </c>
      <c r="H132" s="46">
        <f>G132*J12</f>
        <v>46.608879120879109</v>
      </c>
      <c r="I132" s="10"/>
    </row>
    <row r="133" spans="4:9" x14ac:dyDescent="0.3">
      <c r="D133" s="68" t="s">
        <v>134</v>
      </c>
      <c r="E133" s="10">
        <v>21.39</v>
      </c>
      <c r="F133" s="10">
        <v>21.44</v>
      </c>
      <c r="G133" s="5">
        <f t="shared" si="1"/>
        <v>5.0000000000000711E-2</v>
      </c>
      <c r="H133" s="46">
        <f>G133*J12</f>
        <v>0.38329670329670879</v>
      </c>
      <c r="I133" s="10"/>
    </row>
    <row r="134" spans="4:9" x14ac:dyDescent="0.3">
      <c r="D134" s="68" t="s">
        <v>135</v>
      </c>
      <c r="E134" s="10">
        <v>79.95</v>
      </c>
      <c r="F134" s="10">
        <v>83.83</v>
      </c>
      <c r="G134" s="5">
        <f t="shared" si="1"/>
        <v>3.8799999999999955</v>
      </c>
      <c r="H134" s="46">
        <f>G134*J12</f>
        <v>29.743824175824141</v>
      </c>
      <c r="I134" s="10"/>
    </row>
    <row r="135" spans="4:9" x14ac:dyDescent="0.3">
      <c r="D135" s="68" t="s">
        <v>76</v>
      </c>
      <c r="E135" s="10">
        <v>46.61</v>
      </c>
      <c r="F135" s="10">
        <v>47.84</v>
      </c>
      <c r="G135" s="5">
        <f t="shared" si="1"/>
        <v>1.230000000000004</v>
      </c>
      <c r="H135" s="46">
        <f>G135*J12</f>
        <v>9.4290989010989321</v>
      </c>
      <c r="I135" s="10"/>
    </row>
    <row r="136" spans="4:9" x14ac:dyDescent="0.3">
      <c r="D136" s="68" t="s">
        <v>136</v>
      </c>
      <c r="E136" s="10">
        <v>146.12</v>
      </c>
      <c r="F136" s="10">
        <v>155.57</v>
      </c>
      <c r="G136" s="5">
        <f t="shared" si="1"/>
        <v>9.4499999999999886</v>
      </c>
      <c r="H136" s="46">
        <f>G136*J12</f>
        <v>72.443076923076845</v>
      </c>
      <c r="I136" s="10"/>
    </row>
    <row r="137" spans="4:9" x14ac:dyDescent="0.3">
      <c r="D137" s="68" t="s">
        <v>137</v>
      </c>
      <c r="E137" s="10">
        <v>126.22</v>
      </c>
      <c r="F137" s="10">
        <v>133.16999999999999</v>
      </c>
      <c r="G137" s="5">
        <f t="shared" si="1"/>
        <v>6.9499999999999886</v>
      </c>
      <c r="H137" s="46">
        <f>G137*J12</f>
        <v>53.27824175824167</v>
      </c>
      <c r="I137" s="54"/>
    </row>
    <row r="138" spans="4:9" x14ac:dyDescent="0.3">
      <c r="D138" s="68" t="s">
        <v>77</v>
      </c>
      <c r="E138" s="10">
        <v>99.56</v>
      </c>
      <c r="F138" s="10">
        <v>105.29</v>
      </c>
      <c r="G138" s="5">
        <f t="shared" si="1"/>
        <v>5.730000000000004</v>
      </c>
      <c r="H138" s="46">
        <f>G138*J12</f>
        <v>43.925802197802227</v>
      </c>
      <c r="I138" s="10"/>
    </row>
    <row r="139" spans="4:9" x14ac:dyDescent="0.3">
      <c r="D139" s="68" t="s">
        <v>138</v>
      </c>
      <c r="E139" s="10">
        <v>109.24</v>
      </c>
      <c r="F139" s="10">
        <v>109.3</v>
      </c>
      <c r="G139" s="5">
        <f t="shared" si="1"/>
        <v>6.0000000000002274E-2</v>
      </c>
      <c r="H139" s="46">
        <f>G139*J12</f>
        <v>0.45995604395606138</v>
      </c>
      <c r="I139" s="10"/>
    </row>
    <row r="140" spans="4:9" x14ac:dyDescent="0.3">
      <c r="D140" s="68" t="s">
        <v>78</v>
      </c>
      <c r="E140" s="10">
        <v>206.78</v>
      </c>
      <c r="F140" s="10">
        <v>222.81</v>
      </c>
      <c r="G140" s="5">
        <f t="shared" si="1"/>
        <v>16.03</v>
      </c>
      <c r="H140" s="46">
        <f>G140*J12</f>
        <v>122.88492307692309</v>
      </c>
      <c r="I140" s="10"/>
    </row>
    <row r="141" spans="4:9" x14ac:dyDescent="0.3">
      <c r="D141" s="68" t="s">
        <v>79</v>
      </c>
      <c r="E141" s="10">
        <v>99.99</v>
      </c>
      <c r="F141" s="10">
        <v>101.66</v>
      </c>
      <c r="G141" s="5">
        <f t="shared" si="1"/>
        <v>1.6700000000000017</v>
      </c>
      <c r="H141" s="46">
        <f>G141*J12</f>
        <v>12.802109890109904</v>
      </c>
      <c r="I141" s="10"/>
    </row>
    <row r="142" spans="4:9" x14ac:dyDescent="0.3">
      <c r="D142" s="68" t="s">
        <v>80</v>
      </c>
      <c r="E142" s="10">
        <v>137.43</v>
      </c>
      <c r="F142" s="10">
        <v>146.9</v>
      </c>
      <c r="G142" s="5">
        <f t="shared" ref="G142:G152" si="2">F142-E142</f>
        <v>9.4699999999999989</v>
      </c>
      <c r="H142" s="46">
        <f>G142*J12</f>
        <v>72.596395604395596</v>
      </c>
      <c r="I142" s="10"/>
    </row>
    <row r="143" spans="4:9" x14ac:dyDescent="0.3">
      <c r="D143" s="68" t="s">
        <v>81</v>
      </c>
      <c r="E143" s="10">
        <v>126.71</v>
      </c>
      <c r="F143" s="10">
        <v>128.08000000000001</v>
      </c>
      <c r="G143" s="5">
        <f t="shared" si="2"/>
        <v>1.3700000000000188</v>
      </c>
      <c r="H143" s="46">
        <f>G143*J12</f>
        <v>10.502329670329814</v>
      </c>
      <c r="I143" s="10"/>
    </row>
    <row r="144" spans="4:9" x14ac:dyDescent="0.3">
      <c r="D144" s="68" t="s">
        <v>139</v>
      </c>
      <c r="E144" s="10">
        <v>124.4</v>
      </c>
      <c r="F144" s="10">
        <v>129.97999999999999</v>
      </c>
      <c r="G144" s="5">
        <f t="shared" si="2"/>
        <v>5.5799999999999841</v>
      </c>
      <c r="H144" s="46">
        <f>G144*J12</f>
        <v>42.775912087911969</v>
      </c>
      <c r="I144" s="10"/>
    </row>
    <row r="145" spans="4:9" x14ac:dyDescent="0.3">
      <c r="D145" s="68" t="s">
        <v>82</v>
      </c>
      <c r="E145" s="10">
        <v>111.91</v>
      </c>
      <c r="F145" s="10">
        <v>116.01</v>
      </c>
      <c r="G145" s="5">
        <f t="shared" si="2"/>
        <v>4.1000000000000085</v>
      </c>
      <c r="H145" s="46">
        <f>G145*J12</f>
        <v>31.430329670329737</v>
      </c>
      <c r="I145" s="10"/>
    </row>
    <row r="146" spans="4:9" x14ac:dyDescent="0.3">
      <c r="D146" s="68" t="s">
        <v>140</v>
      </c>
      <c r="E146" s="10">
        <v>77.36</v>
      </c>
      <c r="F146" s="10">
        <v>80.45</v>
      </c>
      <c r="G146" s="5">
        <f t="shared" si="2"/>
        <v>3.0900000000000034</v>
      </c>
      <c r="H146" s="46">
        <f>G146*J12</f>
        <v>23.687736263736291</v>
      </c>
      <c r="I146" s="10"/>
    </row>
    <row r="147" spans="4:9" x14ac:dyDescent="0.3">
      <c r="D147" s="68" t="s">
        <v>141</v>
      </c>
      <c r="E147" s="10">
        <v>59.27</v>
      </c>
      <c r="F147" s="10">
        <v>61.39</v>
      </c>
      <c r="G147" s="5">
        <f t="shared" si="2"/>
        <v>2.1199999999999974</v>
      </c>
      <c r="H147" s="46">
        <f>G147*J12</f>
        <v>16.251780219780201</v>
      </c>
      <c r="I147" s="10"/>
    </row>
    <row r="148" spans="4:9" x14ac:dyDescent="0.3">
      <c r="D148" s="68" t="s">
        <v>142</v>
      </c>
      <c r="E148" s="10">
        <v>202.46</v>
      </c>
      <c r="F148" s="10">
        <v>222.08</v>
      </c>
      <c r="G148" s="5">
        <f t="shared" si="2"/>
        <v>19.620000000000005</v>
      </c>
      <c r="H148" s="46">
        <f>G148*J12</f>
        <v>150.4056263736264</v>
      </c>
      <c r="I148" s="10"/>
    </row>
    <row r="149" spans="4:9" x14ac:dyDescent="0.3">
      <c r="D149" s="68" t="s">
        <v>143</v>
      </c>
      <c r="E149" s="10">
        <v>48.99</v>
      </c>
      <c r="F149" s="10">
        <v>49.21</v>
      </c>
      <c r="G149" s="5">
        <f t="shared" si="2"/>
        <v>0.21999999999999886</v>
      </c>
      <c r="H149" s="46">
        <f>G149*J12</f>
        <v>1.6865054945054858</v>
      </c>
      <c r="I149" s="10"/>
    </row>
    <row r="150" spans="4:9" x14ac:dyDescent="0.3">
      <c r="D150" s="68" t="s">
        <v>83</v>
      </c>
      <c r="E150" s="10">
        <v>101.04</v>
      </c>
      <c r="F150" s="10">
        <v>103.24</v>
      </c>
      <c r="G150" s="5">
        <f t="shared" si="2"/>
        <v>2.1999999999999886</v>
      </c>
      <c r="H150" s="46">
        <f>G150*J12</f>
        <v>16.865054945054858</v>
      </c>
      <c r="I150" s="10"/>
    </row>
    <row r="151" spans="4:9" x14ac:dyDescent="0.3">
      <c r="D151" s="68" t="s">
        <v>144</v>
      </c>
      <c r="E151" s="10">
        <v>385.49</v>
      </c>
      <c r="F151" s="10">
        <v>405.56</v>
      </c>
      <c r="G151" s="5">
        <f t="shared" si="2"/>
        <v>20.069999999999993</v>
      </c>
      <c r="H151" s="46">
        <f>G151*J12</f>
        <v>153.85529670329666</v>
      </c>
      <c r="I151" s="10"/>
    </row>
    <row r="152" spans="4:9" x14ac:dyDescent="0.3">
      <c r="D152" s="68" t="s">
        <v>145</v>
      </c>
      <c r="E152" s="10">
        <v>124.64</v>
      </c>
      <c r="F152" s="10">
        <v>138.83000000000001</v>
      </c>
      <c r="G152" s="5">
        <f t="shared" si="2"/>
        <v>14.190000000000012</v>
      </c>
      <c r="H152" s="46">
        <f>G152*J12</f>
        <v>108.77960439560449</v>
      </c>
      <c r="I152" s="10"/>
    </row>
    <row r="153" spans="4:9" x14ac:dyDescent="0.3">
      <c r="D153" s="17" t="s">
        <v>5</v>
      </c>
      <c r="E153" s="19"/>
      <c r="F153" s="19"/>
      <c r="G153" s="70">
        <f>SUM(G14:G152)</f>
        <v>451.66999999999967</v>
      </c>
      <c r="H153" s="70">
        <f>SUM(H13:H152)</f>
        <v>3750.3168221313554</v>
      </c>
      <c r="I153" s="5"/>
    </row>
    <row r="154" spans="4:9" x14ac:dyDescent="0.3">
      <c r="D154" s="71" t="s">
        <v>7</v>
      </c>
      <c r="G154" s="72"/>
      <c r="H154" s="72"/>
      <c r="I154" s="72" t="s">
        <v>204</v>
      </c>
    </row>
    <row r="155" spans="4:9" x14ac:dyDescent="0.3">
      <c r="D155" s="73" t="s">
        <v>84</v>
      </c>
      <c r="E155" s="74"/>
      <c r="F155" s="74"/>
      <c r="G155" s="74"/>
      <c r="H155" s="74"/>
      <c r="I155" s="74"/>
    </row>
  </sheetData>
  <mergeCells count="2">
    <mergeCell ref="H15:H24"/>
    <mergeCell ref="H27:H32"/>
  </mergeCells>
  <pageMargins left="0.70866141732283472" right="0.70866141732283472" top="0.74803149606299213" bottom="0.74803149606299213" header="0.31496062992125984" footer="0.31496062992125984"/>
  <pageSetup paperSize="9" scale="65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53"/>
  <sheetViews>
    <sheetView topLeftCell="A43" workbookViewId="0">
      <selection sqref="A1:H153"/>
    </sheetView>
  </sheetViews>
  <sheetFormatPr baseColWidth="10" defaultRowHeight="14.4" x14ac:dyDescent="0.3"/>
  <cols>
    <col min="3" max="3" width="14.88671875" customWidth="1"/>
    <col min="4" max="4" width="14.33203125" customWidth="1"/>
    <col min="5" max="5" width="18.33203125" customWidth="1"/>
    <col min="6" max="6" width="11.44140625" customWidth="1"/>
  </cols>
  <sheetData>
    <row r="2" spans="2:12" x14ac:dyDescent="0.3">
      <c r="E2" s="122" t="s">
        <v>218</v>
      </c>
      <c r="F2" s="123" t="s">
        <v>189</v>
      </c>
      <c r="G2" s="123" t="s">
        <v>188</v>
      </c>
      <c r="H2" s="123" t="s">
        <v>190</v>
      </c>
    </row>
    <row r="3" spans="2:12" x14ac:dyDescent="0.3">
      <c r="D3" s="122" t="s">
        <v>191</v>
      </c>
      <c r="E3" s="122" t="s">
        <v>219</v>
      </c>
      <c r="F3" s="10">
        <v>1</v>
      </c>
      <c r="G3" s="10">
        <v>43</v>
      </c>
      <c r="H3" s="10">
        <f>+F3/G3</f>
        <v>2.3255813953488372E-2</v>
      </c>
    </row>
    <row r="4" spans="2:12" x14ac:dyDescent="0.3">
      <c r="D4" s="122" t="s">
        <v>192</v>
      </c>
      <c r="E4" s="122">
        <v>16498</v>
      </c>
      <c r="F4">
        <f>885.9+918+1105.2+880.7</f>
        <v>3789.8</v>
      </c>
      <c r="G4">
        <f>272+229+236+230</f>
        <v>967</v>
      </c>
      <c r="H4" s="10"/>
    </row>
    <row r="5" spans="2:12" x14ac:dyDescent="0.3">
      <c r="D5" s="122" t="s">
        <v>192</v>
      </c>
      <c r="E5" s="122">
        <v>21232</v>
      </c>
      <c r="F5" s="10"/>
      <c r="G5" s="10"/>
      <c r="H5" s="10"/>
    </row>
    <row r="6" spans="2:12" x14ac:dyDescent="0.3">
      <c r="B6" s="15" t="s">
        <v>0</v>
      </c>
      <c r="C6" s="15"/>
      <c r="D6" s="15"/>
      <c r="E6" s="15" t="s">
        <v>223</v>
      </c>
      <c r="F6" s="122">
        <f>+F5+F4</f>
        <v>3789.8</v>
      </c>
      <c r="G6" s="122">
        <f>+G5+G4</f>
        <v>967</v>
      </c>
      <c r="H6" s="10">
        <f>+F6/G6</f>
        <v>3.9191313340227509</v>
      </c>
    </row>
    <row r="7" spans="2:12" x14ac:dyDescent="0.3">
      <c r="B7" s="15" t="s">
        <v>146</v>
      </c>
      <c r="D7" s="15"/>
      <c r="E7" s="15"/>
      <c r="F7" s="15"/>
      <c r="G7" s="15"/>
    </row>
    <row r="8" spans="2:12" x14ac:dyDescent="0.3">
      <c r="B8" s="15" t="s">
        <v>224</v>
      </c>
      <c r="C8" s="15"/>
      <c r="D8" s="15"/>
      <c r="E8" s="15"/>
      <c r="F8" s="15"/>
      <c r="G8" s="15"/>
      <c r="J8" t="s">
        <v>189</v>
      </c>
      <c r="K8" t="s">
        <v>188</v>
      </c>
      <c r="L8" t="s">
        <v>190</v>
      </c>
    </row>
    <row r="9" spans="2:12" x14ac:dyDescent="0.3">
      <c r="B9" s="58"/>
      <c r="C9" s="15"/>
      <c r="D9" s="58"/>
      <c r="E9" s="58"/>
      <c r="F9" s="59" t="s">
        <v>151</v>
      </c>
      <c r="H9" s="60">
        <f>+L9</f>
        <v>2.3255813953488372E-2</v>
      </c>
      <c r="I9" t="s">
        <v>191</v>
      </c>
      <c r="J9">
        <v>1</v>
      </c>
      <c r="K9">
        <v>43</v>
      </c>
      <c r="L9">
        <f>+J9/K9</f>
        <v>2.3255813953488372E-2</v>
      </c>
    </row>
    <row r="10" spans="2:12" ht="15" thickBot="1" x14ac:dyDescent="0.35">
      <c r="B10" s="58"/>
      <c r="C10" s="15"/>
      <c r="D10" s="58"/>
      <c r="E10" s="58"/>
      <c r="F10" s="61" t="s">
        <v>152</v>
      </c>
      <c r="H10" s="58">
        <f>+L10</f>
        <v>3.9191313340227509</v>
      </c>
      <c r="I10" t="s">
        <v>192</v>
      </c>
      <c r="J10">
        <f>885.9+918+1105.2+880.7</f>
        <v>3789.8</v>
      </c>
      <c r="K10">
        <f>272+229+236+230</f>
        <v>967</v>
      </c>
      <c r="L10">
        <f>+J10/K10</f>
        <v>3.9191313340227509</v>
      </c>
    </row>
    <row r="11" spans="2:12" ht="15.6" thickTop="1" thickBot="1" x14ac:dyDescent="0.35">
      <c r="B11" s="62" t="s">
        <v>8</v>
      </c>
      <c r="C11" s="62" t="s">
        <v>1</v>
      </c>
      <c r="D11" s="62" t="s">
        <v>2</v>
      </c>
      <c r="E11" s="62" t="s">
        <v>3</v>
      </c>
      <c r="F11" s="62" t="s">
        <v>4</v>
      </c>
      <c r="G11" s="62" t="s">
        <v>6</v>
      </c>
      <c r="H11" s="38" t="s">
        <v>150</v>
      </c>
      <c r="J11">
        <f>SUM(J9:J10)</f>
        <v>3790.8</v>
      </c>
    </row>
    <row r="12" spans="2:12" ht="15" thickTop="1" x14ac:dyDescent="0.3">
      <c r="B12" s="63" t="s">
        <v>85</v>
      </c>
      <c r="C12" s="40">
        <v>1.61</v>
      </c>
      <c r="D12" s="40">
        <v>1.61</v>
      </c>
      <c r="E12" s="41">
        <f t="shared" ref="E12:E75" si="0">D12-C12</f>
        <v>0</v>
      </c>
      <c r="F12" s="48">
        <f>E12*H9</f>
        <v>0</v>
      </c>
      <c r="G12" s="35"/>
      <c r="H12" s="49">
        <f>0.1*F12</f>
        <v>0</v>
      </c>
      <c r="J12" s="56">
        <f>+F151</f>
        <v>3336.9742422741165</v>
      </c>
    </row>
    <row r="13" spans="2:12" x14ac:dyDescent="0.3">
      <c r="B13" s="64" t="s">
        <v>86</v>
      </c>
      <c r="C13" s="24"/>
      <c r="D13" s="24"/>
      <c r="E13" s="25">
        <f t="shared" si="0"/>
        <v>0</v>
      </c>
      <c r="F13" s="196">
        <f>E18*H9</f>
        <v>4.9302325581395454E-2</v>
      </c>
      <c r="G13" s="36"/>
      <c r="H13" s="49">
        <f>0.1*F13</f>
        <v>4.9302325581395455E-3</v>
      </c>
    </row>
    <row r="14" spans="2:12" x14ac:dyDescent="0.3">
      <c r="B14" s="64" t="s">
        <v>87</v>
      </c>
      <c r="C14" s="24"/>
      <c r="D14" s="24"/>
      <c r="E14" s="25">
        <f t="shared" si="0"/>
        <v>0</v>
      </c>
      <c r="F14" s="197"/>
      <c r="G14" s="36"/>
      <c r="H14" s="49">
        <f t="shared" ref="H14:H77" si="1">0.1*F14</f>
        <v>0</v>
      </c>
      <c r="J14" s="56">
        <f>+J11-J12</f>
        <v>453.8257577258837</v>
      </c>
    </row>
    <row r="15" spans="2:12" x14ac:dyDescent="0.3">
      <c r="B15" s="64" t="s">
        <v>88</v>
      </c>
      <c r="C15" s="24"/>
      <c r="D15" s="24"/>
      <c r="E15" s="25">
        <f t="shared" si="0"/>
        <v>0</v>
      </c>
      <c r="F15" s="197"/>
      <c r="G15" s="36"/>
      <c r="H15" s="49">
        <f t="shared" si="1"/>
        <v>0</v>
      </c>
    </row>
    <row r="16" spans="2:12" x14ac:dyDescent="0.3">
      <c r="B16" s="65" t="s">
        <v>9</v>
      </c>
      <c r="C16" s="24"/>
      <c r="D16" s="24"/>
      <c r="E16" s="25">
        <f t="shared" si="0"/>
        <v>0</v>
      </c>
      <c r="F16" s="197"/>
      <c r="G16" s="36"/>
      <c r="H16" s="49">
        <f t="shared" si="1"/>
        <v>0</v>
      </c>
    </row>
    <row r="17" spans="2:8" x14ac:dyDescent="0.3">
      <c r="B17" s="76" t="s">
        <v>10</v>
      </c>
      <c r="C17" s="69">
        <v>9.06</v>
      </c>
      <c r="D17" s="69">
        <v>9.06</v>
      </c>
      <c r="E17" s="69">
        <f>D17-C17</f>
        <v>0</v>
      </c>
      <c r="F17" s="197"/>
      <c r="G17" s="36"/>
      <c r="H17" s="49">
        <f t="shared" si="1"/>
        <v>0</v>
      </c>
    </row>
    <row r="18" spans="2:8" x14ac:dyDescent="0.3">
      <c r="B18" s="65" t="s">
        <v>11</v>
      </c>
      <c r="C18" s="24">
        <v>132.97999999999999</v>
      </c>
      <c r="D18" s="24">
        <v>135.1</v>
      </c>
      <c r="E18" s="25">
        <f>D18-C18</f>
        <v>2.1200000000000045</v>
      </c>
      <c r="F18" s="197"/>
      <c r="G18" s="36"/>
      <c r="H18" s="49">
        <f t="shared" si="1"/>
        <v>0</v>
      </c>
    </row>
    <row r="19" spans="2:8" x14ac:dyDescent="0.3">
      <c r="B19" s="65" t="s">
        <v>12</v>
      </c>
      <c r="C19" s="24"/>
      <c r="D19" s="24"/>
      <c r="E19" s="25">
        <f t="shared" si="0"/>
        <v>0</v>
      </c>
      <c r="F19" s="197"/>
      <c r="G19" s="36"/>
      <c r="H19" s="49">
        <f t="shared" si="1"/>
        <v>0</v>
      </c>
    </row>
    <row r="20" spans="2:8" x14ac:dyDescent="0.3">
      <c r="B20" s="76" t="s">
        <v>13</v>
      </c>
      <c r="C20" s="77">
        <v>0.56999999999999995</v>
      </c>
      <c r="D20" s="77">
        <v>0.56999999999999995</v>
      </c>
      <c r="E20" s="78">
        <f>D20-C20</f>
        <v>0</v>
      </c>
      <c r="F20" s="197"/>
      <c r="G20" s="36"/>
      <c r="H20" s="49">
        <f t="shared" si="1"/>
        <v>0</v>
      </c>
    </row>
    <row r="21" spans="2:8" x14ac:dyDescent="0.3">
      <c r="B21" s="65" t="s">
        <v>89</v>
      </c>
      <c r="C21" s="24"/>
      <c r="D21" s="24"/>
      <c r="E21" s="25">
        <f t="shared" si="0"/>
        <v>0</v>
      </c>
      <c r="F21" s="197"/>
      <c r="G21" s="36"/>
      <c r="H21" s="49">
        <f t="shared" si="1"/>
        <v>0</v>
      </c>
    </row>
    <row r="22" spans="2:8" x14ac:dyDescent="0.3">
      <c r="B22" s="65" t="s">
        <v>147</v>
      </c>
      <c r="C22" s="24"/>
      <c r="D22" s="24"/>
      <c r="E22" s="25">
        <f t="shared" si="0"/>
        <v>0</v>
      </c>
      <c r="F22" s="198"/>
      <c r="G22" s="36"/>
      <c r="H22" s="49">
        <f t="shared" si="1"/>
        <v>0</v>
      </c>
    </row>
    <row r="23" spans="2:8" x14ac:dyDescent="0.3">
      <c r="B23" s="66" t="s">
        <v>149</v>
      </c>
      <c r="C23" s="32">
        <v>0.65</v>
      </c>
      <c r="D23" s="32">
        <v>0.76</v>
      </c>
      <c r="E23" s="25">
        <f t="shared" si="0"/>
        <v>0.10999999999999999</v>
      </c>
      <c r="F23" s="34">
        <f>E23*H9</f>
        <v>2.5581395348837207E-3</v>
      </c>
      <c r="G23" s="5"/>
      <c r="H23" s="49">
        <f t="shared" si="1"/>
        <v>2.558139534883721E-4</v>
      </c>
    </row>
    <row r="24" spans="2:8" x14ac:dyDescent="0.3">
      <c r="B24" s="66" t="s">
        <v>16</v>
      </c>
      <c r="C24" s="32">
        <v>34.99</v>
      </c>
      <c r="D24" s="32">
        <v>35.020000000000003</v>
      </c>
      <c r="E24" s="33">
        <f t="shared" si="0"/>
        <v>3.0000000000001137E-2</v>
      </c>
      <c r="F24" s="34">
        <f>E24*H9</f>
        <v>6.9767441860467763E-4</v>
      </c>
      <c r="G24" s="5"/>
      <c r="H24" s="49">
        <f t="shared" si="1"/>
        <v>6.9767441860467768E-5</v>
      </c>
    </row>
    <row r="25" spans="2:8" x14ac:dyDescent="0.3">
      <c r="B25" s="67" t="s">
        <v>90</v>
      </c>
      <c r="C25" s="29"/>
      <c r="D25" s="29"/>
      <c r="E25" s="30">
        <f t="shared" si="0"/>
        <v>0</v>
      </c>
      <c r="F25" s="193">
        <f>E28*H9</f>
        <v>9.4883720930232854E-2</v>
      </c>
      <c r="G25" s="36"/>
      <c r="H25" s="49">
        <f t="shared" si="1"/>
        <v>9.4883720930232854E-3</v>
      </c>
    </row>
    <row r="26" spans="2:8" x14ac:dyDescent="0.3">
      <c r="B26" s="67" t="s">
        <v>14</v>
      </c>
      <c r="C26" s="29"/>
      <c r="D26" s="29"/>
      <c r="E26" s="30">
        <f t="shared" si="0"/>
        <v>0</v>
      </c>
      <c r="F26" s="194"/>
      <c r="G26" s="36"/>
      <c r="H26" s="49">
        <f t="shared" si="1"/>
        <v>0</v>
      </c>
    </row>
    <row r="27" spans="2:8" x14ac:dyDescent="0.3">
      <c r="B27" s="67" t="s">
        <v>148</v>
      </c>
      <c r="C27" s="29"/>
      <c r="D27" s="29"/>
      <c r="E27" s="30">
        <f t="shared" si="0"/>
        <v>0</v>
      </c>
      <c r="F27" s="194"/>
      <c r="G27" s="36"/>
      <c r="H27" s="49">
        <f t="shared" si="1"/>
        <v>0</v>
      </c>
    </row>
    <row r="28" spans="2:8" x14ac:dyDescent="0.3">
      <c r="B28" s="67" t="s">
        <v>15</v>
      </c>
      <c r="C28" s="29">
        <v>111.32</v>
      </c>
      <c r="D28" s="29">
        <v>115.4</v>
      </c>
      <c r="E28" s="30">
        <f t="shared" si="0"/>
        <v>4.0800000000000125</v>
      </c>
      <c r="F28" s="194"/>
      <c r="G28" s="36"/>
      <c r="H28" s="49">
        <f t="shared" si="1"/>
        <v>0</v>
      </c>
    </row>
    <row r="29" spans="2:8" x14ac:dyDescent="0.3">
      <c r="B29" s="67" t="s">
        <v>17</v>
      </c>
      <c r="C29" s="29"/>
      <c r="D29" s="29"/>
      <c r="E29" s="30">
        <f t="shared" si="0"/>
        <v>0</v>
      </c>
      <c r="F29" s="194"/>
      <c r="G29" s="36"/>
      <c r="H29" s="49">
        <f t="shared" si="1"/>
        <v>0</v>
      </c>
    </row>
    <row r="30" spans="2:8" x14ac:dyDescent="0.3">
      <c r="B30" s="67" t="s">
        <v>91</v>
      </c>
      <c r="C30" s="29"/>
      <c r="D30" s="29"/>
      <c r="E30" s="30">
        <f t="shared" si="0"/>
        <v>0</v>
      </c>
      <c r="F30" s="195"/>
      <c r="G30" s="36"/>
      <c r="H30" s="49">
        <f t="shared" si="1"/>
        <v>0</v>
      </c>
    </row>
    <row r="31" spans="2:8" x14ac:dyDescent="0.3">
      <c r="B31" s="66" t="s">
        <v>92</v>
      </c>
      <c r="C31" s="6">
        <v>6.91</v>
      </c>
      <c r="D31" s="6">
        <v>6.91</v>
      </c>
      <c r="E31" s="5">
        <f t="shared" si="0"/>
        <v>0</v>
      </c>
      <c r="F31" s="7">
        <f>E31*H9</f>
        <v>0</v>
      </c>
      <c r="G31" s="5"/>
      <c r="H31" s="49">
        <f t="shared" si="1"/>
        <v>0</v>
      </c>
    </row>
    <row r="32" spans="2:8" x14ac:dyDescent="0.3">
      <c r="B32" s="66" t="s">
        <v>93</v>
      </c>
      <c r="C32" s="6">
        <v>24.33</v>
      </c>
      <c r="D32" s="6">
        <v>24.33</v>
      </c>
      <c r="E32" s="5">
        <f t="shared" si="0"/>
        <v>0</v>
      </c>
      <c r="F32" s="7">
        <f>E32*H9</f>
        <v>0</v>
      </c>
      <c r="G32" s="5"/>
      <c r="H32" s="49">
        <f t="shared" si="1"/>
        <v>0</v>
      </c>
    </row>
    <row r="33" spans="2:8" x14ac:dyDescent="0.3">
      <c r="B33" s="66" t="s">
        <v>94</v>
      </c>
      <c r="C33" s="5">
        <v>36.46</v>
      </c>
      <c r="D33" s="5">
        <v>36.46</v>
      </c>
      <c r="E33" s="5">
        <f t="shared" si="0"/>
        <v>0</v>
      </c>
      <c r="F33" s="7">
        <f>E33*H9</f>
        <v>0</v>
      </c>
      <c r="G33" s="5"/>
      <c r="H33" s="49">
        <f t="shared" si="1"/>
        <v>0</v>
      </c>
    </row>
    <row r="34" spans="2:8" x14ac:dyDescent="0.3">
      <c r="B34" s="66" t="s">
        <v>95</v>
      </c>
      <c r="C34" s="6">
        <v>11.58</v>
      </c>
      <c r="D34" s="6">
        <v>11.58</v>
      </c>
      <c r="E34" s="5">
        <f t="shared" si="0"/>
        <v>0</v>
      </c>
      <c r="F34" s="7">
        <f>E34*H9</f>
        <v>0</v>
      </c>
      <c r="G34" s="5"/>
      <c r="H34" s="49">
        <f t="shared" si="1"/>
        <v>0</v>
      </c>
    </row>
    <row r="35" spans="2:8" x14ac:dyDescent="0.3">
      <c r="B35" s="66" t="s">
        <v>96</v>
      </c>
      <c r="C35" s="6">
        <v>7.3</v>
      </c>
      <c r="D35" s="6">
        <v>7.3</v>
      </c>
      <c r="E35" s="5">
        <f t="shared" si="0"/>
        <v>0</v>
      </c>
      <c r="F35" s="7">
        <f>E35*H9</f>
        <v>0</v>
      </c>
      <c r="G35" s="5"/>
      <c r="H35" s="49">
        <f t="shared" si="1"/>
        <v>0</v>
      </c>
    </row>
    <row r="36" spans="2:8" x14ac:dyDescent="0.3">
      <c r="B36" s="66" t="s">
        <v>97</v>
      </c>
      <c r="C36" s="6">
        <v>22.69</v>
      </c>
      <c r="D36" s="6">
        <v>22.69</v>
      </c>
      <c r="E36" s="5">
        <f t="shared" si="0"/>
        <v>0</v>
      </c>
      <c r="F36" s="7">
        <f>E36*H9</f>
        <v>0</v>
      </c>
      <c r="G36" s="5"/>
      <c r="H36" s="49">
        <f t="shared" si="1"/>
        <v>0</v>
      </c>
    </row>
    <row r="37" spans="2:8" x14ac:dyDescent="0.3">
      <c r="B37" s="66" t="s">
        <v>98</v>
      </c>
      <c r="C37" s="6">
        <v>5.0999999999999996</v>
      </c>
      <c r="D37" s="6">
        <v>5.0999999999999996</v>
      </c>
      <c r="E37" s="5">
        <f t="shared" si="0"/>
        <v>0</v>
      </c>
      <c r="F37" s="7">
        <f>E37*H9</f>
        <v>0</v>
      </c>
      <c r="G37" s="5"/>
      <c r="H37" s="49">
        <f t="shared" si="1"/>
        <v>0</v>
      </c>
    </row>
    <row r="38" spans="2:8" x14ac:dyDescent="0.3">
      <c r="B38" s="66" t="s">
        <v>99</v>
      </c>
      <c r="C38" s="6">
        <v>24.07</v>
      </c>
      <c r="D38" s="6">
        <v>24.07</v>
      </c>
      <c r="E38" s="5">
        <f t="shared" si="0"/>
        <v>0</v>
      </c>
      <c r="F38" s="7">
        <f>E38*H9</f>
        <v>0</v>
      </c>
      <c r="G38" s="5"/>
      <c r="H38" s="49">
        <f t="shared" si="1"/>
        <v>0</v>
      </c>
    </row>
    <row r="39" spans="2:8" x14ac:dyDescent="0.3">
      <c r="B39" s="66" t="s">
        <v>100</v>
      </c>
      <c r="C39" s="6">
        <v>14.48</v>
      </c>
      <c r="D39" s="6">
        <v>14.48</v>
      </c>
      <c r="E39" s="5">
        <f t="shared" si="0"/>
        <v>0</v>
      </c>
      <c r="F39" s="7">
        <f>E39*H9</f>
        <v>0</v>
      </c>
      <c r="G39" s="5"/>
      <c r="H39" s="49">
        <f t="shared" si="1"/>
        <v>0</v>
      </c>
    </row>
    <row r="40" spans="2:8" x14ac:dyDescent="0.3">
      <c r="B40" s="66" t="s">
        <v>101</v>
      </c>
      <c r="C40" s="6">
        <v>12.09</v>
      </c>
      <c r="D40" s="6">
        <v>12.09</v>
      </c>
      <c r="E40" s="5">
        <f t="shared" si="0"/>
        <v>0</v>
      </c>
      <c r="F40" s="7">
        <f>E40*H9</f>
        <v>0</v>
      </c>
      <c r="G40" s="5"/>
      <c r="H40" s="49">
        <f t="shared" si="1"/>
        <v>0</v>
      </c>
    </row>
    <row r="41" spans="2:8" x14ac:dyDescent="0.3">
      <c r="B41" s="66" t="s">
        <v>102</v>
      </c>
      <c r="C41" s="6">
        <v>2.96</v>
      </c>
      <c r="D41" s="6">
        <v>2.96</v>
      </c>
      <c r="E41" s="5">
        <f t="shared" si="0"/>
        <v>0</v>
      </c>
      <c r="F41" s="7">
        <f>E41*H9</f>
        <v>0</v>
      </c>
      <c r="G41" s="5"/>
      <c r="H41" s="49">
        <f t="shared" si="1"/>
        <v>0</v>
      </c>
    </row>
    <row r="42" spans="2:8" x14ac:dyDescent="0.3">
      <c r="B42" s="66" t="s">
        <v>103</v>
      </c>
      <c r="C42" s="6">
        <v>16.600000000000001</v>
      </c>
      <c r="D42" s="6">
        <v>16.600000000000001</v>
      </c>
      <c r="E42" s="5">
        <f t="shared" si="0"/>
        <v>0</v>
      </c>
      <c r="F42" s="46">
        <f>E42*H9</f>
        <v>0</v>
      </c>
      <c r="G42" s="10"/>
      <c r="H42" s="49">
        <f t="shared" si="1"/>
        <v>0</v>
      </c>
    </row>
    <row r="43" spans="2:8" x14ac:dyDescent="0.3">
      <c r="B43" s="66" t="s">
        <v>104</v>
      </c>
      <c r="C43" s="10">
        <v>32.619999999999997</v>
      </c>
      <c r="D43" s="10">
        <v>32.619999999999997</v>
      </c>
      <c r="E43" s="5">
        <f>D43-C43</f>
        <v>0</v>
      </c>
      <c r="F43" s="46">
        <f>E43*H9</f>
        <v>0</v>
      </c>
      <c r="G43" s="10"/>
      <c r="H43" s="49">
        <f t="shared" si="1"/>
        <v>0</v>
      </c>
    </row>
    <row r="44" spans="2:8" x14ac:dyDescent="0.3">
      <c r="B44" s="66" t="s">
        <v>105</v>
      </c>
      <c r="C44" s="10">
        <v>33.57</v>
      </c>
      <c r="D44" s="10">
        <v>33.57</v>
      </c>
      <c r="E44" s="5">
        <f t="shared" si="0"/>
        <v>0</v>
      </c>
      <c r="F44" s="46">
        <f>E44*H9</f>
        <v>0</v>
      </c>
      <c r="G44" s="10"/>
      <c r="H44" s="49">
        <f t="shared" si="1"/>
        <v>0</v>
      </c>
    </row>
    <row r="45" spans="2:8" x14ac:dyDescent="0.3">
      <c r="B45" s="66" t="s">
        <v>106</v>
      </c>
      <c r="C45" s="10">
        <v>14.65</v>
      </c>
      <c r="D45" s="10">
        <v>14.65</v>
      </c>
      <c r="E45" s="5">
        <f>D45-C45</f>
        <v>0</v>
      </c>
      <c r="F45" s="46">
        <f>E45*H9</f>
        <v>0</v>
      </c>
      <c r="G45" s="10"/>
      <c r="H45" s="49">
        <f t="shared" si="1"/>
        <v>0</v>
      </c>
    </row>
    <row r="46" spans="2:8" x14ac:dyDescent="0.3">
      <c r="B46" s="66" t="s">
        <v>18</v>
      </c>
      <c r="C46" s="10">
        <v>1.58</v>
      </c>
      <c r="D46" s="10">
        <v>1.58</v>
      </c>
      <c r="E46" s="5">
        <f t="shared" si="0"/>
        <v>0</v>
      </c>
      <c r="F46" s="46">
        <f>E46*H9</f>
        <v>0</v>
      </c>
      <c r="G46" s="10"/>
      <c r="H46" s="49">
        <f t="shared" si="1"/>
        <v>0</v>
      </c>
    </row>
    <row r="47" spans="2:8" x14ac:dyDescent="0.3">
      <c r="B47" s="66" t="s">
        <v>19</v>
      </c>
      <c r="C47" s="10">
        <v>78.02</v>
      </c>
      <c r="D47" s="10">
        <v>78.02</v>
      </c>
      <c r="E47" s="5">
        <f>D47-C47</f>
        <v>0</v>
      </c>
      <c r="F47" s="46">
        <f>E47*H9</f>
        <v>0</v>
      </c>
      <c r="G47" s="10"/>
      <c r="H47" s="49">
        <f t="shared" si="1"/>
        <v>0</v>
      </c>
    </row>
    <row r="48" spans="2:8" x14ac:dyDescent="0.3">
      <c r="B48" s="66" t="s">
        <v>107</v>
      </c>
      <c r="C48" s="10">
        <v>22.06</v>
      </c>
      <c r="D48" s="10">
        <v>22.06</v>
      </c>
      <c r="E48" s="5">
        <f t="shared" si="0"/>
        <v>0</v>
      </c>
      <c r="F48" s="46">
        <f>E48*H9</f>
        <v>0</v>
      </c>
      <c r="G48" s="10"/>
      <c r="H48" s="49">
        <f t="shared" si="1"/>
        <v>0</v>
      </c>
    </row>
    <row r="49" spans="2:8" x14ac:dyDescent="0.3">
      <c r="B49" s="66" t="s">
        <v>108</v>
      </c>
      <c r="C49" s="10">
        <v>5.93</v>
      </c>
      <c r="D49" s="10">
        <v>5.93</v>
      </c>
      <c r="E49" s="5">
        <f t="shared" si="0"/>
        <v>0</v>
      </c>
      <c r="F49" s="46">
        <f>E49*H9</f>
        <v>0</v>
      </c>
      <c r="G49" s="10"/>
      <c r="H49" s="49">
        <f t="shared" si="1"/>
        <v>0</v>
      </c>
    </row>
    <row r="50" spans="2:8" x14ac:dyDescent="0.3">
      <c r="B50" s="66" t="s">
        <v>20</v>
      </c>
      <c r="C50" s="10">
        <v>17.2</v>
      </c>
      <c r="D50" s="10">
        <v>17.2</v>
      </c>
      <c r="E50" s="5">
        <f t="shared" si="0"/>
        <v>0</v>
      </c>
      <c r="F50" s="46">
        <f>E50*H9</f>
        <v>0</v>
      </c>
      <c r="G50" s="10"/>
      <c r="H50" s="49">
        <f t="shared" si="1"/>
        <v>0</v>
      </c>
    </row>
    <row r="51" spans="2:8" x14ac:dyDescent="0.3">
      <c r="B51" s="66" t="s">
        <v>21</v>
      </c>
      <c r="C51" s="10">
        <v>4.0199999999999996</v>
      </c>
      <c r="D51" s="10">
        <v>4.0199999999999996</v>
      </c>
      <c r="E51" s="5">
        <f t="shared" si="0"/>
        <v>0</v>
      </c>
      <c r="F51" s="46">
        <f>E51*H9</f>
        <v>0</v>
      </c>
      <c r="G51" s="10"/>
      <c r="H51" s="49">
        <f t="shared" si="1"/>
        <v>0</v>
      </c>
    </row>
    <row r="52" spans="2:8" x14ac:dyDescent="0.3">
      <c r="B52" s="66" t="s">
        <v>22</v>
      </c>
      <c r="C52" s="10">
        <v>55.92</v>
      </c>
      <c r="D52" s="10">
        <v>55.92</v>
      </c>
      <c r="E52" s="5">
        <f t="shared" si="0"/>
        <v>0</v>
      </c>
      <c r="F52" s="46">
        <f>E52*H9</f>
        <v>0</v>
      </c>
      <c r="G52" s="10"/>
      <c r="H52" s="49">
        <f t="shared" si="1"/>
        <v>0</v>
      </c>
    </row>
    <row r="53" spans="2:8" x14ac:dyDescent="0.3">
      <c r="B53" s="66" t="s">
        <v>23</v>
      </c>
      <c r="C53" s="10">
        <v>12.67</v>
      </c>
      <c r="D53" s="10">
        <v>12.67</v>
      </c>
      <c r="E53" s="5">
        <f t="shared" si="0"/>
        <v>0</v>
      </c>
      <c r="F53" s="46">
        <f>E53*H9</f>
        <v>0</v>
      </c>
      <c r="G53" s="10"/>
      <c r="H53" s="49">
        <f t="shared" si="1"/>
        <v>0</v>
      </c>
    </row>
    <row r="54" spans="2:8" x14ac:dyDescent="0.3">
      <c r="B54" s="66" t="s">
        <v>24</v>
      </c>
      <c r="C54" s="10">
        <v>10.91</v>
      </c>
      <c r="D54" s="10">
        <v>10.91</v>
      </c>
      <c r="E54" s="5">
        <f t="shared" si="0"/>
        <v>0</v>
      </c>
      <c r="F54" s="46">
        <f>E54*H9</f>
        <v>0</v>
      </c>
      <c r="G54" s="10"/>
      <c r="H54" s="49">
        <f t="shared" si="1"/>
        <v>0</v>
      </c>
    </row>
    <row r="55" spans="2:8" x14ac:dyDescent="0.3">
      <c r="B55" s="66" t="s">
        <v>25</v>
      </c>
      <c r="C55" s="10">
        <v>2.29</v>
      </c>
      <c r="D55" s="10">
        <v>2.29</v>
      </c>
      <c r="E55" s="5">
        <f t="shared" si="0"/>
        <v>0</v>
      </c>
      <c r="F55" s="46">
        <f>E55*H9</f>
        <v>0</v>
      </c>
      <c r="G55" s="10"/>
      <c r="H55" s="49">
        <f t="shared" si="1"/>
        <v>0</v>
      </c>
    </row>
    <row r="56" spans="2:8" x14ac:dyDescent="0.3">
      <c r="B56" s="66" t="s">
        <v>26</v>
      </c>
      <c r="C56" s="10">
        <v>16.21</v>
      </c>
      <c r="D56" s="10">
        <v>16.21</v>
      </c>
      <c r="E56" s="5">
        <f t="shared" si="0"/>
        <v>0</v>
      </c>
      <c r="F56" s="46">
        <f>E56*H9</f>
        <v>0</v>
      </c>
      <c r="G56" s="10"/>
      <c r="H56" s="49">
        <f t="shared" si="1"/>
        <v>0</v>
      </c>
    </row>
    <row r="57" spans="2:8" x14ac:dyDescent="0.3">
      <c r="B57" s="66" t="s">
        <v>27</v>
      </c>
      <c r="C57" s="10">
        <v>16.64</v>
      </c>
      <c r="D57" s="10">
        <v>16.64</v>
      </c>
      <c r="E57" s="5">
        <f t="shared" si="0"/>
        <v>0</v>
      </c>
      <c r="F57" s="46">
        <f>E57*H9</f>
        <v>0</v>
      </c>
      <c r="G57" s="10"/>
      <c r="H57" s="49">
        <f t="shared" si="1"/>
        <v>0</v>
      </c>
    </row>
    <row r="58" spans="2:8" x14ac:dyDescent="0.3">
      <c r="B58" s="66" t="s">
        <v>109</v>
      </c>
      <c r="C58" s="10">
        <v>51.87</v>
      </c>
      <c r="D58" s="10">
        <v>51.87</v>
      </c>
      <c r="E58" s="5">
        <f>D58-C58</f>
        <v>0</v>
      </c>
      <c r="F58" s="46">
        <f>E58*H9</f>
        <v>0</v>
      </c>
      <c r="G58" s="10"/>
      <c r="H58" s="49">
        <f t="shared" si="1"/>
        <v>0</v>
      </c>
    </row>
    <row r="59" spans="2:8" x14ac:dyDescent="0.3">
      <c r="B59" s="66" t="s">
        <v>28</v>
      </c>
      <c r="C59" s="10">
        <v>9.1999999999999993</v>
      </c>
      <c r="D59" s="10">
        <v>9.1999999999999993</v>
      </c>
      <c r="E59" s="5">
        <f t="shared" si="0"/>
        <v>0</v>
      </c>
      <c r="F59" s="46">
        <f>E59*H9</f>
        <v>0</v>
      </c>
      <c r="G59" s="10"/>
      <c r="H59" s="49">
        <f t="shared" si="1"/>
        <v>0</v>
      </c>
    </row>
    <row r="60" spans="2:8" x14ac:dyDescent="0.3">
      <c r="B60" s="66" t="s">
        <v>29</v>
      </c>
      <c r="C60" s="10">
        <v>34.47</v>
      </c>
      <c r="D60" s="10">
        <v>34.47</v>
      </c>
      <c r="E60" s="5">
        <f t="shared" si="0"/>
        <v>0</v>
      </c>
      <c r="F60" s="46">
        <f>E60*H9</f>
        <v>0</v>
      </c>
      <c r="G60" s="10"/>
      <c r="H60" s="49">
        <f t="shared" si="1"/>
        <v>0</v>
      </c>
    </row>
    <row r="61" spans="2:8" x14ac:dyDescent="0.3">
      <c r="B61" s="66" t="s">
        <v>30</v>
      </c>
      <c r="C61" s="10">
        <v>0.98</v>
      </c>
      <c r="D61" s="10">
        <v>0.98</v>
      </c>
      <c r="E61" s="5">
        <f t="shared" si="0"/>
        <v>0</v>
      </c>
      <c r="F61" s="46">
        <f>E61*H9</f>
        <v>0</v>
      </c>
      <c r="G61" s="10"/>
      <c r="H61" s="49">
        <f t="shared" si="1"/>
        <v>0</v>
      </c>
    </row>
    <row r="62" spans="2:8" x14ac:dyDescent="0.3">
      <c r="B62" s="66" t="s">
        <v>31</v>
      </c>
      <c r="C62" s="10">
        <v>5.84</v>
      </c>
      <c r="D62" s="10">
        <v>5.84</v>
      </c>
      <c r="E62" s="5">
        <f>D62-C62</f>
        <v>0</v>
      </c>
      <c r="F62" s="46">
        <f>E62*H9</f>
        <v>0</v>
      </c>
      <c r="G62" s="10"/>
      <c r="H62" s="49">
        <f t="shared" si="1"/>
        <v>0</v>
      </c>
    </row>
    <row r="63" spans="2:8" x14ac:dyDescent="0.3">
      <c r="B63" s="66" t="s">
        <v>32</v>
      </c>
      <c r="C63" s="10">
        <v>29.08</v>
      </c>
      <c r="D63" s="10">
        <v>29.08</v>
      </c>
      <c r="E63" s="5">
        <f t="shared" si="0"/>
        <v>0</v>
      </c>
      <c r="F63" s="46">
        <f>E63*H9</f>
        <v>0</v>
      </c>
      <c r="G63" s="10"/>
      <c r="H63" s="49">
        <f t="shared" si="1"/>
        <v>0</v>
      </c>
    </row>
    <row r="64" spans="2:8" x14ac:dyDescent="0.3">
      <c r="B64" s="66" t="s">
        <v>33</v>
      </c>
      <c r="C64" s="10">
        <v>19.13</v>
      </c>
      <c r="D64" s="10">
        <v>19.13</v>
      </c>
      <c r="E64" s="5">
        <f t="shared" si="0"/>
        <v>0</v>
      </c>
      <c r="F64" s="46">
        <f>E64*H9</f>
        <v>0</v>
      </c>
      <c r="G64" s="10"/>
      <c r="H64" s="49">
        <f t="shared" si="1"/>
        <v>0</v>
      </c>
    </row>
    <row r="65" spans="2:8" x14ac:dyDescent="0.3">
      <c r="B65" s="66" t="s">
        <v>34</v>
      </c>
      <c r="C65" s="10">
        <v>13.78</v>
      </c>
      <c r="D65" s="10">
        <v>13.78</v>
      </c>
      <c r="E65" s="5">
        <f t="shared" si="0"/>
        <v>0</v>
      </c>
      <c r="F65" s="46">
        <f>E65*H9</f>
        <v>0</v>
      </c>
      <c r="G65" s="10"/>
      <c r="H65" s="49">
        <f t="shared" si="1"/>
        <v>0</v>
      </c>
    </row>
    <row r="66" spans="2:8" x14ac:dyDescent="0.3">
      <c r="B66" s="66" t="s">
        <v>110</v>
      </c>
      <c r="C66" s="10">
        <v>1</v>
      </c>
      <c r="D66" s="10">
        <v>1</v>
      </c>
      <c r="E66" s="5">
        <f t="shared" si="0"/>
        <v>0</v>
      </c>
      <c r="F66" s="46">
        <f>E66*H9</f>
        <v>0</v>
      </c>
      <c r="G66" s="10"/>
      <c r="H66" s="49">
        <f t="shared" si="1"/>
        <v>0</v>
      </c>
    </row>
    <row r="67" spans="2:8" x14ac:dyDescent="0.3">
      <c r="B67" s="66" t="s">
        <v>35</v>
      </c>
      <c r="C67" s="10">
        <v>38.880000000000003</v>
      </c>
      <c r="D67" s="10">
        <v>38.880000000000003</v>
      </c>
      <c r="E67" s="5">
        <f t="shared" si="0"/>
        <v>0</v>
      </c>
      <c r="F67" s="46">
        <f>E67*H9</f>
        <v>0</v>
      </c>
      <c r="G67" s="10"/>
      <c r="H67" s="49">
        <f t="shared" si="1"/>
        <v>0</v>
      </c>
    </row>
    <row r="68" spans="2:8" x14ac:dyDescent="0.3">
      <c r="B68" s="66" t="s">
        <v>111</v>
      </c>
      <c r="C68" s="10">
        <v>1.41</v>
      </c>
      <c r="D68" s="10">
        <v>1.41</v>
      </c>
      <c r="E68" s="5">
        <f t="shared" si="0"/>
        <v>0</v>
      </c>
      <c r="F68" s="46">
        <f>E68*H9</f>
        <v>0</v>
      </c>
      <c r="G68" s="10"/>
      <c r="H68" s="49">
        <f t="shared" si="1"/>
        <v>0</v>
      </c>
    </row>
    <row r="69" spans="2:8" x14ac:dyDescent="0.3">
      <c r="B69" s="66" t="s">
        <v>36</v>
      </c>
      <c r="C69" s="10">
        <v>52.9</v>
      </c>
      <c r="D69" s="10">
        <v>52.9</v>
      </c>
      <c r="E69" s="5">
        <f>D69-C69</f>
        <v>0</v>
      </c>
      <c r="F69" s="46">
        <f>E69*H9</f>
        <v>0</v>
      </c>
      <c r="G69" s="10"/>
      <c r="H69" s="49">
        <f t="shared" si="1"/>
        <v>0</v>
      </c>
    </row>
    <row r="70" spans="2:8" x14ac:dyDescent="0.3">
      <c r="B70" s="66" t="s">
        <v>37</v>
      </c>
      <c r="C70" s="10">
        <v>11.06</v>
      </c>
      <c r="D70" s="10">
        <v>11.06</v>
      </c>
      <c r="E70" s="5">
        <f>D70-C70</f>
        <v>0</v>
      </c>
      <c r="F70" s="46">
        <f>E70*H9</f>
        <v>0</v>
      </c>
      <c r="G70" s="10"/>
      <c r="H70" s="49">
        <f t="shared" si="1"/>
        <v>0</v>
      </c>
    </row>
    <row r="71" spans="2:8" x14ac:dyDescent="0.3">
      <c r="B71" s="66" t="s">
        <v>38</v>
      </c>
      <c r="C71" s="10">
        <v>2.21</v>
      </c>
      <c r="D71" s="10">
        <v>2.21</v>
      </c>
      <c r="E71" s="5">
        <f t="shared" si="0"/>
        <v>0</v>
      </c>
      <c r="F71" s="46">
        <f>E71*H9</f>
        <v>0</v>
      </c>
      <c r="G71" s="10"/>
      <c r="H71" s="49">
        <f t="shared" si="1"/>
        <v>0</v>
      </c>
    </row>
    <row r="72" spans="2:8" x14ac:dyDescent="0.3">
      <c r="B72" s="66" t="s">
        <v>39</v>
      </c>
      <c r="C72" s="10">
        <v>1.44</v>
      </c>
      <c r="D72" s="10">
        <v>1.44</v>
      </c>
      <c r="E72" s="5">
        <f t="shared" si="0"/>
        <v>0</v>
      </c>
      <c r="F72" s="46">
        <f>E72*H9</f>
        <v>0</v>
      </c>
      <c r="G72" s="10"/>
      <c r="H72" s="49">
        <f t="shared" si="1"/>
        <v>0</v>
      </c>
    </row>
    <row r="73" spans="2:8" x14ac:dyDescent="0.3">
      <c r="B73" s="66" t="s">
        <v>40</v>
      </c>
      <c r="C73" s="10">
        <v>1.86</v>
      </c>
      <c r="D73" s="10">
        <v>1.86</v>
      </c>
      <c r="E73" s="5">
        <f t="shared" si="0"/>
        <v>0</v>
      </c>
      <c r="F73" s="46">
        <f>E73*H9</f>
        <v>0</v>
      </c>
      <c r="G73" s="10"/>
      <c r="H73" s="49">
        <f t="shared" si="1"/>
        <v>0</v>
      </c>
    </row>
    <row r="74" spans="2:8" x14ac:dyDescent="0.3">
      <c r="B74" s="66" t="s">
        <v>112</v>
      </c>
      <c r="C74" s="10">
        <v>1.2</v>
      </c>
      <c r="D74" s="10">
        <v>1.2</v>
      </c>
      <c r="E74" s="5">
        <f t="shared" si="0"/>
        <v>0</v>
      </c>
      <c r="F74" s="46">
        <f>E74*H9</f>
        <v>0</v>
      </c>
      <c r="G74" s="10"/>
      <c r="H74" s="49">
        <f t="shared" si="1"/>
        <v>0</v>
      </c>
    </row>
    <row r="75" spans="2:8" x14ac:dyDescent="0.3">
      <c r="B75" s="66" t="s">
        <v>113</v>
      </c>
      <c r="C75" s="10">
        <v>3.22</v>
      </c>
      <c r="D75" s="10">
        <v>3.22</v>
      </c>
      <c r="E75" s="5">
        <f t="shared" si="0"/>
        <v>0</v>
      </c>
      <c r="F75" s="46">
        <f>E75*H9</f>
        <v>0</v>
      </c>
      <c r="G75" s="10"/>
      <c r="H75" s="49">
        <f t="shared" si="1"/>
        <v>0</v>
      </c>
    </row>
    <row r="76" spans="2:8" x14ac:dyDescent="0.3">
      <c r="B76" s="66" t="s">
        <v>114</v>
      </c>
      <c r="C76" s="10">
        <v>9.66</v>
      </c>
      <c r="D76" s="10">
        <v>9.66</v>
      </c>
      <c r="E76" s="5">
        <f t="shared" ref="E76:E139" si="2">D76-C76</f>
        <v>0</v>
      </c>
      <c r="F76" s="46">
        <f>E76*H9</f>
        <v>0</v>
      </c>
      <c r="G76" s="10"/>
      <c r="H76" s="49">
        <f t="shared" si="1"/>
        <v>0</v>
      </c>
    </row>
    <row r="77" spans="2:8" x14ac:dyDescent="0.3">
      <c r="B77" s="66" t="s">
        <v>115</v>
      </c>
      <c r="C77" s="10">
        <v>1.97</v>
      </c>
      <c r="D77" s="10">
        <v>1.97</v>
      </c>
      <c r="E77" s="5">
        <f t="shared" si="2"/>
        <v>0</v>
      </c>
      <c r="F77" s="46">
        <f>E77*H9</f>
        <v>0</v>
      </c>
      <c r="G77" s="10"/>
      <c r="H77" s="49">
        <f t="shared" si="1"/>
        <v>0</v>
      </c>
    </row>
    <row r="78" spans="2:8" x14ac:dyDescent="0.3">
      <c r="B78" s="66" t="s">
        <v>116</v>
      </c>
      <c r="C78" s="10">
        <v>5.72</v>
      </c>
      <c r="D78" s="10">
        <v>5.72</v>
      </c>
      <c r="E78" s="5">
        <f t="shared" si="2"/>
        <v>0</v>
      </c>
      <c r="F78" s="46">
        <f>E78*H9</f>
        <v>0</v>
      </c>
      <c r="G78" s="10"/>
      <c r="H78" s="49">
        <f t="shared" ref="H78:H81" si="3">0.1*F78</f>
        <v>0</v>
      </c>
    </row>
    <row r="79" spans="2:8" x14ac:dyDescent="0.3">
      <c r="B79" s="66" t="s">
        <v>41</v>
      </c>
      <c r="C79" s="10">
        <v>1.49</v>
      </c>
      <c r="D79" s="10">
        <v>1.49</v>
      </c>
      <c r="E79" s="5">
        <f t="shared" si="2"/>
        <v>0</v>
      </c>
      <c r="F79" s="46">
        <f>E79*H9</f>
        <v>0</v>
      </c>
      <c r="G79" s="10"/>
      <c r="H79" s="49">
        <f t="shared" si="3"/>
        <v>0</v>
      </c>
    </row>
    <row r="80" spans="2:8" x14ac:dyDescent="0.3">
      <c r="B80" s="66" t="s">
        <v>42</v>
      </c>
      <c r="C80" s="10">
        <v>6.32</v>
      </c>
      <c r="D80" s="10">
        <v>6.32</v>
      </c>
      <c r="E80" s="5">
        <f t="shared" si="2"/>
        <v>0</v>
      </c>
      <c r="F80" s="46">
        <f>E80*H9</f>
        <v>0</v>
      </c>
      <c r="G80" s="10"/>
      <c r="H80" s="49">
        <f t="shared" si="3"/>
        <v>0</v>
      </c>
    </row>
    <row r="81" spans="2:8" x14ac:dyDescent="0.3">
      <c r="B81" s="66" t="s">
        <v>117</v>
      </c>
      <c r="C81" s="10">
        <v>1.57</v>
      </c>
      <c r="D81" s="10">
        <v>1.57</v>
      </c>
      <c r="E81" s="5">
        <f t="shared" si="2"/>
        <v>0</v>
      </c>
      <c r="F81" s="46">
        <f>E81*H9</f>
        <v>0</v>
      </c>
      <c r="G81" s="10"/>
      <c r="H81" s="49">
        <f t="shared" si="3"/>
        <v>0</v>
      </c>
    </row>
    <row r="82" spans="2:8" x14ac:dyDescent="0.3">
      <c r="B82" s="68" t="s">
        <v>43</v>
      </c>
      <c r="C82" s="10">
        <v>156.22999999999999</v>
      </c>
      <c r="D82" s="10">
        <v>162.61000000000001</v>
      </c>
      <c r="E82" s="5">
        <f t="shared" si="2"/>
        <v>6.3800000000000239</v>
      </c>
      <c r="F82" s="46">
        <f>E82*H10</f>
        <v>25.004057911065246</v>
      </c>
      <c r="G82" s="10"/>
      <c r="H82">
        <f>+F82/2</f>
        <v>12.502028955532623</v>
      </c>
    </row>
    <row r="83" spans="2:8" x14ac:dyDescent="0.3">
      <c r="B83" s="68" t="s">
        <v>44</v>
      </c>
      <c r="C83" s="10">
        <v>125.04</v>
      </c>
      <c r="D83" s="10">
        <v>127.57</v>
      </c>
      <c r="E83" s="5">
        <f t="shared" si="2"/>
        <v>2.5299999999999869</v>
      </c>
      <c r="F83" s="46">
        <f>E83*H10</f>
        <v>9.9154022750775095</v>
      </c>
      <c r="G83" s="10"/>
      <c r="H83">
        <f t="shared" ref="H83:H146" si="4">+F83/2</f>
        <v>4.9577011375387547</v>
      </c>
    </row>
    <row r="84" spans="2:8" x14ac:dyDescent="0.3">
      <c r="B84" s="68" t="s">
        <v>118</v>
      </c>
      <c r="C84" s="10">
        <v>143.59</v>
      </c>
      <c r="D84" s="10">
        <v>162.62</v>
      </c>
      <c r="E84" s="5">
        <f t="shared" si="2"/>
        <v>19.03</v>
      </c>
      <c r="F84" s="46">
        <f>E84*H10</f>
        <v>74.581069286452959</v>
      </c>
      <c r="G84" s="10"/>
      <c r="H84">
        <f t="shared" si="4"/>
        <v>37.290534643226479</v>
      </c>
    </row>
    <row r="85" spans="2:8" x14ac:dyDescent="0.3">
      <c r="B85" s="68" t="s">
        <v>119</v>
      </c>
      <c r="C85" s="10">
        <v>32.159999999999997</v>
      </c>
      <c r="D85" s="10">
        <v>37.47</v>
      </c>
      <c r="E85" s="5">
        <f t="shared" si="2"/>
        <v>5.3100000000000023</v>
      </c>
      <c r="F85" s="46">
        <f>E85*H10</f>
        <v>20.810587383660817</v>
      </c>
      <c r="G85" s="10"/>
      <c r="H85">
        <f t="shared" si="4"/>
        <v>10.405293691830408</v>
      </c>
    </row>
    <row r="86" spans="2:8" x14ac:dyDescent="0.3">
      <c r="B86" s="68" t="s">
        <v>45</v>
      </c>
      <c r="C86" s="10">
        <v>138.38</v>
      </c>
      <c r="D86" s="10">
        <v>146.57</v>
      </c>
      <c r="E86" s="5">
        <f t="shared" si="2"/>
        <v>8.1899999999999977</v>
      </c>
      <c r="F86" s="46">
        <f>E86*H10</f>
        <v>32.097685625646321</v>
      </c>
      <c r="G86" s="10"/>
      <c r="H86">
        <f t="shared" si="4"/>
        <v>16.04884281282316</v>
      </c>
    </row>
    <row r="87" spans="2:8" x14ac:dyDescent="0.3">
      <c r="B87" s="68" t="s">
        <v>46</v>
      </c>
      <c r="C87" s="10">
        <v>287.08999999999997</v>
      </c>
      <c r="D87" s="10">
        <v>303.3</v>
      </c>
      <c r="E87" s="5">
        <f t="shared" si="2"/>
        <v>16.210000000000036</v>
      </c>
      <c r="F87" s="46">
        <f>E87*H10</f>
        <v>63.529118924508936</v>
      </c>
      <c r="G87" s="10"/>
      <c r="H87">
        <f t="shared" si="4"/>
        <v>31.764559462254468</v>
      </c>
    </row>
    <row r="88" spans="2:8" x14ac:dyDescent="0.3">
      <c r="B88" s="68" t="s">
        <v>47</v>
      </c>
      <c r="C88" s="10">
        <v>60.47</v>
      </c>
      <c r="D88" s="10">
        <v>61.48</v>
      </c>
      <c r="E88" s="5">
        <f t="shared" si="2"/>
        <v>1.009999999999998</v>
      </c>
      <c r="F88" s="46">
        <f>E88*H10</f>
        <v>3.9583226473629707</v>
      </c>
      <c r="G88" s="10"/>
      <c r="H88">
        <f t="shared" si="4"/>
        <v>1.9791613236814853</v>
      </c>
    </row>
    <row r="89" spans="2:8" x14ac:dyDescent="0.3">
      <c r="B89" s="68" t="s">
        <v>48</v>
      </c>
      <c r="C89" s="10">
        <v>138.22999999999999</v>
      </c>
      <c r="D89" s="10">
        <v>151.93</v>
      </c>
      <c r="E89" s="5">
        <f t="shared" si="2"/>
        <v>13.700000000000017</v>
      </c>
      <c r="F89" s="46">
        <f>E89*H10</f>
        <v>53.692099276111755</v>
      </c>
      <c r="G89" s="10"/>
      <c r="H89">
        <f t="shared" si="4"/>
        <v>26.846049638055877</v>
      </c>
    </row>
    <row r="90" spans="2:8" x14ac:dyDescent="0.3">
      <c r="B90" s="68" t="s">
        <v>49</v>
      </c>
      <c r="C90" s="10">
        <v>209.8</v>
      </c>
      <c r="D90" s="10">
        <v>226.5</v>
      </c>
      <c r="E90" s="5">
        <f t="shared" si="2"/>
        <v>16.699999999999989</v>
      </c>
      <c r="F90" s="46">
        <f>E90*H10</f>
        <v>65.449493278179901</v>
      </c>
      <c r="G90" s="10"/>
      <c r="H90">
        <f t="shared" si="4"/>
        <v>32.72474663908995</v>
      </c>
    </row>
    <row r="91" spans="2:8" x14ac:dyDescent="0.3">
      <c r="B91" s="69" t="s">
        <v>50</v>
      </c>
      <c r="C91" s="10">
        <v>372.12</v>
      </c>
      <c r="D91" s="10">
        <v>397.02</v>
      </c>
      <c r="E91" s="5">
        <f t="shared" si="2"/>
        <v>24.899999999999977</v>
      </c>
      <c r="F91" s="46">
        <f>E91*H10</f>
        <v>97.586370217166404</v>
      </c>
      <c r="G91" s="10"/>
      <c r="H91">
        <f t="shared" si="4"/>
        <v>48.793185108583202</v>
      </c>
    </row>
    <row r="92" spans="2:8" x14ac:dyDescent="0.3">
      <c r="B92" s="68" t="s">
        <v>51</v>
      </c>
      <c r="C92" s="10">
        <v>69.150000000000006</v>
      </c>
      <c r="D92" s="10">
        <v>87.79</v>
      </c>
      <c r="E92" s="5">
        <f t="shared" si="2"/>
        <v>18.64</v>
      </c>
      <c r="F92" s="46">
        <f>E92*H10</f>
        <v>73.052608066184078</v>
      </c>
      <c r="G92" s="10"/>
      <c r="H92">
        <f t="shared" si="4"/>
        <v>36.526304033092039</v>
      </c>
    </row>
    <row r="93" spans="2:8" x14ac:dyDescent="0.3">
      <c r="B93" s="68" t="s">
        <v>52</v>
      </c>
      <c r="C93" s="10">
        <v>65.38</v>
      </c>
      <c r="D93" s="10">
        <v>66.459999999999994</v>
      </c>
      <c r="E93" s="5">
        <f t="shared" si="2"/>
        <v>1.0799999999999983</v>
      </c>
      <c r="F93" s="46">
        <f>E93*H10</f>
        <v>4.232661840744564</v>
      </c>
      <c r="G93" s="10"/>
      <c r="H93">
        <f t="shared" si="4"/>
        <v>2.116330920372282</v>
      </c>
    </row>
    <row r="94" spans="2:8" x14ac:dyDescent="0.3">
      <c r="B94" s="68" t="s">
        <v>120</v>
      </c>
      <c r="C94" s="10">
        <v>265.97000000000003</v>
      </c>
      <c r="D94" s="10">
        <v>297.23</v>
      </c>
      <c r="E94" s="5">
        <f t="shared" si="2"/>
        <v>31.259999999999991</v>
      </c>
      <c r="F94" s="46">
        <f>E94*H10</f>
        <v>122.51204550155116</v>
      </c>
      <c r="G94" s="10"/>
      <c r="H94">
        <f t="shared" si="4"/>
        <v>61.256022750775578</v>
      </c>
    </row>
    <row r="95" spans="2:8" x14ac:dyDescent="0.3">
      <c r="B95" s="68" t="s">
        <v>53</v>
      </c>
      <c r="C95" s="10">
        <v>141.21</v>
      </c>
      <c r="D95" s="10">
        <v>150.28</v>
      </c>
      <c r="E95" s="5">
        <f t="shared" si="2"/>
        <v>9.0699999999999932</v>
      </c>
      <c r="F95" s="46">
        <f>E95*H10</f>
        <v>35.546521199586323</v>
      </c>
      <c r="G95" s="10"/>
      <c r="H95">
        <f t="shared" si="4"/>
        <v>17.773260599793161</v>
      </c>
    </row>
    <row r="96" spans="2:8" x14ac:dyDescent="0.3">
      <c r="B96" s="68" t="s">
        <v>121</v>
      </c>
      <c r="C96" s="10">
        <v>32.36</v>
      </c>
      <c r="D96" s="10">
        <v>34.01</v>
      </c>
      <c r="E96" s="5">
        <f t="shared" si="2"/>
        <v>1.6499999999999986</v>
      </c>
      <c r="F96" s="46">
        <f>E96*H10</f>
        <v>6.4665667011375332</v>
      </c>
      <c r="G96" s="10"/>
      <c r="H96">
        <f t="shared" si="4"/>
        <v>3.2332833505687666</v>
      </c>
    </row>
    <row r="97" spans="2:8" x14ac:dyDescent="0.3">
      <c r="B97" s="68" t="s">
        <v>54</v>
      </c>
      <c r="C97" s="10">
        <v>105.91</v>
      </c>
      <c r="D97" s="10">
        <v>106.1</v>
      </c>
      <c r="E97" s="5">
        <f t="shared" si="2"/>
        <v>0.18999999999999773</v>
      </c>
      <c r="F97" s="46">
        <f>E97*H10</f>
        <v>0.74463495346431374</v>
      </c>
      <c r="G97" s="10"/>
      <c r="H97">
        <f t="shared" si="4"/>
        <v>0.37231747673215687</v>
      </c>
    </row>
    <row r="98" spans="2:8" x14ac:dyDescent="0.3">
      <c r="B98" s="68" t="s">
        <v>55</v>
      </c>
      <c r="C98" s="10">
        <v>80.010000000000005</v>
      </c>
      <c r="D98" s="10">
        <v>90.7</v>
      </c>
      <c r="E98" s="5">
        <f t="shared" si="2"/>
        <v>10.689999999999998</v>
      </c>
      <c r="F98" s="46">
        <f>E98*H10</f>
        <v>41.895513960703198</v>
      </c>
      <c r="G98" s="10"/>
      <c r="H98">
        <f t="shared" si="4"/>
        <v>20.947756980351599</v>
      </c>
    </row>
    <row r="99" spans="2:8" x14ac:dyDescent="0.3">
      <c r="B99" s="68" t="s">
        <v>122</v>
      </c>
      <c r="C99" s="10">
        <v>309.58999999999997</v>
      </c>
      <c r="D99" s="10">
        <v>340.53</v>
      </c>
      <c r="E99" s="5">
        <f t="shared" si="2"/>
        <v>30.939999999999998</v>
      </c>
      <c r="F99" s="75">
        <f>E99*H10</f>
        <v>121.25792347466391</v>
      </c>
      <c r="G99" s="10"/>
      <c r="H99">
        <f t="shared" si="4"/>
        <v>60.628961737331956</v>
      </c>
    </row>
    <row r="100" spans="2:8" x14ac:dyDescent="0.3">
      <c r="B100" s="68" t="s">
        <v>56</v>
      </c>
      <c r="C100" s="10">
        <v>141.26</v>
      </c>
      <c r="D100" s="10">
        <v>151.19</v>
      </c>
      <c r="E100" s="5">
        <f t="shared" si="2"/>
        <v>9.9300000000000068</v>
      </c>
      <c r="F100" s="46">
        <f>E100*H10</f>
        <v>38.916974146845945</v>
      </c>
      <c r="G100" s="10"/>
      <c r="H100">
        <f t="shared" si="4"/>
        <v>19.458487073422972</v>
      </c>
    </row>
    <row r="101" spans="2:8" x14ac:dyDescent="0.3">
      <c r="B101" s="66" t="s">
        <v>57</v>
      </c>
      <c r="C101" s="10">
        <v>122.65</v>
      </c>
      <c r="D101" s="10">
        <v>143.31</v>
      </c>
      <c r="E101" s="5">
        <f t="shared" si="2"/>
        <v>20.659999999999997</v>
      </c>
      <c r="F101" s="46">
        <f>E101*H10</f>
        <v>80.969253360910017</v>
      </c>
      <c r="G101" s="10"/>
      <c r="H101">
        <f t="shared" si="4"/>
        <v>40.484626680455008</v>
      </c>
    </row>
    <row r="102" spans="2:8" x14ac:dyDescent="0.3">
      <c r="B102" s="66" t="s">
        <v>58</v>
      </c>
      <c r="C102" s="10">
        <v>4.82</v>
      </c>
      <c r="D102" s="10">
        <v>4.82</v>
      </c>
      <c r="E102" s="5">
        <f t="shared" si="2"/>
        <v>0</v>
      </c>
      <c r="F102" s="46">
        <f>E102*H10</f>
        <v>0</v>
      </c>
      <c r="G102" s="10"/>
      <c r="H102">
        <f t="shared" si="4"/>
        <v>0</v>
      </c>
    </row>
    <row r="103" spans="2:8" x14ac:dyDescent="0.3">
      <c r="B103" s="68" t="s">
        <v>59</v>
      </c>
      <c r="C103" s="10">
        <v>586.17999999999995</v>
      </c>
      <c r="D103" s="10">
        <v>632.44000000000005</v>
      </c>
      <c r="E103" s="5">
        <f t="shared" si="2"/>
        <v>46.260000000000105</v>
      </c>
      <c r="F103" s="46">
        <f>E103*H10</f>
        <v>181.29901551189286</v>
      </c>
      <c r="G103" s="10"/>
      <c r="H103">
        <f t="shared" si="4"/>
        <v>90.649507755946431</v>
      </c>
    </row>
    <row r="104" spans="2:8" x14ac:dyDescent="0.3">
      <c r="B104" s="68" t="s">
        <v>60</v>
      </c>
      <c r="C104" s="10">
        <v>124.41</v>
      </c>
      <c r="D104" s="10">
        <v>125.17</v>
      </c>
      <c r="E104" s="5">
        <f t="shared" si="2"/>
        <v>0.76000000000000512</v>
      </c>
      <c r="F104" s="46">
        <f>E104*H10</f>
        <v>2.9785398138573109</v>
      </c>
      <c r="G104" s="10"/>
      <c r="H104">
        <f t="shared" si="4"/>
        <v>1.4892699069286555</v>
      </c>
    </row>
    <row r="105" spans="2:8" x14ac:dyDescent="0.3">
      <c r="B105" s="68" t="s">
        <v>61</v>
      </c>
      <c r="C105" s="10">
        <v>120.2</v>
      </c>
      <c r="D105" s="10">
        <v>120.2</v>
      </c>
      <c r="E105" s="5">
        <f t="shared" si="2"/>
        <v>0</v>
      </c>
      <c r="F105" s="46">
        <f>E105*H10</f>
        <v>0</v>
      </c>
      <c r="G105" s="10"/>
      <c r="H105">
        <f t="shared" si="4"/>
        <v>0</v>
      </c>
    </row>
    <row r="106" spans="2:8" x14ac:dyDescent="0.3">
      <c r="B106" s="68" t="s">
        <v>62</v>
      </c>
      <c r="C106" s="10">
        <v>419.96</v>
      </c>
      <c r="D106" s="10">
        <v>440.53</v>
      </c>
      <c r="E106" s="5">
        <f t="shared" si="2"/>
        <v>20.569999999999993</v>
      </c>
      <c r="F106" s="46">
        <f>E106*H10</f>
        <v>80.616531540847959</v>
      </c>
      <c r="G106" s="10"/>
      <c r="H106">
        <f t="shared" si="4"/>
        <v>40.308265770423979</v>
      </c>
    </row>
    <row r="107" spans="2:8" x14ac:dyDescent="0.3">
      <c r="B107" s="68" t="s">
        <v>63</v>
      </c>
      <c r="C107" s="10">
        <v>205.15</v>
      </c>
      <c r="D107" s="10">
        <v>216.49</v>
      </c>
      <c r="E107" s="5">
        <f t="shared" si="2"/>
        <v>11.340000000000003</v>
      </c>
      <c r="F107" s="46">
        <f>E107*H10</f>
        <v>44.442949327818006</v>
      </c>
      <c r="G107" s="10"/>
      <c r="H107">
        <f t="shared" si="4"/>
        <v>22.221474663909003</v>
      </c>
    </row>
    <row r="108" spans="2:8" x14ac:dyDescent="0.3">
      <c r="B108" s="68" t="s">
        <v>123</v>
      </c>
      <c r="C108" s="10">
        <v>42.46</v>
      </c>
      <c r="D108" s="10">
        <v>57.01</v>
      </c>
      <c r="E108" s="5">
        <f t="shared" si="2"/>
        <v>14.549999999999997</v>
      </c>
      <c r="F108" s="46">
        <f>E108*H10</f>
        <v>57.023360910031016</v>
      </c>
      <c r="G108" s="10"/>
      <c r="H108">
        <f t="shared" si="4"/>
        <v>28.511680455015508</v>
      </c>
    </row>
    <row r="109" spans="2:8" x14ac:dyDescent="0.3">
      <c r="B109" s="68" t="s">
        <v>64</v>
      </c>
      <c r="C109" s="10">
        <v>77.489999999999995</v>
      </c>
      <c r="D109" s="10">
        <v>77.489999999999995</v>
      </c>
      <c r="E109" s="5">
        <f t="shared" si="2"/>
        <v>0</v>
      </c>
      <c r="F109" s="46">
        <f>E109*H10</f>
        <v>0</v>
      </c>
      <c r="G109" s="10"/>
      <c r="H109">
        <f t="shared" si="4"/>
        <v>0</v>
      </c>
    </row>
    <row r="110" spans="2:8" x14ac:dyDescent="0.3">
      <c r="B110" s="68" t="s">
        <v>65</v>
      </c>
      <c r="C110" s="10">
        <v>128.97</v>
      </c>
      <c r="D110" s="10">
        <v>148.05000000000001</v>
      </c>
      <c r="E110" s="5">
        <f t="shared" si="2"/>
        <v>19.080000000000013</v>
      </c>
      <c r="F110" s="46">
        <f>E110*H10</f>
        <v>74.777025853154143</v>
      </c>
      <c r="G110" s="10"/>
      <c r="H110">
        <f t="shared" si="4"/>
        <v>37.388512926577071</v>
      </c>
    </row>
    <row r="111" spans="2:8" x14ac:dyDescent="0.3">
      <c r="B111" s="68" t="s">
        <v>66</v>
      </c>
      <c r="C111" s="10">
        <v>120.2</v>
      </c>
      <c r="D111" s="10">
        <v>120.2</v>
      </c>
      <c r="E111" s="5">
        <f t="shared" si="2"/>
        <v>0</v>
      </c>
      <c r="F111" s="46">
        <f>E111*H10</f>
        <v>0</v>
      </c>
      <c r="G111" s="10"/>
      <c r="H111">
        <f t="shared" si="4"/>
        <v>0</v>
      </c>
    </row>
    <row r="112" spans="2:8" x14ac:dyDescent="0.3">
      <c r="B112" s="68" t="s">
        <v>124</v>
      </c>
      <c r="C112" s="10">
        <v>43.46</v>
      </c>
      <c r="D112" s="10">
        <v>43.88</v>
      </c>
      <c r="E112" s="5">
        <f t="shared" si="2"/>
        <v>0.42000000000000171</v>
      </c>
      <c r="F112" s="46">
        <f>E112*H10</f>
        <v>1.646035160289562</v>
      </c>
      <c r="G112" s="10"/>
      <c r="H112">
        <f t="shared" si="4"/>
        <v>0.82301758014478099</v>
      </c>
    </row>
    <row r="113" spans="2:8" x14ac:dyDescent="0.3">
      <c r="B113" s="68" t="s">
        <v>67</v>
      </c>
      <c r="C113" s="10">
        <v>84.65</v>
      </c>
      <c r="D113" s="10">
        <v>85.8</v>
      </c>
      <c r="E113" s="5">
        <f t="shared" si="2"/>
        <v>1.1499999999999915</v>
      </c>
      <c r="F113" s="46">
        <f>E113*H10</f>
        <v>4.5070010341261302</v>
      </c>
      <c r="G113" s="10"/>
      <c r="H113">
        <f t="shared" si="4"/>
        <v>2.2535005170630651</v>
      </c>
    </row>
    <row r="114" spans="2:8" x14ac:dyDescent="0.3">
      <c r="B114" s="51" t="s">
        <v>68</v>
      </c>
      <c r="C114" s="51">
        <v>143.55000000000001</v>
      </c>
      <c r="D114" s="51">
        <v>153.78</v>
      </c>
      <c r="E114" s="52">
        <f t="shared" si="2"/>
        <v>10.22999999999999</v>
      </c>
      <c r="F114" s="53">
        <f>E114*H10</f>
        <v>40.092713547052703</v>
      </c>
      <c r="G114" s="51"/>
      <c r="H114">
        <f t="shared" si="4"/>
        <v>20.046356773526352</v>
      </c>
    </row>
    <row r="115" spans="2:8" x14ac:dyDescent="0.3">
      <c r="B115" s="68" t="s">
        <v>125</v>
      </c>
      <c r="C115" s="10">
        <v>174.55</v>
      </c>
      <c r="D115" s="10">
        <v>188.9</v>
      </c>
      <c r="E115" s="5">
        <f>D115-C115</f>
        <v>14.349999999999994</v>
      </c>
      <c r="F115" s="46">
        <f>E115*H10</f>
        <v>56.239534643226456</v>
      </c>
      <c r="G115" s="10"/>
      <c r="H115">
        <f t="shared" si="4"/>
        <v>28.119767321613228</v>
      </c>
    </row>
    <row r="116" spans="2:8" x14ac:dyDescent="0.3">
      <c r="B116" s="68" t="s">
        <v>126</v>
      </c>
      <c r="C116" s="10">
        <v>72.66</v>
      </c>
      <c r="D116" s="10">
        <v>86.07</v>
      </c>
      <c r="E116" s="5">
        <f t="shared" si="2"/>
        <v>13.409999999999997</v>
      </c>
      <c r="F116" s="46">
        <f>E116*H10</f>
        <v>52.55555118924508</v>
      </c>
      <c r="G116" s="10"/>
      <c r="H116">
        <f t="shared" si="4"/>
        <v>26.27777559462254</v>
      </c>
    </row>
    <row r="117" spans="2:8" x14ac:dyDescent="0.3">
      <c r="B117" s="68" t="s">
        <v>69</v>
      </c>
      <c r="C117" s="10">
        <v>91.98</v>
      </c>
      <c r="D117" s="10">
        <v>101.73</v>
      </c>
      <c r="E117" s="5">
        <f t="shared" si="2"/>
        <v>9.75</v>
      </c>
      <c r="F117" s="46">
        <f>E117*H10</f>
        <v>38.211530506721822</v>
      </c>
      <c r="G117" s="10"/>
      <c r="H117">
        <f t="shared" si="4"/>
        <v>19.105765253360911</v>
      </c>
    </row>
    <row r="118" spans="2:8" x14ac:dyDescent="0.3">
      <c r="B118" s="68" t="s">
        <v>127</v>
      </c>
      <c r="C118" s="10">
        <v>291.52999999999997</v>
      </c>
      <c r="D118" s="10">
        <v>310.89</v>
      </c>
      <c r="E118" s="5">
        <f t="shared" si="2"/>
        <v>19.360000000000014</v>
      </c>
      <c r="F118" s="46">
        <f>E118*H10</f>
        <v>75.874382626680514</v>
      </c>
      <c r="G118" s="10"/>
      <c r="H118">
        <f t="shared" si="4"/>
        <v>37.937191313340257</v>
      </c>
    </row>
    <row r="119" spans="2:8" x14ac:dyDescent="0.3">
      <c r="B119" s="68" t="s">
        <v>128</v>
      </c>
      <c r="C119" s="10">
        <v>156.25</v>
      </c>
      <c r="D119" s="10">
        <v>174.36</v>
      </c>
      <c r="E119" s="5">
        <f t="shared" si="2"/>
        <v>18.110000000000014</v>
      </c>
      <c r="F119" s="46">
        <f>E119*H10</f>
        <v>70.975468459152069</v>
      </c>
      <c r="G119" s="10"/>
      <c r="H119">
        <f t="shared" si="4"/>
        <v>35.487734229576034</v>
      </c>
    </row>
    <row r="120" spans="2:8" x14ac:dyDescent="0.3">
      <c r="B120" s="68" t="s">
        <v>129</v>
      </c>
      <c r="C120" s="10">
        <v>134.29</v>
      </c>
      <c r="D120" s="10">
        <v>150.31</v>
      </c>
      <c r="E120" s="5">
        <f t="shared" si="2"/>
        <v>16.02000000000001</v>
      </c>
      <c r="F120" s="46">
        <f>E120*H10</f>
        <v>62.784483971044509</v>
      </c>
      <c r="G120" s="10"/>
      <c r="H120">
        <f t="shared" si="4"/>
        <v>31.392241985522254</v>
      </c>
    </row>
    <row r="121" spans="2:8" x14ac:dyDescent="0.3">
      <c r="B121" s="68" t="s">
        <v>70</v>
      </c>
      <c r="C121" s="10">
        <v>89.77</v>
      </c>
      <c r="D121" s="10">
        <v>89.77</v>
      </c>
      <c r="E121" s="5">
        <f t="shared" si="2"/>
        <v>0</v>
      </c>
      <c r="F121" s="46">
        <f>E121*H10</f>
        <v>0</v>
      </c>
      <c r="G121" s="10"/>
      <c r="H121">
        <f t="shared" si="4"/>
        <v>0</v>
      </c>
    </row>
    <row r="122" spans="2:8" x14ac:dyDescent="0.3">
      <c r="B122" s="68" t="s">
        <v>71</v>
      </c>
      <c r="C122" s="10">
        <v>211.98</v>
      </c>
      <c r="D122" s="10">
        <v>218.61</v>
      </c>
      <c r="E122" s="5">
        <f t="shared" si="2"/>
        <v>6.6300000000000239</v>
      </c>
      <c r="F122" s="46">
        <f>E122*H10</f>
        <v>25.983840744570934</v>
      </c>
      <c r="G122" s="10"/>
      <c r="H122">
        <f t="shared" si="4"/>
        <v>12.991920372285467</v>
      </c>
    </row>
    <row r="123" spans="2:8" x14ac:dyDescent="0.3">
      <c r="B123" s="68" t="s">
        <v>130</v>
      </c>
      <c r="C123" s="10">
        <v>19.2</v>
      </c>
      <c r="D123" s="10">
        <v>31.81</v>
      </c>
      <c r="E123" s="5">
        <f t="shared" si="2"/>
        <v>12.61</v>
      </c>
      <c r="F123" s="46">
        <f>E123*H10</f>
        <v>49.420246122026889</v>
      </c>
      <c r="G123" s="10"/>
      <c r="H123">
        <f t="shared" si="4"/>
        <v>24.710123061013444</v>
      </c>
    </row>
    <row r="124" spans="2:8" x14ac:dyDescent="0.3">
      <c r="B124" s="68" t="s">
        <v>131</v>
      </c>
      <c r="C124" s="10">
        <v>1.82</v>
      </c>
      <c r="D124" s="10">
        <v>1.82</v>
      </c>
      <c r="E124" s="5">
        <f t="shared" si="2"/>
        <v>0</v>
      </c>
      <c r="F124" s="46">
        <f>E124*H10</f>
        <v>0</v>
      </c>
      <c r="G124" s="10"/>
      <c r="H124">
        <f t="shared" si="4"/>
        <v>0</v>
      </c>
    </row>
    <row r="125" spans="2:8" x14ac:dyDescent="0.3">
      <c r="B125" s="68" t="s">
        <v>72</v>
      </c>
      <c r="C125" s="10">
        <v>96.45</v>
      </c>
      <c r="D125" s="10">
        <v>96.45</v>
      </c>
      <c r="E125" s="5">
        <f t="shared" si="2"/>
        <v>0</v>
      </c>
      <c r="F125" s="46">
        <f>E125*H10</f>
        <v>0</v>
      </c>
      <c r="G125" s="10"/>
      <c r="H125">
        <f t="shared" si="4"/>
        <v>0</v>
      </c>
    </row>
    <row r="126" spans="2:8" x14ac:dyDescent="0.3">
      <c r="B126" s="68" t="s">
        <v>73</v>
      </c>
      <c r="C126" s="10">
        <v>242.47</v>
      </c>
      <c r="D126" s="10">
        <v>275.57</v>
      </c>
      <c r="E126" s="5">
        <f t="shared" si="2"/>
        <v>33.099999999999994</v>
      </c>
      <c r="F126" s="46">
        <f>E126*H10</f>
        <v>129.72324715615304</v>
      </c>
      <c r="G126" s="10"/>
      <c r="H126">
        <f t="shared" si="4"/>
        <v>64.861623578076518</v>
      </c>
    </row>
    <row r="127" spans="2:8" x14ac:dyDescent="0.3">
      <c r="B127" s="68" t="s">
        <v>74</v>
      </c>
      <c r="C127" s="10">
        <v>56.32</v>
      </c>
      <c r="D127" s="10">
        <v>56.32</v>
      </c>
      <c r="E127" s="5">
        <f t="shared" si="2"/>
        <v>0</v>
      </c>
      <c r="F127" s="46">
        <f>E127*H10</f>
        <v>0</v>
      </c>
      <c r="G127" s="10"/>
      <c r="H127">
        <f t="shared" si="4"/>
        <v>0</v>
      </c>
    </row>
    <row r="128" spans="2:8" x14ac:dyDescent="0.3">
      <c r="B128" s="68" t="s">
        <v>132</v>
      </c>
      <c r="C128" s="10">
        <v>9.27</v>
      </c>
      <c r="D128" s="10">
        <v>9.9700000000000006</v>
      </c>
      <c r="E128" s="5">
        <f t="shared" si="2"/>
        <v>0.70000000000000107</v>
      </c>
      <c r="F128" s="46">
        <f>E128*H10</f>
        <v>2.7433919338159298</v>
      </c>
      <c r="G128" s="10"/>
      <c r="H128">
        <f t="shared" si="4"/>
        <v>1.3716959669079649</v>
      </c>
    </row>
    <row r="129" spans="2:8" x14ac:dyDescent="0.3">
      <c r="B129" s="68" t="s">
        <v>133</v>
      </c>
      <c r="C129" s="10">
        <v>55.75</v>
      </c>
      <c r="D129" s="10">
        <v>64.27</v>
      </c>
      <c r="E129" s="5">
        <f t="shared" si="2"/>
        <v>8.519999999999996</v>
      </c>
      <c r="F129" s="46">
        <f>E129*H10</f>
        <v>33.39099896587382</v>
      </c>
      <c r="G129" s="10"/>
      <c r="H129">
        <f t="shared" si="4"/>
        <v>16.69549948293691</v>
      </c>
    </row>
    <row r="130" spans="2:8" x14ac:dyDescent="0.3">
      <c r="B130" s="68" t="s">
        <v>75</v>
      </c>
      <c r="C130" s="10">
        <v>72.2</v>
      </c>
      <c r="D130" s="10">
        <v>86.49</v>
      </c>
      <c r="E130" s="5">
        <f t="shared" si="2"/>
        <v>14.289999999999992</v>
      </c>
      <c r="F130" s="46">
        <f>E130*H10</f>
        <v>56.004386763185082</v>
      </c>
      <c r="G130" s="10"/>
      <c r="H130">
        <f t="shared" si="4"/>
        <v>28.002193381592541</v>
      </c>
    </row>
    <row r="131" spans="2:8" x14ac:dyDescent="0.3">
      <c r="B131" s="68" t="s">
        <v>134</v>
      </c>
      <c r="C131" s="10">
        <v>21.44</v>
      </c>
      <c r="D131" s="10">
        <v>21.44</v>
      </c>
      <c r="E131" s="5">
        <f t="shared" si="2"/>
        <v>0</v>
      </c>
      <c r="F131" s="46">
        <f>E131*H10</f>
        <v>0</v>
      </c>
      <c r="G131" s="10"/>
      <c r="H131">
        <f t="shared" si="4"/>
        <v>0</v>
      </c>
    </row>
    <row r="132" spans="2:8" x14ac:dyDescent="0.3">
      <c r="B132" s="68" t="s">
        <v>135</v>
      </c>
      <c r="C132" s="10">
        <v>83.83</v>
      </c>
      <c r="D132" s="10">
        <v>91.91</v>
      </c>
      <c r="E132" s="5">
        <f t="shared" si="2"/>
        <v>8.0799999999999983</v>
      </c>
      <c r="F132" s="46">
        <f>E132*H10</f>
        <v>31.666581178903822</v>
      </c>
      <c r="G132" s="10"/>
      <c r="H132">
        <f t="shared" si="4"/>
        <v>15.833290589451911</v>
      </c>
    </row>
    <row r="133" spans="2:8" x14ac:dyDescent="0.3">
      <c r="B133" s="68" t="s">
        <v>76</v>
      </c>
      <c r="C133" s="10">
        <v>47.84</v>
      </c>
      <c r="D133" s="10">
        <v>50.77</v>
      </c>
      <c r="E133" s="5">
        <f t="shared" si="2"/>
        <v>2.9299999999999997</v>
      </c>
      <c r="F133" s="46">
        <f>E133*H10</f>
        <v>11.48305480868666</v>
      </c>
      <c r="G133" s="10"/>
      <c r="H133">
        <f t="shared" si="4"/>
        <v>5.74152740434333</v>
      </c>
    </row>
    <row r="134" spans="2:8" x14ac:dyDescent="0.3">
      <c r="B134" s="68" t="s">
        <v>136</v>
      </c>
      <c r="C134" s="10">
        <v>155.57</v>
      </c>
      <c r="D134" s="10">
        <v>175.97</v>
      </c>
      <c r="E134" s="5">
        <f t="shared" si="2"/>
        <v>20.400000000000006</v>
      </c>
      <c r="F134" s="46">
        <f>E134*H10</f>
        <v>79.950279214064139</v>
      </c>
      <c r="G134" s="10"/>
      <c r="H134">
        <f t="shared" si="4"/>
        <v>39.975139607032069</v>
      </c>
    </row>
    <row r="135" spans="2:8" x14ac:dyDescent="0.3">
      <c r="B135" s="68" t="s">
        <v>137</v>
      </c>
      <c r="C135" s="10">
        <v>133.16999999999999</v>
      </c>
      <c r="D135" s="10">
        <v>141.78</v>
      </c>
      <c r="E135" s="5">
        <f t="shared" si="2"/>
        <v>8.6100000000000136</v>
      </c>
      <c r="F135" s="46">
        <f>E135*H10</f>
        <v>33.743720785935942</v>
      </c>
      <c r="G135" s="54"/>
      <c r="H135">
        <f t="shared" si="4"/>
        <v>16.871860392967971</v>
      </c>
    </row>
    <row r="136" spans="2:8" x14ac:dyDescent="0.3">
      <c r="B136" s="68" t="s">
        <v>77</v>
      </c>
      <c r="C136" s="10">
        <v>105.29</v>
      </c>
      <c r="D136" s="10">
        <v>125.09</v>
      </c>
      <c r="E136" s="5">
        <f t="shared" si="2"/>
        <v>19.799999999999997</v>
      </c>
      <c r="F136" s="46">
        <f>E136*H10</f>
        <v>77.598800413650451</v>
      </c>
      <c r="G136" s="10"/>
      <c r="H136">
        <f t="shared" si="4"/>
        <v>38.799400206825226</v>
      </c>
    </row>
    <row r="137" spans="2:8" x14ac:dyDescent="0.3">
      <c r="B137" s="68" t="s">
        <v>138</v>
      </c>
      <c r="C137" s="10">
        <v>109.3</v>
      </c>
      <c r="D137" s="10">
        <v>111.72</v>
      </c>
      <c r="E137" s="5">
        <f t="shared" si="2"/>
        <v>2.4200000000000017</v>
      </c>
      <c r="F137" s="46">
        <f>E137*H10</f>
        <v>9.4842978283350643</v>
      </c>
      <c r="G137" s="10"/>
      <c r="H137">
        <f t="shared" si="4"/>
        <v>4.7421489141675321</v>
      </c>
    </row>
    <row r="138" spans="2:8" x14ac:dyDescent="0.3">
      <c r="B138" s="68" t="s">
        <v>78</v>
      </c>
      <c r="C138" s="10">
        <v>222.81</v>
      </c>
      <c r="D138" s="10">
        <v>256.25</v>
      </c>
      <c r="E138" s="5">
        <f t="shared" si="2"/>
        <v>33.44</v>
      </c>
      <c r="F138" s="46">
        <f>E138*H10</f>
        <v>131.05575180972079</v>
      </c>
      <c r="G138" s="10"/>
      <c r="H138">
        <f t="shared" si="4"/>
        <v>65.527875904860394</v>
      </c>
    </row>
    <row r="139" spans="2:8" x14ac:dyDescent="0.3">
      <c r="B139" s="68" t="s">
        <v>79</v>
      </c>
      <c r="C139" s="10">
        <v>101.66</v>
      </c>
      <c r="D139" s="10">
        <v>105.21</v>
      </c>
      <c r="E139" s="5">
        <f t="shared" si="2"/>
        <v>3.5499999999999972</v>
      </c>
      <c r="F139" s="46">
        <f>E139*H10</f>
        <v>13.912916235780754</v>
      </c>
      <c r="G139" s="10"/>
      <c r="H139">
        <f t="shared" si="4"/>
        <v>6.956458117890377</v>
      </c>
    </row>
    <row r="140" spans="2:8" x14ac:dyDescent="0.3">
      <c r="B140" s="68" t="s">
        <v>80</v>
      </c>
      <c r="C140" s="10">
        <v>146.9</v>
      </c>
      <c r="D140" s="10">
        <v>146.94</v>
      </c>
      <c r="E140" s="5">
        <f t="shared" ref="E140:E150" si="5">D140-C140</f>
        <v>3.9999999999992042E-2</v>
      </c>
      <c r="F140" s="46">
        <f>E140*H10</f>
        <v>0.15676525336087885</v>
      </c>
      <c r="G140" s="10"/>
      <c r="H140">
        <f t="shared" si="4"/>
        <v>7.8382626680439424E-2</v>
      </c>
    </row>
    <row r="141" spans="2:8" x14ac:dyDescent="0.3">
      <c r="B141" s="68" t="s">
        <v>81</v>
      </c>
      <c r="C141" s="10">
        <v>128.08000000000001</v>
      </c>
      <c r="D141" s="10">
        <v>146.12</v>
      </c>
      <c r="E141" s="5">
        <f t="shared" si="5"/>
        <v>18.039999999999992</v>
      </c>
      <c r="F141" s="46">
        <f>E141*H10</f>
        <v>70.70112926577039</v>
      </c>
      <c r="G141" s="10"/>
      <c r="H141">
        <f t="shared" si="4"/>
        <v>35.350564632885195</v>
      </c>
    </row>
    <row r="142" spans="2:8" x14ac:dyDescent="0.3">
      <c r="B142" s="68" t="s">
        <v>139</v>
      </c>
      <c r="C142" s="10">
        <v>129.97999999999999</v>
      </c>
      <c r="D142" s="10">
        <v>141.6</v>
      </c>
      <c r="E142" s="5">
        <f t="shared" si="5"/>
        <v>11.620000000000005</v>
      </c>
      <c r="F142" s="46">
        <f>E142*H10</f>
        <v>45.540306101344385</v>
      </c>
      <c r="G142" s="10"/>
      <c r="H142">
        <f t="shared" si="4"/>
        <v>22.770153050672192</v>
      </c>
    </row>
    <row r="143" spans="2:8" x14ac:dyDescent="0.3">
      <c r="B143" s="68" t="s">
        <v>82</v>
      </c>
      <c r="C143" s="10">
        <v>116.01</v>
      </c>
      <c r="D143" s="10">
        <v>126.18</v>
      </c>
      <c r="E143" s="5">
        <f t="shared" si="5"/>
        <v>10.170000000000002</v>
      </c>
      <c r="F143" s="46">
        <f>E143*H10</f>
        <v>39.857565667011386</v>
      </c>
      <c r="G143" s="10"/>
      <c r="H143">
        <f t="shared" si="4"/>
        <v>19.928782833505693</v>
      </c>
    </row>
    <row r="144" spans="2:8" x14ac:dyDescent="0.3">
      <c r="B144" s="68" t="s">
        <v>140</v>
      </c>
      <c r="C144" s="10">
        <v>80.45</v>
      </c>
      <c r="D144" s="10">
        <v>89.26</v>
      </c>
      <c r="E144" s="5">
        <f t="shared" si="5"/>
        <v>8.8100000000000023</v>
      </c>
      <c r="F144" s="46">
        <f>E144*H10</f>
        <v>34.527547052740445</v>
      </c>
      <c r="G144" s="10"/>
      <c r="H144">
        <f t="shared" si="4"/>
        <v>17.263773526370223</v>
      </c>
    </row>
    <row r="145" spans="2:8" x14ac:dyDescent="0.3">
      <c r="B145" s="68" t="s">
        <v>141</v>
      </c>
      <c r="C145" s="10">
        <v>61.39</v>
      </c>
      <c r="D145" s="10">
        <v>66.69</v>
      </c>
      <c r="E145" s="5">
        <f t="shared" si="5"/>
        <v>5.2999999999999972</v>
      </c>
      <c r="F145" s="46">
        <f>E145*H10</f>
        <v>20.77139607032057</v>
      </c>
      <c r="G145" s="10"/>
      <c r="H145">
        <f t="shared" si="4"/>
        <v>10.385698035160285</v>
      </c>
    </row>
    <row r="146" spans="2:8" x14ac:dyDescent="0.3">
      <c r="B146" s="68" t="s">
        <v>142</v>
      </c>
      <c r="C146" s="10">
        <v>222.08</v>
      </c>
      <c r="D146" s="10">
        <v>282.72000000000003</v>
      </c>
      <c r="E146" s="5">
        <f t="shared" si="5"/>
        <v>60.640000000000015</v>
      </c>
      <c r="F146" s="46">
        <f>E146*H10</f>
        <v>237.65612409513969</v>
      </c>
      <c r="G146" s="10"/>
      <c r="H146">
        <f t="shared" si="4"/>
        <v>118.82806204756984</v>
      </c>
    </row>
    <row r="147" spans="2:8" x14ac:dyDescent="0.3">
      <c r="B147" s="68" t="s">
        <v>143</v>
      </c>
      <c r="C147" s="10">
        <v>49.21</v>
      </c>
      <c r="D147" s="10">
        <v>49.58</v>
      </c>
      <c r="E147" s="5">
        <f t="shared" si="5"/>
        <v>0.36999999999999744</v>
      </c>
      <c r="F147" s="46">
        <f>E147*H10</f>
        <v>1.4500785935884077</v>
      </c>
      <c r="G147" s="10"/>
      <c r="H147">
        <f t="shared" ref="H147:H150" si="6">+F147/2</f>
        <v>0.72503929679420387</v>
      </c>
    </row>
    <row r="148" spans="2:8" x14ac:dyDescent="0.3">
      <c r="B148" s="68" t="s">
        <v>83</v>
      </c>
      <c r="C148" s="10">
        <v>103.24</v>
      </c>
      <c r="D148" s="10">
        <v>115.18</v>
      </c>
      <c r="E148" s="5">
        <f t="shared" si="5"/>
        <v>11.940000000000012</v>
      </c>
      <c r="F148" s="46">
        <f>E148*H10</f>
        <v>46.794428128231694</v>
      </c>
      <c r="G148" s="10"/>
      <c r="H148">
        <f t="shared" si="6"/>
        <v>23.397214064115847</v>
      </c>
    </row>
    <row r="149" spans="2:8" x14ac:dyDescent="0.3">
      <c r="B149" s="68" t="s">
        <v>144</v>
      </c>
      <c r="C149" s="10">
        <v>405.56</v>
      </c>
      <c r="D149" s="10">
        <v>454.36</v>
      </c>
      <c r="E149" s="5">
        <f t="shared" si="5"/>
        <v>48.800000000000011</v>
      </c>
      <c r="F149" s="46">
        <f>E149*H10</f>
        <v>191.25360910031029</v>
      </c>
      <c r="G149" s="10"/>
      <c r="H149">
        <f t="shared" si="6"/>
        <v>95.626804550155143</v>
      </c>
    </row>
    <row r="150" spans="2:8" x14ac:dyDescent="0.3">
      <c r="B150" s="68" t="s">
        <v>145</v>
      </c>
      <c r="C150" s="10">
        <v>138.83000000000001</v>
      </c>
      <c r="D150" s="10">
        <v>176.01</v>
      </c>
      <c r="E150" s="5">
        <f t="shared" si="5"/>
        <v>37.179999999999978</v>
      </c>
      <c r="F150" s="46">
        <f>E150*H10</f>
        <v>145.71330299896579</v>
      </c>
      <c r="G150" s="10"/>
      <c r="H150">
        <f t="shared" si="6"/>
        <v>72.856651499482894</v>
      </c>
    </row>
    <row r="151" spans="2:8" x14ac:dyDescent="0.3">
      <c r="B151" s="17" t="s">
        <v>5</v>
      </c>
      <c r="C151" s="19"/>
      <c r="D151" s="19"/>
      <c r="E151" s="70">
        <f>SUM(E12:E150)</f>
        <v>857.75999999999965</v>
      </c>
      <c r="F151" s="70">
        <f>SUM(F11:F150)</f>
        <v>3336.9742422741165</v>
      </c>
      <c r="G151" s="5"/>
    </row>
    <row r="152" spans="2:8" x14ac:dyDescent="0.3">
      <c r="B152" s="71" t="s">
        <v>7</v>
      </c>
      <c r="E152" s="72"/>
      <c r="F152" s="72"/>
      <c r="G152" s="72" t="s">
        <v>207</v>
      </c>
    </row>
    <row r="153" spans="2:8" x14ac:dyDescent="0.3">
      <c r="B153" s="73" t="s">
        <v>84</v>
      </c>
      <c r="C153" s="74"/>
      <c r="D153" s="74"/>
      <c r="E153" s="74"/>
      <c r="F153" s="74"/>
      <c r="G153" s="74"/>
    </row>
  </sheetData>
  <mergeCells count="2">
    <mergeCell ref="F13:F22"/>
    <mergeCell ref="F25:F30"/>
  </mergeCells>
  <pageMargins left="0.7" right="0.7" top="0.75" bottom="0.75" header="0.3" footer="0.3"/>
  <pageSetup paperSize="9" scale="65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R151"/>
  <sheetViews>
    <sheetView topLeftCell="A137" zoomScale="89" zoomScaleNormal="89" workbookViewId="0">
      <selection activeCell="C29" sqref="C29:N151"/>
    </sheetView>
  </sheetViews>
  <sheetFormatPr baseColWidth="10" defaultRowHeight="14.4" x14ac:dyDescent="0.3"/>
  <cols>
    <col min="3" max="3" width="14.88671875" customWidth="1"/>
    <col min="4" max="4" width="13.109375" customWidth="1"/>
    <col min="5" max="5" width="12" hidden="1" customWidth="1"/>
    <col min="6" max="6" width="10.88671875" customWidth="1"/>
    <col min="7" max="7" width="11.44140625" hidden="1" customWidth="1"/>
    <col min="8" max="8" width="9.6640625" hidden="1" customWidth="1"/>
    <col min="9" max="9" width="11.44140625" customWidth="1"/>
    <col min="10" max="10" width="0.33203125" hidden="1" customWidth="1"/>
    <col min="11" max="11" width="14.44140625" customWidth="1"/>
    <col min="12" max="12" width="12.33203125" customWidth="1"/>
    <col min="13" max="13" width="14.6640625" customWidth="1"/>
    <col min="15" max="15" width="5.5546875" customWidth="1"/>
    <col min="16" max="16" width="8.44140625" customWidth="1"/>
    <col min="17" max="17" width="5.6640625" customWidth="1"/>
  </cols>
  <sheetData>
    <row r="1" spans="3:18" x14ac:dyDescent="0.3">
      <c r="I1" s="10"/>
      <c r="J1" s="10"/>
      <c r="K1" s="122" t="s">
        <v>218</v>
      </c>
      <c r="L1" s="123" t="s">
        <v>189</v>
      </c>
      <c r="M1" s="123" t="s">
        <v>188</v>
      </c>
      <c r="N1" s="123" t="s">
        <v>190</v>
      </c>
    </row>
    <row r="2" spans="3:18" x14ac:dyDescent="0.3">
      <c r="I2" s="122" t="s">
        <v>191</v>
      </c>
      <c r="J2" s="122" t="s">
        <v>191</v>
      </c>
      <c r="K2" s="122" t="s">
        <v>219</v>
      </c>
      <c r="L2" s="10">
        <v>597.1</v>
      </c>
      <c r="M2" s="10">
        <v>43</v>
      </c>
      <c r="N2" s="10">
        <f>+L2/M2</f>
        <v>13.886046511627908</v>
      </c>
    </row>
    <row r="3" spans="3:18" x14ac:dyDescent="0.3">
      <c r="I3" s="122" t="s">
        <v>192</v>
      </c>
      <c r="J3" s="122" t="s">
        <v>192</v>
      </c>
      <c r="K3" s="122">
        <v>16498</v>
      </c>
      <c r="L3" s="10">
        <v>1077.9000000000001</v>
      </c>
      <c r="M3" s="10">
        <v>163</v>
      </c>
      <c r="N3" s="10"/>
    </row>
    <row r="4" spans="3:18" x14ac:dyDescent="0.3">
      <c r="C4" s="15" t="s">
        <v>0</v>
      </c>
      <c r="D4" s="15"/>
      <c r="E4" s="15"/>
      <c r="F4" s="15"/>
      <c r="G4" s="15"/>
      <c r="H4" s="15"/>
      <c r="I4" s="122" t="s">
        <v>192</v>
      </c>
      <c r="J4" s="122" t="s">
        <v>192</v>
      </c>
      <c r="K4" s="122">
        <v>21232</v>
      </c>
      <c r="L4" s="10">
        <v>2616</v>
      </c>
      <c r="M4" s="10">
        <v>306</v>
      </c>
      <c r="N4" s="10"/>
    </row>
    <row r="5" spans="3:18" x14ac:dyDescent="0.3">
      <c r="C5" s="15" t="s">
        <v>146</v>
      </c>
      <c r="E5" s="15"/>
      <c r="F5" s="15"/>
      <c r="G5" s="15"/>
      <c r="H5" s="15"/>
      <c r="I5" s="15"/>
      <c r="J5" s="122"/>
      <c r="K5" s="122" t="s">
        <v>220</v>
      </c>
      <c r="L5" s="122">
        <f>+L4+L3</f>
        <v>3693.9</v>
      </c>
      <c r="M5" s="122">
        <f>+M4+M3</f>
        <v>469</v>
      </c>
      <c r="N5" s="10">
        <f>+L5/M5</f>
        <v>7.8761194029850747</v>
      </c>
    </row>
    <row r="6" spans="3:18" x14ac:dyDescent="0.3">
      <c r="C6" s="15" t="s">
        <v>206</v>
      </c>
      <c r="D6" s="15"/>
      <c r="E6" s="15"/>
      <c r="F6" s="15"/>
      <c r="G6" s="15"/>
      <c r="H6" s="15"/>
      <c r="I6" s="15"/>
      <c r="J6" s="15" t="s">
        <v>222</v>
      </c>
      <c r="K6" s="15" t="s">
        <v>223</v>
      </c>
      <c r="L6" s="15">
        <f>+L5/2</f>
        <v>1846.95</v>
      </c>
      <c r="M6" s="15">
        <f>+M5/2</f>
        <v>234.5</v>
      </c>
      <c r="N6">
        <f>+N5/2</f>
        <v>3.9380597014925374</v>
      </c>
      <c r="P6" t="s">
        <v>189</v>
      </c>
      <c r="Q6" t="s">
        <v>188</v>
      </c>
      <c r="R6" t="s">
        <v>190</v>
      </c>
    </row>
    <row r="7" spans="3:18" x14ac:dyDescent="0.3">
      <c r="C7" s="58" t="s">
        <v>153</v>
      </c>
      <c r="D7" s="15" t="s">
        <v>155</v>
      </c>
      <c r="E7" s="58"/>
      <c r="F7" s="58"/>
      <c r="G7" s="58"/>
      <c r="H7" s="58"/>
      <c r="I7" s="58"/>
      <c r="J7" s="58"/>
      <c r="K7" s="58"/>
      <c r="L7" s="132" t="s">
        <v>151</v>
      </c>
      <c r="M7" s="54"/>
      <c r="N7" s="131">
        <f>+N2</f>
        <v>13.886046511627908</v>
      </c>
      <c r="O7" t="s">
        <v>191</v>
      </c>
      <c r="P7">
        <v>597.1</v>
      </c>
      <c r="Q7">
        <v>43</v>
      </c>
      <c r="R7">
        <f>+P7/Q7</f>
        <v>13.886046511627908</v>
      </c>
    </row>
    <row r="8" spans="3:18" ht="15" thickBot="1" x14ac:dyDescent="0.35">
      <c r="C8" s="58" t="s">
        <v>154</v>
      </c>
      <c r="D8" s="15" t="s">
        <v>156</v>
      </c>
      <c r="E8" s="58"/>
      <c r="F8" s="58"/>
      <c r="G8" s="58"/>
      <c r="H8" s="58"/>
      <c r="I8" s="58"/>
      <c r="J8" s="58"/>
      <c r="K8" s="58"/>
      <c r="L8" s="133" t="s">
        <v>152</v>
      </c>
      <c r="M8" s="54"/>
      <c r="N8" s="131">
        <f>+R8</f>
        <v>3.9381663113006398</v>
      </c>
      <c r="O8" t="s">
        <v>192</v>
      </c>
      <c r="P8">
        <f>1308.1+538.9</f>
        <v>1847</v>
      </c>
      <c r="Q8">
        <f>306+163</f>
        <v>469</v>
      </c>
      <c r="R8">
        <f>+P8/Q8</f>
        <v>3.9381663113006398</v>
      </c>
    </row>
    <row r="9" spans="3:18" ht="15.6" thickTop="1" thickBot="1" x14ac:dyDescent="0.35">
      <c r="C9" s="62" t="s">
        <v>8</v>
      </c>
      <c r="D9" s="62" t="s">
        <v>1</v>
      </c>
      <c r="E9" s="62" t="s">
        <v>2</v>
      </c>
      <c r="F9" s="62"/>
      <c r="G9" s="62" t="s">
        <v>3</v>
      </c>
      <c r="H9" s="62"/>
      <c r="I9" s="62"/>
      <c r="J9" s="62"/>
      <c r="K9" s="62"/>
      <c r="L9" s="129" t="s">
        <v>4</v>
      </c>
      <c r="M9" s="129" t="s">
        <v>6</v>
      </c>
      <c r="N9" s="130" t="s">
        <v>150</v>
      </c>
      <c r="P9">
        <f>SUM(P7:P8)</f>
        <v>2444.1</v>
      </c>
      <c r="Q9">
        <f>+Q8+Q7</f>
        <v>512</v>
      </c>
    </row>
    <row r="10" spans="3:18" ht="15" thickTop="1" x14ac:dyDescent="0.3">
      <c r="C10" s="63" t="s">
        <v>85</v>
      </c>
      <c r="D10" s="40">
        <v>1.61</v>
      </c>
      <c r="E10" s="40">
        <v>1.61</v>
      </c>
      <c r="F10" s="84"/>
      <c r="G10" s="41">
        <f t="shared" ref="G10:G41" si="0">E10-D10</f>
        <v>0</v>
      </c>
      <c r="H10" s="41"/>
      <c r="I10" s="41"/>
      <c r="J10" s="41"/>
      <c r="K10" s="41"/>
      <c r="L10" s="48"/>
      <c r="M10" s="35"/>
      <c r="N10" s="83">
        <v>11</v>
      </c>
      <c r="P10" s="56">
        <f>+L149</f>
        <v>2362.5755959736207</v>
      </c>
    </row>
    <row r="11" spans="3:18" x14ac:dyDescent="0.3">
      <c r="C11" s="64" t="s">
        <v>86</v>
      </c>
      <c r="D11" s="24"/>
      <c r="E11" s="24"/>
      <c r="F11" s="24"/>
      <c r="G11" s="25">
        <f t="shared" si="0"/>
        <v>0</v>
      </c>
      <c r="H11" s="85"/>
      <c r="I11" s="85"/>
      <c r="J11" s="85"/>
      <c r="K11" s="85"/>
      <c r="L11" s="79">
        <v>11</v>
      </c>
      <c r="M11" s="36"/>
      <c r="N11" s="83">
        <v>11</v>
      </c>
    </row>
    <row r="12" spans="3:18" x14ac:dyDescent="0.3">
      <c r="C12" s="64" t="s">
        <v>87</v>
      </c>
      <c r="D12" s="24"/>
      <c r="E12" s="24"/>
      <c r="F12" s="24"/>
      <c r="G12" s="25">
        <f t="shared" si="0"/>
        <v>0</v>
      </c>
      <c r="H12" s="86"/>
      <c r="I12" s="86"/>
      <c r="J12" s="86"/>
      <c r="K12" s="86"/>
      <c r="L12" s="80">
        <v>11</v>
      </c>
      <c r="M12" s="36"/>
      <c r="N12" s="83">
        <v>11</v>
      </c>
      <c r="P12" s="56">
        <f>+P9-P10</f>
        <v>81.524404026379216</v>
      </c>
    </row>
    <row r="13" spans="3:18" x14ac:dyDescent="0.3">
      <c r="C13" s="64" t="s">
        <v>88</v>
      </c>
      <c r="D13" s="24"/>
      <c r="E13" s="24"/>
      <c r="F13" s="24"/>
      <c r="G13" s="25">
        <f t="shared" si="0"/>
        <v>0</v>
      </c>
      <c r="H13" s="86"/>
      <c r="I13" s="86"/>
      <c r="J13" s="86"/>
      <c r="K13" s="86"/>
      <c r="L13" s="80">
        <v>11</v>
      </c>
      <c r="M13" s="36"/>
      <c r="N13" s="83">
        <v>11</v>
      </c>
    </row>
    <row r="14" spans="3:18" x14ac:dyDescent="0.3">
      <c r="C14" s="65" t="s">
        <v>9</v>
      </c>
      <c r="D14" s="24"/>
      <c r="E14" s="24"/>
      <c r="F14" s="24"/>
      <c r="G14" s="25">
        <f t="shared" si="0"/>
        <v>0</v>
      </c>
      <c r="H14" s="86"/>
      <c r="I14" s="86"/>
      <c r="J14" s="86"/>
      <c r="K14" s="86"/>
      <c r="L14" s="80">
        <v>11</v>
      </c>
      <c r="M14" s="36"/>
      <c r="N14" s="83">
        <v>11</v>
      </c>
    </row>
    <row r="15" spans="3:18" x14ac:dyDescent="0.3">
      <c r="C15" s="76" t="s">
        <v>10</v>
      </c>
      <c r="D15" s="69">
        <v>8.6</v>
      </c>
      <c r="E15" s="69">
        <v>9.4700000000000006</v>
      </c>
      <c r="F15" s="69"/>
      <c r="G15" s="69">
        <f t="shared" si="0"/>
        <v>0.87000000000000099</v>
      </c>
      <c r="H15" s="87"/>
      <c r="I15" s="87"/>
      <c r="J15" s="87"/>
      <c r="K15" s="87"/>
      <c r="L15" s="80">
        <f>+G15*N7</f>
        <v>12.080860465116293</v>
      </c>
      <c r="M15" s="36"/>
      <c r="N15" s="83">
        <v>12</v>
      </c>
      <c r="P15">
        <f>81/8</f>
        <v>10.125</v>
      </c>
    </row>
    <row r="16" spans="3:18" x14ac:dyDescent="0.3">
      <c r="C16" s="65" t="s">
        <v>11</v>
      </c>
      <c r="D16" s="24">
        <v>132.97999999999999</v>
      </c>
      <c r="E16" s="24">
        <v>138.83000000000001</v>
      </c>
      <c r="F16" s="24"/>
      <c r="G16" s="25">
        <f t="shared" si="0"/>
        <v>5.8500000000000227</v>
      </c>
      <c r="H16" s="86"/>
      <c r="I16" s="86"/>
      <c r="J16" s="86"/>
      <c r="K16" s="86"/>
      <c r="L16" s="80">
        <v>11</v>
      </c>
      <c r="M16" s="36"/>
      <c r="N16" s="83">
        <v>11</v>
      </c>
    </row>
    <row r="17" spans="3:16" x14ac:dyDescent="0.3">
      <c r="C17" s="65" t="s">
        <v>12</v>
      </c>
      <c r="D17" s="24"/>
      <c r="E17" s="24"/>
      <c r="F17" s="24"/>
      <c r="G17" s="25">
        <f t="shared" si="0"/>
        <v>0</v>
      </c>
      <c r="H17" s="86"/>
      <c r="I17" s="86"/>
      <c r="J17" s="86"/>
      <c r="K17" s="86"/>
      <c r="L17" s="80">
        <v>11</v>
      </c>
      <c r="M17" s="36"/>
      <c r="N17" s="83">
        <v>11</v>
      </c>
    </row>
    <row r="18" spans="3:16" x14ac:dyDescent="0.3">
      <c r="C18" s="76" t="s">
        <v>13</v>
      </c>
      <c r="D18" s="77">
        <v>0.4</v>
      </c>
      <c r="E18" s="77">
        <v>0.8</v>
      </c>
      <c r="F18" s="77"/>
      <c r="G18" s="78">
        <f t="shared" si="0"/>
        <v>0.4</v>
      </c>
      <c r="H18" s="88"/>
      <c r="I18" s="88"/>
      <c r="J18" s="88"/>
      <c r="K18" s="88"/>
      <c r="L18" s="80">
        <f>+G18*N7</f>
        <v>5.5544186046511639</v>
      </c>
      <c r="M18" s="36"/>
      <c r="N18" s="83">
        <v>6</v>
      </c>
    </row>
    <row r="19" spans="3:16" x14ac:dyDescent="0.3">
      <c r="C19" s="65" t="s">
        <v>89</v>
      </c>
      <c r="D19" s="24"/>
      <c r="E19" s="24"/>
      <c r="F19" s="24"/>
      <c r="G19" s="25">
        <f t="shared" si="0"/>
        <v>0</v>
      </c>
      <c r="H19" s="86"/>
      <c r="I19" s="86"/>
      <c r="J19" s="86"/>
      <c r="K19" s="86"/>
      <c r="L19" s="80">
        <v>20</v>
      </c>
      <c r="M19" s="36"/>
      <c r="N19" s="83">
        <v>11</v>
      </c>
    </row>
    <row r="20" spans="3:16" x14ac:dyDescent="0.3">
      <c r="C20" s="65" t="s">
        <v>147</v>
      </c>
      <c r="D20" s="24"/>
      <c r="E20" s="24"/>
      <c r="F20" s="24"/>
      <c r="G20" s="25">
        <f t="shared" si="0"/>
        <v>0</v>
      </c>
      <c r="H20" s="89"/>
      <c r="I20" s="89"/>
      <c r="J20" s="89"/>
      <c r="K20" s="89"/>
      <c r="L20" s="81">
        <v>11</v>
      </c>
      <c r="M20" s="36"/>
      <c r="N20" s="83">
        <v>11</v>
      </c>
    </row>
    <row r="21" spans="3:16" x14ac:dyDescent="0.3">
      <c r="C21" s="66" t="s">
        <v>149</v>
      </c>
      <c r="D21" s="32">
        <v>0.76</v>
      </c>
      <c r="E21" s="32">
        <v>0.76</v>
      </c>
      <c r="F21" s="32"/>
      <c r="G21" s="25">
        <f t="shared" si="0"/>
        <v>0</v>
      </c>
      <c r="H21" s="25"/>
      <c r="I21" s="25"/>
      <c r="J21" s="25"/>
      <c r="K21" s="25"/>
      <c r="L21" s="34">
        <f>G21*N7</f>
        <v>0</v>
      </c>
      <c r="M21" s="5"/>
      <c r="N21" s="83">
        <f t="shared" ref="N21:N75" si="1">0.1*L21</f>
        <v>0</v>
      </c>
    </row>
    <row r="22" spans="3:16" x14ac:dyDescent="0.3">
      <c r="C22" s="66" t="s">
        <v>16</v>
      </c>
      <c r="D22" s="32">
        <v>35.020000000000003</v>
      </c>
      <c r="E22" s="32">
        <v>35.020000000000003</v>
      </c>
      <c r="F22" s="32"/>
      <c r="G22" s="33">
        <f t="shared" si="0"/>
        <v>0</v>
      </c>
      <c r="H22" s="33"/>
      <c r="I22" s="33"/>
      <c r="J22" s="33"/>
      <c r="K22" s="33"/>
      <c r="L22" s="34">
        <f>G22*N7</f>
        <v>0</v>
      </c>
      <c r="M22" s="5"/>
      <c r="N22" s="83">
        <f t="shared" si="1"/>
        <v>0</v>
      </c>
    </row>
    <row r="23" spans="3:16" x14ac:dyDescent="0.3">
      <c r="C23" s="67" t="s">
        <v>90</v>
      </c>
      <c r="D23" s="29"/>
      <c r="E23" s="29"/>
      <c r="F23" s="29"/>
      <c r="G23" s="30">
        <f t="shared" si="0"/>
        <v>0</v>
      </c>
      <c r="H23" s="90"/>
      <c r="I23" s="90"/>
      <c r="J23" s="90"/>
      <c r="K23" s="90"/>
      <c r="L23" s="82">
        <v>27</v>
      </c>
      <c r="M23" s="36"/>
      <c r="N23" s="83">
        <v>27</v>
      </c>
    </row>
    <row r="24" spans="3:16" x14ac:dyDescent="0.3">
      <c r="C24" s="67" t="s">
        <v>14</v>
      </c>
      <c r="D24" s="29"/>
      <c r="E24" s="29"/>
      <c r="F24" s="29"/>
      <c r="G24" s="30">
        <f t="shared" si="0"/>
        <v>0</v>
      </c>
      <c r="H24" s="90"/>
      <c r="I24" s="90"/>
      <c r="J24" s="90"/>
      <c r="K24" s="90"/>
      <c r="L24" s="82">
        <v>27</v>
      </c>
      <c r="M24" s="36"/>
      <c r="N24" s="83">
        <v>27</v>
      </c>
    </row>
    <row r="25" spans="3:16" x14ac:dyDescent="0.3">
      <c r="C25" s="67" t="s">
        <v>148</v>
      </c>
      <c r="D25" s="29"/>
      <c r="E25" s="29"/>
      <c r="F25" s="29"/>
      <c r="G25" s="30">
        <f t="shared" si="0"/>
        <v>0</v>
      </c>
      <c r="H25" s="90"/>
      <c r="I25" s="90"/>
      <c r="J25" s="90"/>
      <c r="K25" s="90"/>
      <c r="L25" s="82">
        <v>27</v>
      </c>
      <c r="M25" s="36"/>
      <c r="N25" s="83">
        <v>27</v>
      </c>
    </row>
    <row r="26" spans="3:16" x14ac:dyDescent="0.3">
      <c r="C26" s="67" t="s">
        <v>15</v>
      </c>
      <c r="D26" s="29">
        <v>111.32</v>
      </c>
      <c r="E26" s="29">
        <v>121.09</v>
      </c>
      <c r="F26" s="29"/>
      <c r="G26" s="30">
        <f t="shared" si="0"/>
        <v>9.7700000000000102</v>
      </c>
      <c r="H26" s="90"/>
      <c r="I26" s="90"/>
      <c r="J26" s="90"/>
      <c r="K26" s="90"/>
      <c r="L26" s="82">
        <v>27</v>
      </c>
      <c r="M26" s="36"/>
      <c r="N26" s="83">
        <v>27</v>
      </c>
      <c r="P26">
        <f>136/5</f>
        <v>27.2</v>
      </c>
    </row>
    <row r="27" spans="3:16" x14ac:dyDescent="0.3">
      <c r="C27" s="67" t="s">
        <v>17</v>
      </c>
      <c r="D27" s="29"/>
      <c r="E27" s="29"/>
      <c r="F27" s="29"/>
      <c r="G27" s="30">
        <f t="shared" si="0"/>
        <v>0</v>
      </c>
      <c r="H27" s="90"/>
      <c r="I27" s="90"/>
      <c r="J27" s="90"/>
      <c r="K27" s="90"/>
      <c r="L27" s="82">
        <v>27</v>
      </c>
      <c r="M27" s="36"/>
      <c r="N27" s="83">
        <v>27</v>
      </c>
    </row>
    <row r="28" spans="3:16" x14ac:dyDescent="0.3">
      <c r="C28" s="67" t="s">
        <v>91</v>
      </c>
      <c r="D28" s="29"/>
      <c r="E28" s="29"/>
      <c r="F28" s="29"/>
      <c r="G28" s="30">
        <f t="shared" si="0"/>
        <v>0</v>
      </c>
      <c r="H28" s="90"/>
      <c r="I28" s="90"/>
      <c r="J28" s="90"/>
      <c r="K28" s="90"/>
      <c r="L28" s="82">
        <v>27</v>
      </c>
      <c r="M28" s="36"/>
      <c r="N28" s="83">
        <v>0</v>
      </c>
    </row>
    <row r="29" spans="3:16" x14ac:dyDescent="0.3">
      <c r="C29" s="66" t="s">
        <v>92</v>
      </c>
      <c r="D29" s="6">
        <v>6.91</v>
      </c>
      <c r="E29" s="6">
        <v>6.91</v>
      </c>
      <c r="F29" s="6"/>
      <c r="G29" s="5">
        <f t="shared" si="0"/>
        <v>0</v>
      </c>
      <c r="H29" s="5"/>
      <c r="I29" s="5"/>
      <c r="J29" s="5"/>
      <c r="K29" s="5"/>
      <c r="L29" s="7">
        <f>G29*N7</f>
        <v>0</v>
      </c>
      <c r="M29" s="5"/>
      <c r="N29" s="83">
        <f t="shared" si="1"/>
        <v>0</v>
      </c>
    </row>
    <row r="30" spans="3:16" x14ac:dyDescent="0.3">
      <c r="C30" s="66" t="s">
        <v>93</v>
      </c>
      <c r="D30" s="6">
        <v>24.33</v>
      </c>
      <c r="E30" s="6">
        <v>24.33</v>
      </c>
      <c r="F30" s="6"/>
      <c r="G30" s="5">
        <f t="shared" si="0"/>
        <v>0</v>
      </c>
      <c r="H30" s="5"/>
      <c r="I30" s="5"/>
      <c r="J30" s="5"/>
      <c r="K30" s="5"/>
      <c r="L30" s="7">
        <f>G30*N7</f>
        <v>0</v>
      </c>
      <c r="M30" s="5"/>
      <c r="N30" s="83">
        <f t="shared" si="1"/>
        <v>0</v>
      </c>
    </row>
    <row r="31" spans="3:16" x14ac:dyDescent="0.3">
      <c r="C31" s="66" t="s">
        <v>94</v>
      </c>
      <c r="D31" s="5">
        <v>36.46</v>
      </c>
      <c r="E31" s="5">
        <v>38.36</v>
      </c>
      <c r="F31" s="5"/>
      <c r="G31" s="5">
        <f t="shared" si="0"/>
        <v>1.8999999999999986</v>
      </c>
      <c r="H31" s="5"/>
      <c r="I31" s="5"/>
      <c r="J31" s="5"/>
      <c r="K31" s="5"/>
      <c r="L31" s="7">
        <f>G31*N7</f>
        <v>26.383488372093005</v>
      </c>
      <c r="M31" s="5"/>
      <c r="N31" s="83">
        <v>26</v>
      </c>
    </row>
    <row r="32" spans="3:16" x14ac:dyDescent="0.3">
      <c r="C32" s="66" t="s">
        <v>95</v>
      </c>
      <c r="D32" s="6">
        <v>11.58</v>
      </c>
      <c r="E32" s="6">
        <v>11.65</v>
      </c>
      <c r="F32" s="6"/>
      <c r="G32" s="5">
        <f t="shared" si="0"/>
        <v>7.0000000000000284E-2</v>
      </c>
      <c r="H32" s="5"/>
      <c r="I32" s="5"/>
      <c r="J32" s="5"/>
      <c r="K32" s="5"/>
      <c r="L32" s="7">
        <f>G32*N7</f>
        <v>0.97202325581395754</v>
      </c>
      <c r="M32" s="5"/>
      <c r="N32" s="83">
        <v>1</v>
      </c>
    </row>
    <row r="33" spans="3:14" x14ac:dyDescent="0.3">
      <c r="C33" s="66" t="s">
        <v>96</v>
      </c>
      <c r="D33" s="6">
        <v>7.3</v>
      </c>
      <c r="E33" s="6">
        <v>7.39</v>
      </c>
      <c r="F33" s="6"/>
      <c r="G33" s="5">
        <f t="shared" si="0"/>
        <v>8.9999999999999858E-2</v>
      </c>
      <c r="H33" s="5"/>
      <c r="I33" s="5"/>
      <c r="J33" s="5"/>
      <c r="K33" s="5"/>
      <c r="L33" s="7">
        <f>G33*N7</f>
        <v>1.2497441860465097</v>
      </c>
      <c r="M33" s="5"/>
      <c r="N33" s="83">
        <v>1</v>
      </c>
    </row>
    <row r="34" spans="3:14" x14ac:dyDescent="0.3">
      <c r="C34" s="66" t="s">
        <v>97</v>
      </c>
      <c r="D34" s="6">
        <v>22.69</v>
      </c>
      <c r="E34" s="6">
        <v>22.75</v>
      </c>
      <c r="F34" s="6"/>
      <c r="G34" s="5">
        <f t="shared" si="0"/>
        <v>5.9999999999998721E-2</v>
      </c>
      <c r="H34" s="5"/>
      <c r="I34" s="5"/>
      <c r="J34" s="5"/>
      <c r="K34" s="5"/>
      <c r="L34" s="7">
        <f>G34*N7</f>
        <v>0.83316279069765675</v>
      </c>
      <c r="M34" s="5"/>
      <c r="N34" s="83">
        <v>1</v>
      </c>
    </row>
    <row r="35" spans="3:14" x14ac:dyDescent="0.3">
      <c r="C35" s="66" t="s">
        <v>98</v>
      </c>
      <c r="D35" s="6">
        <v>5.0999999999999996</v>
      </c>
      <c r="E35" s="6">
        <v>6.14</v>
      </c>
      <c r="F35" s="6"/>
      <c r="G35" s="5">
        <f t="shared" si="0"/>
        <v>1.04</v>
      </c>
      <c r="H35" s="5"/>
      <c r="I35" s="5"/>
      <c r="J35" s="5"/>
      <c r="K35" s="5"/>
      <c r="L35" s="7">
        <f>G35*N7</f>
        <v>14.441488372093024</v>
      </c>
      <c r="M35" s="5"/>
      <c r="N35" s="83">
        <v>14</v>
      </c>
    </row>
    <row r="36" spans="3:14" x14ac:dyDescent="0.3">
      <c r="C36" s="66" t="s">
        <v>99</v>
      </c>
      <c r="D36" s="6">
        <v>24.07</v>
      </c>
      <c r="E36" s="6">
        <v>24.75</v>
      </c>
      <c r="F36" s="6"/>
      <c r="G36" s="5">
        <f t="shared" si="0"/>
        <v>0.67999999999999972</v>
      </c>
      <c r="H36" s="5"/>
      <c r="I36" s="5"/>
      <c r="J36" s="5"/>
      <c r="K36" s="5"/>
      <c r="L36" s="7">
        <f>G36*N7</f>
        <v>9.4425116279069741</v>
      </c>
      <c r="M36" s="5"/>
      <c r="N36" s="83">
        <v>9</v>
      </c>
    </row>
    <row r="37" spans="3:14" x14ac:dyDescent="0.3">
      <c r="C37" s="66" t="s">
        <v>100</v>
      </c>
      <c r="D37" s="6">
        <v>14.48</v>
      </c>
      <c r="E37" s="6">
        <v>14.48</v>
      </c>
      <c r="F37" s="6"/>
      <c r="G37" s="5">
        <f t="shared" si="0"/>
        <v>0</v>
      </c>
      <c r="H37" s="5"/>
      <c r="I37" s="5"/>
      <c r="J37" s="5"/>
      <c r="K37" s="5"/>
      <c r="L37" s="7">
        <f>G37*N7</f>
        <v>0</v>
      </c>
      <c r="M37" s="5"/>
      <c r="N37" s="83">
        <f t="shared" si="1"/>
        <v>0</v>
      </c>
    </row>
    <row r="38" spans="3:14" x14ac:dyDescent="0.3">
      <c r="C38" s="66" t="s">
        <v>101</v>
      </c>
      <c r="D38" s="6">
        <v>12.09</v>
      </c>
      <c r="E38" s="6">
        <v>12.28</v>
      </c>
      <c r="F38" s="6"/>
      <c r="G38" s="5">
        <f t="shared" si="0"/>
        <v>0.1899999999999995</v>
      </c>
      <c r="H38" s="5"/>
      <c r="I38" s="5"/>
      <c r="J38" s="5"/>
      <c r="K38" s="5"/>
      <c r="L38" s="7">
        <f>G38*N7</f>
        <v>2.6383488372092958</v>
      </c>
      <c r="M38" s="5"/>
      <c r="N38" s="83">
        <v>3</v>
      </c>
    </row>
    <row r="39" spans="3:14" x14ac:dyDescent="0.3">
      <c r="C39" s="66" t="s">
        <v>102</v>
      </c>
      <c r="D39" s="6">
        <v>2.96</v>
      </c>
      <c r="E39" s="6">
        <v>2.97</v>
      </c>
      <c r="F39" s="6"/>
      <c r="G39" s="5">
        <f t="shared" si="0"/>
        <v>1.0000000000000231E-2</v>
      </c>
      <c r="H39" s="5"/>
      <c r="I39" s="5"/>
      <c r="J39" s="5"/>
      <c r="K39" s="5"/>
      <c r="L39" s="7">
        <f>G39*N7</f>
        <v>0.13886046511628228</v>
      </c>
      <c r="M39" s="5"/>
      <c r="N39" s="83">
        <f t="shared" si="1"/>
        <v>1.3886046511628228E-2</v>
      </c>
    </row>
    <row r="40" spans="3:14" x14ac:dyDescent="0.3">
      <c r="C40" s="66" t="s">
        <v>103</v>
      </c>
      <c r="D40" s="6">
        <v>16.600000000000001</v>
      </c>
      <c r="E40" s="6">
        <v>16.809999999999999</v>
      </c>
      <c r="F40" s="6"/>
      <c r="G40" s="5">
        <f t="shared" si="0"/>
        <v>0.2099999999999973</v>
      </c>
      <c r="H40" s="5"/>
      <c r="I40" s="5"/>
      <c r="J40" s="5"/>
      <c r="K40" s="5"/>
      <c r="L40" s="46">
        <f>G40*N7</f>
        <v>2.9160697674418232</v>
      </c>
      <c r="M40" s="10"/>
      <c r="N40" s="83">
        <v>3</v>
      </c>
    </row>
    <row r="41" spans="3:14" x14ac:dyDescent="0.3">
      <c r="C41" s="66" t="s">
        <v>104</v>
      </c>
      <c r="D41" s="10">
        <v>32.619999999999997</v>
      </c>
      <c r="E41" s="10">
        <v>32.799999999999997</v>
      </c>
      <c r="F41" s="10"/>
      <c r="G41" s="5">
        <f t="shared" si="0"/>
        <v>0.17999999999999972</v>
      </c>
      <c r="H41" s="5"/>
      <c r="I41" s="5"/>
      <c r="J41" s="5"/>
      <c r="K41" s="5"/>
      <c r="L41" s="46">
        <f>G41*N7</f>
        <v>2.4994883720930194</v>
      </c>
      <c r="M41" s="10"/>
      <c r="N41" s="83">
        <v>2</v>
      </c>
    </row>
    <row r="42" spans="3:14" x14ac:dyDescent="0.3">
      <c r="C42" s="66" t="s">
        <v>105</v>
      </c>
      <c r="D42" s="10">
        <v>33.57</v>
      </c>
      <c r="E42" s="10">
        <v>37.47</v>
      </c>
      <c r="F42" s="10"/>
      <c r="G42" s="5">
        <f t="shared" ref="G42:G73" si="2">E42-D42</f>
        <v>3.8999999999999986</v>
      </c>
      <c r="H42" s="5"/>
      <c r="I42" s="5"/>
      <c r="J42" s="5"/>
      <c r="K42" s="5"/>
      <c r="L42" s="46">
        <f>G42*N7</f>
        <v>54.155581395348825</v>
      </c>
      <c r="M42" s="10"/>
      <c r="N42" s="83">
        <v>54</v>
      </c>
    </row>
    <row r="43" spans="3:14" x14ac:dyDescent="0.3">
      <c r="C43" s="66" t="s">
        <v>106</v>
      </c>
      <c r="D43" s="10">
        <v>14.65</v>
      </c>
      <c r="E43" s="10">
        <v>14.69</v>
      </c>
      <c r="F43" s="10"/>
      <c r="G43" s="5">
        <f t="shared" si="2"/>
        <v>3.9999999999999147E-2</v>
      </c>
      <c r="H43" s="5"/>
      <c r="I43" s="5"/>
      <c r="J43" s="5"/>
      <c r="K43" s="5"/>
      <c r="L43" s="46">
        <f>G43*N7</f>
        <v>0.55544186046510446</v>
      </c>
      <c r="M43" s="10"/>
      <c r="N43" s="83">
        <v>1</v>
      </c>
    </row>
    <row r="44" spans="3:14" x14ac:dyDescent="0.3">
      <c r="C44" s="66" t="s">
        <v>18</v>
      </c>
      <c r="D44" s="10">
        <v>1.58</v>
      </c>
      <c r="E44" s="10">
        <v>1.62</v>
      </c>
      <c r="F44" s="10"/>
      <c r="G44" s="5">
        <f t="shared" si="2"/>
        <v>4.0000000000000036E-2</v>
      </c>
      <c r="H44" s="5"/>
      <c r="I44" s="5"/>
      <c r="J44" s="5"/>
      <c r="K44" s="5"/>
      <c r="L44" s="46">
        <f>G44*N7</f>
        <v>0.55544186046511679</v>
      </c>
      <c r="M44" s="10"/>
      <c r="N44" s="83">
        <v>1</v>
      </c>
    </row>
    <row r="45" spans="3:14" x14ac:dyDescent="0.3">
      <c r="C45" s="66" t="s">
        <v>19</v>
      </c>
      <c r="D45" s="10">
        <v>78.02</v>
      </c>
      <c r="E45" s="10">
        <v>78.42</v>
      </c>
      <c r="F45" s="10"/>
      <c r="G45" s="5">
        <f t="shared" si="2"/>
        <v>0.40000000000000568</v>
      </c>
      <c r="H45" s="5"/>
      <c r="I45" s="5"/>
      <c r="J45" s="5"/>
      <c r="K45" s="5"/>
      <c r="L45" s="46">
        <f>G45*N7</f>
        <v>5.554418604651242</v>
      </c>
      <c r="M45" s="10"/>
      <c r="N45" s="83">
        <v>6</v>
      </c>
    </row>
    <row r="46" spans="3:14" x14ac:dyDescent="0.3">
      <c r="C46" s="66" t="s">
        <v>107</v>
      </c>
      <c r="D46" s="10">
        <v>22.06</v>
      </c>
      <c r="E46" s="10">
        <v>23.29</v>
      </c>
      <c r="F46" s="10"/>
      <c r="G46" s="5">
        <f t="shared" si="2"/>
        <v>1.2300000000000004</v>
      </c>
      <c r="H46" s="5"/>
      <c r="I46" s="5"/>
      <c r="J46" s="5"/>
      <c r="K46" s="5"/>
      <c r="L46" s="46">
        <f>G46*N7</f>
        <v>17.079837209302333</v>
      </c>
      <c r="M46" s="10"/>
      <c r="N46" s="83">
        <v>17</v>
      </c>
    </row>
    <row r="47" spans="3:14" x14ac:dyDescent="0.3">
      <c r="C47" s="66" t="s">
        <v>108</v>
      </c>
      <c r="D47" s="10">
        <v>5.93</v>
      </c>
      <c r="E47" s="10">
        <v>5.93</v>
      </c>
      <c r="F47" s="10"/>
      <c r="G47" s="5">
        <f t="shared" si="2"/>
        <v>0</v>
      </c>
      <c r="H47" s="5"/>
      <c r="I47" s="5"/>
      <c r="J47" s="5"/>
      <c r="K47" s="5"/>
      <c r="L47" s="46">
        <f>G47*N7</f>
        <v>0</v>
      </c>
      <c r="M47" s="10"/>
      <c r="N47" s="83">
        <f t="shared" si="1"/>
        <v>0</v>
      </c>
    </row>
    <row r="48" spans="3:14" x14ac:dyDescent="0.3">
      <c r="C48" s="66" t="s">
        <v>20</v>
      </c>
      <c r="D48" s="10">
        <v>17.2</v>
      </c>
      <c r="E48" s="10">
        <v>18.5</v>
      </c>
      <c r="F48" s="10"/>
      <c r="G48" s="5">
        <f t="shared" si="2"/>
        <v>1.3000000000000007</v>
      </c>
      <c r="H48" s="5"/>
      <c r="I48" s="5"/>
      <c r="J48" s="5"/>
      <c r="K48" s="5"/>
      <c r="L48" s="46">
        <f>G48*N7</f>
        <v>18.051860465116292</v>
      </c>
      <c r="M48" s="10"/>
      <c r="N48" s="83">
        <v>18</v>
      </c>
    </row>
    <row r="49" spans="3:14" x14ac:dyDescent="0.3">
      <c r="C49" s="66" t="s">
        <v>21</v>
      </c>
      <c r="D49" s="10">
        <v>4.0199999999999996</v>
      </c>
      <c r="E49" s="10">
        <v>4.13</v>
      </c>
      <c r="F49" s="10"/>
      <c r="G49" s="5">
        <f t="shared" si="2"/>
        <v>0.11000000000000032</v>
      </c>
      <c r="H49" s="5"/>
      <c r="I49" s="5"/>
      <c r="J49" s="5"/>
      <c r="K49" s="5"/>
      <c r="L49" s="46">
        <f>G49*N7</f>
        <v>1.5274651162790744</v>
      </c>
      <c r="M49" s="10"/>
      <c r="N49" s="83">
        <v>2</v>
      </c>
    </row>
    <row r="50" spans="3:14" x14ac:dyDescent="0.3">
      <c r="C50" s="66" t="s">
        <v>22</v>
      </c>
      <c r="D50" s="10">
        <v>55.92</v>
      </c>
      <c r="E50" s="10">
        <v>56.19</v>
      </c>
      <c r="F50" s="10"/>
      <c r="G50" s="5">
        <f t="shared" si="2"/>
        <v>0.26999999999999602</v>
      </c>
      <c r="H50" s="5"/>
      <c r="I50" s="5"/>
      <c r="J50" s="5"/>
      <c r="K50" s="5"/>
      <c r="L50" s="46">
        <f>G50*N7</f>
        <v>3.7492325581394801</v>
      </c>
      <c r="M50" s="10"/>
      <c r="N50" s="83">
        <v>4</v>
      </c>
    </row>
    <row r="51" spans="3:14" x14ac:dyDescent="0.3">
      <c r="C51" s="66" t="s">
        <v>23</v>
      </c>
      <c r="D51" s="10">
        <v>12.67</v>
      </c>
      <c r="E51" s="10">
        <v>12.67</v>
      </c>
      <c r="F51" s="10"/>
      <c r="G51" s="5">
        <f t="shared" si="2"/>
        <v>0</v>
      </c>
      <c r="H51" s="5"/>
      <c r="I51" s="5"/>
      <c r="J51" s="5"/>
      <c r="K51" s="5"/>
      <c r="L51" s="46">
        <f>G51*N7</f>
        <v>0</v>
      </c>
      <c r="M51" s="10"/>
      <c r="N51" s="83">
        <f t="shared" si="1"/>
        <v>0</v>
      </c>
    </row>
    <row r="52" spans="3:14" x14ac:dyDescent="0.3">
      <c r="C52" s="66" t="s">
        <v>24</v>
      </c>
      <c r="D52" s="10">
        <v>10.91</v>
      </c>
      <c r="E52" s="10">
        <v>11.17</v>
      </c>
      <c r="F52" s="10"/>
      <c r="G52" s="5">
        <f t="shared" si="2"/>
        <v>0.25999999999999979</v>
      </c>
      <c r="H52" s="5"/>
      <c r="I52" s="5"/>
      <c r="J52" s="5"/>
      <c r="K52" s="5"/>
      <c r="L52" s="46">
        <f>G52*N7</f>
        <v>3.610372093023253</v>
      </c>
      <c r="M52" s="10"/>
      <c r="N52" s="83">
        <v>4</v>
      </c>
    </row>
    <row r="53" spans="3:14" x14ac:dyDescent="0.3">
      <c r="C53" s="66" t="s">
        <v>25</v>
      </c>
      <c r="D53" s="10">
        <v>2.29</v>
      </c>
      <c r="E53" s="10">
        <v>2.29</v>
      </c>
      <c r="F53" s="10"/>
      <c r="G53" s="5">
        <f t="shared" si="2"/>
        <v>0</v>
      </c>
      <c r="H53" s="5"/>
      <c r="I53" s="5"/>
      <c r="J53" s="5"/>
      <c r="K53" s="5"/>
      <c r="L53" s="46">
        <f>G53*N7</f>
        <v>0</v>
      </c>
      <c r="M53" s="10"/>
      <c r="N53" s="83">
        <f t="shared" si="1"/>
        <v>0</v>
      </c>
    </row>
    <row r="54" spans="3:14" x14ac:dyDescent="0.3">
      <c r="C54" s="66" t="s">
        <v>26</v>
      </c>
      <c r="D54" s="10">
        <v>16.21</v>
      </c>
      <c r="E54" s="10">
        <v>16.37</v>
      </c>
      <c r="F54" s="10"/>
      <c r="G54" s="5">
        <f t="shared" si="2"/>
        <v>0.16000000000000014</v>
      </c>
      <c r="H54" s="5"/>
      <c r="I54" s="5"/>
      <c r="J54" s="5"/>
      <c r="K54" s="5"/>
      <c r="L54" s="46">
        <f>G54*N7</f>
        <v>2.2217674418604672</v>
      </c>
      <c r="M54" s="10"/>
      <c r="N54" s="83">
        <v>2</v>
      </c>
    </row>
    <row r="55" spans="3:14" x14ac:dyDescent="0.3">
      <c r="C55" s="66" t="s">
        <v>27</v>
      </c>
      <c r="D55" s="10">
        <v>16.64</v>
      </c>
      <c r="E55" s="10">
        <v>17.100000000000001</v>
      </c>
      <c r="F55" s="10"/>
      <c r="G55" s="5">
        <f t="shared" si="2"/>
        <v>0.46000000000000085</v>
      </c>
      <c r="H55" s="5"/>
      <c r="I55" s="5"/>
      <c r="J55" s="5"/>
      <c r="K55" s="5"/>
      <c r="L55" s="46">
        <f>G55*N7</f>
        <v>6.3875813953488496</v>
      </c>
      <c r="M55" s="10"/>
      <c r="N55" s="83">
        <v>6</v>
      </c>
    </row>
    <row r="56" spans="3:14" x14ac:dyDescent="0.3">
      <c r="C56" s="66" t="s">
        <v>109</v>
      </c>
      <c r="D56" s="10">
        <v>51.87</v>
      </c>
      <c r="E56" s="10">
        <v>51.87</v>
      </c>
      <c r="F56" s="10"/>
      <c r="G56" s="5">
        <f t="shared" si="2"/>
        <v>0</v>
      </c>
      <c r="H56" s="5"/>
      <c r="I56" s="5"/>
      <c r="J56" s="5"/>
      <c r="K56" s="5"/>
      <c r="L56" s="46">
        <f>G56*N7</f>
        <v>0</v>
      </c>
      <c r="M56" s="10"/>
      <c r="N56" s="83">
        <f t="shared" si="1"/>
        <v>0</v>
      </c>
    </row>
    <row r="57" spans="3:14" x14ac:dyDescent="0.3">
      <c r="C57" s="66" t="s">
        <v>28</v>
      </c>
      <c r="D57" s="10">
        <v>9.1999999999999993</v>
      </c>
      <c r="E57" s="10">
        <v>9.26</v>
      </c>
      <c r="F57" s="10"/>
      <c r="G57" s="5">
        <f t="shared" si="2"/>
        <v>6.0000000000000497E-2</v>
      </c>
      <c r="H57" s="5"/>
      <c r="I57" s="5"/>
      <c r="J57" s="5"/>
      <c r="K57" s="5"/>
      <c r="L57" s="46">
        <f>G57*N7</f>
        <v>0.8331627906976814</v>
      </c>
      <c r="M57" s="10"/>
      <c r="N57" s="83">
        <v>1</v>
      </c>
    </row>
    <row r="58" spans="3:14" x14ac:dyDescent="0.3">
      <c r="C58" s="66" t="s">
        <v>29</v>
      </c>
      <c r="D58" s="10">
        <v>34.47</v>
      </c>
      <c r="E58" s="10">
        <v>34.68</v>
      </c>
      <c r="F58" s="10"/>
      <c r="G58" s="5">
        <f t="shared" si="2"/>
        <v>0.21000000000000085</v>
      </c>
      <c r="H58" s="5"/>
      <c r="I58" s="5"/>
      <c r="J58" s="5"/>
      <c r="K58" s="5"/>
      <c r="L58" s="46">
        <f>G58*N7</f>
        <v>2.9160697674418725</v>
      </c>
      <c r="M58" s="10"/>
      <c r="N58" s="83">
        <v>3</v>
      </c>
    </row>
    <row r="59" spans="3:14" x14ac:dyDescent="0.3">
      <c r="C59" s="66" t="s">
        <v>30</v>
      </c>
      <c r="D59" s="10">
        <v>0.98</v>
      </c>
      <c r="E59" s="10">
        <v>0.98</v>
      </c>
      <c r="F59" s="10"/>
      <c r="G59" s="5">
        <f t="shared" si="2"/>
        <v>0</v>
      </c>
      <c r="H59" s="5"/>
      <c r="I59" s="5"/>
      <c r="J59" s="5"/>
      <c r="K59" s="5"/>
      <c r="L59" s="46">
        <f>G59*N7</f>
        <v>0</v>
      </c>
      <c r="M59" s="10"/>
      <c r="N59" s="83">
        <f t="shared" si="1"/>
        <v>0</v>
      </c>
    </row>
    <row r="60" spans="3:14" x14ac:dyDescent="0.3">
      <c r="C60" s="66" t="s">
        <v>31</v>
      </c>
      <c r="D60" s="10">
        <v>5.84</v>
      </c>
      <c r="E60" s="10">
        <v>5.88</v>
      </c>
      <c r="F60" s="10"/>
      <c r="G60" s="5">
        <f t="shared" si="2"/>
        <v>4.0000000000000036E-2</v>
      </c>
      <c r="H60" s="5"/>
      <c r="I60" s="5"/>
      <c r="J60" s="5"/>
      <c r="K60" s="5"/>
      <c r="L60" s="46">
        <f>G60*N7</f>
        <v>0.55544186046511679</v>
      </c>
      <c r="M60" s="10"/>
      <c r="N60" s="83">
        <v>1</v>
      </c>
    </row>
    <row r="61" spans="3:14" x14ac:dyDescent="0.3">
      <c r="C61" s="66" t="s">
        <v>32</v>
      </c>
      <c r="D61" s="10">
        <v>29.08</v>
      </c>
      <c r="E61" s="10">
        <v>30.06</v>
      </c>
      <c r="F61" s="10"/>
      <c r="G61" s="5">
        <f t="shared" si="2"/>
        <v>0.98000000000000043</v>
      </c>
      <c r="H61" s="5"/>
      <c r="I61" s="5"/>
      <c r="J61" s="5"/>
      <c r="K61" s="5"/>
      <c r="L61" s="46">
        <f>G61*N7</f>
        <v>13.608325581395356</v>
      </c>
      <c r="M61" s="10"/>
      <c r="N61" s="83">
        <v>14</v>
      </c>
    </row>
    <row r="62" spans="3:14" x14ac:dyDescent="0.3">
      <c r="C62" s="66" t="s">
        <v>33</v>
      </c>
      <c r="D62" s="10">
        <v>19.13</v>
      </c>
      <c r="E62" s="10">
        <v>19.13</v>
      </c>
      <c r="F62" s="10"/>
      <c r="G62" s="5">
        <f t="shared" si="2"/>
        <v>0</v>
      </c>
      <c r="H62" s="5"/>
      <c r="I62" s="5"/>
      <c r="J62" s="5"/>
      <c r="K62" s="5"/>
      <c r="L62" s="46">
        <f>G62*N7</f>
        <v>0</v>
      </c>
      <c r="M62" s="10"/>
      <c r="N62" s="83">
        <f t="shared" si="1"/>
        <v>0</v>
      </c>
    </row>
    <row r="63" spans="3:14" x14ac:dyDescent="0.3">
      <c r="C63" s="66" t="s">
        <v>34</v>
      </c>
      <c r="D63" s="10">
        <v>13.78</v>
      </c>
      <c r="E63" s="10">
        <v>14.04</v>
      </c>
      <c r="F63" s="10"/>
      <c r="G63" s="5">
        <f t="shared" si="2"/>
        <v>0.25999999999999979</v>
      </c>
      <c r="H63" s="5"/>
      <c r="I63" s="5"/>
      <c r="J63" s="5"/>
      <c r="K63" s="5"/>
      <c r="L63" s="46">
        <f>G63*N7</f>
        <v>3.610372093023253</v>
      </c>
      <c r="M63" s="10"/>
      <c r="N63" s="83">
        <v>4</v>
      </c>
    </row>
    <row r="64" spans="3:14" x14ac:dyDescent="0.3">
      <c r="C64" s="66" t="s">
        <v>110</v>
      </c>
      <c r="D64" s="10">
        <v>1</v>
      </c>
      <c r="E64" s="10">
        <v>1</v>
      </c>
      <c r="F64" s="10"/>
      <c r="G64" s="5">
        <f t="shared" si="2"/>
        <v>0</v>
      </c>
      <c r="H64" s="5"/>
      <c r="I64" s="5"/>
      <c r="J64" s="5"/>
      <c r="K64" s="5"/>
      <c r="L64" s="46">
        <f>G64*N7</f>
        <v>0</v>
      </c>
      <c r="M64" s="10"/>
      <c r="N64" s="83">
        <f t="shared" si="1"/>
        <v>0</v>
      </c>
    </row>
    <row r="65" spans="3:16" x14ac:dyDescent="0.3">
      <c r="C65" s="66" t="s">
        <v>35</v>
      </c>
      <c r="D65" s="10">
        <v>38.880000000000003</v>
      </c>
      <c r="E65" s="10">
        <v>39.770000000000003</v>
      </c>
      <c r="F65" s="10"/>
      <c r="G65" s="5">
        <f t="shared" si="2"/>
        <v>0.89000000000000057</v>
      </c>
      <c r="H65" s="5"/>
      <c r="I65" s="5"/>
      <c r="J65" s="5"/>
      <c r="K65" s="5"/>
      <c r="L65" s="46">
        <f>G65*N7</f>
        <v>12.358581395348846</v>
      </c>
      <c r="M65" s="10"/>
      <c r="N65" s="83">
        <v>12</v>
      </c>
    </row>
    <row r="66" spans="3:16" x14ac:dyDescent="0.3">
      <c r="C66" s="66" t="s">
        <v>111</v>
      </c>
      <c r="D66" s="10">
        <v>1.41</v>
      </c>
      <c r="E66" s="10">
        <v>1.41</v>
      </c>
      <c r="F66" s="10"/>
      <c r="G66" s="5">
        <f t="shared" si="2"/>
        <v>0</v>
      </c>
      <c r="H66" s="5"/>
      <c r="I66" s="5"/>
      <c r="J66" s="5"/>
      <c r="K66" s="5"/>
      <c r="L66" s="46">
        <f>G66*N7</f>
        <v>0</v>
      </c>
      <c r="M66" s="10"/>
      <c r="N66" s="83">
        <f t="shared" si="1"/>
        <v>0</v>
      </c>
    </row>
    <row r="67" spans="3:16" x14ac:dyDescent="0.3">
      <c r="C67" s="66" t="s">
        <v>36</v>
      </c>
      <c r="D67" s="10">
        <v>52.9</v>
      </c>
      <c r="E67" s="10">
        <v>53.3</v>
      </c>
      <c r="F67" s="10"/>
      <c r="G67" s="5">
        <f t="shared" si="2"/>
        <v>0.39999999999999858</v>
      </c>
      <c r="H67" s="5"/>
      <c r="I67" s="5"/>
      <c r="J67" s="5"/>
      <c r="K67" s="5"/>
      <c r="L67" s="46">
        <f>G67*N7</f>
        <v>5.5544186046511435</v>
      </c>
      <c r="M67" s="10"/>
      <c r="N67" s="83">
        <v>6</v>
      </c>
    </row>
    <row r="68" spans="3:16" x14ac:dyDescent="0.3">
      <c r="C68" s="66" t="s">
        <v>37</v>
      </c>
      <c r="D68" s="10">
        <v>11.06</v>
      </c>
      <c r="E68" s="10">
        <v>11.51</v>
      </c>
      <c r="F68" s="10"/>
      <c r="G68" s="5">
        <f t="shared" si="2"/>
        <v>0.44999999999999929</v>
      </c>
      <c r="H68" s="5"/>
      <c r="I68" s="5"/>
      <c r="J68" s="5"/>
      <c r="K68" s="5"/>
      <c r="L68" s="46">
        <f>G68*N7</f>
        <v>6.2487209302325493</v>
      </c>
      <c r="M68" s="10"/>
      <c r="N68" s="83">
        <v>6</v>
      </c>
    </row>
    <row r="69" spans="3:16" x14ac:dyDescent="0.3">
      <c r="C69" s="66" t="s">
        <v>38</v>
      </c>
      <c r="D69" s="10">
        <v>2.21</v>
      </c>
      <c r="E69" s="10">
        <v>2.21</v>
      </c>
      <c r="F69" s="10"/>
      <c r="G69" s="5">
        <f t="shared" si="2"/>
        <v>0</v>
      </c>
      <c r="H69" s="5"/>
      <c r="I69" s="5"/>
      <c r="J69" s="5"/>
      <c r="K69" s="5"/>
      <c r="L69" s="46">
        <f>G69*N7</f>
        <v>0</v>
      </c>
      <c r="M69" s="10"/>
      <c r="N69" s="83">
        <f t="shared" si="1"/>
        <v>0</v>
      </c>
    </row>
    <row r="70" spans="3:16" x14ac:dyDescent="0.3">
      <c r="C70" s="66" t="s">
        <v>39</v>
      </c>
      <c r="D70" s="10">
        <v>1.44</v>
      </c>
      <c r="E70" s="10">
        <v>1.44</v>
      </c>
      <c r="F70" s="10"/>
      <c r="G70" s="5">
        <f t="shared" si="2"/>
        <v>0</v>
      </c>
      <c r="H70" s="5"/>
      <c r="I70" s="5"/>
      <c r="J70" s="5"/>
      <c r="K70" s="5"/>
      <c r="L70" s="46">
        <f>G70*N7</f>
        <v>0</v>
      </c>
      <c r="M70" s="10"/>
      <c r="N70" s="83">
        <f t="shared" si="1"/>
        <v>0</v>
      </c>
    </row>
    <row r="71" spans="3:16" x14ac:dyDescent="0.3">
      <c r="C71" s="66" t="s">
        <v>40</v>
      </c>
      <c r="D71" s="10">
        <v>1.86</v>
      </c>
      <c r="E71" s="10">
        <v>1.86</v>
      </c>
      <c r="F71" s="10"/>
      <c r="G71" s="5">
        <f t="shared" si="2"/>
        <v>0</v>
      </c>
      <c r="H71" s="5"/>
      <c r="I71" s="5"/>
      <c r="J71" s="5"/>
      <c r="K71" s="5"/>
      <c r="L71" s="46">
        <f>G71*N7</f>
        <v>0</v>
      </c>
      <c r="M71" s="10"/>
      <c r="N71" s="83">
        <f t="shared" si="1"/>
        <v>0</v>
      </c>
    </row>
    <row r="72" spans="3:16" x14ac:dyDescent="0.3">
      <c r="C72" s="66" t="s">
        <v>112</v>
      </c>
      <c r="D72" s="10">
        <v>1.2</v>
      </c>
      <c r="E72" s="10">
        <v>1.2</v>
      </c>
      <c r="F72" s="10"/>
      <c r="G72" s="5">
        <f t="shared" si="2"/>
        <v>0</v>
      </c>
      <c r="H72" s="5"/>
      <c r="I72" s="5"/>
      <c r="J72" s="5"/>
      <c r="K72" s="5"/>
      <c r="L72" s="46">
        <f>G72*N7</f>
        <v>0</v>
      </c>
      <c r="M72" s="10"/>
      <c r="N72" s="83">
        <f t="shared" si="1"/>
        <v>0</v>
      </c>
    </row>
    <row r="73" spans="3:16" x14ac:dyDescent="0.3">
      <c r="C73" s="66" t="s">
        <v>113</v>
      </c>
      <c r="D73" s="10">
        <v>3.22</v>
      </c>
      <c r="E73" s="10">
        <v>5.05</v>
      </c>
      <c r="F73" s="10"/>
      <c r="G73" s="5">
        <f t="shared" si="2"/>
        <v>1.8299999999999996</v>
      </c>
      <c r="H73" s="5"/>
      <c r="I73" s="5"/>
      <c r="J73" s="5"/>
      <c r="K73" s="5"/>
      <c r="L73" s="46">
        <f>G73*N7</f>
        <v>25.411465116279068</v>
      </c>
      <c r="M73" s="10"/>
      <c r="N73" s="83">
        <v>25</v>
      </c>
      <c r="P73" s="56">
        <f>SUM(L29:L79)</f>
        <v>248.69909302325576</v>
      </c>
    </row>
    <row r="74" spans="3:16" x14ac:dyDescent="0.3">
      <c r="C74" s="66" t="s">
        <v>114</v>
      </c>
      <c r="D74" s="10">
        <v>9.66</v>
      </c>
      <c r="E74" s="10">
        <v>9.66</v>
      </c>
      <c r="F74" s="10"/>
      <c r="G74" s="5">
        <f t="shared" ref="G74:G105" si="3">E74-D74</f>
        <v>0</v>
      </c>
      <c r="H74" s="5"/>
      <c r="I74" s="5"/>
      <c r="J74" s="5"/>
      <c r="K74" s="5"/>
      <c r="L74" s="46">
        <f>G74*N7</f>
        <v>0</v>
      </c>
      <c r="M74" s="10"/>
      <c r="N74" s="83">
        <f t="shared" si="1"/>
        <v>0</v>
      </c>
    </row>
    <row r="75" spans="3:16" x14ac:dyDescent="0.3">
      <c r="C75" s="66" t="s">
        <v>115</v>
      </c>
      <c r="D75" s="10">
        <v>1.97</v>
      </c>
      <c r="E75" s="10">
        <v>1.97</v>
      </c>
      <c r="F75" s="10"/>
      <c r="G75" s="5">
        <f t="shared" si="3"/>
        <v>0</v>
      </c>
      <c r="H75" s="5"/>
      <c r="I75" s="5"/>
      <c r="J75" s="5"/>
      <c r="K75" s="5"/>
      <c r="L75" s="46">
        <f>G75*N7</f>
        <v>0</v>
      </c>
      <c r="M75" s="10"/>
      <c r="N75" s="83">
        <f t="shared" si="1"/>
        <v>0</v>
      </c>
    </row>
    <row r="76" spans="3:16" x14ac:dyDescent="0.3">
      <c r="C76" s="66" t="s">
        <v>116</v>
      </c>
      <c r="D76" s="10">
        <v>5.71</v>
      </c>
      <c r="E76" s="10">
        <v>5.71</v>
      </c>
      <c r="F76" s="10"/>
      <c r="G76" s="5">
        <f t="shared" si="3"/>
        <v>0</v>
      </c>
      <c r="H76" s="5"/>
      <c r="I76" s="5"/>
      <c r="J76" s="5"/>
      <c r="K76" s="5"/>
      <c r="L76" s="46">
        <f>G76*N7</f>
        <v>0</v>
      </c>
      <c r="M76" s="10"/>
      <c r="N76" s="83">
        <f t="shared" ref="N76:N79" si="4">0.1*L76</f>
        <v>0</v>
      </c>
    </row>
    <row r="77" spans="3:16" x14ac:dyDescent="0.3">
      <c r="C77" s="66" t="s">
        <v>41</v>
      </c>
      <c r="D77" s="10">
        <v>1.49</v>
      </c>
      <c r="E77" s="10">
        <v>1.68</v>
      </c>
      <c r="F77" s="10"/>
      <c r="G77" s="5">
        <f t="shared" si="3"/>
        <v>0.18999999999999995</v>
      </c>
      <c r="H77" s="5"/>
      <c r="I77" s="5"/>
      <c r="J77" s="5"/>
      <c r="K77" s="5"/>
      <c r="L77" s="46">
        <f>G77*N7</f>
        <v>2.638348837209302</v>
      </c>
      <c r="M77" s="10"/>
      <c r="N77" s="83">
        <v>3</v>
      </c>
    </row>
    <row r="78" spans="3:16" x14ac:dyDescent="0.3">
      <c r="C78" s="66" t="s">
        <v>42</v>
      </c>
      <c r="D78" s="10">
        <v>6.32</v>
      </c>
      <c r="E78" s="10">
        <v>6.32</v>
      </c>
      <c r="F78" s="10"/>
      <c r="G78" s="5">
        <f t="shared" si="3"/>
        <v>0</v>
      </c>
      <c r="H78" s="5"/>
      <c r="I78" s="5"/>
      <c r="J78" s="5"/>
      <c r="K78" s="5"/>
      <c r="L78" s="46">
        <f>G78*N7</f>
        <v>0</v>
      </c>
      <c r="M78" s="10"/>
      <c r="N78" s="83">
        <f t="shared" si="4"/>
        <v>0</v>
      </c>
      <c r="P78" s="56">
        <f>SUM(L10:L79)</f>
        <v>525.33437209302315</v>
      </c>
    </row>
    <row r="79" spans="3:16" x14ac:dyDescent="0.3">
      <c r="C79" s="66" t="s">
        <v>117</v>
      </c>
      <c r="D79" s="10">
        <v>1.57</v>
      </c>
      <c r="E79" s="10">
        <v>1.57</v>
      </c>
      <c r="F79" s="10"/>
      <c r="G79" s="5">
        <f t="shared" si="3"/>
        <v>0</v>
      </c>
      <c r="H79" s="5"/>
      <c r="I79" s="5"/>
      <c r="J79" s="5"/>
      <c r="K79" s="5"/>
      <c r="L79" s="46">
        <f>G79*N7</f>
        <v>0</v>
      </c>
      <c r="M79" s="10"/>
      <c r="N79" s="83">
        <f t="shared" si="4"/>
        <v>0</v>
      </c>
    </row>
    <row r="80" spans="3:16" x14ac:dyDescent="0.3">
      <c r="C80" s="68" t="s">
        <v>43</v>
      </c>
      <c r="D80" s="10">
        <v>162.61000000000001</v>
      </c>
      <c r="E80" s="10">
        <v>162.61000000000001</v>
      </c>
      <c r="F80" s="10"/>
      <c r="G80" s="5">
        <f t="shared" si="3"/>
        <v>0</v>
      </c>
      <c r="H80" s="5">
        <f>+G80*30%</f>
        <v>0</v>
      </c>
      <c r="I80" s="5">
        <f>+H80*70%</f>
        <v>0</v>
      </c>
      <c r="J80" s="5">
        <f>+H80+I80</f>
        <v>0</v>
      </c>
      <c r="K80" s="5"/>
      <c r="L80" s="46">
        <f>I80*N8</f>
        <v>0</v>
      </c>
      <c r="M80" s="10"/>
      <c r="N80">
        <f>+L80/2</f>
        <v>0</v>
      </c>
    </row>
    <row r="81" spans="3:16" x14ac:dyDescent="0.3">
      <c r="C81" s="68" t="s">
        <v>44</v>
      </c>
      <c r="D81" s="10">
        <v>127.57</v>
      </c>
      <c r="E81" s="10">
        <v>137.72</v>
      </c>
      <c r="F81" s="69">
        <f>+E81-H81</f>
        <v>134.67500000000001</v>
      </c>
      <c r="G81" s="5">
        <f t="shared" si="3"/>
        <v>10.150000000000006</v>
      </c>
      <c r="H81" s="5">
        <f t="shared" ref="H81:H144" si="5">+G81*30%</f>
        <v>3.0450000000000017</v>
      </c>
      <c r="I81" s="78">
        <f>+G81*70%</f>
        <v>7.1050000000000031</v>
      </c>
      <c r="J81" s="5">
        <f t="shared" ref="J81:J144" si="6">+H81+I81</f>
        <v>10.150000000000006</v>
      </c>
      <c r="K81" s="5"/>
      <c r="L81" s="75">
        <f>I81*N8</f>
        <v>27.980671641791059</v>
      </c>
      <c r="M81" s="10"/>
      <c r="P81">
        <f>+F81-D81</f>
        <v>7.1050000000000182</v>
      </c>
    </row>
    <row r="82" spans="3:16" x14ac:dyDescent="0.3">
      <c r="C82" s="68" t="s">
        <v>118</v>
      </c>
      <c r="D82" s="10">
        <v>162.62</v>
      </c>
      <c r="E82" s="10">
        <v>178.69</v>
      </c>
      <c r="F82" s="69">
        <f t="shared" ref="F82:F145" si="7">+E82-H82</f>
        <v>173.869</v>
      </c>
      <c r="G82" s="5">
        <f t="shared" si="3"/>
        <v>16.069999999999993</v>
      </c>
      <c r="H82" s="5">
        <f t="shared" si="5"/>
        <v>4.820999999999998</v>
      </c>
      <c r="I82" s="78">
        <f t="shared" ref="I82:I145" si="8">+G82*70%</f>
        <v>11.248999999999995</v>
      </c>
      <c r="J82" s="5">
        <f t="shared" si="6"/>
        <v>16.069999999999993</v>
      </c>
      <c r="K82" s="5"/>
      <c r="L82" s="75">
        <f>I82*N8</f>
        <v>44.300432835820878</v>
      </c>
      <c r="M82" s="10"/>
    </row>
    <row r="83" spans="3:16" x14ac:dyDescent="0.3">
      <c r="C83" s="68" t="s">
        <v>119</v>
      </c>
      <c r="D83" s="10">
        <v>37.47</v>
      </c>
      <c r="E83" s="10">
        <v>41.74</v>
      </c>
      <c r="F83" s="69">
        <f t="shared" si="7"/>
        <v>40.459000000000003</v>
      </c>
      <c r="G83" s="5">
        <f t="shared" si="3"/>
        <v>4.2700000000000031</v>
      </c>
      <c r="H83" s="5">
        <f t="shared" si="5"/>
        <v>1.2810000000000008</v>
      </c>
      <c r="I83" s="78">
        <f t="shared" si="8"/>
        <v>2.9890000000000021</v>
      </c>
      <c r="J83" s="5">
        <f t="shared" si="6"/>
        <v>4.2700000000000031</v>
      </c>
      <c r="K83" s="5"/>
      <c r="L83" s="75">
        <f>I83*N8</f>
        <v>11.771179104477621</v>
      </c>
      <c r="M83" s="10"/>
    </row>
    <row r="84" spans="3:16" x14ac:dyDescent="0.3">
      <c r="C84" s="68" t="s">
        <v>45</v>
      </c>
      <c r="D84" s="10">
        <v>146.57</v>
      </c>
      <c r="E84" s="10">
        <v>148.43</v>
      </c>
      <c r="F84" s="69">
        <f t="shared" si="7"/>
        <v>147.87200000000001</v>
      </c>
      <c r="G84" s="5">
        <f t="shared" si="3"/>
        <v>1.8600000000000136</v>
      </c>
      <c r="H84" s="5">
        <f t="shared" si="5"/>
        <v>0.55800000000000405</v>
      </c>
      <c r="I84" s="78">
        <f t="shared" si="8"/>
        <v>1.3020000000000094</v>
      </c>
      <c r="J84" s="5">
        <f t="shared" si="6"/>
        <v>1.8600000000000134</v>
      </c>
      <c r="K84" s="5"/>
      <c r="L84" s="75">
        <f>I84*N8</f>
        <v>5.1274925373134703</v>
      </c>
      <c r="M84" s="10"/>
    </row>
    <row r="85" spans="3:16" x14ac:dyDescent="0.3">
      <c r="C85" s="68" t="s">
        <v>46</v>
      </c>
      <c r="D85" s="10">
        <v>303.3</v>
      </c>
      <c r="E85" s="10">
        <v>313.75</v>
      </c>
      <c r="F85" s="69">
        <f t="shared" si="7"/>
        <v>310.61500000000001</v>
      </c>
      <c r="G85" s="5">
        <f t="shared" si="3"/>
        <v>10.449999999999989</v>
      </c>
      <c r="H85" s="5">
        <f t="shared" si="5"/>
        <v>3.1349999999999967</v>
      </c>
      <c r="I85" s="78">
        <f t="shared" si="8"/>
        <v>7.3149999999999915</v>
      </c>
      <c r="J85" s="5">
        <f t="shared" si="6"/>
        <v>10.449999999999989</v>
      </c>
      <c r="K85" s="5"/>
      <c r="L85" s="75">
        <f>I85*N8</f>
        <v>28.807686567164147</v>
      </c>
      <c r="M85" s="10"/>
    </row>
    <row r="86" spans="3:16" x14ac:dyDescent="0.3">
      <c r="C86" s="68" t="s">
        <v>47</v>
      </c>
      <c r="D86" s="10">
        <v>61.48</v>
      </c>
      <c r="E86" s="10">
        <v>61.48</v>
      </c>
      <c r="F86" s="69">
        <f t="shared" si="7"/>
        <v>61.48</v>
      </c>
      <c r="G86" s="5">
        <f t="shared" si="3"/>
        <v>0</v>
      </c>
      <c r="H86" s="5">
        <f t="shared" si="5"/>
        <v>0</v>
      </c>
      <c r="I86" s="78">
        <f t="shared" si="8"/>
        <v>0</v>
      </c>
      <c r="J86" s="5">
        <f t="shared" si="6"/>
        <v>0</v>
      </c>
      <c r="K86" s="5"/>
      <c r="L86" s="75">
        <f>I86*N8</f>
        <v>0</v>
      </c>
      <c r="M86" s="10"/>
    </row>
    <row r="87" spans="3:16" x14ac:dyDescent="0.3">
      <c r="C87" s="68" t="s">
        <v>48</v>
      </c>
      <c r="D87" s="10">
        <v>151.93</v>
      </c>
      <c r="E87" s="10">
        <v>163.13</v>
      </c>
      <c r="F87" s="69">
        <f t="shared" si="7"/>
        <v>159.77000000000001</v>
      </c>
      <c r="G87" s="5">
        <f t="shared" si="3"/>
        <v>11.199999999999989</v>
      </c>
      <c r="H87" s="5">
        <f t="shared" si="5"/>
        <v>3.3599999999999963</v>
      </c>
      <c r="I87" s="78">
        <f t="shared" si="8"/>
        <v>7.8399999999999919</v>
      </c>
      <c r="J87" s="5">
        <f t="shared" si="6"/>
        <v>11.199999999999989</v>
      </c>
      <c r="K87" s="5"/>
      <c r="L87" s="75">
        <f>I87*N8</f>
        <v>30.875223880596984</v>
      </c>
      <c r="M87" s="10"/>
    </row>
    <row r="88" spans="3:16" x14ac:dyDescent="0.3">
      <c r="C88" s="68" t="s">
        <v>49</v>
      </c>
      <c r="D88" s="10">
        <v>226.5</v>
      </c>
      <c r="E88" s="10">
        <v>241.54</v>
      </c>
      <c r="F88" s="69">
        <f t="shared" si="7"/>
        <v>237.02799999999999</v>
      </c>
      <c r="G88" s="5">
        <f t="shared" si="3"/>
        <v>15.039999999999992</v>
      </c>
      <c r="H88" s="5">
        <f t="shared" si="5"/>
        <v>4.5119999999999978</v>
      </c>
      <c r="I88" s="78">
        <f t="shared" si="8"/>
        <v>10.527999999999993</v>
      </c>
      <c r="J88" s="5">
        <f t="shared" si="6"/>
        <v>15.039999999999992</v>
      </c>
      <c r="K88" s="5"/>
      <c r="L88" s="75">
        <f>I88*N8</f>
        <v>41.461014925373107</v>
      </c>
      <c r="M88" s="10"/>
    </row>
    <row r="89" spans="3:16" x14ac:dyDescent="0.3">
      <c r="C89" s="69" t="s">
        <v>50</v>
      </c>
      <c r="D89" s="10">
        <v>397.02</v>
      </c>
      <c r="E89" s="10">
        <v>397.28</v>
      </c>
      <c r="F89" s="69">
        <f t="shared" si="7"/>
        <v>397.202</v>
      </c>
      <c r="G89" s="5">
        <f t="shared" si="3"/>
        <v>0.25999999999999091</v>
      </c>
      <c r="H89" s="5">
        <f t="shared" si="5"/>
        <v>7.7999999999997266E-2</v>
      </c>
      <c r="I89" s="78">
        <f t="shared" si="8"/>
        <v>0.18199999999999361</v>
      </c>
      <c r="J89" s="5">
        <f t="shared" si="6"/>
        <v>0.25999999999999091</v>
      </c>
      <c r="K89" s="5"/>
      <c r="L89" s="75">
        <f>I89*N8</f>
        <v>0.71674626865669133</v>
      </c>
      <c r="M89" s="10"/>
    </row>
    <row r="90" spans="3:16" x14ac:dyDescent="0.3">
      <c r="C90" s="68" t="s">
        <v>51</v>
      </c>
      <c r="D90" s="10">
        <v>87.79</v>
      </c>
      <c r="E90" s="10">
        <v>103.84</v>
      </c>
      <c r="F90" s="69">
        <f t="shared" si="7"/>
        <v>99.025000000000006</v>
      </c>
      <c r="G90" s="5">
        <f t="shared" si="3"/>
        <v>16.049999999999997</v>
      </c>
      <c r="H90" s="5">
        <f t="shared" si="5"/>
        <v>4.8149999999999986</v>
      </c>
      <c r="I90" s="78">
        <f t="shared" si="8"/>
        <v>11.234999999999998</v>
      </c>
      <c r="J90" s="5">
        <f t="shared" si="6"/>
        <v>16.049999999999997</v>
      </c>
      <c r="K90" s="5"/>
      <c r="L90" s="75">
        <f>I90*N8</f>
        <v>44.245298507462678</v>
      </c>
      <c r="M90" s="10"/>
    </row>
    <row r="91" spans="3:16" x14ac:dyDescent="0.3">
      <c r="C91" s="68" t="s">
        <v>52</v>
      </c>
      <c r="D91" s="10">
        <v>66.459999999999994</v>
      </c>
      <c r="E91" s="10">
        <v>69.63</v>
      </c>
      <c r="F91" s="69">
        <f t="shared" si="7"/>
        <v>68.679000000000002</v>
      </c>
      <c r="G91" s="5">
        <f t="shared" si="3"/>
        <v>3.1700000000000017</v>
      </c>
      <c r="H91" s="5">
        <f t="shared" si="5"/>
        <v>0.95100000000000051</v>
      </c>
      <c r="I91" s="78">
        <f t="shared" si="8"/>
        <v>2.2190000000000012</v>
      </c>
      <c r="J91" s="5">
        <f t="shared" si="6"/>
        <v>3.1700000000000017</v>
      </c>
      <c r="K91" s="5"/>
      <c r="L91" s="75">
        <f>I91*N8</f>
        <v>8.738791044776125</v>
      </c>
      <c r="M91" s="10"/>
    </row>
    <row r="92" spans="3:16" x14ac:dyDescent="0.3">
      <c r="C92" s="68" t="s">
        <v>120</v>
      </c>
      <c r="D92" s="10">
        <v>297.23</v>
      </c>
      <c r="E92" s="10">
        <v>325.52999999999997</v>
      </c>
      <c r="F92" s="69">
        <f t="shared" si="7"/>
        <v>317.03999999999996</v>
      </c>
      <c r="G92" s="5">
        <f t="shared" si="3"/>
        <v>28.299999999999955</v>
      </c>
      <c r="H92" s="5">
        <f t="shared" si="5"/>
        <v>8.489999999999986</v>
      </c>
      <c r="I92" s="78">
        <f t="shared" si="8"/>
        <v>19.809999999999967</v>
      </c>
      <c r="J92" s="5">
        <f t="shared" si="6"/>
        <v>28.299999999999955</v>
      </c>
      <c r="K92" s="5"/>
      <c r="L92" s="75">
        <f>I92*N8</f>
        <v>78.015074626865541</v>
      </c>
      <c r="M92" s="10"/>
    </row>
    <row r="93" spans="3:16" x14ac:dyDescent="0.3">
      <c r="C93" s="68" t="s">
        <v>53</v>
      </c>
      <c r="D93" s="10">
        <v>150.28</v>
      </c>
      <c r="E93" s="10">
        <v>162.19</v>
      </c>
      <c r="F93" s="69">
        <f t="shared" si="7"/>
        <v>158.61699999999999</v>
      </c>
      <c r="G93" s="5">
        <f t="shared" si="3"/>
        <v>11.909999999999997</v>
      </c>
      <c r="H93" s="5">
        <f t="shared" si="5"/>
        <v>3.5729999999999991</v>
      </c>
      <c r="I93" s="78">
        <f t="shared" si="8"/>
        <v>8.336999999999998</v>
      </c>
      <c r="J93" s="5">
        <f t="shared" si="6"/>
        <v>11.909999999999997</v>
      </c>
      <c r="K93" s="5"/>
      <c r="L93" s="75">
        <f>I93*N8</f>
        <v>32.832492537313428</v>
      </c>
      <c r="M93" s="10"/>
    </row>
    <row r="94" spans="3:16" x14ac:dyDescent="0.3">
      <c r="C94" s="68" t="s">
        <v>121</v>
      </c>
      <c r="D94" s="10">
        <v>34.01</v>
      </c>
      <c r="E94" s="10">
        <v>36.47</v>
      </c>
      <c r="F94" s="69">
        <f t="shared" si="7"/>
        <v>35.731999999999999</v>
      </c>
      <c r="G94" s="5">
        <f t="shared" si="3"/>
        <v>2.4600000000000009</v>
      </c>
      <c r="H94" s="5">
        <f t="shared" si="5"/>
        <v>0.73800000000000021</v>
      </c>
      <c r="I94" s="78">
        <f t="shared" si="8"/>
        <v>1.7220000000000004</v>
      </c>
      <c r="J94" s="5">
        <f t="shared" si="6"/>
        <v>2.4600000000000009</v>
      </c>
      <c r="K94" s="5"/>
      <c r="L94" s="75">
        <f>I94*N8</f>
        <v>6.7815223880597033</v>
      </c>
      <c r="M94" s="10"/>
    </row>
    <row r="95" spans="3:16" x14ac:dyDescent="0.3">
      <c r="C95" s="68" t="s">
        <v>54</v>
      </c>
      <c r="D95" s="10">
        <v>106.1</v>
      </c>
      <c r="E95" s="10">
        <v>109</v>
      </c>
      <c r="F95" s="69">
        <f t="shared" si="7"/>
        <v>108.13</v>
      </c>
      <c r="G95" s="5">
        <f t="shared" si="3"/>
        <v>2.9000000000000057</v>
      </c>
      <c r="H95" s="5">
        <f t="shared" si="5"/>
        <v>0.87000000000000166</v>
      </c>
      <c r="I95" s="78">
        <f t="shared" si="8"/>
        <v>2.0300000000000038</v>
      </c>
      <c r="J95" s="5">
        <f t="shared" si="6"/>
        <v>2.9000000000000057</v>
      </c>
      <c r="K95" s="5"/>
      <c r="L95" s="75">
        <f>I95*N8</f>
        <v>7.9944776119403134</v>
      </c>
      <c r="M95" s="10"/>
    </row>
    <row r="96" spans="3:16" x14ac:dyDescent="0.3">
      <c r="C96" s="68" t="s">
        <v>55</v>
      </c>
      <c r="D96" s="10">
        <v>90.7</v>
      </c>
      <c r="E96" s="10">
        <v>101.26</v>
      </c>
      <c r="F96" s="69">
        <f t="shared" si="7"/>
        <v>98.091999999999999</v>
      </c>
      <c r="G96" s="5">
        <f t="shared" si="3"/>
        <v>10.560000000000002</v>
      </c>
      <c r="H96" s="5">
        <f t="shared" si="5"/>
        <v>3.1680000000000006</v>
      </c>
      <c r="I96" s="78">
        <f t="shared" si="8"/>
        <v>7.3920000000000012</v>
      </c>
      <c r="J96" s="5">
        <f t="shared" si="6"/>
        <v>10.560000000000002</v>
      </c>
      <c r="K96" s="5"/>
      <c r="L96" s="75">
        <f>I96*N8</f>
        <v>29.110925373134332</v>
      </c>
      <c r="M96" s="10"/>
    </row>
    <row r="97" spans="3:13" x14ac:dyDescent="0.3">
      <c r="C97" s="68" t="s">
        <v>122</v>
      </c>
      <c r="D97" s="10">
        <v>340.53</v>
      </c>
      <c r="E97" s="10">
        <v>365.14</v>
      </c>
      <c r="F97" s="69">
        <f t="shared" si="7"/>
        <v>357.75700000000001</v>
      </c>
      <c r="G97" s="5">
        <f t="shared" si="3"/>
        <v>24.610000000000014</v>
      </c>
      <c r="H97" s="5">
        <f t="shared" si="5"/>
        <v>7.3830000000000036</v>
      </c>
      <c r="I97" s="78">
        <f t="shared" si="8"/>
        <v>17.227000000000007</v>
      </c>
      <c r="J97" s="5">
        <f t="shared" si="6"/>
        <v>24.61000000000001</v>
      </c>
      <c r="K97" s="5"/>
      <c r="L97" s="75">
        <f>I97*N8</f>
        <v>67.842791044776149</v>
      </c>
      <c r="M97" s="10"/>
    </row>
    <row r="98" spans="3:13" x14ac:dyDescent="0.3">
      <c r="C98" s="68" t="s">
        <v>56</v>
      </c>
      <c r="D98" s="10">
        <v>151.19</v>
      </c>
      <c r="E98" s="10">
        <v>158.47999999999999</v>
      </c>
      <c r="F98" s="69">
        <f t="shared" si="7"/>
        <v>156.29300000000001</v>
      </c>
      <c r="G98" s="5">
        <f t="shared" si="3"/>
        <v>7.289999999999992</v>
      </c>
      <c r="H98" s="5">
        <f t="shared" si="5"/>
        <v>2.1869999999999976</v>
      </c>
      <c r="I98" s="78">
        <f t="shared" si="8"/>
        <v>5.1029999999999944</v>
      </c>
      <c r="J98" s="5">
        <f t="shared" si="6"/>
        <v>7.289999999999992</v>
      </c>
      <c r="K98" s="5"/>
      <c r="L98" s="75">
        <f>I98*N8</f>
        <v>20.096462686567143</v>
      </c>
      <c r="M98" s="10"/>
    </row>
    <row r="99" spans="3:13" x14ac:dyDescent="0.3">
      <c r="C99" s="66" t="s">
        <v>57</v>
      </c>
      <c r="D99" s="10">
        <v>143.31</v>
      </c>
      <c r="E99" s="10">
        <v>159.07</v>
      </c>
      <c r="F99" s="69">
        <f t="shared" si="7"/>
        <v>154.34199999999998</v>
      </c>
      <c r="G99" s="5">
        <f t="shared" si="3"/>
        <v>15.759999999999991</v>
      </c>
      <c r="H99" s="5">
        <f t="shared" si="5"/>
        <v>4.7279999999999971</v>
      </c>
      <c r="I99" s="78">
        <f t="shared" si="8"/>
        <v>11.031999999999993</v>
      </c>
      <c r="J99" s="5">
        <f t="shared" si="6"/>
        <v>15.759999999999991</v>
      </c>
      <c r="K99" s="5"/>
      <c r="L99" s="75">
        <f>I99*N8</f>
        <v>43.445850746268633</v>
      </c>
      <c r="M99" s="10"/>
    </row>
    <row r="100" spans="3:13" x14ac:dyDescent="0.3">
      <c r="C100" s="66" t="s">
        <v>58</v>
      </c>
      <c r="D100" s="10">
        <v>4.82</v>
      </c>
      <c r="E100" s="10">
        <v>4.82</v>
      </c>
      <c r="F100" s="69">
        <f t="shared" si="7"/>
        <v>4.82</v>
      </c>
      <c r="G100" s="5">
        <f t="shared" si="3"/>
        <v>0</v>
      </c>
      <c r="H100" s="5">
        <f t="shared" si="5"/>
        <v>0</v>
      </c>
      <c r="I100" s="78">
        <f t="shared" si="8"/>
        <v>0</v>
      </c>
      <c r="J100" s="5">
        <f t="shared" si="6"/>
        <v>0</v>
      </c>
      <c r="K100" s="5"/>
      <c r="L100" s="75">
        <f>I100*N8</f>
        <v>0</v>
      </c>
      <c r="M100" s="10"/>
    </row>
    <row r="101" spans="3:13" x14ac:dyDescent="0.3">
      <c r="C101" s="68" t="s">
        <v>59</v>
      </c>
      <c r="D101" s="10">
        <v>632.44000000000005</v>
      </c>
      <c r="E101" s="10">
        <v>669.22</v>
      </c>
      <c r="F101" s="69">
        <f t="shared" si="7"/>
        <v>658.18600000000004</v>
      </c>
      <c r="G101" s="5">
        <f t="shared" si="3"/>
        <v>36.779999999999973</v>
      </c>
      <c r="H101" s="5">
        <f t="shared" si="5"/>
        <v>11.033999999999992</v>
      </c>
      <c r="I101" s="78">
        <f t="shared" si="8"/>
        <v>25.745999999999981</v>
      </c>
      <c r="J101" s="5">
        <f t="shared" si="6"/>
        <v>36.779999999999973</v>
      </c>
      <c r="K101" s="5"/>
      <c r="L101" s="75">
        <f>I101*N8</f>
        <v>101.3920298507462</v>
      </c>
      <c r="M101" s="10"/>
    </row>
    <row r="102" spans="3:13" x14ac:dyDescent="0.3">
      <c r="C102" s="68" t="s">
        <v>60</v>
      </c>
      <c r="D102" s="10">
        <v>125.17</v>
      </c>
      <c r="E102" s="10">
        <v>125.41</v>
      </c>
      <c r="F102" s="69">
        <f t="shared" si="7"/>
        <v>125.33799999999999</v>
      </c>
      <c r="G102" s="5">
        <f t="shared" si="3"/>
        <v>0.23999999999999488</v>
      </c>
      <c r="H102" s="5">
        <f t="shared" si="5"/>
        <v>7.1999999999998468E-2</v>
      </c>
      <c r="I102" s="78">
        <f t="shared" si="8"/>
        <v>0.1679999999999964</v>
      </c>
      <c r="J102" s="5">
        <f t="shared" si="6"/>
        <v>0.23999999999999488</v>
      </c>
      <c r="K102" s="5"/>
      <c r="L102" s="75">
        <f>I102*N8</f>
        <v>0.66161194029849335</v>
      </c>
      <c r="M102" s="10"/>
    </row>
    <row r="103" spans="3:13" x14ac:dyDescent="0.3">
      <c r="C103" s="68" t="s">
        <v>61</v>
      </c>
      <c r="D103" s="10">
        <v>120.2</v>
      </c>
      <c r="E103" s="10">
        <v>128.44</v>
      </c>
      <c r="F103" s="69">
        <f t="shared" si="7"/>
        <v>125.968</v>
      </c>
      <c r="G103" s="5">
        <f t="shared" si="3"/>
        <v>8.2399999999999949</v>
      </c>
      <c r="H103" s="5">
        <f t="shared" si="5"/>
        <v>2.4719999999999982</v>
      </c>
      <c r="I103" s="78">
        <f t="shared" si="8"/>
        <v>5.7679999999999962</v>
      </c>
      <c r="J103" s="5">
        <f t="shared" si="6"/>
        <v>8.2399999999999949</v>
      </c>
      <c r="K103" s="5"/>
      <c r="L103" s="75">
        <f>I103*N8</f>
        <v>22.715343283582076</v>
      </c>
      <c r="M103" s="10"/>
    </row>
    <row r="104" spans="3:13" x14ac:dyDescent="0.3">
      <c r="C104" s="68" t="s">
        <v>62</v>
      </c>
      <c r="D104" s="10">
        <v>440.53</v>
      </c>
      <c r="E104" s="10">
        <v>462.1</v>
      </c>
      <c r="F104" s="69">
        <f t="shared" si="7"/>
        <v>455.62900000000002</v>
      </c>
      <c r="G104" s="5">
        <f t="shared" si="3"/>
        <v>21.57000000000005</v>
      </c>
      <c r="H104" s="5">
        <f t="shared" si="5"/>
        <v>6.4710000000000152</v>
      </c>
      <c r="I104" s="78">
        <f t="shared" si="8"/>
        <v>15.099000000000034</v>
      </c>
      <c r="J104" s="5">
        <f t="shared" si="6"/>
        <v>21.57000000000005</v>
      </c>
      <c r="K104" s="5"/>
      <c r="L104" s="75">
        <f>I104*N8</f>
        <v>59.462373134328494</v>
      </c>
      <c r="M104" s="10"/>
    </row>
    <row r="105" spans="3:13" x14ac:dyDescent="0.3">
      <c r="C105" s="68" t="s">
        <v>63</v>
      </c>
      <c r="D105" s="10">
        <v>216.49</v>
      </c>
      <c r="E105" s="10">
        <v>227.31</v>
      </c>
      <c r="F105" s="69">
        <f t="shared" si="7"/>
        <v>224.06399999999999</v>
      </c>
      <c r="G105" s="5">
        <f t="shared" si="3"/>
        <v>10.819999999999993</v>
      </c>
      <c r="H105" s="5">
        <f t="shared" si="5"/>
        <v>3.2459999999999978</v>
      </c>
      <c r="I105" s="78">
        <f t="shared" si="8"/>
        <v>7.5739999999999945</v>
      </c>
      <c r="J105" s="5">
        <f t="shared" si="6"/>
        <v>10.819999999999993</v>
      </c>
      <c r="K105" s="5"/>
      <c r="L105" s="75">
        <f>I105*N8</f>
        <v>29.827671641791024</v>
      </c>
      <c r="M105" s="10"/>
    </row>
    <row r="106" spans="3:13" x14ac:dyDescent="0.3">
      <c r="C106" s="68" t="s">
        <v>123</v>
      </c>
      <c r="D106" s="10">
        <v>57.01</v>
      </c>
      <c r="E106" s="10">
        <v>60.93</v>
      </c>
      <c r="F106" s="69">
        <f t="shared" si="7"/>
        <v>59.753999999999998</v>
      </c>
      <c r="G106" s="5">
        <f t="shared" ref="G106:G137" si="9">E106-D106</f>
        <v>3.9200000000000017</v>
      </c>
      <c r="H106" s="5">
        <f t="shared" si="5"/>
        <v>1.1760000000000004</v>
      </c>
      <c r="I106" s="78">
        <f t="shared" si="8"/>
        <v>2.7440000000000011</v>
      </c>
      <c r="J106" s="5">
        <f t="shared" si="6"/>
        <v>3.9200000000000017</v>
      </c>
      <c r="K106" s="5"/>
      <c r="L106" s="75">
        <f>I106*N8</f>
        <v>10.80632835820896</v>
      </c>
      <c r="M106" s="10"/>
    </row>
    <row r="107" spans="3:13" x14ac:dyDescent="0.3">
      <c r="C107" s="68" t="s">
        <v>64</v>
      </c>
      <c r="D107" s="10">
        <v>77.489999999999995</v>
      </c>
      <c r="E107" s="10">
        <v>77.709999999999994</v>
      </c>
      <c r="F107" s="69">
        <f t="shared" si="7"/>
        <v>77.643999999999991</v>
      </c>
      <c r="G107" s="5">
        <f t="shared" si="9"/>
        <v>0.21999999999999886</v>
      </c>
      <c r="H107" s="5">
        <f t="shared" si="5"/>
        <v>6.5999999999999656E-2</v>
      </c>
      <c r="I107" s="78">
        <f t="shared" si="8"/>
        <v>0.15399999999999919</v>
      </c>
      <c r="J107" s="5">
        <f t="shared" si="6"/>
        <v>0.21999999999999886</v>
      </c>
      <c r="K107" s="5"/>
      <c r="L107" s="75">
        <f>I107*N8</f>
        <v>0.60647761194029537</v>
      </c>
      <c r="M107" s="10"/>
    </row>
    <row r="108" spans="3:13" x14ac:dyDescent="0.3">
      <c r="C108" s="68" t="s">
        <v>65</v>
      </c>
      <c r="D108" s="10">
        <v>148.05000000000001</v>
      </c>
      <c r="E108" s="10">
        <v>162.83000000000001</v>
      </c>
      <c r="F108" s="69">
        <f t="shared" si="7"/>
        <v>158.39600000000002</v>
      </c>
      <c r="G108" s="5">
        <f t="shared" si="9"/>
        <v>14.780000000000001</v>
      </c>
      <c r="H108" s="5">
        <f t="shared" si="5"/>
        <v>4.4340000000000002</v>
      </c>
      <c r="I108" s="78">
        <f t="shared" si="8"/>
        <v>10.346</v>
      </c>
      <c r="J108" s="5">
        <f t="shared" si="6"/>
        <v>14.780000000000001</v>
      </c>
      <c r="K108" s="5"/>
      <c r="L108" s="75">
        <f>I108*N8</f>
        <v>40.744268656716422</v>
      </c>
      <c r="M108" s="10"/>
    </row>
    <row r="109" spans="3:13" x14ac:dyDescent="0.3">
      <c r="C109" s="68" t="s">
        <v>66</v>
      </c>
      <c r="D109" s="10">
        <v>120.2</v>
      </c>
      <c r="E109" s="10">
        <v>120.2</v>
      </c>
      <c r="F109" s="69">
        <f t="shared" si="7"/>
        <v>120.2</v>
      </c>
      <c r="G109" s="5">
        <f t="shared" si="9"/>
        <v>0</v>
      </c>
      <c r="H109" s="5">
        <f t="shared" si="5"/>
        <v>0</v>
      </c>
      <c r="I109" s="78">
        <f t="shared" si="8"/>
        <v>0</v>
      </c>
      <c r="J109" s="5">
        <f t="shared" si="6"/>
        <v>0</v>
      </c>
      <c r="K109" s="5"/>
      <c r="L109" s="75">
        <f>I109*N8</f>
        <v>0</v>
      </c>
      <c r="M109" s="10"/>
    </row>
    <row r="110" spans="3:13" x14ac:dyDescent="0.3">
      <c r="C110" s="68" t="s">
        <v>124</v>
      </c>
      <c r="D110" s="10">
        <v>43.88</v>
      </c>
      <c r="E110" s="10">
        <v>44.94</v>
      </c>
      <c r="F110" s="69">
        <f t="shared" si="7"/>
        <v>44.622</v>
      </c>
      <c r="G110" s="5">
        <f t="shared" si="9"/>
        <v>1.0599999999999952</v>
      </c>
      <c r="H110" s="5">
        <f t="shared" si="5"/>
        <v>0.31799999999999856</v>
      </c>
      <c r="I110" s="78">
        <f t="shared" si="8"/>
        <v>0.74199999999999655</v>
      </c>
      <c r="J110" s="5">
        <f t="shared" si="6"/>
        <v>1.0599999999999952</v>
      </c>
      <c r="K110" s="5"/>
      <c r="L110" s="75">
        <f>I110*N8</f>
        <v>2.9221194029850612</v>
      </c>
      <c r="M110" s="10"/>
    </row>
    <row r="111" spans="3:13" x14ac:dyDescent="0.3">
      <c r="C111" s="68" t="s">
        <v>67</v>
      </c>
      <c r="D111" s="10">
        <v>85.8</v>
      </c>
      <c r="E111" s="10">
        <v>85.8</v>
      </c>
      <c r="F111" s="69">
        <f t="shared" si="7"/>
        <v>85.8</v>
      </c>
      <c r="G111" s="5">
        <f t="shared" si="9"/>
        <v>0</v>
      </c>
      <c r="H111" s="5">
        <f t="shared" si="5"/>
        <v>0</v>
      </c>
      <c r="I111" s="78">
        <f t="shared" si="8"/>
        <v>0</v>
      </c>
      <c r="J111" s="5">
        <f t="shared" si="6"/>
        <v>0</v>
      </c>
      <c r="K111" s="5"/>
      <c r="L111" s="75">
        <f>I111*N8</f>
        <v>0</v>
      </c>
      <c r="M111" s="10"/>
    </row>
    <row r="112" spans="3:13" x14ac:dyDescent="0.3">
      <c r="C112" s="51" t="s">
        <v>68</v>
      </c>
      <c r="D112" s="51">
        <v>153.78</v>
      </c>
      <c r="E112" s="51">
        <v>163.57</v>
      </c>
      <c r="F112" s="69">
        <f t="shared" si="7"/>
        <v>160.63299999999998</v>
      </c>
      <c r="G112" s="52">
        <f t="shared" si="9"/>
        <v>9.789999999999992</v>
      </c>
      <c r="H112" s="5">
        <f t="shared" si="5"/>
        <v>2.9369999999999976</v>
      </c>
      <c r="I112" s="78">
        <f t="shared" si="8"/>
        <v>6.8529999999999944</v>
      </c>
      <c r="J112" s="5">
        <f t="shared" si="6"/>
        <v>9.789999999999992</v>
      </c>
      <c r="K112" s="5"/>
      <c r="L112" s="75">
        <f>I112*N8</f>
        <v>26.988253731343264</v>
      </c>
      <c r="M112" s="51"/>
    </row>
    <row r="113" spans="3:13" x14ac:dyDescent="0.3">
      <c r="C113" s="68" t="s">
        <v>125</v>
      </c>
      <c r="D113" s="10">
        <v>188.9</v>
      </c>
      <c r="E113" s="10">
        <v>201.82</v>
      </c>
      <c r="F113" s="69">
        <f t="shared" si="7"/>
        <v>197.94399999999999</v>
      </c>
      <c r="G113" s="5">
        <f t="shared" si="9"/>
        <v>12.919999999999987</v>
      </c>
      <c r="H113" s="5">
        <f t="shared" si="5"/>
        <v>3.8759999999999959</v>
      </c>
      <c r="I113" s="78">
        <f t="shared" si="8"/>
        <v>9.0439999999999898</v>
      </c>
      <c r="J113" s="5">
        <f t="shared" si="6"/>
        <v>12.919999999999986</v>
      </c>
      <c r="K113" s="5"/>
      <c r="L113" s="75">
        <f>I113*N8</f>
        <v>35.61677611940295</v>
      </c>
      <c r="M113" s="10"/>
    </row>
    <row r="114" spans="3:13" x14ac:dyDescent="0.3">
      <c r="C114" s="68" t="s">
        <v>126</v>
      </c>
      <c r="D114" s="10">
        <v>86.07</v>
      </c>
      <c r="E114" s="10">
        <v>97.66</v>
      </c>
      <c r="F114" s="69">
        <f t="shared" si="7"/>
        <v>94.182999999999993</v>
      </c>
      <c r="G114" s="5">
        <f t="shared" si="9"/>
        <v>11.590000000000003</v>
      </c>
      <c r="H114" s="5">
        <f t="shared" si="5"/>
        <v>3.4770000000000008</v>
      </c>
      <c r="I114" s="78">
        <f t="shared" si="8"/>
        <v>8.1130000000000013</v>
      </c>
      <c r="J114" s="5">
        <f t="shared" si="6"/>
        <v>11.590000000000002</v>
      </c>
      <c r="K114" s="5"/>
      <c r="L114" s="75">
        <f>I114*N8</f>
        <v>31.950343283582097</v>
      </c>
      <c r="M114" s="10"/>
    </row>
    <row r="115" spans="3:13" x14ac:dyDescent="0.3">
      <c r="C115" s="68" t="s">
        <v>69</v>
      </c>
      <c r="D115" s="10">
        <v>101.73</v>
      </c>
      <c r="E115" s="10">
        <v>110.08</v>
      </c>
      <c r="F115" s="69">
        <f t="shared" si="7"/>
        <v>107.575</v>
      </c>
      <c r="G115" s="5">
        <f t="shared" si="9"/>
        <v>8.3499999999999943</v>
      </c>
      <c r="H115" s="5">
        <f t="shared" si="5"/>
        <v>2.5049999999999981</v>
      </c>
      <c r="I115" s="78">
        <f t="shared" si="8"/>
        <v>5.8449999999999953</v>
      </c>
      <c r="J115" s="5">
        <f t="shared" si="6"/>
        <v>8.3499999999999943</v>
      </c>
      <c r="K115" s="5"/>
      <c r="L115" s="75">
        <f>I115*N8</f>
        <v>23.018582089552222</v>
      </c>
      <c r="M115" s="10"/>
    </row>
    <row r="116" spans="3:13" x14ac:dyDescent="0.3">
      <c r="C116" s="68" t="s">
        <v>127</v>
      </c>
      <c r="D116" s="10">
        <v>310.89</v>
      </c>
      <c r="E116" s="10">
        <v>326.36</v>
      </c>
      <c r="F116" s="69">
        <f t="shared" si="7"/>
        <v>321.71899999999999</v>
      </c>
      <c r="G116" s="5">
        <f t="shared" si="9"/>
        <v>15.470000000000027</v>
      </c>
      <c r="H116" s="5">
        <f t="shared" si="5"/>
        <v>4.641000000000008</v>
      </c>
      <c r="I116" s="78">
        <f t="shared" si="8"/>
        <v>10.829000000000018</v>
      </c>
      <c r="J116" s="5">
        <f t="shared" si="6"/>
        <v>15.470000000000027</v>
      </c>
      <c r="K116" s="5"/>
      <c r="L116" s="75">
        <f>I116*N8</f>
        <v>42.646402985074701</v>
      </c>
      <c r="M116" s="10"/>
    </row>
    <row r="117" spans="3:13" x14ac:dyDescent="0.3">
      <c r="C117" s="68" t="s">
        <v>128</v>
      </c>
      <c r="D117" s="10">
        <v>174.36</v>
      </c>
      <c r="E117" s="10">
        <v>188.54</v>
      </c>
      <c r="F117" s="69">
        <f t="shared" si="7"/>
        <v>184.286</v>
      </c>
      <c r="G117" s="5">
        <f t="shared" si="9"/>
        <v>14.179999999999978</v>
      </c>
      <c r="H117" s="5">
        <f t="shared" si="5"/>
        <v>4.2539999999999933</v>
      </c>
      <c r="I117" s="78">
        <f t="shared" si="8"/>
        <v>9.9259999999999842</v>
      </c>
      <c r="J117" s="5">
        <f t="shared" si="6"/>
        <v>14.179999999999978</v>
      </c>
      <c r="K117" s="5"/>
      <c r="L117" s="75">
        <f>I117*N8</f>
        <v>39.090238805970088</v>
      </c>
      <c r="M117" s="10"/>
    </row>
    <row r="118" spans="3:13" x14ac:dyDescent="0.3">
      <c r="C118" s="68" t="s">
        <v>129</v>
      </c>
      <c r="D118" s="10">
        <v>150.31</v>
      </c>
      <c r="E118" s="10">
        <v>162.72999999999999</v>
      </c>
      <c r="F118" s="69">
        <f t="shared" si="7"/>
        <v>159.00399999999999</v>
      </c>
      <c r="G118" s="5">
        <f t="shared" si="9"/>
        <v>12.419999999999987</v>
      </c>
      <c r="H118" s="5">
        <f t="shared" si="5"/>
        <v>3.725999999999996</v>
      </c>
      <c r="I118" s="78">
        <f t="shared" si="8"/>
        <v>8.6939999999999902</v>
      </c>
      <c r="J118" s="5">
        <f t="shared" si="6"/>
        <v>12.419999999999986</v>
      </c>
      <c r="K118" s="5"/>
      <c r="L118" s="75">
        <f>I118*N8</f>
        <v>34.238417910447723</v>
      </c>
      <c r="M118" s="10"/>
    </row>
    <row r="119" spans="3:13" x14ac:dyDescent="0.3">
      <c r="C119" s="68" t="s">
        <v>70</v>
      </c>
      <c r="D119" s="10">
        <v>89.77</v>
      </c>
      <c r="E119" s="10">
        <v>89.77</v>
      </c>
      <c r="F119" s="69">
        <f t="shared" si="7"/>
        <v>89.77</v>
      </c>
      <c r="G119" s="5">
        <f t="shared" si="9"/>
        <v>0</v>
      </c>
      <c r="H119" s="5">
        <f t="shared" si="5"/>
        <v>0</v>
      </c>
      <c r="I119" s="78">
        <f t="shared" si="8"/>
        <v>0</v>
      </c>
      <c r="J119" s="5">
        <f t="shared" si="6"/>
        <v>0</v>
      </c>
      <c r="K119" s="5"/>
      <c r="L119" s="75">
        <f>I119*N8</f>
        <v>0</v>
      </c>
      <c r="M119" s="10"/>
    </row>
    <row r="120" spans="3:13" x14ac:dyDescent="0.3">
      <c r="C120" s="68" t="s">
        <v>71</v>
      </c>
      <c r="D120" s="10">
        <v>218.61</v>
      </c>
      <c r="E120" s="10">
        <v>225.21</v>
      </c>
      <c r="F120" s="69">
        <f t="shared" si="7"/>
        <v>223.23000000000002</v>
      </c>
      <c r="G120" s="5">
        <f t="shared" si="9"/>
        <v>6.5999999999999943</v>
      </c>
      <c r="H120" s="5">
        <f t="shared" si="5"/>
        <v>1.9799999999999982</v>
      </c>
      <c r="I120" s="78">
        <f t="shared" si="8"/>
        <v>4.6199999999999957</v>
      </c>
      <c r="J120" s="5">
        <f t="shared" si="6"/>
        <v>6.5999999999999943</v>
      </c>
      <c r="K120" s="5"/>
      <c r="L120" s="75">
        <f>I120*N8</f>
        <v>18.194328358208939</v>
      </c>
      <c r="M120" s="10"/>
    </row>
    <row r="121" spans="3:13" x14ac:dyDescent="0.3">
      <c r="C121" s="68" t="s">
        <v>130</v>
      </c>
      <c r="D121" s="10">
        <v>31.81</v>
      </c>
      <c r="E121" s="10">
        <v>43.85</v>
      </c>
      <c r="F121" s="69">
        <f t="shared" si="7"/>
        <v>40.238</v>
      </c>
      <c r="G121" s="5">
        <f t="shared" si="9"/>
        <v>12.040000000000003</v>
      </c>
      <c r="H121" s="5">
        <f t="shared" si="5"/>
        <v>3.6120000000000005</v>
      </c>
      <c r="I121" s="78">
        <f t="shared" si="8"/>
        <v>8.4280000000000008</v>
      </c>
      <c r="J121" s="5">
        <f t="shared" si="6"/>
        <v>12.040000000000001</v>
      </c>
      <c r="K121" s="5"/>
      <c r="L121" s="75">
        <f>I121*N8</f>
        <v>33.190865671641795</v>
      </c>
      <c r="M121" s="10"/>
    </row>
    <row r="122" spans="3:13" x14ac:dyDescent="0.3">
      <c r="C122" s="68" t="s">
        <v>131</v>
      </c>
      <c r="D122" s="10">
        <v>1.82</v>
      </c>
      <c r="E122" s="10">
        <v>1.82</v>
      </c>
      <c r="F122" s="69">
        <f t="shared" si="7"/>
        <v>1.82</v>
      </c>
      <c r="G122" s="5">
        <f t="shared" si="9"/>
        <v>0</v>
      </c>
      <c r="H122" s="5">
        <f t="shared" si="5"/>
        <v>0</v>
      </c>
      <c r="I122" s="78">
        <f t="shared" si="8"/>
        <v>0</v>
      </c>
      <c r="J122" s="5">
        <f t="shared" si="6"/>
        <v>0</v>
      </c>
      <c r="K122" s="5"/>
      <c r="L122" s="75">
        <f>I122*N8</f>
        <v>0</v>
      </c>
      <c r="M122" s="10"/>
    </row>
    <row r="123" spans="3:13" x14ac:dyDescent="0.3">
      <c r="C123" s="68" t="s">
        <v>72</v>
      </c>
      <c r="D123" s="10">
        <v>96.45</v>
      </c>
      <c r="E123" s="10">
        <v>96.52</v>
      </c>
      <c r="F123" s="69">
        <f t="shared" si="7"/>
        <v>96.498999999999995</v>
      </c>
      <c r="G123" s="5">
        <f t="shared" si="9"/>
        <v>6.9999999999993179E-2</v>
      </c>
      <c r="H123" s="5">
        <f t="shared" si="5"/>
        <v>2.0999999999997954E-2</v>
      </c>
      <c r="I123" s="78">
        <f t="shared" si="8"/>
        <v>4.8999999999995221E-2</v>
      </c>
      <c r="J123" s="5">
        <f t="shared" si="6"/>
        <v>6.9999999999993179E-2</v>
      </c>
      <c r="K123" s="5"/>
      <c r="L123" s="75">
        <f>I123*N8</f>
        <v>0.19297014925371253</v>
      </c>
      <c r="M123" s="10"/>
    </row>
    <row r="124" spans="3:13" x14ac:dyDescent="0.3">
      <c r="C124" s="68" t="s">
        <v>73</v>
      </c>
      <c r="D124" s="10">
        <v>275.57</v>
      </c>
      <c r="E124" s="10">
        <v>300.31</v>
      </c>
      <c r="F124" s="69">
        <f t="shared" si="7"/>
        <v>292.88799999999998</v>
      </c>
      <c r="G124" s="5">
        <f t="shared" si="9"/>
        <v>24.740000000000009</v>
      </c>
      <c r="H124" s="5">
        <f t="shared" si="5"/>
        <v>7.4220000000000024</v>
      </c>
      <c r="I124" s="78">
        <f t="shared" si="8"/>
        <v>17.318000000000005</v>
      </c>
      <c r="J124" s="5">
        <f t="shared" si="6"/>
        <v>24.740000000000009</v>
      </c>
      <c r="K124" s="5"/>
      <c r="L124" s="75">
        <f>I124*N8</f>
        <v>68.201164179104495</v>
      </c>
      <c r="M124" s="10"/>
    </row>
    <row r="125" spans="3:13" x14ac:dyDescent="0.3">
      <c r="C125" s="68" t="s">
        <v>74</v>
      </c>
      <c r="D125" s="10">
        <v>56.32</v>
      </c>
      <c r="E125" s="10">
        <v>56.32</v>
      </c>
      <c r="F125" s="69">
        <f t="shared" si="7"/>
        <v>56.32</v>
      </c>
      <c r="G125" s="5">
        <f t="shared" si="9"/>
        <v>0</v>
      </c>
      <c r="H125" s="5">
        <f t="shared" si="5"/>
        <v>0</v>
      </c>
      <c r="I125" s="78">
        <f t="shared" si="8"/>
        <v>0</v>
      </c>
      <c r="J125" s="5">
        <f t="shared" si="6"/>
        <v>0</v>
      </c>
      <c r="K125" s="5"/>
      <c r="L125" s="75">
        <f>I125*N8</f>
        <v>0</v>
      </c>
      <c r="M125" s="10"/>
    </row>
    <row r="126" spans="3:13" x14ac:dyDescent="0.3">
      <c r="C126" s="68" t="s">
        <v>132</v>
      </c>
      <c r="D126" s="10">
        <v>9.9700000000000006</v>
      </c>
      <c r="E126" s="10">
        <v>10.19</v>
      </c>
      <c r="F126" s="69">
        <f t="shared" si="7"/>
        <v>10.124000000000001</v>
      </c>
      <c r="G126" s="5">
        <f t="shared" si="9"/>
        <v>0.21999999999999886</v>
      </c>
      <c r="H126" s="5">
        <f t="shared" si="5"/>
        <v>6.5999999999999656E-2</v>
      </c>
      <c r="I126" s="78">
        <f t="shared" si="8"/>
        <v>0.15399999999999919</v>
      </c>
      <c r="J126" s="5">
        <f t="shared" si="6"/>
        <v>0.21999999999999886</v>
      </c>
      <c r="K126" s="5"/>
      <c r="L126" s="75">
        <f>I126*N8</f>
        <v>0.60647761194029537</v>
      </c>
      <c r="M126" s="10"/>
    </row>
    <row r="127" spans="3:13" x14ac:dyDescent="0.3">
      <c r="C127" s="68" t="s">
        <v>133</v>
      </c>
      <c r="D127" s="10">
        <v>64.27</v>
      </c>
      <c r="E127" s="10">
        <v>70.849999999999994</v>
      </c>
      <c r="F127" s="69">
        <f t="shared" si="7"/>
        <v>68.875999999999991</v>
      </c>
      <c r="G127" s="5">
        <f t="shared" si="9"/>
        <v>6.5799999999999983</v>
      </c>
      <c r="H127" s="5">
        <f t="shared" si="5"/>
        <v>1.9739999999999993</v>
      </c>
      <c r="I127" s="78">
        <f t="shared" si="8"/>
        <v>4.6059999999999981</v>
      </c>
      <c r="J127" s="5">
        <f t="shared" si="6"/>
        <v>6.5799999999999974</v>
      </c>
      <c r="K127" s="5"/>
      <c r="L127" s="75">
        <f>I127*N8</f>
        <v>18.139194029850739</v>
      </c>
      <c r="M127" s="10"/>
    </row>
    <row r="128" spans="3:13" x14ac:dyDescent="0.3">
      <c r="C128" s="68" t="s">
        <v>75</v>
      </c>
      <c r="D128" s="10">
        <v>86.49</v>
      </c>
      <c r="E128" s="10">
        <v>98.71</v>
      </c>
      <c r="F128" s="69">
        <f t="shared" si="7"/>
        <v>95.043999999999997</v>
      </c>
      <c r="G128" s="5">
        <f t="shared" si="9"/>
        <v>12.219999999999999</v>
      </c>
      <c r="H128" s="5">
        <f t="shared" si="5"/>
        <v>3.6659999999999995</v>
      </c>
      <c r="I128" s="78">
        <f t="shared" si="8"/>
        <v>8.5539999999999985</v>
      </c>
      <c r="J128" s="5">
        <f t="shared" si="6"/>
        <v>12.219999999999999</v>
      </c>
      <c r="K128" s="5"/>
      <c r="L128" s="75">
        <f>I128*N8</f>
        <v>33.687074626865666</v>
      </c>
      <c r="M128" s="10"/>
    </row>
    <row r="129" spans="3:13" x14ac:dyDescent="0.3">
      <c r="C129" s="68" t="s">
        <v>134</v>
      </c>
      <c r="D129" s="10">
        <v>21.44</v>
      </c>
      <c r="E129" s="10">
        <v>21.44</v>
      </c>
      <c r="F129" s="69">
        <f t="shared" si="7"/>
        <v>21.44</v>
      </c>
      <c r="G129" s="5">
        <f t="shared" si="9"/>
        <v>0</v>
      </c>
      <c r="H129" s="5">
        <f t="shared" si="5"/>
        <v>0</v>
      </c>
      <c r="I129" s="78">
        <f t="shared" si="8"/>
        <v>0</v>
      </c>
      <c r="J129" s="5">
        <f t="shared" si="6"/>
        <v>0</v>
      </c>
      <c r="K129" s="5"/>
      <c r="L129" s="75">
        <f>I129*N8</f>
        <v>0</v>
      </c>
      <c r="M129" s="10"/>
    </row>
    <row r="130" spans="3:13" x14ac:dyDescent="0.3">
      <c r="C130" s="68" t="s">
        <v>135</v>
      </c>
      <c r="D130" s="10">
        <v>91.91</v>
      </c>
      <c r="E130" s="10">
        <v>99.5</v>
      </c>
      <c r="F130" s="69">
        <f t="shared" si="7"/>
        <v>97.222999999999999</v>
      </c>
      <c r="G130" s="5">
        <f t="shared" si="9"/>
        <v>7.5900000000000034</v>
      </c>
      <c r="H130" s="5">
        <f t="shared" si="5"/>
        <v>2.277000000000001</v>
      </c>
      <c r="I130" s="78">
        <f t="shared" si="8"/>
        <v>5.3130000000000024</v>
      </c>
      <c r="J130" s="5">
        <f t="shared" si="6"/>
        <v>7.5900000000000034</v>
      </c>
      <c r="K130" s="5"/>
      <c r="L130" s="75">
        <f>I130*N8</f>
        <v>20.92347761194031</v>
      </c>
      <c r="M130" s="10"/>
    </row>
    <row r="131" spans="3:13" x14ac:dyDescent="0.3">
      <c r="C131" s="68" t="s">
        <v>76</v>
      </c>
      <c r="D131" s="10">
        <v>50.77</v>
      </c>
      <c r="E131" s="10">
        <v>52.99</v>
      </c>
      <c r="F131" s="69">
        <f t="shared" si="7"/>
        <v>52.324000000000005</v>
      </c>
      <c r="G131" s="5">
        <f t="shared" si="9"/>
        <v>2.2199999999999989</v>
      </c>
      <c r="H131" s="5">
        <f t="shared" si="5"/>
        <v>0.66599999999999959</v>
      </c>
      <c r="I131" s="78">
        <f t="shared" si="8"/>
        <v>1.5539999999999992</v>
      </c>
      <c r="J131" s="5">
        <f t="shared" si="6"/>
        <v>2.2199999999999989</v>
      </c>
      <c r="K131" s="5"/>
      <c r="L131" s="75">
        <f>I131*N8</f>
        <v>6.1199104477611908</v>
      </c>
      <c r="M131" s="10"/>
    </row>
    <row r="132" spans="3:13" x14ac:dyDescent="0.3">
      <c r="C132" s="68" t="s">
        <v>136</v>
      </c>
      <c r="D132" s="10">
        <v>175.97</v>
      </c>
      <c r="E132" s="10">
        <v>191.62</v>
      </c>
      <c r="F132" s="69">
        <f t="shared" si="7"/>
        <v>186.92500000000001</v>
      </c>
      <c r="G132" s="5">
        <f t="shared" si="9"/>
        <v>15.650000000000006</v>
      </c>
      <c r="H132" s="5">
        <f t="shared" si="5"/>
        <v>4.6950000000000012</v>
      </c>
      <c r="I132" s="78">
        <f t="shared" si="8"/>
        <v>10.955000000000004</v>
      </c>
      <c r="J132" s="5">
        <f t="shared" si="6"/>
        <v>15.650000000000006</v>
      </c>
      <c r="K132" s="5"/>
      <c r="L132" s="75">
        <f>I132*N8</f>
        <v>43.142611940298522</v>
      </c>
      <c r="M132" s="10"/>
    </row>
    <row r="133" spans="3:13" x14ac:dyDescent="0.3">
      <c r="C133" s="68" t="s">
        <v>137</v>
      </c>
      <c r="D133" s="10">
        <v>141.78</v>
      </c>
      <c r="E133" s="10">
        <v>150.52000000000001</v>
      </c>
      <c r="F133" s="69">
        <f t="shared" si="7"/>
        <v>147.898</v>
      </c>
      <c r="G133" s="5">
        <f t="shared" si="9"/>
        <v>8.7400000000000091</v>
      </c>
      <c r="H133" s="5">
        <f t="shared" si="5"/>
        <v>2.6220000000000026</v>
      </c>
      <c r="I133" s="78">
        <f t="shared" si="8"/>
        <v>6.1180000000000057</v>
      </c>
      <c r="J133" s="5">
        <f t="shared" si="6"/>
        <v>8.7400000000000091</v>
      </c>
      <c r="K133" s="5"/>
      <c r="L133" s="75">
        <f>I133*N8</f>
        <v>24.093701492537335</v>
      </c>
      <c r="M133" s="54"/>
    </row>
    <row r="134" spans="3:13" x14ac:dyDescent="0.3">
      <c r="C134" s="68" t="s">
        <v>77</v>
      </c>
      <c r="D134" s="10">
        <v>125.09</v>
      </c>
      <c r="E134" s="10">
        <v>141.08000000000001</v>
      </c>
      <c r="F134" s="69">
        <f t="shared" si="7"/>
        <v>136.28300000000002</v>
      </c>
      <c r="G134" s="5">
        <f t="shared" si="9"/>
        <v>15.990000000000009</v>
      </c>
      <c r="H134" s="5">
        <f t="shared" si="5"/>
        <v>4.7970000000000024</v>
      </c>
      <c r="I134" s="78">
        <f t="shared" si="8"/>
        <v>11.193000000000005</v>
      </c>
      <c r="J134" s="5">
        <f t="shared" si="6"/>
        <v>15.990000000000007</v>
      </c>
      <c r="K134" s="5"/>
      <c r="L134" s="75">
        <f>I134*N8</f>
        <v>44.079895522388078</v>
      </c>
      <c r="M134" s="10"/>
    </row>
    <row r="135" spans="3:13" x14ac:dyDescent="0.3">
      <c r="C135" s="68" t="s">
        <v>138</v>
      </c>
      <c r="D135" s="10">
        <v>111.72</v>
      </c>
      <c r="E135" s="10">
        <v>111.72</v>
      </c>
      <c r="F135" s="69">
        <f t="shared" si="7"/>
        <v>111.72</v>
      </c>
      <c r="G135" s="5">
        <f t="shared" si="9"/>
        <v>0</v>
      </c>
      <c r="H135" s="5">
        <f t="shared" si="5"/>
        <v>0</v>
      </c>
      <c r="I135" s="78">
        <f t="shared" si="8"/>
        <v>0</v>
      </c>
      <c r="J135" s="5">
        <f t="shared" si="6"/>
        <v>0</v>
      </c>
      <c r="K135" s="5"/>
      <c r="L135" s="75">
        <f>I135*N8</f>
        <v>0</v>
      </c>
      <c r="M135" s="10"/>
    </row>
    <row r="136" spans="3:13" x14ac:dyDescent="0.3">
      <c r="C136" s="68" t="s">
        <v>78</v>
      </c>
      <c r="D136" s="10">
        <v>256.25</v>
      </c>
      <c r="E136" s="10">
        <v>282.45999999999998</v>
      </c>
      <c r="F136" s="69">
        <f t="shared" si="7"/>
        <v>274.59699999999998</v>
      </c>
      <c r="G136" s="5">
        <f t="shared" si="9"/>
        <v>26.20999999999998</v>
      </c>
      <c r="H136" s="5">
        <f t="shared" si="5"/>
        <v>7.8629999999999933</v>
      </c>
      <c r="I136" s="78">
        <f t="shared" si="8"/>
        <v>18.346999999999984</v>
      </c>
      <c r="J136" s="5">
        <f t="shared" si="6"/>
        <v>26.209999999999976</v>
      </c>
      <c r="K136" s="5"/>
      <c r="L136" s="75">
        <f>I136*N8</f>
        <v>72.253537313432773</v>
      </c>
      <c r="M136" s="10"/>
    </row>
    <row r="137" spans="3:13" x14ac:dyDescent="0.3">
      <c r="C137" s="68" t="s">
        <v>79</v>
      </c>
      <c r="D137" s="10">
        <v>105.21</v>
      </c>
      <c r="E137" s="10">
        <v>110.76</v>
      </c>
      <c r="F137" s="69">
        <f t="shared" si="7"/>
        <v>109.095</v>
      </c>
      <c r="G137" s="5">
        <f t="shared" si="9"/>
        <v>5.5500000000000114</v>
      </c>
      <c r="H137" s="5">
        <f t="shared" si="5"/>
        <v>1.6650000000000034</v>
      </c>
      <c r="I137" s="78">
        <f t="shared" si="8"/>
        <v>3.8850000000000078</v>
      </c>
      <c r="J137" s="5">
        <f t="shared" si="6"/>
        <v>5.5500000000000114</v>
      </c>
      <c r="K137" s="5"/>
      <c r="L137" s="75">
        <f>I137*N8</f>
        <v>15.299776119403017</v>
      </c>
      <c r="M137" s="10"/>
    </row>
    <row r="138" spans="3:13" x14ac:dyDescent="0.3">
      <c r="C138" s="68" t="s">
        <v>80</v>
      </c>
      <c r="D138" s="10">
        <v>146.94</v>
      </c>
      <c r="E138" s="10">
        <v>147.27000000000001</v>
      </c>
      <c r="F138" s="69">
        <f t="shared" si="7"/>
        <v>147.17099999999999</v>
      </c>
      <c r="G138" s="5">
        <f t="shared" ref="G138:G148" si="10">E138-D138</f>
        <v>0.33000000000001251</v>
      </c>
      <c r="H138" s="5">
        <f t="shared" si="5"/>
        <v>9.9000000000003752E-2</v>
      </c>
      <c r="I138" s="78">
        <f t="shared" si="8"/>
        <v>0.23100000000000873</v>
      </c>
      <c r="J138" s="5">
        <f t="shared" si="6"/>
        <v>0.33000000000001251</v>
      </c>
      <c r="K138" s="5"/>
      <c r="L138" s="75">
        <f>I138*N8</f>
        <v>0.90971641791048219</v>
      </c>
      <c r="M138" s="10"/>
    </row>
    <row r="139" spans="3:13" x14ac:dyDescent="0.3">
      <c r="C139" s="68" t="s">
        <v>81</v>
      </c>
      <c r="D139" s="10">
        <v>146.12</v>
      </c>
      <c r="E139" s="10">
        <v>146.12</v>
      </c>
      <c r="F139" s="69">
        <f t="shared" si="7"/>
        <v>146.12</v>
      </c>
      <c r="G139" s="5">
        <f t="shared" si="10"/>
        <v>0</v>
      </c>
      <c r="H139" s="5">
        <f t="shared" si="5"/>
        <v>0</v>
      </c>
      <c r="I139" s="78">
        <f t="shared" si="8"/>
        <v>0</v>
      </c>
      <c r="J139" s="5">
        <f t="shared" si="6"/>
        <v>0</v>
      </c>
      <c r="K139" s="5"/>
      <c r="L139" s="75">
        <f>I139*N8</f>
        <v>0</v>
      </c>
      <c r="M139" s="10"/>
    </row>
    <row r="140" spans="3:13" x14ac:dyDescent="0.3">
      <c r="C140" s="68" t="s">
        <v>139</v>
      </c>
      <c r="D140" s="10">
        <v>141.6</v>
      </c>
      <c r="E140" s="10">
        <v>153.31</v>
      </c>
      <c r="F140" s="69">
        <f t="shared" si="7"/>
        <v>149.797</v>
      </c>
      <c r="G140" s="5">
        <f t="shared" si="10"/>
        <v>11.710000000000008</v>
      </c>
      <c r="H140" s="5">
        <f t="shared" si="5"/>
        <v>3.5130000000000021</v>
      </c>
      <c r="I140" s="78">
        <f t="shared" si="8"/>
        <v>8.1970000000000045</v>
      </c>
      <c r="J140" s="5">
        <f t="shared" si="6"/>
        <v>11.710000000000006</v>
      </c>
      <c r="K140" s="5"/>
      <c r="L140" s="75">
        <f>I140*N8</f>
        <v>32.281149253731364</v>
      </c>
      <c r="M140" s="10"/>
    </row>
    <row r="141" spans="3:13" x14ac:dyDescent="0.3">
      <c r="C141" s="68" t="s">
        <v>82</v>
      </c>
      <c r="D141" s="10">
        <v>126.18</v>
      </c>
      <c r="E141" s="10">
        <v>134.5</v>
      </c>
      <c r="F141" s="69">
        <f t="shared" si="7"/>
        <v>132.00399999999999</v>
      </c>
      <c r="G141" s="5">
        <f t="shared" si="10"/>
        <v>8.3199999999999932</v>
      </c>
      <c r="H141" s="5">
        <f t="shared" si="5"/>
        <v>2.4959999999999978</v>
      </c>
      <c r="I141" s="78">
        <f t="shared" si="8"/>
        <v>5.8239999999999945</v>
      </c>
      <c r="J141" s="5">
        <f t="shared" si="6"/>
        <v>8.3199999999999932</v>
      </c>
      <c r="K141" s="5"/>
      <c r="L141" s="75">
        <f>I141*N8</f>
        <v>22.935880597014904</v>
      </c>
      <c r="M141" s="10"/>
    </row>
    <row r="142" spans="3:13" x14ac:dyDescent="0.3">
      <c r="C142" s="68" t="s">
        <v>140</v>
      </c>
      <c r="D142" s="10">
        <v>89.26</v>
      </c>
      <c r="E142" s="10">
        <v>97.34</v>
      </c>
      <c r="F142" s="69">
        <f t="shared" si="7"/>
        <v>94.915999999999997</v>
      </c>
      <c r="G142" s="5">
        <f t="shared" si="10"/>
        <v>8.0799999999999983</v>
      </c>
      <c r="H142" s="5">
        <f t="shared" si="5"/>
        <v>2.4239999999999995</v>
      </c>
      <c r="I142" s="78">
        <f t="shared" si="8"/>
        <v>5.6559999999999988</v>
      </c>
      <c r="J142" s="5">
        <f t="shared" si="6"/>
        <v>8.0799999999999983</v>
      </c>
      <c r="K142" s="5"/>
      <c r="L142" s="75">
        <f>I142*N8</f>
        <v>22.274268656716412</v>
      </c>
      <c r="M142" s="10"/>
    </row>
    <row r="143" spans="3:13" x14ac:dyDescent="0.3">
      <c r="C143" s="68" t="s">
        <v>141</v>
      </c>
      <c r="D143" s="10">
        <v>66.69</v>
      </c>
      <c r="E143" s="10">
        <v>69.489999999999995</v>
      </c>
      <c r="F143" s="69">
        <f t="shared" si="7"/>
        <v>68.649999999999991</v>
      </c>
      <c r="G143" s="5">
        <f t="shared" si="10"/>
        <v>2.7999999999999972</v>
      </c>
      <c r="H143" s="5">
        <f t="shared" si="5"/>
        <v>0.83999999999999908</v>
      </c>
      <c r="I143" s="78">
        <f t="shared" si="8"/>
        <v>1.959999999999998</v>
      </c>
      <c r="J143" s="5">
        <f t="shared" si="6"/>
        <v>2.7999999999999972</v>
      </c>
      <c r="K143" s="5"/>
      <c r="L143" s="75">
        <f>I143*N8</f>
        <v>7.718805970149246</v>
      </c>
      <c r="M143" s="10"/>
    </row>
    <row r="144" spans="3:13" x14ac:dyDescent="0.3">
      <c r="C144" s="68" t="s">
        <v>142</v>
      </c>
      <c r="D144" s="10">
        <v>282.72000000000003</v>
      </c>
      <c r="E144" s="10">
        <v>324.85000000000002</v>
      </c>
      <c r="F144" s="69">
        <f t="shared" si="7"/>
        <v>312.21100000000001</v>
      </c>
      <c r="G144" s="5">
        <f t="shared" si="10"/>
        <v>42.129999999999995</v>
      </c>
      <c r="H144" s="5">
        <f t="shared" si="5"/>
        <v>12.638999999999998</v>
      </c>
      <c r="I144" s="78">
        <f t="shared" si="8"/>
        <v>29.490999999999996</v>
      </c>
      <c r="J144" s="5">
        <f t="shared" si="6"/>
        <v>42.129999999999995</v>
      </c>
      <c r="K144" s="5"/>
      <c r="L144" s="75">
        <f>I144*N8</f>
        <v>116.14046268656715</v>
      </c>
      <c r="M144" s="10"/>
    </row>
    <row r="145" spans="3:17" x14ac:dyDescent="0.3">
      <c r="C145" s="68" t="s">
        <v>143</v>
      </c>
      <c r="D145" s="10">
        <v>49.58</v>
      </c>
      <c r="E145" s="10">
        <v>49.73</v>
      </c>
      <c r="F145" s="69">
        <f t="shared" si="7"/>
        <v>49.684999999999995</v>
      </c>
      <c r="G145" s="5">
        <f t="shared" si="10"/>
        <v>0.14999999999999858</v>
      </c>
      <c r="H145" s="5">
        <f t="shared" ref="H145:H148" si="11">+G145*30%</f>
        <v>4.4999999999999575E-2</v>
      </c>
      <c r="I145" s="78">
        <f t="shared" si="8"/>
        <v>0.104999999999999</v>
      </c>
      <c r="J145" s="5">
        <f t="shared" ref="J145:J148" si="12">+H145+I145</f>
        <v>0.14999999999999858</v>
      </c>
      <c r="K145" s="5"/>
      <c r="L145" s="75">
        <f>I145*N8</f>
        <v>0.41350746268656324</v>
      </c>
      <c r="M145" s="10"/>
      <c r="Q145" s="56">
        <f>SUM(L80:L148)</f>
        <v>1837.2412238805973</v>
      </c>
    </row>
    <row r="146" spans="3:17" x14ac:dyDescent="0.3">
      <c r="C146" s="68" t="s">
        <v>83</v>
      </c>
      <c r="D146" s="10">
        <v>115.18</v>
      </c>
      <c r="E146" s="10">
        <v>122.97</v>
      </c>
      <c r="F146" s="69">
        <f t="shared" ref="F146:F148" si="13">+E146-H146</f>
        <v>120.633</v>
      </c>
      <c r="G146" s="5">
        <f t="shared" si="10"/>
        <v>7.789999999999992</v>
      </c>
      <c r="H146" s="5">
        <f t="shared" si="11"/>
        <v>2.3369999999999975</v>
      </c>
      <c r="I146" s="78">
        <f t="shared" ref="I146:I148" si="14">+G146*70%</f>
        <v>5.4529999999999941</v>
      </c>
      <c r="J146" s="5">
        <f t="shared" si="12"/>
        <v>7.789999999999992</v>
      </c>
      <c r="K146" s="5"/>
      <c r="L146" s="75">
        <f>I146*N8</f>
        <v>21.474820895522367</v>
      </c>
      <c r="M146" s="10"/>
    </row>
    <row r="147" spans="3:17" x14ac:dyDescent="0.3">
      <c r="C147" s="68" t="s">
        <v>144</v>
      </c>
      <c r="D147" s="10">
        <v>454.36</v>
      </c>
      <c r="E147" s="10">
        <v>493.07</v>
      </c>
      <c r="F147" s="69">
        <f t="shared" si="13"/>
        <v>481.45699999999999</v>
      </c>
      <c r="G147" s="5">
        <f t="shared" si="10"/>
        <v>38.70999999999998</v>
      </c>
      <c r="H147" s="5">
        <f t="shared" si="11"/>
        <v>11.612999999999994</v>
      </c>
      <c r="I147" s="78">
        <f t="shared" si="14"/>
        <v>27.096999999999984</v>
      </c>
      <c r="J147" s="5">
        <f t="shared" si="12"/>
        <v>38.70999999999998</v>
      </c>
      <c r="K147" s="5"/>
      <c r="L147" s="75">
        <f>I147*N8</f>
        <v>106.71249253731337</v>
      </c>
      <c r="M147" s="10"/>
    </row>
    <row r="148" spans="3:17" x14ac:dyDescent="0.3">
      <c r="C148" s="68" t="s">
        <v>145</v>
      </c>
      <c r="D148" s="10">
        <v>176.01</v>
      </c>
      <c r="E148" s="10">
        <v>203.37</v>
      </c>
      <c r="F148" s="69">
        <f t="shared" si="13"/>
        <v>195.16200000000001</v>
      </c>
      <c r="G148" s="5">
        <f t="shared" si="10"/>
        <v>27.360000000000014</v>
      </c>
      <c r="H148" s="5">
        <f t="shared" si="11"/>
        <v>8.2080000000000037</v>
      </c>
      <c r="I148" s="78">
        <f t="shared" si="14"/>
        <v>19.152000000000008</v>
      </c>
      <c r="J148" s="5">
        <f t="shared" si="12"/>
        <v>27.360000000000014</v>
      </c>
      <c r="K148" s="5"/>
      <c r="L148" s="75">
        <f>I148*N8</f>
        <v>75.423761194029879</v>
      </c>
      <c r="M148" s="10"/>
    </row>
    <row r="149" spans="3:17" x14ac:dyDescent="0.3">
      <c r="C149" s="17" t="s">
        <v>5</v>
      </c>
      <c r="D149" s="19"/>
      <c r="E149" s="19"/>
      <c r="F149" s="19"/>
      <c r="G149" s="70">
        <f>SUM(G10:G148)</f>
        <v>701.25999999999988</v>
      </c>
      <c r="H149" s="70"/>
      <c r="I149" s="70"/>
      <c r="J149" s="70"/>
      <c r="K149" s="70"/>
      <c r="L149" s="70">
        <f>SUM(L9:L148)</f>
        <v>2362.5755959736207</v>
      </c>
      <c r="M149" s="5"/>
    </row>
    <row r="150" spans="3:17" x14ac:dyDescent="0.3">
      <c r="C150" s="71" t="s">
        <v>7</v>
      </c>
      <c r="G150" s="72"/>
      <c r="H150" s="72"/>
      <c r="I150" s="72"/>
      <c r="J150" s="72"/>
      <c r="K150" s="72"/>
      <c r="L150" s="91">
        <f>SUM(L80:L148)</f>
        <v>1837.2412238805973</v>
      </c>
      <c r="M150" s="72" t="s">
        <v>208</v>
      </c>
    </row>
    <row r="151" spans="3:17" x14ac:dyDescent="0.3">
      <c r="C151" s="73" t="s">
        <v>84</v>
      </c>
      <c r="D151" s="74">
        <f>SUM(D2:D150)</f>
        <v>11394.45</v>
      </c>
      <c r="E151" s="74">
        <f>SUM(E2:E150)</f>
        <v>12095.71</v>
      </c>
      <c r="F151" s="74">
        <f>SUM(F2:F150)</f>
        <v>10592.562</v>
      </c>
      <c r="G151" s="128">
        <f>SUM(G149)</f>
        <v>701.25999999999988</v>
      </c>
      <c r="H151" s="74">
        <f>SUM(H2:H150)</f>
        <v>199.93799999999993</v>
      </c>
      <c r="I151" s="74">
        <f>SUM(I2:I150)</f>
        <v>466.52199999999965</v>
      </c>
      <c r="J151" s="74">
        <f>SUM(J2:J150)</f>
        <v>666.45999999999992</v>
      </c>
      <c r="K151" s="74">
        <f>SUM(K2:K150)</f>
        <v>37730</v>
      </c>
      <c r="L151" s="74">
        <f>SUM(H151:K151)</f>
        <v>39062.92</v>
      </c>
      <c r="M151" s="74">
        <f>SUM(M2:M150)</f>
        <v>1215.5</v>
      </c>
      <c r="N151" s="74">
        <f>SUM(N2:N150)</f>
        <v>545.53832448554567</v>
      </c>
    </row>
  </sheetData>
  <pageMargins left="0.70866141732283472" right="0.70866141732283472" top="0.74803149606299213" bottom="0.74803149606299213" header="0.31496062992125984" footer="0.31496062992125984"/>
  <pageSetup paperSize="9" scale="55" orientation="portrait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5"/>
  <sheetViews>
    <sheetView workbookViewId="0">
      <selection activeCell="H155" sqref="H155"/>
    </sheetView>
  </sheetViews>
  <sheetFormatPr baseColWidth="10" defaultRowHeight="14.4" x14ac:dyDescent="0.3"/>
  <cols>
    <col min="2" max="2" width="18.33203125" customWidth="1"/>
    <col min="3" max="3" width="16.88671875" customWidth="1"/>
    <col min="4" max="4" width="15.44140625" customWidth="1"/>
    <col min="6" max="6" width="14" customWidth="1"/>
    <col min="7" max="7" width="12" bestFit="1" customWidth="1"/>
    <col min="8" max="8" width="13.33203125" customWidth="1"/>
  </cols>
  <sheetData>
    <row r="1" spans="1:13" x14ac:dyDescent="0.3">
      <c r="E1" s="10"/>
      <c r="F1" s="10" t="s">
        <v>218</v>
      </c>
      <c r="G1" s="123" t="s">
        <v>189</v>
      </c>
      <c r="H1" s="123" t="s">
        <v>188</v>
      </c>
      <c r="I1" s="123" t="s">
        <v>190</v>
      </c>
    </row>
    <row r="2" spans="1:13" x14ac:dyDescent="0.3">
      <c r="E2" s="122" t="s">
        <v>191</v>
      </c>
      <c r="F2" s="122" t="s">
        <v>219</v>
      </c>
      <c r="G2" s="10">
        <v>182.6</v>
      </c>
      <c r="H2" s="10">
        <v>17</v>
      </c>
      <c r="I2" s="10">
        <f>+G2/H2</f>
        <v>10.741176470588234</v>
      </c>
    </row>
    <row r="3" spans="1:13" x14ac:dyDescent="0.3">
      <c r="E3" s="122" t="s">
        <v>192</v>
      </c>
      <c r="F3" s="122">
        <v>16498</v>
      </c>
      <c r="G3" s="10">
        <v>1715.6</v>
      </c>
      <c r="H3" s="10">
        <v>224</v>
      </c>
      <c r="I3" s="10"/>
    </row>
    <row r="4" spans="1:13" x14ac:dyDescent="0.3">
      <c r="B4" s="15" t="s">
        <v>0</v>
      </c>
      <c r="C4" s="15"/>
      <c r="D4" s="15"/>
      <c r="E4" s="122" t="s">
        <v>192</v>
      </c>
      <c r="F4" s="122">
        <v>21232</v>
      </c>
      <c r="G4" s="10">
        <v>1757.3</v>
      </c>
      <c r="H4" s="10">
        <v>228</v>
      </c>
      <c r="I4" s="10"/>
    </row>
    <row r="5" spans="1:13" x14ac:dyDescent="0.3">
      <c r="B5" s="15" t="s">
        <v>146</v>
      </c>
      <c r="D5" s="15"/>
      <c r="E5" s="122"/>
      <c r="F5" s="122" t="s">
        <v>220</v>
      </c>
      <c r="G5" s="122">
        <f>+G4+G3</f>
        <v>3472.8999999999996</v>
      </c>
      <c r="H5" s="122">
        <f>+H4+H3</f>
        <v>452</v>
      </c>
      <c r="I5" s="10">
        <f>+G5/H5</f>
        <v>7.6834070796460168</v>
      </c>
    </row>
    <row r="6" spans="1:13" x14ac:dyDescent="0.3">
      <c r="B6" s="15" t="s">
        <v>221</v>
      </c>
      <c r="C6" s="15"/>
      <c r="D6" s="15"/>
      <c r="E6" s="15"/>
      <c r="F6" s="15"/>
      <c r="G6" s="15"/>
      <c r="H6" s="15"/>
      <c r="K6" t="s">
        <v>189</v>
      </c>
      <c r="L6" t="s">
        <v>188</v>
      </c>
      <c r="M6" t="s">
        <v>190</v>
      </c>
    </row>
    <row r="7" spans="1:13" x14ac:dyDescent="0.3">
      <c r="B7" s="58" t="s">
        <v>153</v>
      </c>
      <c r="C7" s="15" t="s">
        <v>155</v>
      </c>
      <c r="D7" s="58"/>
      <c r="E7" s="58"/>
      <c r="F7" s="58"/>
      <c r="G7" s="58"/>
      <c r="H7" s="59" t="s">
        <v>151</v>
      </c>
      <c r="I7" s="60">
        <f>+I2</f>
        <v>10.741176470588234</v>
      </c>
      <c r="J7" t="s">
        <v>191</v>
      </c>
      <c r="K7">
        <v>182.6</v>
      </c>
      <c r="L7">
        <v>17</v>
      </c>
      <c r="M7">
        <f>+K7/L7</f>
        <v>10.741176470588234</v>
      </c>
    </row>
    <row r="8" spans="1:13" ht="15" thickBot="1" x14ac:dyDescent="0.35">
      <c r="B8" s="58" t="s">
        <v>154</v>
      </c>
      <c r="C8" s="15" t="s">
        <v>156</v>
      </c>
      <c r="D8" s="58"/>
      <c r="E8" s="58"/>
      <c r="F8" s="58"/>
      <c r="G8" s="58"/>
      <c r="H8" s="61" t="s">
        <v>152</v>
      </c>
      <c r="I8" s="58">
        <f>+I5</f>
        <v>7.6834070796460168</v>
      </c>
      <c r="J8" t="s">
        <v>192</v>
      </c>
      <c r="K8">
        <f>1715.6+1757.3</f>
        <v>3472.8999999999996</v>
      </c>
      <c r="L8">
        <f>224+228</f>
        <v>452</v>
      </c>
      <c r="M8">
        <f>+K8/L8</f>
        <v>7.6834070796460168</v>
      </c>
    </row>
    <row r="9" spans="1:13" ht="15.6" thickTop="1" thickBot="1" x14ac:dyDescent="0.35">
      <c r="B9" s="62" t="s">
        <v>8</v>
      </c>
      <c r="C9" s="62" t="s">
        <v>1</v>
      </c>
      <c r="D9" s="62" t="s">
        <v>2</v>
      </c>
      <c r="E9" s="62" t="s">
        <v>3</v>
      </c>
      <c r="F9" s="62"/>
      <c r="G9" s="62"/>
      <c r="H9" s="62" t="s">
        <v>4</v>
      </c>
      <c r="I9" s="38" t="s">
        <v>150</v>
      </c>
      <c r="K9">
        <f>SUM(K7:K8)</f>
        <v>3655.4999999999995</v>
      </c>
      <c r="L9">
        <f>+L8+L7</f>
        <v>469</v>
      </c>
    </row>
    <row r="10" spans="1:13" ht="15.6" thickTop="1" thickBot="1" x14ac:dyDescent="0.35">
      <c r="A10" t="s">
        <v>216</v>
      </c>
      <c r="B10" s="110" t="s">
        <v>85</v>
      </c>
      <c r="C10" s="111">
        <v>1.61</v>
      </c>
      <c r="D10" s="111">
        <v>1.61</v>
      </c>
      <c r="E10" s="112">
        <f t="shared" ref="E10:E28" si="0">D10-C10</f>
        <v>0</v>
      </c>
      <c r="F10" s="112"/>
      <c r="G10" s="112"/>
      <c r="H10" s="113">
        <f>+E10*I7+2</f>
        <v>2</v>
      </c>
      <c r="I10" s="83">
        <v>0</v>
      </c>
      <c r="K10" s="56">
        <f>+H153</f>
        <v>3585.4234966814161</v>
      </c>
    </row>
    <row r="11" spans="1:13" ht="15.6" thickTop="1" thickBot="1" x14ac:dyDescent="0.35">
      <c r="A11" t="s">
        <v>216</v>
      </c>
      <c r="B11" s="76" t="s">
        <v>9</v>
      </c>
      <c r="C11" s="77">
        <v>0.92</v>
      </c>
      <c r="D11" s="77">
        <v>0.92</v>
      </c>
      <c r="E11" s="78">
        <f t="shared" si="0"/>
        <v>0</v>
      </c>
      <c r="F11" s="114"/>
      <c r="G11" s="114"/>
      <c r="H11" s="113">
        <f>+E11*I7+2</f>
        <v>2</v>
      </c>
      <c r="I11" s="83"/>
    </row>
    <row r="12" spans="1:13" ht="15" thickTop="1" x14ac:dyDescent="0.3">
      <c r="A12" t="s">
        <v>216</v>
      </c>
      <c r="B12" s="76" t="s">
        <v>13</v>
      </c>
      <c r="C12" s="77">
        <v>0.8</v>
      </c>
      <c r="D12" s="77">
        <v>0.8</v>
      </c>
      <c r="E12" s="78">
        <f t="shared" si="0"/>
        <v>0</v>
      </c>
      <c r="F12" s="88"/>
      <c r="G12" s="88"/>
      <c r="H12" s="113">
        <f>+E12*I7+2</f>
        <v>2</v>
      </c>
      <c r="I12" s="83"/>
      <c r="K12" s="56">
        <f>+K9-K10</f>
        <v>70.076503318583491</v>
      </c>
    </row>
    <row r="13" spans="1:13" x14ac:dyDescent="0.3">
      <c r="A13" s="107" t="s">
        <v>212</v>
      </c>
      <c r="B13" s="64" t="s">
        <v>85</v>
      </c>
      <c r="C13" s="24"/>
      <c r="D13" s="24"/>
      <c r="E13" s="25"/>
      <c r="F13" s="86"/>
      <c r="G13" s="86"/>
      <c r="H13" s="125">
        <v>2</v>
      </c>
      <c r="I13" s="83"/>
    </row>
    <row r="14" spans="1:13" x14ac:dyDescent="0.3">
      <c r="A14" s="107" t="s">
        <v>212</v>
      </c>
      <c r="B14" s="65" t="s">
        <v>9</v>
      </c>
      <c r="C14" s="24"/>
      <c r="D14" s="24"/>
      <c r="E14" s="25"/>
      <c r="F14" s="86"/>
      <c r="G14" s="86"/>
      <c r="H14" s="125">
        <v>2</v>
      </c>
      <c r="I14" s="83"/>
    </row>
    <row r="15" spans="1:13" x14ac:dyDescent="0.3">
      <c r="A15" s="107" t="s">
        <v>212</v>
      </c>
      <c r="B15" s="65" t="s">
        <v>13</v>
      </c>
      <c r="C15" s="108"/>
      <c r="D15" s="108"/>
      <c r="E15" s="108"/>
      <c r="F15" s="109"/>
      <c r="G15" s="109"/>
      <c r="H15" s="125">
        <v>2</v>
      </c>
      <c r="I15" s="83"/>
      <c r="K15">
        <f>81/8</f>
        <v>10.125</v>
      </c>
    </row>
    <row r="16" spans="1:13" x14ac:dyDescent="0.3">
      <c r="A16" s="107" t="s">
        <v>212</v>
      </c>
      <c r="B16" s="65" t="s">
        <v>86</v>
      </c>
      <c r="C16" s="24">
        <v>138.83000000000001</v>
      </c>
      <c r="D16" s="24">
        <v>140.81</v>
      </c>
      <c r="E16" s="78">
        <f t="shared" si="0"/>
        <v>1.9799999999999898</v>
      </c>
      <c r="F16" s="86">
        <f>+E16*I7</f>
        <v>21.267529411764595</v>
      </c>
      <c r="G16" s="86">
        <f>+F16/11</f>
        <v>1.9334117647058724</v>
      </c>
      <c r="H16" s="125">
        <v>2</v>
      </c>
      <c r="I16" s="83"/>
    </row>
    <row r="17" spans="1:11" x14ac:dyDescent="0.3">
      <c r="A17" s="107" t="s">
        <v>212</v>
      </c>
      <c r="B17" s="65" t="s">
        <v>11</v>
      </c>
      <c r="C17" s="24"/>
      <c r="D17" s="24"/>
      <c r="E17" s="25"/>
      <c r="F17" s="86"/>
      <c r="G17" s="86"/>
      <c r="H17" s="125">
        <v>2</v>
      </c>
      <c r="I17" s="83"/>
    </row>
    <row r="18" spans="1:11" x14ac:dyDescent="0.3">
      <c r="A18" s="107" t="s">
        <v>212</v>
      </c>
      <c r="B18" s="65" t="s">
        <v>12</v>
      </c>
      <c r="C18" s="24"/>
      <c r="D18" s="24"/>
      <c r="E18" s="25"/>
      <c r="F18" s="86"/>
      <c r="G18" s="86"/>
      <c r="H18" s="125">
        <v>2</v>
      </c>
      <c r="I18" s="83"/>
    </row>
    <row r="19" spans="1:11" x14ac:dyDescent="0.3">
      <c r="A19" s="107" t="s">
        <v>212</v>
      </c>
      <c r="B19" s="65" t="s">
        <v>89</v>
      </c>
      <c r="C19" s="24"/>
      <c r="D19" s="24"/>
      <c r="E19" s="25"/>
      <c r="F19" s="86"/>
      <c r="G19" s="86"/>
      <c r="H19" s="125">
        <v>2</v>
      </c>
      <c r="I19" s="83"/>
    </row>
    <row r="20" spans="1:11" x14ac:dyDescent="0.3">
      <c r="A20" s="107" t="s">
        <v>212</v>
      </c>
      <c r="B20" s="65" t="s">
        <v>147</v>
      </c>
      <c r="C20" s="24"/>
      <c r="D20" s="24"/>
      <c r="E20" s="25"/>
      <c r="F20" s="89"/>
      <c r="G20" s="89"/>
      <c r="H20" s="125">
        <v>2</v>
      </c>
      <c r="I20" s="83"/>
    </row>
    <row r="21" spans="1:11" x14ac:dyDescent="0.3">
      <c r="A21" t="s">
        <v>216</v>
      </c>
      <c r="B21" s="115" t="s">
        <v>87</v>
      </c>
      <c r="C21" s="116">
        <v>7.06</v>
      </c>
      <c r="D21" s="116">
        <v>10.28</v>
      </c>
      <c r="E21" s="78">
        <f t="shared" si="0"/>
        <v>3.2199999999999998</v>
      </c>
      <c r="F21" s="117"/>
      <c r="G21" s="117"/>
      <c r="H21" s="118">
        <f>+E21*I7</f>
        <v>34.586588235294116</v>
      </c>
      <c r="I21" s="83"/>
    </row>
    <row r="22" spans="1:11" x14ac:dyDescent="0.3">
      <c r="A22" t="s">
        <v>216</v>
      </c>
      <c r="B22" s="115" t="s">
        <v>88</v>
      </c>
      <c r="C22" s="116">
        <v>4.8600000000000003</v>
      </c>
      <c r="D22" s="116">
        <v>4.8600000000000003</v>
      </c>
      <c r="E22" s="78">
        <f t="shared" si="0"/>
        <v>0</v>
      </c>
      <c r="F22" s="117"/>
      <c r="G22" s="117"/>
      <c r="H22" s="118">
        <f>+E22*I7</f>
        <v>0</v>
      </c>
      <c r="I22" s="83"/>
    </row>
    <row r="23" spans="1:11" x14ac:dyDescent="0.3">
      <c r="A23" t="s">
        <v>216</v>
      </c>
      <c r="B23" s="115" t="s">
        <v>10</v>
      </c>
      <c r="C23" s="116">
        <v>9.4700000000000006</v>
      </c>
      <c r="D23" s="116">
        <v>9.67</v>
      </c>
      <c r="E23" s="78">
        <f t="shared" si="0"/>
        <v>0.19999999999999929</v>
      </c>
      <c r="F23" s="119"/>
      <c r="G23" s="119"/>
      <c r="H23" s="126">
        <f>+E23*I7</f>
        <v>2.1482352941176392</v>
      </c>
      <c r="I23" s="83"/>
    </row>
    <row r="24" spans="1:11" x14ac:dyDescent="0.3">
      <c r="A24" t="s">
        <v>216</v>
      </c>
      <c r="B24" s="115" t="s">
        <v>149</v>
      </c>
      <c r="C24" s="116">
        <v>0.8</v>
      </c>
      <c r="D24" s="116">
        <v>0.8</v>
      </c>
      <c r="E24" s="78">
        <f t="shared" si="0"/>
        <v>0</v>
      </c>
      <c r="F24" s="119"/>
      <c r="G24" s="119"/>
      <c r="H24" s="126">
        <f>+E24*I7</f>
        <v>0</v>
      </c>
      <c r="I24" s="83"/>
    </row>
    <row r="25" spans="1:11" x14ac:dyDescent="0.3">
      <c r="A25" t="s">
        <v>216</v>
      </c>
      <c r="B25" s="115" t="s">
        <v>16</v>
      </c>
      <c r="C25" s="116">
        <v>35.03</v>
      </c>
      <c r="D25" s="116">
        <v>35.03</v>
      </c>
      <c r="E25" s="78">
        <f t="shared" si="0"/>
        <v>0</v>
      </c>
      <c r="F25" s="119"/>
      <c r="G25" s="119"/>
      <c r="H25" s="126">
        <f>+E25*I7</f>
        <v>0</v>
      </c>
      <c r="I25" s="83"/>
    </row>
    <row r="26" spans="1:11" x14ac:dyDescent="0.3">
      <c r="B26" s="67" t="s">
        <v>90</v>
      </c>
      <c r="C26" s="29"/>
      <c r="D26" s="29"/>
      <c r="E26" s="30"/>
      <c r="F26" s="90"/>
      <c r="G26" s="90"/>
      <c r="H26" s="121">
        <v>9</v>
      </c>
      <c r="I26" s="83"/>
      <c r="K26">
        <f>136/5</f>
        <v>27.2</v>
      </c>
    </row>
    <row r="27" spans="1:11" x14ac:dyDescent="0.3">
      <c r="B27" s="67" t="s">
        <v>14</v>
      </c>
      <c r="C27" s="29"/>
      <c r="D27" s="29"/>
      <c r="E27" s="30"/>
      <c r="F27" s="90"/>
      <c r="G27" s="90"/>
      <c r="H27" s="121">
        <v>9</v>
      </c>
      <c r="I27" s="83"/>
    </row>
    <row r="28" spans="1:11" x14ac:dyDescent="0.3">
      <c r="B28" s="67" t="s">
        <v>148</v>
      </c>
      <c r="C28" s="29">
        <v>121.09</v>
      </c>
      <c r="D28" s="29">
        <v>125.11</v>
      </c>
      <c r="E28" s="78">
        <f t="shared" si="0"/>
        <v>4.019999999999996</v>
      </c>
      <c r="F28" s="90">
        <f>+E28*I7</f>
        <v>43.179529411764662</v>
      </c>
      <c r="G28" s="90">
        <f>+F28/5</f>
        <v>8.6359058823529331</v>
      </c>
      <c r="H28" s="121">
        <v>9</v>
      </c>
      <c r="I28" s="83"/>
    </row>
    <row r="29" spans="1:11" x14ac:dyDescent="0.3">
      <c r="B29" s="67" t="s">
        <v>15</v>
      </c>
      <c r="C29" s="29"/>
      <c r="D29" s="29"/>
      <c r="E29" s="30"/>
      <c r="F29" s="90"/>
      <c r="G29" s="90"/>
      <c r="H29" s="121">
        <v>9</v>
      </c>
      <c r="I29" s="83"/>
    </row>
    <row r="30" spans="1:11" x14ac:dyDescent="0.3">
      <c r="B30" s="67" t="s">
        <v>17</v>
      </c>
      <c r="C30" s="29"/>
      <c r="D30" s="29"/>
      <c r="E30" s="30"/>
      <c r="F30" s="90"/>
      <c r="G30" s="90"/>
      <c r="H30" s="121">
        <v>9</v>
      </c>
      <c r="I30" s="83"/>
    </row>
    <row r="31" spans="1:11" x14ac:dyDescent="0.3">
      <c r="B31" s="66" t="s">
        <v>92</v>
      </c>
      <c r="C31" s="6">
        <v>6.91</v>
      </c>
      <c r="D31" s="6">
        <v>6.92</v>
      </c>
      <c r="E31" s="5">
        <f>+D31-C31</f>
        <v>9.9999999999997868E-3</v>
      </c>
      <c r="F31" s="5"/>
      <c r="G31" s="5"/>
      <c r="H31" s="7">
        <f>+E31*I7</f>
        <v>0.10741176470588006</v>
      </c>
      <c r="I31" s="83"/>
    </row>
    <row r="32" spans="1:11" x14ac:dyDescent="0.3">
      <c r="B32" s="66" t="s">
        <v>93</v>
      </c>
      <c r="C32" s="6">
        <v>24.33</v>
      </c>
      <c r="D32" s="6">
        <v>24.33</v>
      </c>
      <c r="E32" s="5">
        <f>+D32-C32</f>
        <v>0</v>
      </c>
      <c r="F32" s="5"/>
      <c r="G32" s="5"/>
      <c r="H32" s="7">
        <f>+E32*I7</f>
        <v>0</v>
      </c>
      <c r="I32" s="83"/>
    </row>
    <row r="33" spans="2:9" x14ac:dyDescent="0.3">
      <c r="B33" s="66" t="s">
        <v>94</v>
      </c>
      <c r="C33" s="5">
        <v>38.36</v>
      </c>
      <c r="D33" s="32">
        <v>39.29</v>
      </c>
      <c r="E33" s="5">
        <f>+D33-C33</f>
        <v>0.92999999999999972</v>
      </c>
      <c r="F33" s="5"/>
      <c r="G33" s="5"/>
      <c r="H33" s="7">
        <f>+E33*I7</f>
        <v>9.9892941176470558</v>
      </c>
      <c r="I33" s="83"/>
    </row>
    <row r="34" spans="2:9" x14ac:dyDescent="0.3">
      <c r="B34" s="66" t="s">
        <v>95</v>
      </c>
      <c r="C34" s="6">
        <v>11.65</v>
      </c>
      <c r="D34" s="32">
        <v>11.65</v>
      </c>
      <c r="E34" s="5">
        <f t="shared" ref="E34:E81" si="1">+D34-C34</f>
        <v>0</v>
      </c>
      <c r="F34" s="5"/>
      <c r="G34" s="5"/>
      <c r="H34" s="7">
        <f>+E34*I7</f>
        <v>0</v>
      </c>
      <c r="I34" s="83"/>
    </row>
    <row r="35" spans="2:9" x14ac:dyDescent="0.3">
      <c r="B35" s="66" t="s">
        <v>96</v>
      </c>
      <c r="C35" s="6">
        <v>7.39</v>
      </c>
      <c r="D35" s="32">
        <v>7.39</v>
      </c>
      <c r="E35" s="5">
        <f t="shared" si="1"/>
        <v>0</v>
      </c>
      <c r="F35" s="5"/>
      <c r="G35" s="5"/>
      <c r="H35" s="7">
        <f>+E35*I7</f>
        <v>0</v>
      </c>
      <c r="I35" s="83"/>
    </row>
    <row r="36" spans="2:9" x14ac:dyDescent="0.3">
      <c r="B36" s="66" t="s">
        <v>97</v>
      </c>
      <c r="C36" s="6">
        <v>22.75</v>
      </c>
      <c r="D36" s="32">
        <v>22.76</v>
      </c>
      <c r="E36" s="5">
        <f t="shared" si="1"/>
        <v>1.0000000000001563E-2</v>
      </c>
      <c r="F36" s="5"/>
      <c r="G36" s="5"/>
      <c r="H36" s="7">
        <f>+E36*I7</f>
        <v>0.10741176470589914</v>
      </c>
      <c r="I36" s="83"/>
    </row>
    <row r="37" spans="2:9" x14ac:dyDescent="0.3">
      <c r="B37" s="66" t="s">
        <v>98</v>
      </c>
      <c r="C37" s="6">
        <v>6.14</v>
      </c>
      <c r="D37" s="32">
        <v>6.86</v>
      </c>
      <c r="E37" s="5">
        <f t="shared" si="1"/>
        <v>0.72000000000000064</v>
      </c>
      <c r="F37" s="5"/>
      <c r="G37" s="5"/>
      <c r="H37" s="7">
        <f>+E37*I7</f>
        <v>7.7336470588235358</v>
      </c>
      <c r="I37" s="83"/>
    </row>
    <row r="38" spans="2:9" x14ac:dyDescent="0.3">
      <c r="B38" s="66" t="s">
        <v>99</v>
      </c>
      <c r="C38" s="6">
        <v>24.75</v>
      </c>
      <c r="D38" s="32">
        <v>25.19</v>
      </c>
      <c r="E38" s="5">
        <f t="shared" si="1"/>
        <v>0.44000000000000128</v>
      </c>
      <c r="F38" s="5"/>
      <c r="G38" s="5"/>
      <c r="H38" s="7">
        <f>+E38*I7</f>
        <v>4.7261176470588371</v>
      </c>
      <c r="I38" s="83"/>
    </row>
    <row r="39" spans="2:9" x14ac:dyDescent="0.3">
      <c r="B39" s="66" t="s">
        <v>100</v>
      </c>
      <c r="C39" s="6">
        <v>14.48</v>
      </c>
      <c r="D39" s="32">
        <v>14.48</v>
      </c>
      <c r="E39" s="5">
        <f t="shared" si="1"/>
        <v>0</v>
      </c>
      <c r="F39" s="5"/>
      <c r="G39" s="5"/>
      <c r="H39" s="7">
        <f>+E39*I7</f>
        <v>0</v>
      </c>
      <c r="I39" s="83"/>
    </row>
    <row r="40" spans="2:9" x14ac:dyDescent="0.3">
      <c r="B40" s="66" t="s">
        <v>101</v>
      </c>
      <c r="C40" s="6">
        <v>12.28</v>
      </c>
      <c r="D40" s="32">
        <v>12.35</v>
      </c>
      <c r="E40" s="5">
        <f t="shared" si="1"/>
        <v>7.0000000000000284E-2</v>
      </c>
      <c r="F40" s="5"/>
      <c r="G40" s="5"/>
      <c r="H40" s="7">
        <f>+E40*I7</f>
        <v>0.75188235294117944</v>
      </c>
      <c r="I40" s="83"/>
    </row>
    <row r="41" spans="2:9" x14ac:dyDescent="0.3">
      <c r="B41" s="66" t="s">
        <v>102</v>
      </c>
      <c r="C41" s="6">
        <v>2.97</v>
      </c>
      <c r="D41" s="32">
        <v>2.97</v>
      </c>
      <c r="E41" s="5">
        <f t="shared" si="1"/>
        <v>0</v>
      </c>
      <c r="F41" s="5"/>
      <c r="G41" s="5"/>
      <c r="H41" s="7">
        <f>+E41*I7</f>
        <v>0</v>
      </c>
      <c r="I41" s="83"/>
    </row>
    <row r="42" spans="2:9" x14ac:dyDescent="0.3">
      <c r="B42" s="66" t="s">
        <v>103</v>
      </c>
      <c r="C42" s="6">
        <v>16.809999999999999</v>
      </c>
      <c r="D42" s="32">
        <v>16.809999999999999</v>
      </c>
      <c r="E42" s="5">
        <f t="shared" si="1"/>
        <v>0</v>
      </c>
      <c r="F42" s="5"/>
      <c r="G42" s="5"/>
      <c r="H42" s="7">
        <f>+E42*I7</f>
        <v>0</v>
      </c>
      <c r="I42" s="83"/>
    </row>
    <row r="43" spans="2:9" x14ac:dyDescent="0.3">
      <c r="B43" s="66" t="s">
        <v>104</v>
      </c>
      <c r="C43" s="6">
        <v>32.799999999999997</v>
      </c>
      <c r="D43" s="32">
        <v>34.520000000000003</v>
      </c>
      <c r="E43" s="5">
        <f t="shared" si="1"/>
        <v>1.720000000000006</v>
      </c>
      <c r="F43" s="5"/>
      <c r="G43" s="5"/>
      <c r="H43" s="7">
        <f>+E43*I7</f>
        <v>18.474823529411829</v>
      </c>
      <c r="I43" s="83"/>
    </row>
    <row r="44" spans="2:9" x14ac:dyDescent="0.3">
      <c r="B44" s="66" t="s">
        <v>105</v>
      </c>
      <c r="C44" s="6">
        <v>37.47</v>
      </c>
      <c r="D44" s="32">
        <v>38.130000000000003</v>
      </c>
      <c r="E44" s="5">
        <f t="shared" si="1"/>
        <v>0.66000000000000369</v>
      </c>
      <c r="F44" s="5"/>
      <c r="G44" s="5"/>
      <c r="H44" s="7">
        <f>+E44*I7</f>
        <v>7.0891764705882743</v>
      </c>
      <c r="I44" s="83"/>
    </row>
    <row r="45" spans="2:9" x14ac:dyDescent="0.3">
      <c r="B45" s="66" t="s">
        <v>106</v>
      </c>
      <c r="C45" s="6">
        <v>14.69</v>
      </c>
      <c r="D45" s="32">
        <v>14.73</v>
      </c>
      <c r="E45" s="5">
        <f t="shared" si="1"/>
        <v>4.0000000000000924E-2</v>
      </c>
      <c r="F45" s="5"/>
      <c r="G45" s="5"/>
      <c r="H45" s="7">
        <f>+E45*I7</f>
        <v>0.42964705882353932</v>
      </c>
      <c r="I45" s="83"/>
    </row>
    <row r="46" spans="2:9" x14ac:dyDescent="0.3">
      <c r="B46" s="66" t="s">
        <v>18</v>
      </c>
      <c r="C46" s="6">
        <v>1.62</v>
      </c>
      <c r="D46" s="32">
        <v>1.62</v>
      </c>
      <c r="E46" s="5">
        <f t="shared" si="1"/>
        <v>0</v>
      </c>
      <c r="F46" s="5"/>
      <c r="G46" s="5"/>
      <c r="H46" s="7">
        <f>+E46*I7</f>
        <v>0</v>
      </c>
      <c r="I46" s="83"/>
    </row>
    <row r="47" spans="2:9" x14ac:dyDescent="0.3">
      <c r="B47" s="66" t="s">
        <v>19</v>
      </c>
      <c r="C47" s="6">
        <v>78.42</v>
      </c>
      <c r="D47" s="32">
        <v>78.45</v>
      </c>
      <c r="E47" s="5">
        <f t="shared" si="1"/>
        <v>3.0000000000001137E-2</v>
      </c>
      <c r="F47" s="5"/>
      <c r="G47" s="5"/>
      <c r="H47" s="7">
        <f>+E47*I7</f>
        <v>0.32223529411765922</v>
      </c>
      <c r="I47" s="83"/>
    </row>
    <row r="48" spans="2:9" x14ac:dyDescent="0.3">
      <c r="B48" s="66" t="s">
        <v>107</v>
      </c>
      <c r="C48" s="6">
        <v>23.29</v>
      </c>
      <c r="D48" s="32">
        <v>23.79</v>
      </c>
      <c r="E48" s="5">
        <f t="shared" si="1"/>
        <v>0.5</v>
      </c>
      <c r="F48" s="5"/>
      <c r="G48" s="5"/>
      <c r="H48" s="7">
        <f>+E48*I7</f>
        <v>5.3705882352941172</v>
      </c>
      <c r="I48" s="83"/>
    </row>
    <row r="49" spans="2:9" x14ac:dyDescent="0.3">
      <c r="B49" s="66" t="s">
        <v>108</v>
      </c>
      <c r="C49" s="6">
        <v>5.93</v>
      </c>
      <c r="D49" s="32">
        <v>5.96</v>
      </c>
      <c r="E49" s="5">
        <f t="shared" si="1"/>
        <v>3.0000000000000249E-2</v>
      </c>
      <c r="F49" s="5"/>
      <c r="G49" s="5"/>
      <c r="H49" s="7">
        <f>+E49*I7</f>
        <v>0.32223529411764973</v>
      </c>
      <c r="I49" s="83"/>
    </row>
    <row r="50" spans="2:9" x14ac:dyDescent="0.3">
      <c r="B50" s="66" t="s">
        <v>20</v>
      </c>
      <c r="C50" s="6">
        <v>18.5</v>
      </c>
      <c r="D50" s="32">
        <v>19.22</v>
      </c>
      <c r="E50" s="5">
        <f t="shared" si="1"/>
        <v>0.71999999999999886</v>
      </c>
      <c r="F50" s="5"/>
      <c r="G50" s="5"/>
      <c r="H50" s="7">
        <f>+E50*I7</f>
        <v>7.7336470588235162</v>
      </c>
      <c r="I50" s="83"/>
    </row>
    <row r="51" spans="2:9" x14ac:dyDescent="0.3">
      <c r="B51" s="66" t="s">
        <v>21</v>
      </c>
      <c r="C51" s="6">
        <v>4.13</v>
      </c>
      <c r="D51" s="32">
        <v>4.1900000000000004</v>
      </c>
      <c r="E51" s="5">
        <f t="shared" si="1"/>
        <v>6.0000000000000497E-2</v>
      </c>
      <c r="F51" s="5"/>
      <c r="G51" s="5"/>
      <c r="H51" s="7">
        <f>+E51*I7</f>
        <v>0.64447058823529946</v>
      </c>
      <c r="I51" s="83"/>
    </row>
    <row r="52" spans="2:9" x14ac:dyDescent="0.3">
      <c r="B52" s="66" t="s">
        <v>22</v>
      </c>
      <c r="C52" s="6">
        <v>56.19</v>
      </c>
      <c r="D52" s="32">
        <v>56.25</v>
      </c>
      <c r="E52" s="5">
        <f t="shared" si="1"/>
        <v>6.0000000000002274E-2</v>
      </c>
      <c r="F52" s="5"/>
      <c r="G52" s="5"/>
      <c r="H52" s="7">
        <f>+E52*I7</f>
        <v>0.64447058823531844</v>
      </c>
      <c r="I52" s="83"/>
    </row>
    <row r="53" spans="2:9" x14ac:dyDescent="0.3">
      <c r="B53" s="66" t="s">
        <v>23</v>
      </c>
      <c r="C53" s="6">
        <v>12.67</v>
      </c>
      <c r="D53" s="32">
        <v>12.67</v>
      </c>
      <c r="E53" s="5">
        <f t="shared" si="1"/>
        <v>0</v>
      </c>
      <c r="F53" s="5"/>
      <c r="G53" s="5"/>
      <c r="H53" s="7">
        <f>+E53*I7</f>
        <v>0</v>
      </c>
      <c r="I53" s="83"/>
    </row>
    <row r="54" spans="2:9" x14ac:dyDescent="0.3">
      <c r="B54" s="66" t="s">
        <v>24</v>
      </c>
      <c r="C54" s="6">
        <v>11.17</v>
      </c>
      <c r="D54" s="32">
        <v>11.25</v>
      </c>
      <c r="E54" s="5">
        <f t="shared" si="1"/>
        <v>8.0000000000000071E-2</v>
      </c>
      <c r="F54" s="5"/>
      <c r="G54" s="5"/>
      <c r="H54" s="7">
        <f>+E54*I7</f>
        <v>0.85929411764705954</v>
      </c>
      <c r="I54" s="83"/>
    </row>
    <row r="55" spans="2:9" x14ac:dyDescent="0.3">
      <c r="B55" s="66" t="s">
        <v>25</v>
      </c>
      <c r="C55" s="6">
        <v>2.29</v>
      </c>
      <c r="D55" s="32">
        <v>2.29</v>
      </c>
      <c r="E55" s="5">
        <f t="shared" si="1"/>
        <v>0</v>
      </c>
      <c r="F55" s="5"/>
      <c r="G55" s="5"/>
      <c r="H55" s="7">
        <f>+E55*I7</f>
        <v>0</v>
      </c>
      <c r="I55" s="83"/>
    </row>
    <row r="56" spans="2:9" x14ac:dyDescent="0.3">
      <c r="B56" s="66" t="s">
        <v>26</v>
      </c>
      <c r="C56" s="6">
        <v>16.37</v>
      </c>
      <c r="D56" s="32">
        <v>16.47</v>
      </c>
      <c r="E56" s="5">
        <f t="shared" si="1"/>
        <v>9.9999999999997868E-2</v>
      </c>
      <c r="F56" s="5"/>
      <c r="G56" s="5"/>
      <c r="H56" s="7">
        <f>+E56*I7</f>
        <v>1.0741176470588005</v>
      </c>
      <c r="I56" s="83"/>
    </row>
    <row r="57" spans="2:9" x14ac:dyDescent="0.3">
      <c r="B57" s="66" t="s">
        <v>27</v>
      </c>
      <c r="C57" s="6">
        <v>17.100000000000001</v>
      </c>
      <c r="D57" s="32">
        <v>17.52</v>
      </c>
      <c r="E57" s="5">
        <f t="shared" si="1"/>
        <v>0.41999999999999815</v>
      </c>
      <c r="F57" s="5"/>
      <c r="G57" s="5"/>
      <c r="H57" s="7">
        <f>+E57*I7</f>
        <v>4.5112941176470382</v>
      </c>
      <c r="I57" s="83"/>
    </row>
    <row r="58" spans="2:9" x14ac:dyDescent="0.3">
      <c r="B58" s="66" t="s">
        <v>109</v>
      </c>
      <c r="C58" s="6">
        <v>51.87</v>
      </c>
      <c r="D58" s="32">
        <v>51.87</v>
      </c>
      <c r="E58" s="5">
        <f t="shared" si="1"/>
        <v>0</v>
      </c>
      <c r="F58" s="5"/>
      <c r="G58" s="5"/>
      <c r="H58" s="7">
        <f>+E58*I7</f>
        <v>0</v>
      </c>
      <c r="I58" s="83"/>
    </row>
    <row r="59" spans="2:9" x14ac:dyDescent="0.3">
      <c r="B59" s="66" t="s">
        <v>28</v>
      </c>
      <c r="C59" s="6">
        <v>9.26</v>
      </c>
      <c r="D59" s="32">
        <v>9.31</v>
      </c>
      <c r="E59" s="5">
        <f t="shared" si="1"/>
        <v>5.0000000000000711E-2</v>
      </c>
      <c r="F59" s="5"/>
      <c r="G59" s="5"/>
      <c r="H59" s="7">
        <f>+E59*I7</f>
        <v>0.53705882352941936</v>
      </c>
      <c r="I59" s="83"/>
    </row>
    <row r="60" spans="2:9" x14ac:dyDescent="0.3">
      <c r="B60" s="66" t="s">
        <v>29</v>
      </c>
      <c r="C60" s="6">
        <v>34.68</v>
      </c>
      <c r="D60" s="32">
        <v>34.68</v>
      </c>
      <c r="E60" s="5">
        <f t="shared" si="1"/>
        <v>0</v>
      </c>
      <c r="F60" s="5"/>
      <c r="G60" s="5"/>
      <c r="H60" s="7">
        <f>+E60*I7</f>
        <v>0</v>
      </c>
      <c r="I60" s="83"/>
    </row>
    <row r="61" spans="2:9" x14ac:dyDescent="0.3">
      <c r="B61" s="66" t="s">
        <v>30</v>
      </c>
      <c r="C61" s="6">
        <v>0.98</v>
      </c>
      <c r="D61" s="32">
        <v>0.98</v>
      </c>
      <c r="E61" s="5">
        <f t="shared" si="1"/>
        <v>0</v>
      </c>
      <c r="F61" s="5"/>
      <c r="G61" s="5"/>
      <c r="H61" s="7">
        <f>+E61*I7</f>
        <v>0</v>
      </c>
      <c r="I61" s="83"/>
    </row>
    <row r="62" spans="2:9" x14ac:dyDescent="0.3">
      <c r="B62" s="66" t="s">
        <v>31</v>
      </c>
      <c r="C62" s="6">
        <v>5.88</v>
      </c>
      <c r="D62" s="32">
        <v>5.95</v>
      </c>
      <c r="E62" s="5">
        <f t="shared" si="1"/>
        <v>7.0000000000000284E-2</v>
      </c>
      <c r="F62" s="5"/>
      <c r="G62" s="5"/>
      <c r="H62" s="7">
        <f>+E62*I7</f>
        <v>0.75188235294117944</v>
      </c>
      <c r="I62" s="83"/>
    </row>
    <row r="63" spans="2:9" x14ac:dyDescent="0.3">
      <c r="B63" s="66" t="s">
        <v>32</v>
      </c>
      <c r="C63" s="6">
        <v>30.06</v>
      </c>
      <c r="D63" s="32">
        <v>30.38</v>
      </c>
      <c r="E63" s="5">
        <f t="shared" si="1"/>
        <v>0.32000000000000028</v>
      </c>
      <c r="F63" s="5"/>
      <c r="G63" s="5"/>
      <c r="H63" s="7">
        <f>+E63*I7</f>
        <v>3.4371764705882382</v>
      </c>
      <c r="I63" s="83"/>
    </row>
    <row r="64" spans="2:9" x14ac:dyDescent="0.3">
      <c r="B64" s="66" t="s">
        <v>33</v>
      </c>
      <c r="C64" s="6">
        <v>19.13</v>
      </c>
      <c r="D64" s="32">
        <v>19.13</v>
      </c>
      <c r="E64" s="5">
        <f t="shared" si="1"/>
        <v>0</v>
      </c>
      <c r="F64" s="5"/>
      <c r="G64" s="5"/>
      <c r="H64" s="7">
        <f>+E64*I7</f>
        <v>0</v>
      </c>
      <c r="I64" s="83"/>
    </row>
    <row r="65" spans="2:11" x14ac:dyDescent="0.3">
      <c r="B65" s="66" t="s">
        <v>34</v>
      </c>
      <c r="C65" s="6">
        <v>14.04</v>
      </c>
      <c r="D65" s="32">
        <v>14.1</v>
      </c>
      <c r="E65" s="5">
        <f t="shared" si="1"/>
        <v>6.0000000000000497E-2</v>
      </c>
      <c r="F65" s="5"/>
      <c r="G65" s="5"/>
      <c r="H65" s="7">
        <f>+E65*I7</f>
        <v>0.64447058823529946</v>
      </c>
      <c r="I65" s="83"/>
    </row>
    <row r="66" spans="2:11" x14ac:dyDescent="0.3">
      <c r="B66" s="66" t="s">
        <v>110</v>
      </c>
      <c r="C66" s="6">
        <v>1</v>
      </c>
      <c r="D66" s="32">
        <v>1</v>
      </c>
      <c r="E66" s="5">
        <f t="shared" si="1"/>
        <v>0</v>
      </c>
      <c r="F66" s="5"/>
      <c r="G66" s="5"/>
      <c r="H66" s="7">
        <f>+E66*I7</f>
        <v>0</v>
      </c>
      <c r="I66" s="83"/>
    </row>
    <row r="67" spans="2:11" x14ac:dyDescent="0.3">
      <c r="B67" s="66" t="s">
        <v>35</v>
      </c>
      <c r="C67" s="6">
        <v>39.770000000000003</v>
      </c>
      <c r="D67" s="32">
        <v>40.28</v>
      </c>
      <c r="E67" s="5">
        <f t="shared" si="1"/>
        <v>0.50999999999999801</v>
      </c>
      <c r="F67" s="5"/>
      <c r="G67" s="5"/>
      <c r="H67" s="7">
        <f>+E67*I7</f>
        <v>5.4779999999999784</v>
      </c>
      <c r="I67" s="83"/>
    </row>
    <row r="68" spans="2:11" x14ac:dyDescent="0.3">
      <c r="B68" s="66" t="s">
        <v>111</v>
      </c>
      <c r="C68" s="6">
        <v>1.41</v>
      </c>
      <c r="D68" s="32">
        <v>1.41</v>
      </c>
      <c r="E68" s="5">
        <f t="shared" si="1"/>
        <v>0</v>
      </c>
      <c r="F68" s="5"/>
      <c r="G68" s="5"/>
      <c r="H68" s="7">
        <f>+E68*I7</f>
        <v>0</v>
      </c>
      <c r="I68" s="83"/>
    </row>
    <row r="69" spans="2:11" x14ac:dyDescent="0.3">
      <c r="B69" s="66" t="s">
        <v>36</v>
      </c>
      <c r="C69" s="6">
        <v>53.3</v>
      </c>
      <c r="D69" s="32">
        <v>53.55</v>
      </c>
      <c r="E69" s="5">
        <f t="shared" si="1"/>
        <v>0.25</v>
      </c>
      <c r="F69" s="5"/>
      <c r="G69" s="5"/>
      <c r="H69" s="7">
        <f>+E69*I7</f>
        <v>2.6852941176470586</v>
      </c>
      <c r="I69" s="83"/>
    </row>
    <row r="70" spans="2:11" x14ac:dyDescent="0.3">
      <c r="B70" s="66" t="s">
        <v>37</v>
      </c>
      <c r="C70" s="6">
        <v>11.51</v>
      </c>
      <c r="D70" s="32">
        <v>11.64</v>
      </c>
      <c r="E70" s="5">
        <f t="shared" si="1"/>
        <v>0.13000000000000078</v>
      </c>
      <c r="F70" s="5"/>
      <c r="G70" s="5"/>
      <c r="H70" s="7">
        <f>+E70*I7</f>
        <v>1.3963529411764788</v>
      </c>
      <c r="I70" s="83"/>
    </row>
    <row r="71" spans="2:11" x14ac:dyDescent="0.3">
      <c r="B71" s="66" t="s">
        <v>38</v>
      </c>
      <c r="C71" s="6">
        <v>2.21</v>
      </c>
      <c r="D71" s="32">
        <v>2.21</v>
      </c>
      <c r="E71" s="5">
        <f t="shared" si="1"/>
        <v>0</v>
      </c>
      <c r="F71" s="5"/>
      <c r="G71" s="5"/>
      <c r="H71" s="7">
        <f>+E71*I7</f>
        <v>0</v>
      </c>
      <c r="I71" s="83"/>
    </row>
    <row r="72" spans="2:11" x14ac:dyDescent="0.3">
      <c r="B72" s="66" t="s">
        <v>39</v>
      </c>
      <c r="C72" s="6">
        <v>1.44</v>
      </c>
      <c r="D72" s="32">
        <v>1.44</v>
      </c>
      <c r="E72" s="5">
        <f t="shared" si="1"/>
        <v>0</v>
      </c>
      <c r="F72" s="5"/>
      <c r="G72" s="5"/>
      <c r="H72" s="7">
        <f>+E72*I7</f>
        <v>0</v>
      </c>
      <c r="I72" s="83"/>
    </row>
    <row r="73" spans="2:11" x14ac:dyDescent="0.3">
      <c r="B73" s="66" t="s">
        <v>40</v>
      </c>
      <c r="C73" s="6">
        <v>1.86</v>
      </c>
      <c r="D73" s="32">
        <v>1.86</v>
      </c>
      <c r="E73" s="5">
        <f t="shared" si="1"/>
        <v>0</v>
      </c>
      <c r="F73" s="5"/>
      <c r="G73" s="5"/>
      <c r="H73" s="7">
        <f>+E73*I7</f>
        <v>0</v>
      </c>
      <c r="I73" s="83"/>
    </row>
    <row r="74" spans="2:11" x14ac:dyDescent="0.3">
      <c r="B74" s="66" t="s">
        <v>112</v>
      </c>
      <c r="C74" s="6">
        <v>1.2</v>
      </c>
      <c r="D74" s="32">
        <v>1.2</v>
      </c>
      <c r="E74" s="5">
        <f t="shared" si="1"/>
        <v>0</v>
      </c>
      <c r="F74" s="5"/>
      <c r="G74" s="5"/>
      <c r="H74" s="7">
        <f>+E74*I7</f>
        <v>0</v>
      </c>
      <c r="I74" s="83"/>
    </row>
    <row r="75" spans="2:11" x14ac:dyDescent="0.3">
      <c r="B75" s="66" t="s">
        <v>113</v>
      </c>
      <c r="C75" s="6">
        <v>5.05</v>
      </c>
      <c r="D75" s="32">
        <v>5.59</v>
      </c>
      <c r="E75" s="5">
        <f t="shared" si="1"/>
        <v>0.54</v>
      </c>
      <c r="F75" s="5"/>
      <c r="G75" s="5"/>
      <c r="H75" s="7">
        <f>+E75*I7</f>
        <v>5.8002352941176474</v>
      </c>
      <c r="I75" s="83"/>
      <c r="K75" s="56">
        <f>SUM(H31:H81)</f>
        <v>92.911176470588359</v>
      </c>
    </row>
    <row r="76" spans="2:11" x14ac:dyDescent="0.3">
      <c r="B76" s="66" t="s">
        <v>114</v>
      </c>
      <c r="C76" s="6">
        <v>9.66</v>
      </c>
      <c r="D76" s="32">
        <v>9.66</v>
      </c>
      <c r="E76" s="5">
        <f t="shared" si="1"/>
        <v>0</v>
      </c>
      <c r="F76" s="5"/>
      <c r="G76" s="5"/>
      <c r="H76" s="7">
        <f>+E76*I7</f>
        <v>0</v>
      </c>
      <c r="I76" s="83"/>
    </row>
    <row r="77" spans="2:11" x14ac:dyDescent="0.3">
      <c r="B77" s="66" t="s">
        <v>115</v>
      </c>
      <c r="C77" s="6">
        <v>1.97</v>
      </c>
      <c r="D77" s="32">
        <v>1.97</v>
      </c>
      <c r="E77" s="5">
        <f t="shared" si="1"/>
        <v>0</v>
      </c>
      <c r="F77" s="5"/>
      <c r="G77" s="5"/>
      <c r="H77" s="7">
        <f>+E77*I7</f>
        <v>0</v>
      </c>
      <c r="I77" s="83"/>
    </row>
    <row r="78" spans="2:11" x14ac:dyDescent="0.3">
      <c r="B78" s="66" t="s">
        <v>116</v>
      </c>
      <c r="C78" s="6">
        <v>5.71</v>
      </c>
      <c r="D78" s="32">
        <v>5.71</v>
      </c>
      <c r="E78" s="5">
        <f t="shared" si="1"/>
        <v>0</v>
      </c>
      <c r="F78" s="5"/>
      <c r="G78" s="5"/>
      <c r="H78" s="7">
        <f>+E78*I7</f>
        <v>0</v>
      </c>
      <c r="I78" s="83"/>
    </row>
    <row r="79" spans="2:11" x14ac:dyDescent="0.3">
      <c r="B79" s="66" t="s">
        <v>41</v>
      </c>
      <c r="C79" s="6">
        <v>1.68</v>
      </c>
      <c r="D79" s="32">
        <v>1.8</v>
      </c>
      <c r="E79" s="5">
        <f t="shared" si="1"/>
        <v>0.12000000000000011</v>
      </c>
      <c r="F79" s="5"/>
      <c r="G79" s="5"/>
      <c r="H79" s="7">
        <f>+E79*I7</f>
        <v>1.2889411764705894</v>
      </c>
      <c r="I79" s="83"/>
    </row>
    <row r="80" spans="2:11" x14ac:dyDescent="0.3">
      <c r="B80" s="66" t="s">
        <v>42</v>
      </c>
      <c r="C80" s="6">
        <v>6.32</v>
      </c>
      <c r="D80" s="32">
        <v>6.32</v>
      </c>
      <c r="E80" s="5">
        <f t="shared" si="1"/>
        <v>0</v>
      </c>
      <c r="F80" s="5"/>
      <c r="G80" s="5"/>
      <c r="H80" s="7">
        <f>+E80*I7</f>
        <v>0</v>
      </c>
      <c r="I80" s="83"/>
      <c r="K80" s="56">
        <f>SUM(H10:H81)</f>
        <v>196.64600000000019</v>
      </c>
    </row>
    <row r="81" spans="2:9" x14ac:dyDescent="0.3">
      <c r="B81" s="66" t="s">
        <v>117</v>
      </c>
      <c r="C81" s="6">
        <v>1.57</v>
      </c>
      <c r="D81" s="32">
        <v>1.57</v>
      </c>
      <c r="E81" s="5">
        <f t="shared" si="1"/>
        <v>0</v>
      </c>
      <c r="F81" s="5"/>
      <c r="G81" s="5"/>
      <c r="H81" s="7">
        <f>+E81*I7</f>
        <v>0</v>
      </c>
      <c r="I81" s="83"/>
    </row>
    <row r="82" spans="2:9" x14ac:dyDescent="0.3">
      <c r="B82" s="66" t="s">
        <v>5</v>
      </c>
      <c r="C82" s="6"/>
      <c r="D82" s="32"/>
      <c r="E82" s="5">
        <f>SUM(E10:E81)</f>
        <v>18.069999999999997</v>
      </c>
      <c r="F82" s="5"/>
      <c r="G82" s="5"/>
      <c r="H82" s="5">
        <f>SUM(H10:H81)</f>
        <v>196.64600000000019</v>
      </c>
      <c r="I82" s="83"/>
    </row>
    <row r="83" spans="2:9" x14ac:dyDescent="0.3">
      <c r="B83" s="66"/>
      <c r="C83" s="6"/>
      <c r="D83" s="32"/>
      <c r="E83" s="5"/>
      <c r="F83" s="5"/>
      <c r="G83" s="5"/>
      <c r="H83" s="7"/>
      <c r="I83" s="83"/>
    </row>
    <row r="84" spans="2:9" x14ac:dyDescent="0.3">
      <c r="B84" s="68" t="s">
        <v>43</v>
      </c>
      <c r="C84" s="6">
        <v>162.61000000000001</v>
      </c>
      <c r="D84" s="32">
        <v>162.61000000000001</v>
      </c>
      <c r="E84" s="33">
        <f>+D84-C84</f>
        <v>0</v>
      </c>
      <c r="F84" s="33"/>
      <c r="G84" s="33"/>
      <c r="H84" s="120">
        <f>+E84*I8</f>
        <v>0</v>
      </c>
      <c r="I84" s="10"/>
    </row>
    <row r="85" spans="2:9" x14ac:dyDescent="0.3">
      <c r="B85" s="68" t="s">
        <v>44</v>
      </c>
      <c r="C85" s="6">
        <v>134.68</v>
      </c>
      <c r="D85" s="32">
        <v>142.71</v>
      </c>
      <c r="E85" s="33">
        <f t="shared" ref="E85:E148" si="2">+D85-C85</f>
        <v>8.0300000000000011</v>
      </c>
      <c r="F85" s="33"/>
      <c r="G85" s="33"/>
      <c r="H85" s="120">
        <f>+E85*I8</f>
        <v>61.697758849557523</v>
      </c>
      <c r="I85" s="10"/>
    </row>
    <row r="86" spans="2:9" x14ac:dyDescent="0.3">
      <c r="B86" s="68" t="s">
        <v>118</v>
      </c>
      <c r="C86" s="6">
        <v>173.87</v>
      </c>
      <c r="D86" s="32">
        <v>185.48</v>
      </c>
      <c r="E86" s="33">
        <f t="shared" si="2"/>
        <v>11.609999999999985</v>
      </c>
      <c r="F86" s="33"/>
      <c r="G86" s="33"/>
      <c r="H86" s="120">
        <f>+E86*I8</f>
        <v>89.204356194690135</v>
      </c>
      <c r="I86" s="10"/>
    </row>
    <row r="87" spans="2:9" x14ac:dyDescent="0.3">
      <c r="B87" s="68" t="s">
        <v>119</v>
      </c>
      <c r="C87" s="6">
        <v>40.46</v>
      </c>
      <c r="D87" s="32">
        <v>43.59</v>
      </c>
      <c r="E87" s="33">
        <f t="shared" si="2"/>
        <v>3.1300000000000026</v>
      </c>
      <c r="F87" s="33"/>
      <c r="G87" s="33"/>
      <c r="H87" s="120">
        <f>+E87*I8</f>
        <v>24.049064159292051</v>
      </c>
      <c r="I87" s="10"/>
    </row>
    <row r="88" spans="2:9" x14ac:dyDescent="0.3">
      <c r="B88" s="68" t="s">
        <v>45</v>
      </c>
      <c r="C88" s="6">
        <v>147.87</v>
      </c>
      <c r="D88" s="32">
        <v>148.43</v>
      </c>
      <c r="E88" s="33">
        <f t="shared" si="2"/>
        <v>0.56000000000000227</v>
      </c>
      <c r="F88" s="33"/>
      <c r="G88" s="33"/>
      <c r="H88" s="120">
        <f>+E88*I8</f>
        <v>4.3027079646017867</v>
      </c>
      <c r="I88" s="10"/>
    </row>
    <row r="89" spans="2:9" x14ac:dyDescent="0.3">
      <c r="B89" s="68" t="s">
        <v>46</v>
      </c>
      <c r="C89" s="6">
        <v>310.61</v>
      </c>
      <c r="D89" s="32">
        <v>317.60000000000002</v>
      </c>
      <c r="E89" s="33">
        <f t="shared" si="2"/>
        <v>6.9900000000000091</v>
      </c>
      <c r="F89" s="33"/>
      <c r="G89" s="33"/>
      <c r="H89" s="120">
        <f>+E89*I8</f>
        <v>53.70701548672573</v>
      </c>
      <c r="I89" s="10"/>
    </row>
    <row r="90" spans="2:9" x14ac:dyDescent="0.3">
      <c r="B90" s="68" t="s">
        <v>47</v>
      </c>
      <c r="C90" s="6">
        <v>61.48</v>
      </c>
      <c r="D90" s="32">
        <v>61.48</v>
      </c>
      <c r="E90" s="33">
        <f t="shared" si="2"/>
        <v>0</v>
      </c>
      <c r="F90" s="33"/>
      <c r="G90" s="33"/>
      <c r="H90" s="120">
        <f>+E90*I8</f>
        <v>0</v>
      </c>
      <c r="I90" s="10"/>
    </row>
    <row r="91" spans="2:9" x14ac:dyDescent="0.3">
      <c r="B91" s="68" t="s">
        <v>48</v>
      </c>
      <c r="C91" s="6">
        <v>162.12</v>
      </c>
      <c r="D91" s="32">
        <v>167.73</v>
      </c>
      <c r="E91" s="33">
        <f t="shared" si="2"/>
        <v>5.6099999999999852</v>
      </c>
      <c r="F91" s="33"/>
      <c r="G91" s="33"/>
      <c r="H91" s="120">
        <f>+E91*I8</f>
        <v>43.103913716814041</v>
      </c>
      <c r="I91" s="10"/>
    </row>
    <row r="92" spans="2:9" x14ac:dyDescent="0.3">
      <c r="B92" s="68" t="s">
        <v>49</v>
      </c>
      <c r="C92" s="6">
        <v>237.03</v>
      </c>
      <c r="D92" s="32">
        <v>247.26</v>
      </c>
      <c r="E92" s="33">
        <f t="shared" si="2"/>
        <v>10.22999999999999</v>
      </c>
      <c r="F92" s="33"/>
      <c r="G92" s="33"/>
      <c r="H92" s="120">
        <f>+E92*I8</f>
        <v>78.601254424778674</v>
      </c>
      <c r="I92" s="10"/>
    </row>
    <row r="93" spans="2:9" x14ac:dyDescent="0.3">
      <c r="B93" s="69" t="s">
        <v>50</v>
      </c>
      <c r="C93" s="6">
        <v>397.2</v>
      </c>
      <c r="D93" s="32">
        <v>397.4</v>
      </c>
      <c r="E93" s="33">
        <f t="shared" si="2"/>
        <v>0.19999999999998863</v>
      </c>
      <c r="F93" s="33"/>
      <c r="G93" s="33"/>
      <c r="H93" s="120">
        <f>+E93*I8</f>
        <v>1.536681415929116</v>
      </c>
      <c r="I93" s="10"/>
    </row>
    <row r="94" spans="2:9" x14ac:dyDescent="0.3">
      <c r="B94" s="68" t="s">
        <v>51</v>
      </c>
      <c r="C94" s="6">
        <v>99.025000000000006</v>
      </c>
      <c r="D94" s="32">
        <v>106.83</v>
      </c>
      <c r="E94" s="33">
        <f t="shared" si="2"/>
        <v>7.8049999999999926</v>
      </c>
      <c r="F94" s="33"/>
      <c r="G94" s="33"/>
      <c r="H94" s="120">
        <f>+E94*I8</f>
        <v>59.968992256637101</v>
      </c>
      <c r="I94" s="10"/>
    </row>
    <row r="95" spans="2:9" x14ac:dyDescent="0.3">
      <c r="B95" s="68" t="s">
        <v>52</v>
      </c>
      <c r="C95" s="6">
        <v>68.680000000000007</v>
      </c>
      <c r="D95" s="32">
        <v>71.41</v>
      </c>
      <c r="E95" s="33">
        <f t="shared" si="2"/>
        <v>2.7299999999999898</v>
      </c>
      <c r="F95" s="33"/>
      <c r="G95" s="33"/>
      <c r="H95" s="120">
        <f>+E95*I8</f>
        <v>20.975701327433548</v>
      </c>
      <c r="I95" s="10"/>
    </row>
    <row r="96" spans="2:9" x14ac:dyDescent="0.3">
      <c r="B96" s="68" t="s">
        <v>120</v>
      </c>
      <c r="C96" s="6">
        <v>317.04000000000002</v>
      </c>
      <c r="D96" s="32">
        <v>337.04</v>
      </c>
      <c r="E96" s="33">
        <f t="shared" si="2"/>
        <v>20</v>
      </c>
      <c r="F96" s="33"/>
      <c r="G96" s="33"/>
      <c r="H96" s="120">
        <f>+E96*I8</f>
        <v>153.66814159292034</v>
      </c>
      <c r="I96" s="10"/>
    </row>
    <row r="97" spans="2:9" x14ac:dyDescent="0.3">
      <c r="B97" s="68" t="s">
        <v>53</v>
      </c>
      <c r="C97" s="6">
        <v>158.62</v>
      </c>
      <c r="D97" s="32">
        <v>168.85</v>
      </c>
      <c r="E97" s="33">
        <f t="shared" si="2"/>
        <v>10.22999999999999</v>
      </c>
      <c r="F97" s="33"/>
      <c r="G97" s="33"/>
      <c r="H97" s="120">
        <f>+E97*I8</f>
        <v>78.601254424778674</v>
      </c>
      <c r="I97" s="10"/>
    </row>
    <row r="98" spans="2:9" x14ac:dyDescent="0.3">
      <c r="B98" s="68" t="s">
        <v>121</v>
      </c>
      <c r="C98" s="6">
        <v>35.729999999999997</v>
      </c>
      <c r="D98" s="32">
        <v>37.450000000000003</v>
      </c>
      <c r="E98" s="33">
        <f t="shared" si="2"/>
        <v>1.720000000000006</v>
      </c>
      <c r="F98" s="33"/>
      <c r="G98" s="33"/>
      <c r="H98" s="120">
        <f>+E98*I8</f>
        <v>13.215460176991195</v>
      </c>
      <c r="I98" s="10"/>
    </row>
    <row r="99" spans="2:9" x14ac:dyDescent="0.3">
      <c r="B99" s="68" t="s">
        <v>54</v>
      </c>
      <c r="C99" s="6">
        <v>108.13</v>
      </c>
      <c r="D99" s="32">
        <v>111.18</v>
      </c>
      <c r="E99" s="33">
        <f t="shared" si="2"/>
        <v>3.0500000000000114</v>
      </c>
      <c r="F99" s="33"/>
      <c r="G99" s="33"/>
      <c r="H99" s="120">
        <f>+E99*I8</f>
        <v>23.434391592920438</v>
      </c>
      <c r="I99" s="10"/>
    </row>
    <row r="100" spans="2:9" x14ac:dyDescent="0.3">
      <c r="B100" s="68" t="s">
        <v>55</v>
      </c>
      <c r="C100" s="6">
        <v>98.09</v>
      </c>
      <c r="D100" s="32">
        <v>104.85</v>
      </c>
      <c r="E100" s="33">
        <f t="shared" si="2"/>
        <v>6.7599999999999909</v>
      </c>
      <c r="F100" s="33"/>
      <c r="G100" s="33"/>
      <c r="H100" s="120">
        <f>+E100*I8</f>
        <v>51.939831858407004</v>
      </c>
      <c r="I100" s="10"/>
    </row>
    <row r="101" spans="2:9" x14ac:dyDescent="0.3">
      <c r="B101" s="68" t="s">
        <v>122</v>
      </c>
      <c r="C101" s="6">
        <v>357.76</v>
      </c>
      <c r="D101" s="32">
        <v>376.13</v>
      </c>
      <c r="E101" s="33">
        <f t="shared" si="2"/>
        <v>18.370000000000005</v>
      </c>
      <c r="F101" s="33"/>
      <c r="G101" s="33"/>
      <c r="H101" s="120">
        <f>+E101*I8</f>
        <v>141.14418805309737</v>
      </c>
      <c r="I101" s="10"/>
    </row>
    <row r="102" spans="2:9" x14ac:dyDescent="0.3">
      <c r="B102" s="68" t="s">
        <v>56</v>
      </c>
      <c r="C102" s="6">
        <v>156.29</v>
      </c>
      <c r="D102" s="32">
        <v>161.91999999999999</v>
      </c>
      <c r="E102" s="33">
        <f t="shared" si="2"/>
        <v>5.6299999999999955</v>
      </c>
      <c r="F102" s="33"/>
      <c r="G102" s="33"/>
      <c r="H102" s="120">
        <f>+E102*I8</f>
        <v>43.257581858407036</v>
      </c>
      <c r="I102" s="10"/>
    </row>
    <row r="103" spans="2:9" x14ac:dyDescent="0.3">
      <c r="B103" s="66" t="s">
        <v>57</v>
      </c>
      <c r="C103" s="6">
        <v>154.34</v>
      </c>
      <c r="D103" s="32">
        <v>165.61</v>
      </c>
      <c r="E103" s="33">
        <f t="shared" si="2"/>
        <v>11.27000000000001</v>
      </c>
      <c r="F103" s="33"/>
      <c r="G103" s="33"/>
      <c r="H103" s="120">
        <f>+E103*I8</f>
        <v>86.591997787610694</v>
      </c>
      <c r="I103" s="10"/>
    </row>
    <row r="104" spans="2:9" x14ac:dyDescent="0.3">
      <c r="B104" s="66" t="s">
        <v>58</v>
      </c>
      <c r="C104" s="6">
        <v>4.82</v>
      </c>
      <c r="D104" s="32">
        <v>4.82</v>
      </c>
      <c r="E104" s="33">
        <f t="shared" si="2"/>
        <v>0</v>
      </c>
      <c r="F104" s="33"/>
      <c r="G104" s="33"/>
      <c r="H104" s="120">
        <f>+E104*I8</f>
        <v>0</v>
      </c>
      <c r="I104" s="10"/>
    </row>
    <row r="105" spans="2:9" x14ac:dyDescent="0.3">
      <c r="B105" s="68" t="s">
        <v>59</v>
      </c>
      <c r="C105" s="6">
        <v>658.18</v>
      </c>
      <c r="D105" s="32">
        <v>681.73</v>
      </c>
      <c r="E105" s="33">
        <f t="shared" si="2"/>
        <v>23.550000000000068</v>
      </c>
      <c r="F105" s="33"/>
      <c r="G105" s="33"/>
      <c r="H105" s="120">
        <f>+E105*I8</f>
        <v>180.94423672566421</v>
      </c>
      <c r="I105" s="10"/>
    </row>
    <row r="106" spans="2:9" x14ac:dyDescent="0.3">
      <c r="B106" s="68" t="s">
        <v>60</v>
      </c>
      <c r="C106" s="6">
        <v>125.34</v>
      </c>
      <c r="D106" s="32">
        <v>125.43</v>
      </c>
      <c r="E106" s="33">
        <f t="shared" si="2"/>
        <v>9.0000000000003411E-2</v>
      </c>
      <c r="F106" s="33"/>
      <c r="G106" s="33"/>
      <c r="H106" s="120">
        <f>+E106*I8</f>
        <v>0.69150663716816774</v>
      </c>
      <c r="I106" s="10"/>
    </row>
    <row r="107" spans="2:9" x14ac:dyDescent="0.3">
      <c r="B107" s="68" t="s">
        <v>61</v>
      </c>
      <c r="C107" s="6">
        <v>125.97</v>
      </c>
      <c r="D107" s="32">
        <v>131.9</v>
      </c>
      <c r="E107" s="33">
        <f t="shared" si="2"/>
        <v>5.9300000000000068</v>
      </c>
      <c r="F107" s="33"/>
      <c r="G107" s="33"/>
      <c r="H107" s="120">
        <f>+E107*I8</f>
        <v>45.562603982300935</v>
      </c>
      <c r="I107" s="10"/>
    </row>
    <row r="108" spans="2:9" x14ac:dyDescent="0.3">
      <c r="B108" s="68" t="s">
        <v>62</v>
      </c>
      <c r="C108" s="6">
        <v>455.63</v>
      </c>
      <c r="D108" s="32">
        <v>473.37</v>
      </c>
      <c r="E108" s="33">
        <f t="shared" si="2"/>
        <v>17.740000000000009</v>
      </c>
      <c r="F108" s="33"/>
      <c r="G108" s="33"/>
      <c r="H108" s="120">
        <f>+E108*I8</f>
        <v>136.3036415929204</v>
      </c>
      <c r="I108" s="10"/>
    </row>
    <row r="109" spans="2:9" x14ac:dyDescent="0.3">
      <c r="B109" s="68" t="s">
        <v>63</v>
      </c>
      <c r="C109" s="6">
        <v>224.06</v>
      </c>
      <c r="D109" s="32">
        <v>231.24</v>
      </c>
      <c r="E109" s="33">
        <f t="shared" si="2"/>
        <v>7.1800000000000068</v>
      </c>
      <c r="F109" s="33"/>
      <c r="G109" s="33"/>
      <c r="H109" s="120">
        <f>+E109*I8</f>
        <v>55.166862831858452</v>
      </c>
      <c r="I109" s="10"/>
    </row>
    <row r="110" spans="2:9" x14ac:dyDescent="0.3">
      <c r="B110" s="68" t="s">
        <v>123</v>
      </c>
      <c r="C110" s="6">
        <v>59.75</v>
      </c>
      <c r="D110" s="32">
        <v>61.01</v>
      </c>
      <c r="E110" s="33">
        <f t="shared" si="2"/>
        <v>1.259999999999998</v>
      </c>
      <c r="F110" s="33"/>
      <c r="G110" s="33"/>
      <c r="H110" s="120">
        <f>+E110*I8</f>
        <v>9.6810929203539651</v>
      </c>
      <c r="I110" s="10"/>
    </row>
    <row r="111" spans="2:9" x14ac:dyDescent="0.3">
      <c r="B111" s="68" t="s">
        <v>64</v>
      </c>
      <c r="C111" s="6">
        <v>77.64</v>
      </c>
      <c r="D111" s="32">
        <v>77.709999999999994</v>
      </c>
      <c r="E111" s="33">
        <f t="shared" si="2"/>
        <v>6.9999999999993179E-2</v>
      </c>
      <c r="F111" s="33"/>
      <c r="G111" s="33"/>
      <c r="H111" s="120">
        <f>+E111*I8</f>
        <v>0.53783849557516872</v>
      </c>
      <c r="I111" s="10"/>
    </row>
    <row r="112" spans="2:9" x14ac:dyDescent="0.3">
      <c r="B112" s="68" t="s">
        <v>65</v>
      </c>
      <c r="C112" s="6">
        <v>158.4</v>
      </c>
      <c r="D112" s="32">
        <v>169.29</v>
      </c>
      <c r="E112" s="33">
        <f t="shared" si="2"/>
        <v>10.889999999999986</v>
      </c>
      <c r="F112" s="33"/>
      <c r="G112" s="33"/>
      <c r="H112" s="120">
        <f>+E112*I8</f>
        <v>83.672303097345022</v>
      </c>
      <c r="I112" s="10"/>
    </row>
    <row r="113" spans="2:9" x14ac:dyDescent="0.3">
      <c r="B113" s="68" t="s">
        <v>66</v>
      </c>
      <c r="C113" s="6">
        <v>120.2</v>
      </c>
      <c r="D113" s="32">
        <v>120.2</v>
      </c>
      <c r="E113" s="33">
        <f t="shared" si="2"/>
        <v>0</v>
      </c>
      <c r="F113" s="33"/>
      <c r="G113" s="33"/>
      <c r="H113" s="120">
        <f>+E113*I8</f>
        <v>0</v>
      </c>
      <c r="I113" s="10"/>
    </row>
    <row r="114" spans="2:9" x14ac:dyDescent="0.3">
      <c r="B114" s="68" t="s">
        <v>124</v>
      </c>
      <c r="C114" s="6">
        <v>44.62</v>
      </c>
      <c r="D114" s="32">
        <v>46.13</v>
      </c>
      <c r="E114" s="33">
        <f t="shared" si="2"/>
        <v>1.5100000000000051</v>
      </c>
      <c r="F114" s="33"/>
      <c r="G114" s="33"/>
      <c r="H114" s="120">
        <f>+E114*I8</f>
        <v>11.601944690265524</v>
      </c>
      <c r="I114" s="10"/>
    </row>
    <row r="115" spans="2:9" x14ac:dyDescent="0.3">
      <c r="B115" s="68" t="s">
        <v>67</v>
      </c>
      <c r="C115" s="6">
        <v>85.8</v>
      </c>
      <c r="D115" s="32">
        <v>85.8</v>
      </c>
      <c r="E115" s="33">
        <f t="shared" si="2"/>
        <v>0</v>
      </c>
      <c r="F115" s="33"/>
      <c r="G115" s="33"/>
      <c r="H115" s="120">
        <f>+E115*I8</f>
        <v>0</v>
      </c>
      <c r="I115" s="10"/>
    </row>
    <row r="116" spans="2:9" x14ac:dyDescent="0.3">
      <c r="B116" s="51" t="s">
        <v>68</v>
      </c>
      <c r="C116" s="9">
        <v>160.63</v>
      </c>
      <c r="D116" s="9">
        <v>168.24</v>
      </c>
      <c r="E116" s="33">
        <f t="shared" si="2"/>
        <v>7.6100000000000136</v>
      </c>
      <c r="F116" s="33"/>
      <c r="G116" s="33"/>
      <c r="H116" s="120">
        <f>+E116*I8</f>
        <v>58.470727876106295</v>
      </c>
      <c r="I116" s="10"/>
    </row>
    <row r="117" spans="2:9" x14ac:dyDescent="0.3">
      <c r="B117" s="68" t="s">
        <v>125</v>
      </c>
      <c r="C117" s="6">
        <v>197.94</v>
      </c>
      <c r="D117" s="32">
        <v>207.13</v>
      </c>
      <c r="E117" s="33">
        <f t="shared" si="2"/>
        <v>9.1899999999999977</v>
      </c>
      <c r="F117" s="33"/>
      <c r="G117" s="33"/>
      <c r="H117" s="120">
        <f>+E117*I8</f>
        <v>70.61051106194688</v>
      </c>
      <c r="I117" s="10"/>
    </row>
    <row r="118" spans="2:9" x14ac:dyDescent="0.3">
      <c r="B118" s="68" t="s">
        <v>126</v>
      </c>
      <c r="C118" s="6">
        <v>94.18</v>
      </c>
      <c r="D118" s="32">
        <v>103.12</v>
      </c>
      <c r="E118" s="33">
        <f t="shared" si="2"/>
        <v>8.9399999999999977</v>
      </c>
      <c r="F118" s="33"/>
      <c r="G118" s="33"/>
      <c r="H118" s="120">
        <f>+E118*I8</f>
        <v>68.689659292035373</v>
      </c>
      <c r="I118" s="10"/>
    </row>
    <row r="119" spans="2:9" x14ac:dyDescent="0.3">
      <c r="B119" s="68" t="s">
        <v>69</v>
      </c>
      <c r="C119" s="6">
        <v>107.57</v>
      </c>
      <c r="D119" s="32">
        <v>110.09</v>
      </c>
      <c r="E119" s="33">
        <f t="shared" si="2"/>
        <v>2.5200000000000102</v>
      </c>
      <c r="F119" s="33"/>
      <c r="G119" s="33"/>
      <c r="H119" s="120">
        <f>+E119*I8</f>
        <v>19.36218584070804</v>
      </c>
      <c r="I119" s="10"/>
    </row>
    <row r="120" spans="2:9" x14ac:dyDescent="0.3">
      <c r="B120" s="68" t="s">
        <v>127</v>
      </c>
      <c r="C120" s="6">
        <v>321.72000000000003</v>
      </c>
      <c r="D120" s="32">
        <v>334.7</v>
      </c>
      <c r="E120" s="33">
        <f t="shared" si="2"/>
        <v>12.979999999999961</v>
      </c>
      <c r="F120" s="33"/>
      <c r="G120" s="33"/>
      <c r="H120" s="120">
        <f>+E120*I8</f>
        <v>99.730623893805003</v>
      </c>
      <c r="I120" s="10"/>
    </row>
    <row r="121" spans="2:9" x14ac:dyDescent="0.3">
      <c r="B121" s="68" t="s">
        <v>128</v>
      </c>
      <c r="C121" s="6">
        <v>184.29</v>
      </c>
      <c r="D121" s="32">
        <v>194.3</v>
      </c>
      <c r="E121" s="33">
        <f t="shared" si="2"/>
        <v>10.010000000000019</v>
      </c>
      <c r="F121" s="33"/>
      <c r="G121" s="33"/>
      <c r="H121" s="120">
        <f>+E121*I8</f>
        <v>76.910904867256775</v>
      </c>
      <c r="I121" s="10"/>
    </row>
    <row r="122" spans="2:9" x14ac:dyDescent="0.3">
      <c r="B122" s="68" t="s">
        <v>129</v>
      </c>
      <c r="C122" s="6">
        <v>159</v>
      </c>
      <c r="D122" s="32">
        <v>166.45</v>
      </c>
      <c r="E122" s="33">
        <f t="shared" si="2"/>
        <v>7.4499999999999886</v>
      </c>
      <c r="F122" s="33"/>
      <c r="G122" s="33"/>
      <c r="H122" s="120">
        <f>+E122*I8</f>
        <v>57.241382743362735</v>
      </c>
      <c r="I122" s="10"/>
    </row>
    <row r="123" spans="2:9" x14ac:dyDescent="0.3">
      <c r="B123" s="68" t="s">
        <v>70</v>
      </c>
      <c r="C123" s="6">
        <v>89.77</v>
      </c>
      <c r="D123" s="32">
        <v>89.77</v>
      </c>
      <c r="E123" s="33">
        <f t="shared" si="2"/>
        <v>0</v>
      </c>
      <c r="F123" s="33"/>
      <c r="G123" s="33"/>
      <c r="H123" s="120">
        <f>+E123*I8</f>
        <v>0</v>
      </c>
      <c r="I123" s="10"/>
    </row>
    <row r="124" spans="2:9" x14ac:dyDescent="0.3">
      <c r="B124" s="68" t="s">
        <v>71</v>
      </c>
      <c r="C124" s="6">
        <v>223.23</v>
      </c>
      <c r="D124" s="32">
        <v>227.65</v>
      </c>
      <c r="E124" s="33">
        <f t="shared" si="2"/>
        <v>4.4200000000000159</v>
      </c>
      <c r="F124" s="33"/>
      <c r="G124" s="33"/>
      <c r="H124" s="120">
        <f>+E124*I8</f>
        <v>33.960659292035515</v>
      </c>
      <c r="I124" s="10"/>
    </row>
    <row r="125" spans="2:9" x14ac:dyDescent="0.3">
      <c r="B125" s="68" t="s">
        <v>130</v>
      </c>
      <c r="C125" s="6">
        <v>40.229999999999997</v>
      </c>
      <c r="D125" s="32">
        <v>47.66</v>
      </c>
      <c r="E125" s="33">
        <f t="shared" si="2"/>
        <v>7.43</v>
      </c>
      <c r="F125" s="33"/>
      <c r="G125" s="33"/>
      <c r="H125" s="120">
        <f>+E125*I8</f>
        <v>57.087714601769903</v>
      </c>
      <c r="I125" s="10"/>
    </row>
    <row r="126" spans="2:9" x14ac:dyDescent="0.3">
      <c r="B126" s="68" t="s">
        <v>131</v>
      </c>
      <c r="C126" s="6">
        <v>1.82</v>
      </c>
      <c r="D126" s="32">
        <v>1.82</v>
      </c>
      <c r="E126" s="33">
        <f t="shared" si="2"/>
        <v>0</v>
      </c>
      <c r="F126" s="33"/>
      <c r="G126" s="33"/>
      <c r="H126" s="120">
        <f>+E126*I8</f>
        <v>0</v>
      </c>
      <c r="I126" s="10"/>
    </row>
    <row r="127" spans="2:9" x14ac:dyDescent="0.3">
      <c r="B127" s="68" t="s">
        <v>72</v>
      </c>
      <c r="C127" s="6">
        <v>96.5</v>
      </c>
      <c r="D127" s="32">
        <v>96.58</v>
      </c>
      <c r="E127" s="33">
        <f t="shared" si="2"/>
        <v>7.9999999999998295E-2</v>
      </c>
      <c r="F127" s="33"/>
      <c r="G127" s="33"/>
      <c r="H127" s="120">
        <f>+E127*I8</f>
        <v>0.61467256637166823</v>
      </c>
      <c r="I127" s="10"/>
    </row>
    <row r="128" spans="2:9" x14ac:dyDescent="0.3">
      <c r="B128" s="68" t="s">
        <v>73</v>
      </c>
      <c r="C128" s="6">
        <v>292.88</v>
      </c>
      <c r="D128" s="32">
        <v>309.06</v>
      </c>
      <c r="E128" s="33">
        <f t="shared" si="2"/>
        <v>16.180000000000007</v>
      </c>
      <c r="F128" s="33"/>
      <c r="G128" s="33"/>
      <c r="H128" s="120">
        <f>+E128*I8</f>
        <v>124.3175265486726</v>
      </c>
      <c r="I128" s="10"/>
    </row>
    <row r="129" spans="2:9" x14ac:dyDescent="0.3">
      <c r="B129" s="68" t="s">
        <v>74</v>
      </c>
      <c r="C129" s="6">
        <v>56.32</v>
      </c>
      <c r="D129" s="32">
        <v>56.32</v>
      </c>
      <c r="E129" s="33">
        <f t="shared" si="2"/>
        <v>0</v>
      </c>
      <c r="F129" s="33"/>
      <c r="G129" s="33"/>
      <c r="H129" s="120">
        <f>+E129*I8</f>
        <v>0</v>
      </c>
      <c r="I129" s="10"/>
    </row>
    <row r="130" spans="2:9" x14ac:dyDescent="0.3">
      <c r="B130" s="68" t="s">
        <v>132</v>
      </c>
      <c r="C130" s="6">
        <v>10.119999999999999</v>
      </c>
      <c r="D130" s="32">
        <v>10.4</v>
      </c>
      <c r="E130" s="33">
        <f t="shared" si="2"/>
        <v>0.28000000000000114</v>
      </c>
      <c r="F130" s="33"/>
      <c r="G130" s="33"/>
      <c r="H130" s="120">
        <f>+E130*I8</f>
        <v>2.1513539823008934</v>
      </c>
      <c r="I130" s="10"/>
    </row>
    <row r="131" spans="2:9" x14ac:dyDescent="0.3">
      <c r="B131" s="68" t="s">
        <v>133</v>
      </c>
      <c r="C131" s="6">
        <v>68.87</v>
      </c>
      <c r="D131" s="32">
        <v>74.48</v>
      </c>
      <c r="E131" s="33">
        <f t="shared" si="2"/>
        <v>5.6099999999999994</v>
      </c>
      <c r="F131" s="33"/>
      <c r="G131" s="33"/>
      <c r="H131" s="120">
        <f>+E131*I8</f>
        <v>43.103913716814148</v>
      </c>
      <c r="I131" s="10"/>
    </row>
    <row r="132" spans="2:9" x14ac:dyDescent="0.3">
      <c r="B132" s="68" t="s">
        <v>75</v>
      </c>
      <c r="C132" s="6">
        <v>95.04</v>
      </c>
      <c r="D132" s="32">
        <v>102.42</v>
      </c>
      <c r="E132" s="33">
        <f t="shared" si="2"/>
        <v>7.3799999999999955</v>
      </c>
      <c r="F132" s="33"/>
      <c r="G132" s="33"/>
      <c r="H132" s="120">
        <f>+E132*I8</f>
        <v>56.703544247787569</v>
      </c>
      <c r="I132" s="10"/>
    </row>
    <row r="133" spans="2:9" x14ac:dyDescent="0.3">
      <c r="B133" s="68" t="s">
        <v>134</v>
      </c>
      <c r="C133" s="6">
        <v>21.44</v>
      </c>
      <c r="D133" s="32">
        <v>21.44</v>
      </c>
      <c r="E133" s="33">
        <f t="shared" si="2"/>
        <v>0</v>
      </c>
      <c r="F133" s="33"/>
      <c r="G133" s="33"/>
      <c r="H133" s="120">
        <f>+E133*I8</f>
        <v>0</v>
      </c>
      <c r="I133" s="10"/>
    </row>
    <row r="134" spans="2:9" x14ac:dyDescent="0.3">
      <c r="B134" s="68" t="s">
        <v>135</v>
      </c>
      <c r="C134" s="6">
        <v>97.22</v>
      </c>
      <c r="D134" s="32">
        <v>103.17</v>
      </c>
      <c r="E134" s="33">
        <f t="shared" si="2"/>
        <v>5.9500000000000028</v>
      </c>
      <c r="F134" s="33"/>
      <c r="G134" s="33"/>
      <c r="H134" s="120">
        <f>+E134*I8</f>
        <v>45.716272123893823</v>
      </c>
      <c r="I134" s="10"/>
    </row>
    <row r="135" spans="2:9" x14ac:dyDescent="0.3">
      <c r="B135" s="68" t="s">
        <v>76</v>
      </c>
      <c r="C135" s="6">
        <v>52.32</v>
      </c>
      <c r="D135" s="32">
        <v>54.48</v>
      </c>
      <c r="E135" s="33">
        <f t="shared" si="2"/>
        <v>2.1599999999999966</v>
      </c>
      <c r="F135" s="33"/>
      <c r="G135" s="33"/>
      <c r="H135" s="120">
        <f>+E135*I8</f>
        <v>16.59615929203537</v>
      </c>
      <c r="I135" s="10"/>
    </row>
    <row r="136" spans="2:9" x14ac:dyDescent="0.3">
      <c r="B136" s="68" t="s">
        <v>136</v>
      </c>
      <c r="C136" s="6">
        <v>186.92</v>
      </c>
      <c r="D136" s="32">
        <v>197.77</v>
      </c>
      <c r="E136" s="33">
        <f t="shared" si="2"/>
        <v>10.850000000000023</v>
      </c>
      <c r="F136" s="33"/>
      <c r="G136" s="33"/>
      <c r="H136" s="120">
        <f>+E136*I8</f>
        <v>83.364966814159459</v>
      </c>
      <c r="I136" s="10"/>
    </row>
    <row r="137" spans="2:9" x14ac:dyDescent="0.3">
      <c r="B137" s="68" t="s">
        <v>137</v>
      </c>
      <c r="C137" s="6">
        <v>147.9</v>
      </c>
      <c r="D137" s="32">
        <v>153</v>
      </c>
      <c r="E137" s="33">
        <f t="shared" si="2"/>
        <v>5.0999999999999943</v>
      </c>
      <c r="F137" s="33"/>
      <c r="G137" s="33"/>
      <c r="H137" s="120">
        <f>+E137*I8</f>
        <v>39.185376106194639</v>
      </c>
      <c r="I137" s="10"/>
    </row>
    <row r="138" spans="2:9" x14ac:dyDescent="0.3">
      <c r="B138" s="68" t="s">
        <v>77</v>
      </c>
      <c r="C138" s="6">
        <v>136.28</v>
      </c>
      <c r="D138" s="32">
        <v>147.13999999999999</v>
      </c>
      <c r="E138" s="33">
        <f t="shared" si="2"/>
        <v>10.859999999999985</v>
      </c>
      <c r="F138" s="33"/>
      <c r="G138" s="33"/>
      <c r="H138" s="120">
        <f>+E138*I8</f>
        <v>83.441800884955626</v>
      </c>
      <c r="I138" s="10"/>
    </row>
    <row r="139" spans="2:9" x14ac:dyDescent="0.3">
      <c r="B139" s="68" t="s">
        <v>138</v>
      </c>
      <c r="C139" s="6">
        <v>111.72</v>
      </c>
      <c r="D139" s="32">
        <v>111.78</v>
      </c>
      <c r="E139" s="33">
        <f t="shared" si="2"/>
        <v>6.0000000000002274E-2</v>
      </c>
      <c r="F139" s="33"/>
      <c r="G139" s="33"/>
      <c r="H139" s="120">
        <f>+E139*I8</f>
        <v>0.46100442477877845</v>
      </c>
      <c r="I139" s="10"/>
    </row>
    <row r="140" spans="2:9" x14ac:dyDescent="0.3">
      <c r="B140" s="68" t="s">
        <v>78</v>
      </c>
      <c r="C140" s="6">
        <v>274.60000000000002</v>
      </c>
      <c r="D140" s="32">
        <v>293.42</v>
      </c>
      <c r="E140" s="33">
        <f t="shared" si="2"/>
        <v>18.819999999999993</v>
      </c>
      <c r="F140" s="33"/>
      <c r="G140" s="33"/>
      <c r="H140" s="120">
        <f>+E140*I8</f>
        <v>144.60172123893798</v>
      </c>
      <c r="I140" s="10"/>
    </row>
    <row r="141" spans="2:9" x14ac:dyDescent="0.3">
      <c r="B141" s="68" t="s">
        <v>79</v>
      </c>
      <c r="C141" s="6">
        <v>109.1</v>
      </c>
      <c r="D141" s="32">
        <v>113.04</v>
      </c>
      <c r="E141" s="33">
        <f t="shared" si="2"/>
        <v>3.9400000000000119</v>
      </c>
      <c r="F141" s="33"/>
      <c r="G141" s="33"/>
      <c r="H141" s="120">
        <f>+E141*I8</f>
        <v>30.272623893805399</v>
      </c>
      <c r="I141" s="10"/>
    </row>
    <row r="142" spans="2:9" x14ac:dyDescent="0.3">
      <c r="B142" s="68" t="s">
        <v>80</v>
      </c>
      <c r="C142" s="6">
        <v>147.16999999999999</v>
      </c>
      <c r="D142" s="32">
        <v>147.30000000000001</v>
      </c>
      <c r="E142" s="33">
        <f t="shared" si="2"/>
        <v>0.13000000000002387</v>
      </c>
      <c r="F142" s="33"/>
      <c r="G142" s="33"/>
      <c r="H142" s="120">
        <f>+E142*I8</f>
        <v>0.99884292035416566</v>
      </c>
      <c r="I142" s="10"/>
    </row>
    <row r="143" spans="2:9" x14ac:dyDescent="0.3">
      <c r="B143" s="68" t="s">
        <v>81</v>
      </c>
      <c r="C143" s="6">
        <v>146.12</v>
      </c>
      <c r="D143" s="32">
        <v>146.13</v>
      </c>
      <c r="E143" s="33">
        <f t="shared" si="2"/>
        <v>9.9999999999909051E-3</v>
      </c>
      <c r="F143" s="33"/>
      <c r="G143" s="33"/>
      <c r="H143" s="120">
        <f>+E143*I8</f>
        <v>7.6834070796390291E-2</v>
      </c>
      <c r="I143" s="10"/>
    </row>
    <row r="144" spans="2:9" x14ac:dyDescent="0.3">
      <c r="B144" s="68" t="s">
        <v>139</v>
      </c>
      <c r="C144" s="6">
        <v>149.80000000000001</v>
      </c>
      <c r="D144" s="32">
        <v>158.22999999999999</v>
      </c>
      <c r="E144" s="33">
        <f t="shared" si="2"/>
        <v>8.4299999999999784</v>
      </c>
      <c r="F144" s="33"/>
      <c r="G144" s="33"/>
      <c r="H144" s="120">
        <f>+E144*I8</f>
        <v>64.77112168141575</v>
      </c>
      <c r="I144" s="10"/>
    </row>
    <row r="145" spans="2:12" x14ac:dyDescent="0.3">
      <c r="B145" s="68" t="s">
        <v>82</v>
      </c>
      <c r="C145" s="6">
        <v>132</v>
      </c>
      <c r="D145" s="32">
        <v>138.05000000000001</v>
      </c>
      <c r="E145" s="33">
        <f t="shared" si="2"/>
        <v>6.0500000000000114</v>
      </c>
      <c r="F145" s="33"/>
      <c r="G145" s="33"/>
      <c r="H145" s="120">
        <f>+E145*I8</f>
        <v>46.484612831858492</v>
      </c>
      <c r="I145" s="10"/>
    </row>
    <row r="146" spans="2:12" x14ac:dyDescent="0.3">
      <c r="B146" s="68" t="s">
        <v>140</v>
      </c>
      <c r="C146" s="6">
        <v>94.91</v>
      </c>
      <c r="D146" s="32">
        <v>100.5</v>
      </c>
      <c r="E146" s="33">
        <f t="shared" si="2"/>
        <v>5.5900000000000034</v>
      </c>
      <c r="F146" s="33"/>
      <c r="G146" s="33"/>
      <c r="H146" s="120">
        <f>+E146*I8</f>
        <v>42.95024557522126</v>
      </c>
      <c r="I146" s="10"/>
    </row>
    <row r="147" spans="2:12" x14ac:dyDescent="0.3">
      <c r="B147" s="68" t="s">
        <v>141</v>
      </c>
      <c r="C147" s="6">
        <v>68.650000000000006</v>
      </c>
      <c r="D147" s="32">
        <v>70.66</v>
      </c>
      <c r="E147" s="33">
        <f t="shared" si="2"/>
        <v>2.0099999999999909</v>
      </c>
      <c r="F147" s="33"/>
      <c r="G147" s="33"/>
      <c r="H147" s="120">
        <f>+E147*I8</f>
        <v>15.443648230088424</v>
      </c>
      <c r="I147" s="10"/>
    </row>
    <row r="148" spans="2:12" x14ac:dyDescent="0.3">
      <c r="B148" s="68" t="s">
        <v>142</v>
      </c>
      <c r="C148" s="6">
        <v>312.20999999999998</v>
      </c>
      <c r="D148" s="32">
        <v>341.77</v>
      </c>
      <c r="E148" s="33">
        <f t="shared" si="2"/>
        <v>29.560000000000002</v>
      </c>
      <c r="F148" s="33"/>
      <c r="G148" s="33"/>
      <c r="H148" s="120">
        <f>+E148*I8</f>
        <v>227.12151327433628</v>
      </c>
      <c r="I148" s="10"/>
    </row>
    <row r="149" spans="2:12" x14ac:dyDescent="0.3">
      <c r="B149" s="68" t="s">
        <v>143</v>
      </c>
      <c r="C149" s="6">
        <v>49.68</v>
      </c>
      <c r="D149" s="32">
        <v>49.85</v>
      </c>
      <c r="E149" s="33">
        <f t="shared" ref="E149:E152" si="3">+D149-C149</f>
        <v>0.17000000000000171</v>
      </c>
      <c r="F149" s="33"/>
      <c r="G149" s="33"/>
      <c r="H149" s="120">
        <f>+E149*I8</f>
        <v>1.3061792035398359</v>
      </c>
      <c r="I149" s="10"/>
      <c r="L149" s="56">
        <f>SUM(H84:H152)</f>
        <v>3585.4234966814161</v>
      </c>
    </row>
    <row r="150" spans="2:12" x14ac:dyDescent="0.3">
      <c r="B150" s="68" t="s">
        <v>83</v>
      </c>
      <c r="C150" s="6">
        <v>120.63</v>
      </c>
      <c r="D150" s="32">
        <v>125.45</v>
      </c>
      <c r="E150" s="33">
        <f t="shared" si="3"/>
        <v>4.8200000000000074</v>
      </c>
      <c r="F150" s="33"/>
      <c r="G150" s="33"/>
      <c r="H150" s="120">
        <f>+E150*I8</f>
        <v>37.034022123893855</v>
      </c>
      <c r="I150" s="10"/>
    </row>
    <row r="151" spans="2:12" x14ac:dyDescent="0.3">
      <c r="B151" s="68" t="s">
        <v>144</v>
      </c>
      <c r="C151" s="6">
        <v>481.46</v>
      </c>
      <c r="D151" s="32">
        <v>511.83</v>
      </c>
      <c r="E151" s="33">
        <f t="shared" si="3"/>
        <v>30.370000000000005</v>
      </c>
      <c r="F151" s="33"/>
      <c r="G151" s="33"/>
      <c r="H151" s="120">
        <f>+E151*I8</f>
        <v>233.34507300884957</v>
      </c>
      <c r="I151" s="10"/>
    </row>
    <row r="152" spans="2:12" x14ac:dyDescent="0.3">
      <c r="B152" s="68" t="s">
        <v>145</v>
      </c>
      <c r="C152" s="6">
        <v>195.16</v>
      </c>
      <c r="D152" s="32">
        <v>214.7</v>
      </c>
      <c r="E152" s="33">
        <f t="shared" si="3"/>
        <v>19.539999999999992</v>
      </c>
      <c r="F152" s="33"/>
      <c r="G152" s="33"/>
      <c r="H152" s="120">
        <f>+E152*I8</f>
        <v>150.1337743362831</v>
      </c>
      <c r="I152" s="10"/>
    </row>
    <row r="153" spans="2:12" x14ac:dyDescent="0.3">
      <c r="B153" s="17" t="s">
        <v>5</v>
      </c>
      <c r="C153" s="19"/>
      <c r="D153" s="19"/>
      <c r="E153" s="124">
        <f>SUM(E84:E152)</f>
        <v>466.6450000000001</v>
      </c>
      <c r="F153" s="70"/>
      <c r="G153" s="70"/>
      <c r="H153" s="124">
        <f>SUM(H84:H152)</f>
        <v>3585.4234966814161</v>
      </c>
      <c r="I153" s="10"/>
    </row>
    <row r="154" spans="2:12" x14ac:dyDescent="0.3">
      <c r="B154" s="71" t="s">
        <v>7</v>
      </c>
      <c r="E154" s="91">
        <f>+E153+E82</f>
        <v>484.71500000000009</v>
      </c>
      <c r="F154" s="72"/>
      <c r="G154" s="72"/>
      <c r="H154" s="127">
        <f>+H153+H82</f>
        <v>3782.0694966814162</v>
      </c>
    </row>
    <row r="155" spans="2:12" x14ac:dyDescent="0.3">
      <c r="B155" s="73" t="s">
        <v>84</v>
      </c>
      <c r="C155" s="74"/>
      <c r="D155" s="74"/>
      <c r="E155" s="74"/>
      <c r="F155" s="74"/>
      <c r="G155" s="74"/>
      <c r="H155" s="74" t="s">
        <v>217</v>
      </c>
    </row>
  </sheetData>
  <pageMargins left="0.7" right="0.7" top="0.75" bottom="0.75" header="0.3" footer="0.3"/>
  <pageSetup paperSize="9" scale="60" orientation="portrait" horizontalDpi="4294967293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60"/>
  <sheetViews>
    <sheetView topLeftCell="A149" zoomScale="89" zoomScaleNormal="89" workbookViewId="0">
      <selection sqref="A1:L162"/>
    </sheetView>
  </sheetViews>
  <sheetFormatPr baseColWidth="10" defaultRowHeight="14.4" x14ac:dyDescent="0.3"/>
  <cols>
    <col min="1" max="1" width="5.88671875" customWidth="1"/>
    <col min="2" max="2" width="10" customWidth="1"/>
    <col min="3" max="3" width="44.44140625" customWidth="1"/>
    <col min="4" max="4" width="7.88671875" customWidth="1"/>
    <col min="5" max="5" width="12.109375" customWidth="1"/>
    <col min="6" max="6" width="16.33203125" customWidth="1"/>
    <col min="7" max="7" width="11.88671875" customWidth="1"/>
    <col min="8" max="8" width="8.109375" customWidth="1"/>
    <col min="9" max="9" width="12" customWidth="1"/>
    <col min="10" max="10" width="10.6640625" customWidth="1"/>
    <col min="11" max="11" width="12.6640625" customWidth="1"/>
    <col min="12" max="12" width="7.6640625" customWidth="1"/>
    <col min="13" max="13" width="9.6640625" customWidth="1"/>
  </cols>
  <sheetData>
    <row r="5" spans="2:13" x14ac:dyDescent="0.3">
      <c r="E5" s="10"/>
      <c r="F5" s="10" t="s">
        <v>218</v>
      </c>
      <c r="G5" s="123" t="s">
        <v>189</v>
      </c>
      <c r="H5" s="123" t="s">
        <v>188</v>
      </c>
      <c r="I5" s="123" t="s">
        <v>190</v>
      </c>
    </row>
    <row r="6" spans="2:13" x14ac:dyDescent="0.3">
      <c r="E6" s="122" t="s">
        <v>191</v>
      </c>
      <c r="F6" s="122" t="s">
        <v>219</v>
      </c>
      <c r="G6" s="10">
        <v>203.7</v>
      </c>
      <c r="H6" s="10">
        <v>19</v>
      </c>
      <c r="I6" s="10">
        <f>+G6/H6</f>
        <v>10.721052631578948</v>
      </c>
    </row>
    <row r="7" spans="2:13" x14ac:dyDescent="0.3">
      <c r="E7" s="122" t="s">
        <v>192</v>
      </c>
      <c r="F7" s="122">
        <v>16498</v>
      </c>
      <c r="G7" s="10">
        <v>1988.8</v>
      </c>
      <c r="H7" s="10">
        <v>250</v>
      </c>
      <c r="I7" s="10"/>
    </row>
    <row r="8" spans="2:13" x14ac:dyDescent="0.3">
      <c r="B8" s="15" t="s">
        <v>0</v>
      </c>
      <c r="C8" s="15"/>
      <c r="D8" s="15"/>
      <c r="E8" s="122" t="s">
        <v>192</v>
      </c>
      <c r="F8" s="122">
        <v>21232</v>
      </c>
      <c r="G8" s="10">
        <v>1800.9</v>
      </c>
      <c r="H8" s="10">
        <v>232</v>
      </c>
      <c r="I8" s="10"/>
    </row>
    <row r="9" spans="2:13" x14ac:dyDescent="0.3">
      <c r="B9" s="15" t="s">
        <v>146</v>
      </c>
      <c r="D9" s="15"/>
      <c r="E9" s="122"/>
      <c r="F9" s="122" t="s">
        <v>220</v>
      </c>
      <c r="G9" s="122">
        <f>+G8+G7</f>
        <v>3789.7</v>
      </c>
      <c r="H9" s="122">
        <f>+H8+H7</f>
        <v>482</v>
      </c>
      <c r="I9" s="10">
        <f>+G9/H9</f>
        <v>7.8624481327800826</v>
      </c>
    </row>
    <row r="10" spans="2:13" x14ac:dyDescent="0.3">
      <c r="B10" s="15" t="s">
        <v>226</v>
      </c>
      <c r="C10" s="15"/>
      <c r="D10" s="15"/>
      <c r="E10" s="15"/>
      <c r="F10" s="15"/>
      <c r="G10" s="15">
        <f>+G6+G7+G8</f>
        <v>3993.4</v>
      </c>
      <c r="H10" s="15">
        <f>+H6+H7+H8</f>
        <v>501</v>
      </c>
      <c r="K10" s="138" t="s">
        <v>189</v>
      </c>
      <c r="L10" s="138" t="s">
        <v>188</v>
      </c>
      <c r="M10" s="138" t="s">
        <v>190</v>
      </c>
    </row>
    <row r="11" spans="2:13" x14ac:dyDescent="0.3">
      <c r="B11" s="58"/>
      <c r="C11" s="15"/>
      <c r="D11" s="58"/>
      <c r="E11" s="58"/>
      <c r="F11" s="58"/>
      <c r="G11" s="225" t="s">
        <v>151</v>
      </c>
      <c r="H11" s="225"/>
      <c r="I11" s="137">
        <f>+I6</f>
        <v>10.721052631578948</v>
      </c>
      <c r="J11" s="138" t="s">
        <v>191</v>
      </c>
      <c r="K11" s="138">
        <v>182.6</v>
      </c>
      <c r="L11" s="138">
        <v>17</v>
      </c>
      <c r="M11" s="138">
        <f>+K11/L11</f>
        <v>10.741176470588234</v>
      </c>
    </row>
    <row r="12" spans="2:13" ht="15" thickBot="1" x14ac:dyDescent="0.35">
      <c r="B12" s="58"/>
      <c r="C12" s="15"/>
      <c r="D12" s="58"/>
      <c r="E12" s="58"/>
      <c r="F12" s="58"/>
      <c r="G12" s="226" t="s">
        <v>152</v>
      </c>
      <c r="H12" s="226"/>
      <c r="I12" s="137">
        <f>+I9</f>
        <v>7.8624481327800826</v>
      </c>
      <c r="J12" s="138" t="s">
        <v>192</v>
      </c>
      <c r="K12" s="138">
        <f>1715.6+1757.3</f>
        <v>3472.8999999999996</v>
      </c>
      <c r="L12" s="138">
        <f>224+228</f>
        <v>452</v>
      </c>
      <c r="M12" s="138">
        <f>+K12/L12</f>
        <v>7.6834070796460168</v>
      </c>
    </row>
    <row r="13" spans="2:13" hidden="1" x14ac:dyDescent="0.3"/>
    <row r="14" spans="2:13" hidden="1" x14ac:dyDescent="0.3"/>
    <row r="15" spans="2:13" hidden="1" x14ac:dyDescent="0.3"/>
    <row r="16" spans="2:13" ht="15" hidden="1" thickBot="1" x14ac:dyDescent="0.35"/>
    <row r="17" spans="1:13" ht="15.6" thickTop="1" thickBot="1" x14ac:dyDescent="0.35">
      <c r="B17" s="105" t="s">
        <v>228</v>
      </c>
      <c r="C17" s="208" t="s">
        <v>209</v>
      </c>
      <c r="D17" s="208"/>
      <c r="E17" s="106" t="s">
        <v>229</v>
      </c>
      <c r="F17" s="62" t="s">
        <v>2</v>
      </c>
      <c r="G17" s="62" t="s">
        <v>3</v>
      </c>
      <c r="H17" s="62"/>
      <c r="I17" s="62"/>
      <c r="J17" s="62"/>
      <c r="K17" s="62" t="s">
        <v>4</v>
      </c>
    </row>
    <row r="18" spans="1:13" ht="15.6" thickTop="1" thickBot="1" x14ac:dyDescent="0.35">
      <c r="B18" s="103" t="s">
        <v>85</v>
      </c>
      <c r="C18" s="103" t="s">
        <v>213</v>
      </c>
      <c r="D18" s="100" t="s">
        <v>212</v>
      </c>
      <c r="E18" s="111">
        <v>1.61</v>
      </c>
      <c r="F18" s="97">
        <v>1.61</v>
      </c>
      <c r="G18" s="98">
        <f>+F18-E18</f>
        <v>0</v>
      </c>
      <c r="H18" s="98"/>
      <c r="I18" s="98"/>
      <c r="J18" s="98"/>
      <c r="K18" s="99">
        <v>2</v>
      </c>
    </row>
    <row r="19" spans="1:13" ht="15.6" thickTop="1" thickBot="1" x14ac:dyDescent="0.35">
      <c r="A19" t="s">
        <v>230</v>
      </c>
      <c r="B19" s="104" t="s">
        <v>9</v>
      </c>
      <c r="C19" s="104" t="s">
        <v>214</v>
      </c>
      <c r="D19" s="100" t="s">
        <v>212</v>
      </c>
      <c r="E19" s="77">
        <v>0.92</v>
      </c>
      <c r="F19" s="100">
        <v>0.92</v>
      </c>
      <c r="G19" s="98">
        <f>+F19-E19</f>
        <v>0</v>
      </c>
      <c r="H19" s="101"/>
      <c r="I19" s="101"/>
      <c r="J19" s="101"/>
      <c r="K19" s="99">
        <v>7</v>
      </c>
    </row>
    <row r="20" spans="1:13" ht="15.6" thickTop="1" thickBot="1" x14ac:dyDescent="0.35">
      <c r="B20" s="104" t="s">
        <v>13</v>
      </c>
      <c r="C20" s="104" t="s">
        <v>215</v>
      </c>
      <c r="D20" s="100" t="s">
        <v>212</v>
      </c>
      <c r="E20" s="77">
        <v>0.8</v>
      </c>
      <c r="F20" s="100">
        <v>0.8</v>
      </c>
      <c r="G20" s="98">
        <f>+F20-E20</f>
        <v>0</v>
      </c>
      <c r="H20" s="101"/>
      <c r="I20" s="101"/>
      <c r="J20" s="101"/>
      <c r="K20" s="99">
        <v>2</v>
      </c>
    </row>
    <row r="21" spans="1:13" ht="15.6" thickTop="1" thickBot="1" x14ac:dyDescent="0.35">
      <c r="B21" s="103" t="s">
        <v>86</v>
      </c>
      <c r="C21" s="209" t="s">
        <v>212</v>
      </c>
      <c r="D21" s="210"/>
      <c r="E21" s="217">
        <v>140.81</v>
      </c>
      <c r="F21" s="217">
        <v>143.56</v>
      </c>
      <c r="G21" s="220">
        <f>+F21-E21</f>
        <v>2.75</v>
      </c>
      <c r="H21" s="102"/>
      <c r="I21" s="102"/>
      <c r="J21" s="102"/>
      <c r="K21" s="99">
        <v>2</v>
      </c>
    </row>
    <row r="22" spans="1:13" ht="15.6" thickTop="1" thickBot="1" x14ac:dyDescent="0.35">
      <c r="A22" t="s">
        <v>231</v>
      </c>
      <c r="B22" s="104" t="s">
        <v>11</v>
      </c>
      <c r="C22" s="202" t="s">
        <v>212</v>
      </c>
      <c r="D22" s="203"/>
      <c r="E22" s="218"/>
      <c r="F22" s="218"/>
      <c r="G22" s="221"/>
      <c r="H22" s="102"/>
      <c r="I22" s="102"/>
      <c r="J22" s="102"/>
      <c r="K22" s="99">
        <v>5</v>
      </c>
    </row>
    <row r="23" spans="1:13" ht="15.6" thickTop="1" thickBot="1" x14ac:dyDescent="0.35">
      <c r="A23" t="s">
        <v>232</v>
      </c>
      <c r="B23" s="104" t="s">
        <v>12</v>
      </c>
      <c r="C23" s="202" t="s">
        <v>212</v>
      </c>
      <c r="D23" s="203"/>
      <c r="E23" s="218"/>
      <c r="F23" s="218"/>
      <c r="G23" s="221"/>
      <c r="H23" s="102">
        <v>29</v>
      </c>
      <c r="I23" s="102"/>
      <c r="J23" s="102"/>
      <c r="K23" s="99">
        <v>5</v>
      </c>
    </row>
    <row r="24" spans="1:13" ht="15.6" thickTop="1" thickBot="1" x14ac:dyDescent="0.35">
      <c r="A24" t="s">
        <v>234</v>
      </c>
      <c r="B24" s="104" t="s">
        <v>89</v>
      </c>
      <c r="C24" s="202" t="s">
        <v>212</v>
      </c>
      <c r="D24" s="203"/>
      <c r="E24" s="218"/>
      <c r="F24" s="218"/>
      <c r="G24" s="221"/>
      <c r="H24" s="102"/>
      <c r="I24" s="102"/>
      <c r="J24" s="102"/>
      <c r="K24" s="99">
        <v>9</v>
      </c>
    </row>
    <row r="25" spans="1:13" ht="15.6" thickTop="1" thickBot="1" x14ac:dyDescent="0.35">
      <c r="A25" t="s">
        <v>233</v>
      </c>
      <c r="B25" s="104" t="s">
        <v>147</v>
      </c>
      <c r="C25" s="202" t="s">
        <v>212</v>
      </c>
      <c r="D25" s="203"/>
      <c r="E25" s="219"/>
      <c r="F25" s="219"/>
      <c r="G25" s="222"/>
      <c r="H25" s="102"/>
      <c r="I25" s="102"/>
      <c r="J25" s="102"/>
      <c r="K25" s="99">
        <v>6</v>
      </c>
      <c r="M25" s="56">
        <f>+K25+K24+K23+K22+K19</f>
        <v>32</v>
      </c>
    </row>
    <row r="26" spans="1:13" ht="15.6" thickTop="1" thickBot="1" x14ac:dyDescent="0.35">
      <c r="B26" s="92" t="s">
        <v>87</v>
      </c>
      <c r="C26" s="204" t="s">
        <v>210</v>
      </c>
      <c r="D26" s="205"/>
      <c r="E26" s="116">
        <v>10.28</v>
      </c>
      <c r="F26" s="94">
        <v>10.48</v>
      </c>
      <c r="G26" s="98">
        <f t="shared" ref="G26:G31" si="0">+F26-E26</f>
        <v>0.20000000000000107</v>
      </c>
      <c r="H26" s="95"/>
      <c r="I26" s="95"/>
      <c r="J26" s="95"/>
      <c r="K26" s="99">
        <v>15</v>
      </c>
    </row>
    <row r="27" spans="1:13" ht="15.6" thickTop="1" thickBot="1" x14ac:dyDescent="0.35">
      <c r="B27" s="92" t="s">
        <v>88</v>
      </c>
      <c r="C27" s="206" t="s">
        <v>210</v>
      </c>
      <c r="D27" s="207"/>
      <c r="E27" s="116">
        <v>4.8600000000000003</v>
      </c>
      <c r="F27" s="94">
        <v>4.8600000000000003</v>
      </c>
      <c r="G27" s="98">
        <f t="shared" si="0"/>
        <v>0</v>
      </c>
      <c r="H27" s="95"/>
      <c r="I27" s="95"/>
      <c r="J27" s="95"/>
      <c r="K27" s="99">
        <v>5</v>
      </c>
    </row>
    <row r="28" spans="1:13" ht="15.6" thickTop="1" thickBot="1" x14ac:dyDescent="0.35">
      <c r="B28" s="93" t="s">
        <v>10</v>
      </c>
      <c r="C28" s="206" t="s">
        <v>210</v>
      </c>
      <c r="D28" s="207"/>
      <c r="E28" s="116">
        <v>9.67</v>
      </c>
      <c r="F28" s="94">
        <v>10.029999999999999</v>
      </c>
      <c r="G28" s="98">
        <f t="shared" si="0"/>
        <v>0.35999999999999943</v>
      </c>
      <c r="H28" s="95"/>
      <c r="I28" s="95"/>
      <c r="J28" s="95"/>
      <c r="K28" s="99">
        <f t="shared" ref="K28:K82" si="1">+G28*I$6</f>
        <v>3.8595789473684152</v>
      </c>
    </row>
    <row r="29" spans="1:13" ht="15.6" thickTop="1" thickBot="1" x14ac:dyDescent="0.35">
      <c r="B29" s="93" t="s">
        <v>149</v>
      </c>
      <c r="C29" s="206" t="s">
        <v>210</v>
      </c>
      <c r="D29" s="207"/>
      <c r="E29" s="116">
        <v>0.8</v>
      </c>
      <c r="F29" s="94">
        <v>0.8</v>
      </c>
      <c r="G29" s="98">
        <f t="shared" si="0"/>
        <v>0</v>
      </c>
      <c r="H29" s="95"/>
      <c r="I29" s="95"/>
      <c r="J29" s="95"/>
      <c r="K29" s="99">
        <f t="shared" si="1"/>
        <v>0</v>
      </c>
    </row>
    <row r="30" spans="1:13" ht="15.6" thickTop="1" thickBot="1" x14ac:dyDescent="0.35">
      <c r="B30" s="93" t="s">
        <v>16</v>
      </c>
      <c r="C30" s="206" t="s">
        <v>210</v>
      </c>
      <c r="D30" s="207"/>
      <c r="E30" s="116">
        <v>35.03</v>
      </c>
      <c r="F30" s="96">
        <v>35.03</v>
      </c>
      <c r="G30" s="98">
        <f t="shared" si="0"/>
        <v>0</v>
      </c>
      <c r="H30" s="96"/>
      <c r="I30" s="96"/>
      <c r="J30" s="96"/>
      <c r="K30" s="99">
        <f t="shared" si="1"/>
        <v>0</v>
      </c>
    </row>
    <row r="31" spans="1:13" ht="15.6" thickTop="1" thickBot="1" x14ac:dyDescent="0.35">
      <c r="B31" s="67" t="s">
        <v>90</v>
      </c>
      <c r="C31" s="211" t="s">
        <v>211</v>
      </c>
      <c r="D31" s="212"/>
      <c r="E31" s="199">
        <v>125.11</v>
      </c>
      <c r="F31" s="199">
        <v>128.71</v>
      </c>
      <c r="G31" s="220">
        <f t="shared" si="0"/>
        <v>3.6000000000000085</v>
      </c>
      <c r="H31" s="223"/>
      <c r="I31" s="223"/>
      <c r="J31" s="223"/>
      <c r="K31" s="99"/>
    </row>
    <row r="32" spans="1:13" ht="15.6" thickTop="1" thickBot="1" x14ac:dyDescent="0.35">
      <c r="A32" t="s">
        <v>235</v>
      </c>
      <c r="B32" s="67" t="s">
        <v>14</v>
      </c>
      <c r="C32" s="213"/>
      <c r="D32" s="214"/>
      <c r="E32" s="200"/>
      <c r="F32" s="200"/>
      <c r="G32" s="221"/>
      <c r="H32" s="224"/>
      <c r="I32" s="224"/>
      <c r="J32" s="224"/>
      <c r="K32" s="99">
        <v>9</v>
      </c>
    </row>
    <row r="33" spans="1:14" ht="15.6" thickTop="1" thickBot="1" x14ac:dyDescent="0.35">
      <c r="A33" t="s">
        <v>236</v>
      </c>
      <c r="B33" s="67" t="s">
        <v>148</v>
      </c>
      <c r="C33" s="213"/>
      <c r="D33" s="214"/>
      <c r="E33" s="200"/>
      <c r="F33" s="200"/>
      <c r="G33" s="221"/>
      <c r="H33" s="224"/>
      <c r="I33" s="224"/>
      <c r="J33" s="224"/>
      <c r="K33" s="99">
        <v>9</v>
      </c>
    </row>
    <row r="34" spans="1:14" ht="15.6" thickTop="1" thickBot="1" x14ac:dyDescent="0.35">
      <c r="A34" t="s">
        <v>233</v>
      </c>
      <c r="B34" s="67" t="s">
        <v>15</v>
      </c>
      <c r="C34" s="213"/>
      <c r="D34" s="214"/>
      <c r="E34" s="200"/>
      <c r="F34" s="200"/>
      <c r="G34" s="221"/>
      <c r="H34" s="224"/>
      <c r="I34" s="224"/>
      <c r="J34" s="224"/>
      <c r="K34" s="99">
        <v>9</v>
      </c>
    </row>
    <row r="35" spans="1:14" ht="15.6" thickTop="1" thickBot="1" x14ac:dyDescent="0.35">
      <c r="A35" t="s">
        <v>234</v>
      </c>
      <c r="B35" s="67" t="s">
        <v>17</v>
      </c>
      <c r="C35" s="215"/>
      <c r="D35" s="216"/>
      <c r="E35" s="201"/>
      <c r="F35" s="201"/>
      <c r="G35" s="222"/>
      <c r="H35" s="224"/>
      <c r="I35" s="224"/>
      <c r="J35" s="224"/>
      <c r="K35" s="99">
        <v>12</v>
      </c>
      <c r="L35" s="56">
        <f>+K35+K34+K33+K32</f>
        <v>39</v>
      </c>
      <c r="N35" s="56">
        <f>SUM(K18:K35)</f>
        <v>100.85957894736842</v>
      </c>
    </row>
    <row r="36" spans="1:14" ht="15.6" thickTop="1" thickBot="1" x14ac:dyDescent="0.35">
      <c r="B36" s="66" t="s">
        <v>92</v>
      </c>
      <c r="C36" s="6"/>
      <c r="D36" s="6"/>
      <c r="E36" s="6">
        <v>6.92</v>
      </c>
      <c r="F36" s="6">
        <v>6.92</v>
      </c>
      <c r="G36" s="5">
        <f>+F36-E36</f>
        <v>0</v>
      </c>
      <c r="H36" s="5"/>
      <c r="I36" s="5"/>
      <c r="J36" s="5"/>
      <c r="K36" s="99">
        <f t="shared" si="1"/>
        <v>0</v>
      </c>
    </row>
    <row r="37" spans="1:14" ht="15.6" thickTop="1" thickBot="1" x14ac:dyDescent="0.35">
      <c r="B37" s="66" t="s">
        <v>93</v>
      </c>
      <c r="C37" s="6"/>
      <c r="D37" s="6"/>
      <c r="E37" s="6">
        <v>24.33</v>
      </c>
      <c r="F37" s="6">
        <v>24.33</v>
      </c>
      <c r="G37" s="5">
        <f t="shared" ref="G37:G100" si="2">+F37-E37</f>
        <v>0</v>
      </c>
      <c r="H37" s="5"/>
      <c r="I37" s="5"/>
      <c r="J37" s="5"/>
      <c r="K37" s="99">
        <f t="shared" si="1"/>
        <v>0</v>
      </c>
    </row>
    <row r="38" spans="1:14" ht="15.6" thickTop="1" thickBot="1" x14ac:dyDescent="0.35">
      <c r="B38" s="66" t="s">
        <v>94</v>
      </c>
      <c r="C38" s="32"/>
      <c r="D38" s="5"/>
      <c r="E38" s="32">
        <v>39.29</v>
      </c>
      <c r="F38" s="32">
        <v>39.67</v>
      </c>
      <c r="G38" s="5">
        <f t="shared" si="2"/>
        <v>0.38000000000000256</v>
      </c>
      <c r="H38" s="5"/>
      <c r="I38" s="5"/>
      <c r="J38" s="5"/>
      <c r="K38" s="99">
        <f t="shared" si="1"/>
        <v>4.0740000000000274</v>
      </c>
    </row>
    <row r="39" spans="1:14" ht="15.6" thickTop="1" thickBot="1" x14ac:dyDescent="0.35">
      <c r="B39" s="66" t="s">
        <v>95</v>
      </c>
      <c r="C39" s="32"/>
      <c r="D39" s="6"/>
      <c r="E39" s="32">
        <v>11.65</v>
      </c>
      <c r="F39" s="32">
        <v>11.65</v>
      </c>
      <c r="G39" s="5">
        <f t="shared" si="2"/>
        <v>0</v>
      </c>
      <c r="H39" s="5"/>
      <c r="I39" s="5"/>
      <c r="J39" s="5"/>
      <c r="K39" s="99">
        <f t="shared" si="1"/>
        <v>0</v>
      </c>
    </row>
    <row r="40" spans="1:14" ht="15.6" thickTop="1" thickBot="1" x14ac:dyDescent="0.35">
      <c r="B40" s="66" t="s">
        <v>96</v>
      </c>
      <c r="C40" s="32"/>
      <c r="D40" s="6"/>
      <c r="E40" s="32">
        <v>7.39</v>
      </c>
      <c r="F40" s="32">
        <v>7.39</v>
      </c>
      <c r="G40" s="5">
        <f t="shared" si="2"/>
        <v>0</v>
      </c>
      <c r="H40" s="5"/>
      <c r="I40" s="5"/>
      <c r="J40" s="5"/>
      <c r="K40" s="99">
        <f t="shared" si="1"/>
        <v>0</v>
      </c>
    </row>
    <row r="41" spans="1:14" ht="15.6" thickTop="1" thickBot="1" x14ac:dyDescent="0.35">
      <c r="B41" s="66" t="s">
        <v>97</v>
      </c>
      <c r="C41" s="32"/>
      <c r="D41" s="6"/>
      <c r="E41" s="32">
        <v>22.76</v>
      </c>
      <c r="F41" s="32">
        <v>22.76</v>
      </c>
      <c r="G41" s="5">
        <f t="shared" si="2"/>
        <v>0</v>
      </c>
      <c r="H41" s="5"/>
      <c r="I41" s="5"/>
      <c r="J41" s="5"/>
      <c r="K41" s="99">
        <f t="shared" si="1"/>
        <v>0</v>
      </c>
    </row>
    <row r="42" spans="1:14" ht="15.6" thickTop="1" thickBot="1" x14ac:dyDescent="0.35">
      <c r="B42" s="66" t="s">
        <v>98</v>
      </c>
      <c r="C42" s="32"/>
      <c r="D42" s="6"/>
      <c r="E42" s="32">
        <v>6.86</v>
      </c>
      <c r="F42" s="32">
        <v>7.66</v>
      </c>
      <c r="G42" s="5">
        <f t="shared" si="2"/>
        <v>0.79999999999999982</v>
      </c>
      <c r="H42" s="5"/>
      <c r="I42" s="5"/>
      <c r="J42" s="5"/>
      <c r="K42" s="99">
        <f t="shared" si="1"/>
        <v>8.5768421052631556</v>
      </c>
    </row>
    <row r="43" spans="1:14" ht="15.6" thickTop="1" thickBot="1" x14ac:dyDescent="0.35">
      <c r="B43" s="66" t="s">
        <v>99</v>
      </c>
      <c r="C43" s="32"/>
      <c r="D43" s="6"/>
      <c r="E43" s="32">
        <v>25.19</v>
      </c>
      <c r="F43" s="32">
        <v>25.5</v>
      </c>
      <c r="G43" s="5">
        <f t="shared" si="2"/>
        <v>0.30999999999999872</v>
      </c>
      <c r="H43" s="5"/>
      <c r="I43" s="5"/>
      <c r="J43" s="5"/>
      <c r="K43" s="99">
        <f t="shared" si="1"/>
        <v>3.3235263157894601</v>
      </c>
    </row>
    <row r="44" spans="1:14" ht="15.6" thickTop="1" thickBot="1" x14ac:dyDescent="0.35">
      <c r="B44" s="66" t="s">
        <v>100</v>
      </c>
      <c r="C44" s="32"/>
      <c r="D44" s="6"/>
      <c r="E44" s="32">
        <v>14.48</v>
      </c>
      <c r="F44" s="32">
        <v>14.48</v>
      </c>
      <c r="G44" s="5">
        <f t="shared" si="2"/>
        <v>0</v>
      </c>
      <c r="H44" s="5"/>
      <c r="I44" s="5"/>
      <c r="J44" s="5"/>
      <c r="K44" s="99">
        <f t="shared" si="1"/>
        <v>0</v>
      </c>
    </row>
    <row r="45" spans="1:14" ht="15.6" thickTop="1" thickBot="1" x14ac:dyDescent="0.35">
      <c r="B45" s="66" t="s">
        <v>101</v>
      </c>
      <c r="C45" s="32"/>
      <c r="D45" s="6"/>
      <c r="E45" s="32">
        <v>12.35</v>
      </c>
      <c r="F45" s="32">
        <v>12.39</v>
      </c>
      <c r="G45" s="5">
        <f t="shared" si="2"/>
        <v>4.0000000000000924E-2</v>
      </c>
      <c r="H45" s="5"/>
      <c r="I45" s="5"/>
      <c r="J45" s="5"/>
      <c r="K45" s="99">
        <f t="shared" si="1"/>
        <v>0.42884210526316779</v>
      </c>
    </row>
    <row r="46" spans="1:14" ht="15.6" thickTop="1" thickBot="1" x14ac:dyDescent="0.35">
      <c r="B46" s="66" t="s">
        <v>102</v>
      </c>
      <c r="C46" s="32"/>
      <c r="D46" s="6"/>
      <c r="E46" s="32">
        <v>2.97</v>
      </c>
      <c r="F46" s="32">
        <v>2.97</v>
      </c>
      <c r="G46" s="5">
        <f t="shared" si="2"/>
        <v>0</v>
      </c>
      <c r="H46" s="5"/>
      <c r="I46" s="5"/>
      <c r="J46" s="5"/>
      <c r="K46" s="99">
        <f t="shared" si="1"/>
        <v>0</v>
      </c>
    </row>
    <row r="47" spans="1:14" ht="15.6" thickTop="1" thickBot="1" x14ac:dyDescent="0.35">
      <c r="B47" s="66" t="s">
        <v>103</v>
      </c>
      <c r="C47" s="32"/>
      <c r="D47" s="6"/>
      <c r="E47" s="32">
        <v>16.809999999999999</v>
      </c>
      <c r="F47" s="32">
        <v>16.850000000000001</v>
      </c>
      <c r="G47" s="5">
        <f t="shared" si="2"/>
        <v>4.00000000000027E-2</v>
      </c>
      <c r="H47" s="5"/>
      <c r="I47" s="5"/>
      <c r="J47" s="5"/>
      <c r="K47" s="99">
        <f t="shared" si="1"/>
        <v>0.42884210526318683</v>
      </c>
    </row>
    <row r="48" spans="1:14" ht="15.6" thickTop="1" thickBot="1" x14ac:dyDescent="0.35">
      <c r="B48" s="66" t="s">
        <v>104</v>
      </c>
      <c r="C48" s="32"/>
      <c r="D48" s="10"/>
      <c r="E48" s="32">
        <v>34.520000000000003</v>
      </c>
      <c r="F48" s="32">
        <v>36.79</v>
      </c>
      <c r="G48" s="5">
        <f t="shared" si="2"/>
        <v>2.269999999999996</v>
      </c>
      <c r="H48" s="5"/>
      <c r="I48" s="5"/>
      <c r="J48" s="5"/>
      <c r="K48" s="99">
        <f t="shared" si="1"/>
        <v>24.336789473684167</v>
      </c>
    </row>
    <row r="49" spans="2:11" ht="15.6" thickTop="1" thickBot="1" x14ac:dyDescent="0.35">
      <c r="B49" s="66" t="s">
        <v>105</v>
      </c>
      <c r="C49" s="32"/>
      <c r="D49" s="10"/>
      <c r="E49" s="32">
        <v>38.130000000000003</v>
      </c>
      <c r="F49" s="32">
        <v>38.79</v>
      </c>
      <c r="G49" s="5">
        <f>+F49-E49</f>
        <v>0.65999999999999659</v>
      </c>
      <c r="H49" s="5"/>
      <c r="I49" s="5"/>
      <c r="J49" s="5"/>
      <c r="K49" s="99">
        <f t="shared" si="1"/>
        <v>7.075894736842069</v>
      </c>
    </row>
    <row r="50" spans="2:11" ht="15.6" thickTop="1" thickBot="1" x14ac:dyDescent="0.35">
      <c r="B50" s="66" t="s">
        <v>106</v>
      </c>
      <c r="C50" s="32"/>
      <c r="D50" s="10"/>
      <c r="E50" s="32">
        <v>14.73</v>
      </c>
      <c r="F50" s="32">
        <v>14.73</v>
      </c>
      <c r="G50" s="5">
        <f t="shared" si="2"/>
        <v>0</v>
      </c>
      <c r="H50" s="5"/>
      <c r="I50" s="5"/>
      <c r="J50" s="5"/>
      <c r="K50" s="99">
        <f t="shared" si="1"/>
        <v>0</v>
      </c>
    </row>
    <row r="51" spans="2:11" ht="15.6" thickTop="1" thickBot="1" x14ac:dyDescent="0.35">
      <c r="B51" s="66" t="s">
        <v>18</v>
      </c>
      <c r="C51" s="32"/>
      <c r="D51" s="10"/>
      <c r="E51" s="32">
        <v>1.62</v>
      </c>
      <c r="F51" s="32">
        <v>1.62</v>
      </c>
      <c r="G51" s="5">
        <f t="shared" si="2"/>
        <v>0</v>
      </c>
      <c r="H51" s="5"/>
      <c r="I51" s="5"/>
      <c r="J51" s="5"/>
      <c r="K51" s="99">
        <f t="shared" si="1"/>
        <v>0</v>
      </c>
    </row>
    <row r="52" spans="2:11" ht="15.6" thickTop="1" thickBot="1" x14ac:dyDescent="0.35">
      <c r="B52" s="66" t="s">
        <v>19</v>
      </c>
      <c r="C52" s="32"/>
      <c r="D52" s="10"/>
      <c r="E52" s="32">
        <v>78.45</v>
      </c>
      <c r="F52" s="32">
        <v>78.45</v>
      </c>
      <c r="G52" s="5">
        <f t="shared" si="2"/>
        <v>0</v>
      </c>
      <c r="H52" s="5"/>
      <c r="I52" s="5"/>
      <c r="J52" s="5"/>
      <c r="K52" s="99">
        <f t="shared" si="1"/>
        <v>0</v>
      </c>
    </row>
    <row r="53" spans="2:11" ht="15.6" thickTop="1" thickBot="1" x14ac:dyDescent="0.35">
      <c r="B53" s="66" t="s">
        <v>107</v>
      </c>
      <c r="C53" s="32"/>
      <c r="D53" s="10"/>
      <c r="E53" s="32">
        <v>23.79</v>
      </c>
      <c r="F53" s="32">
        <v>24.28</v>
      </c>
      <c r="G53" s="5">
        <f t="shared" si="2"/>
        <v>0.49000000000000199</v>
      </c>
      <c r="H53" s="5"/>
      <c r="I53" s="5"/>
      <c r="J53" s="5"/>
      <c r="K53" s="99">
        <f t="shared" si="1"/>
        <v>5.2533157894737057</v>
      </c>
    </row>
    <row r="54" spans="2:11" ht="15.6" thickTop="1" thickBot="1" x14ac:dyDescent="0.35">
      <c r="B54" s="66" t="s">
        <v>108</v>
      </c>
      <c r="C54" s="32"/>
      <c r="D54" s="10"/>
      <c r="E54" s="32">
        <v>5.96</v>
      </c>
      <c r="F54" s="32">
        <v>5.96</v>
      </c>
      <c r="G54" s="5">
        <f t="shared" si="2"/>
        <v>0</v>
      </c>
      <c r="H54" s="5"/>
      <c r="I54" s="5"/>
      <c r="J54" s="5"/>
      <c r="K54" s="99">
        <f t="shared" si="1"/>
        <v>0</v>
      </c>
    </row>
    <row r="55" spans="2:11" ht="15.6" thickTop="1" thickBot="1" x14ac:dyDescent="0.35">
      <c r="B55" s="66" t="s">
        <v>20</v>
      </c>
      <c r="C55" s="32"/>
      <c r="D55" s="10"/>
      <c r="E55" s="32">
        <v>19.22</v>
      </c>
      <c r="F55" s="32">
        <v>20</v>
      </c>
      <c r="G55" s="5">
        <f t="shared" si="2"/>
        <v>0.78000000000000114</v>
      </c>
      <c r="H55" s="5"/>
      <c r="I55" s="5"/>
      <c r="J55" s="5"/>
      <c r="K55" s="99">
        <f t="shared" si="1"/>
        <v>8.362421052631591</v>
      </c>
    </row>
    <row r="56" spans="2:11" ht="15.6" thickTop="1" thickBot="1" x14ac:dyDescent="0.35">
      <c r="B56" s="66" t="s">
        <v>21</v>
      </c>
      <c r="C56" s="32"/>
      <c r="D56" s="10"/>
      <c r="E56" s="32">
        <v>4.1900000000000004</v>
      </c>
      <c r="F56" s="32">
        <v>4.28</v>
      </c>
      <c r="G56" s="5">
        <f t="shared" si="2"/>
        <v>8.9999999999999858E-2</v>
      </c>
      <c r="H56" s="5"/>
      <c r="I56" s="5"/>
      <c r="J56" s="5"/>
      <c r="K56" s="99">
        <f t="shared" si="1"/>
        <v>0.96489473684210381</v>
      </c>
    </row>
    <row r="57" spans="2:11" ht="15.6" thickTop="1" thickBot="1" x14ac:dyDescent="0.35">
      <c r="B57" s="66" t="s">
        <v>22</v>
      </c>
      <c r="C57" s="32"/>
      <c r="D57" s="10"/>
      <c r="E57" s="32">
        <v>56.25</v>
      </c>
      <c r="F57" s="32">
        <v>56.34</v>
      </c>
      <c r="G57" s="5">
        <f t="shared" si="2"/>
        <v>9.0000000000003411E-2</v>
      </c>
      <c r="H57" s="5"/>
      <c r="I57" s="5"/>
      <c r="J57" s="5"/>
      <c r="K57" s="99">
        <f t="shared" si="1"/>
        <v>0.96489473684214189</v>
      </c>
    </row>
    <row r="58" spans="2:11" ht="15.6" thickTop="1" thickBot="1" x14ac:dyDescent="0.35">
      <c r="B58" s="66" t="s">
        <v>23</v>
      </c>
      <c r="C58" s="32"/>
      <c r="D58" s="10"/>
      <c r="E58" s="32">
        <v>12.67</v>
      </c>
      <c r="F58" s="32">
        <v>12.67</v>
      </c>
      <c r="G58" s="5">
        <f t="shared" si="2"/>
        <v>0</v>
      </c>
      <c r="H58" s="5"/>
      <c r="I58" s="5"/>
      <c r="J58" s="5"/>
      <c r="K58" s="99">
        <f t="shared" si="1"/>
        <v>0</v>
      </c>
    </row>
    <row r="59" spans="2:11" ht="15.6" thickTop="1" thickBot="1" x14ac:dyDescent="0.35">
      <c r="B59" s="66" t="s">
        <v>24</v>
      </c>
      <c r="C59" s="32"/>
      <c r="D59" s="10"/>
      <c r="E59" s="32">
        <v>11.25</v>
      </c>
      <c r="F59" s="32">
        <v>11.36</v>
      </c>
      <c r="G59" s="5">
        <f t="shared" si="2"/>
        <v>0.10999999999999943</v>
      </c>
      <c r="H59" s="5"/>
      <c r="I59" s="5"/>
      <c r="J59" s="5"/>
      <c r="K59" s="99">
        <f t="shared" si="1"/>
        <v>1.1793157894736781</v>
      </c>
    </row>
    <row r="60" spans="2:11" ht="15.6" thickTop="1" thickBot="1" x14ac:dyDescent="0.35">
      <c r="B60" s="66" t="s">
        <v>25</v>
      </c>
      <c r="C60" s="32"/>
      <c r="D60" s="10"/>
      <c r="E60" s="32">
        <v>2.29</v>
      </c>
      <c r="F60" s="32">
        <v>2.29</v>
      </c>
      <c r="G60" s="5">
        <f t="shared" si="2"/>
        <v>0</v>
      </c>
      <c r="H60" s="5"/>
      <c r="I60" s="5"/>
      <c r="J60" s="5"/>
      <c r="K60" s="99">
        <f t="shared" si="1"/>
        <v>0</v>
      </c>
    </row>
    <row r="61" spans="2:11" ht="15.6" thickTop="1" thickBot="1" x14ac:dyDescent="0.35">
      <c r="B61" s="66" t="s">
        <v>26</v>
      </c>
      <c r="C61" s="32"/>
      <c r="D61" s="10"/>
      <c r="E61" s="32">
        <v>16.47</v>
      </c>
      <c r="F61" s="32">
        <v>16.670000000000002</v>
      </c>
      <c r="G61" s="5">
        <f t="shared" si="2"/>
        <v>0.20000000000000284</v>
      </c>
      <c r="H61" s="5"/>
      <c r="I61" s="5"/>
      <c r="J61" s="5"/>
      <c r="K61" s="99">
        <f t="shared" si="1"/>
        <v>2.14421052631582</v>
      </c>
    </row>
    <row r="62" spans="2:11" ht="15.6" thickTop="1" thickBot="1" x14ac:dyDescent="0.35">
      <c r="B62" s="66" t="s">
        <v>27</v>
      </c>
      <c r="C62" s="32"/>
      <c r="D62" s="10"/>
      <c r="E62" s="32">
        <v>17.52</v>
      </c>
      <c r="F62" s="32">
        <v>18.04</v>
      </c>
      <c r="G62" s="5">
        <f t="shared" si="2"/>
        <v>0.51999999999999957</v>
      </c>
      <c r="H62" s="5"/>
      <c r="I62" s="5"/>
      <c r="J62" s="5"/>
      <c r="K62" s="99">
        <f t="shared" si="1"/>
        <v>5.5749473684210482</v>
      </c>
    </row>
    <row r="63" spans="2:11" ht="15.6" thickTop="1" thickBot="1" x14ac:dyDescent="0.35">
      <c r="B63" s="66" t="s">
        <v>109</v>
      </c>
      <c r="C63" s="32"/>
      <c r="D63" s="10"/>
      <c r="E63" s="32">
        <v>51.87</v>
      </c>
      <c r="F63" s="32">
        <v>51.87</v>
      </c>
      <c r="G63" s="5">
        <f t="shared" si="2"/>
        <v>0</v>
      </c>
      <c r="H63" s="5"/>
      <c r="I63" s="5"/>
      <c r="J63" s="5"/>
      <c r="K63" s="99">
        <f t="shared" si="1"/>
        <v>0</v>
      </c>
    </row>
    <row r="64" spans="2:11" ht="15.6" thickTop="1" thickBot="1" x14ac:dyDescent="0.35">
      <c r="B64" s="66" t="s">
        <v>28</v>
      </c>
      <c r="C64" s="32"/>
      <c r="D64" s="10"/>
      <c r="E64" s="32">
        <v>9.31</v>
      </c>
      <c r="F64" s="32">
        <v>9.31</v>
      </c>
      <c r="G64" s="5">
        <f t="shared" si="2"/>
        <v>0</v>
      </c>
      <c r="H64" s="5"/>
      <c r="I64" s="5"/>
      <c r="J64" s="5"/>
      <c r="K64" s="99">
        <f t="shared" si="1"/>
        <v>0</v>
      </c>
    </row>
    <row r="65" spans="2:11" ht="15.6" thickTop="1" thickBot="1" x14ac:dyDescent="0.35">
      <c r="B65" s="66" t="s">
        <v>29</v>
      </c>
      <c r="C65" s="32"/>
      <c r="D65" s="10"/>
      <c r="E65" s="32">
        <v>34.68</v>
      </c>
      <c r="F65" s="32">
        <v>34.700000000000003</v>
      </c>
      <c r="G65" s="5">
        <f t="shared" si="2"/>
        <v>2.0000000000003126E-2</v>
      </c>
      <c r="H65" s="5"/>
      <c r="I65" s="5"/>
      <c r="J65" s="5"/>
      <c r="K65" s="99">
        <f t="shared" si="1"/>
        <v>0.21442105263161246</v>
      </c>
    </row>
    <row r="66" spans="2:11" ht="15.6" thickTop="1" thickBot="1" x14ac:dyDescent="0.35">
      <c r="B66" s="66" t="s">
        <v>30</v>
      </c>
      <c r="C66" s="32"/>
      <c r="D66" s="10"/>
      <c r="E66" s="32">
        <v>0.98</v>
      </c>
      <c r="F66" s="32">
        <v>0.98</v>
      </c>
      <c r="G66" s="5">
        <f t="shared" si="2"/>
        <v>0</v>
      </c>
      <c r="H66" s="5"/>
      <c r="I66" s="5"/>
      <c r="J66" s="5"/>
      <c r="K66" s="99">
        <f t="shared" si="1"/>
        <v>0</v>
      </c>
    </row>
    <row r="67" spans="2:11" ht="15.6" thickTop="1" thickBot="1" x14ac:dyDescent="0.35">
      <c r="B67" s="66" t="s">
        <v>31</v>
      </c>
      <c r="C67" s="32"/>
      <c r="D67" s="10"/>
      <c r="E67" s="32">
        <v>5.95</v>
      </c>
      <c r="F67" s="32">
        <v>6.12</v>
      </c>
      <c r="G67" s="5">
        <f t="shared" si="2"/>
        <v>0.16999999999999993</v>
      </c>
      <c r="H67" s="5"/>
      <c r="I67" s="5"/>
      <c r="J67" s="5"/>
      <c r="K67" s="99">
        <f t="shared" si="1"/>
        <v>1.8225789473684204</v>
      </c>
    </row>
    <row r="68" spans="2:11" ht="15.6" thickTop="1" thickBot="1" x14ac:dyDescent="0.35">
      <c r="B68" s="66" t="s">
        <v>32</v>
      </c>
      <c r="C68" s="32"/>
      <c r="D68" s="10"/>
      <c r="E68" s="32">
        <v>30.38</v>
      </c>
      <c r="F68" s="32">
        <v>30.75</v>
      </c>
      <c r="G68" s="5">
        <f t="shared" si="2"/>
        <v>0.37000000000000099</v>
      </c>
      <c r="H68" s="5"/>
      <c r="I68" s="5"/>
      <c r="J68" s="5"/>
      <c r="K68" s="99">
        <f t="shared" si="1"/>
        <v>3.9667894736842211</v>
      </c>
    </row>
    <row r="69" spans="2:11" ht="15.6" thickTop="1" thickBot="1" x14ac:dyDescent="0.35">
      <c r="B69" s="66" t="s">
        <v>33</v>
      </c>
      <c r="C69" s="32"/>
      <c r="D69" s="10"/>
      <c r="E69" s="32">
        <v>19.13</v>
      </c>
      <c r="F69" s="32">
        <v>19.13</v>
      </c>
      <c r="G69" s="5">
        <f t="shared" si="2"/>
        <v>0</v>
      </c>
      <c r="H69" s="5"/>
      <c r="I69" s="5"/>
      <c r="J69" s="5"/>
      <c r="K69" s="99">
        <f t="shared" si="1"/>
        <v>0</v>
      </c>
    </row>
    <row r="70" spans="2:11" ht="15.6" thickTop="1" thickBot="1" x14ac:dyDescent="0.35">
      <c r="B70" s="66" t="s">
        <v>34</v>
      </c>
      <c r="C70" s="32"/>
      <c r="D70" s="10"/>
      <c r="E70" s="32">
        <v>14.1</v>
      </c>
      <c r="F70" s="32">
        <v>14.21</v>
      </c>
      <c r="G70" s="5">
        <f t="shared" si="2"/>
        <v>0.11000000000000121</v>
      </c>
      <c r="H70" s="5"/>
      <c r="I70" s="5"/>
      <c r="J70" s="5"/>
      <c r="K70" s="99">
        <f t="shared" si="1"/>
        <v>1.1793157894736972</v>
      </c>
    </row>
    <row r="71" spans="2:11" ht="15.6" thickTop="1" thickBot="1" x14ac:dyDescent="0.35">
      <c r="B71" s="66" t="s">
        <v>110</v>
      </c>
      <c r="C71" s="32"/>
      <c r="D71" s="10"/>
      <c r="E71" s="32">
        <v>1</v>
      </c>
      <c r="F71" s="32">
        <v>1</v>
      </c>
      <c r="G71" s="5">
        <f t="shared" si="2"/>
        <v>0</v>
      </c>
      <c r="H71" s="5"/>
      <c r="I71" s="5"/>
      <c r="J71" s="5"/>
      <c r="K71" s="99">
        <f t="shared" si="1"/>
        <v>0</v>
      </c>
    </row>
    <row r="72" spans="2:11" ht="15.6" thickTop="1" thickBot="1" x14ac:dyDescent="0.35">
      <c r="B72" s="66" t="s">
        <v>35</v>
      </c>
      <c r="C72" s="32"/>
      <c r="D72" s="10"/>
      <c r="E72" s="32">
        <v>40.28</v>
      </c>
      <c r="F72" s="32">
        <v>40.89</v>
      </c>
      <c r="G72" s="5">
        <f t="shared" si="2"/>
        <v>0.60999999999999943</v>
      </c>
      <c r="H72" s="5"/>
      <c r="I72" s="5"/>
      <c r="J72" s="5"/>
      <c r="K72" s="99">
        <f t="shared" si="1"/>
        <v>6.5398421052631521</v>
      </c>
    </row>
    <row r="73" spans="2:11" ht="15.6" thickTop="1" thickBot="1" x14ac:dyDescent="0.35">
      <c r="B73" s="66" t="s">
        <v>111</v>
      </c>
      <c r="C73" s="32"/>
      <c r="D73" s="10"/>
      <c r="E73" s="32">
        <v>1.41</v>
      </c>
      <c r="F73" s="32">
        <v>1.41</v>
      </c>
      <c r="G73" s="5">
        <f t="shared" si="2"/>
        <v>0</v>
      </c>
      <c r="H73" s="5"/>
      <c r="I73" s="5"/>
      <c r="J73" s="5"/>
      <c r="K73" s="99">
        <f t="shared" si="1"/>
        <v>0</v>
      </c>
    </row>
    <row r="74" spans="2:11" ht="15.6" thickTop="1" thickBot="1" x14ac:dyDescent="0.35">
      <c r="B74" s="66" t="s">
        <v>36</v>
      </c>
      <c r="C74" s="32"/>
      <c r="D74" s="10"/>
      <c r="E74" s="32">
        <v>53.55</v>
      </c>
      <c r="F74" s="32">
        <v>53.82</v>
      </c>
      <c r="G74" s="5">
        <f t="shared" si="2"/>
        <v>0.27000000000000313</v>
      </c>
      <c r="H74" s="5"/>
      <c r="I74" s="5"/>
      <c r="J74" s="5"/>
      <c r="K74" s="99">
        <f t="shared" si="1"/>
        <v>2.8946842105263495</v>
      </c>
    </row>
    <row r="75" spans="2:11" ht="15.6" thickTop="1" thickBot="1" x14ac:dyDescent="0.35">
      <c r="B75" s="66" t="s">
        <v>37</v>
      </c>
      <c r="C75" s="32"/>
      <c r="D75" s="10"/>
      <c r="E75" s="32">
        <v>11.64</v>
      </c>
      <c r="F75" s="32">
        <v>11.7</v>
      </c>
      <c r="G75" s="5">
        <f t="shared" si="2"/>
        <v>5.9999999999998721E-2</v>
      </c>
      <c r="H75" s="5"/>
      <c r="I75" s="5"/>
      <c r="J75" s="5"/>
      <c r="K75" s="99">
        <f t="shared" si="1"/>
        <v>0.6432631578947231</v>
      </c>
    </row>
    <row r="76" spans="2:11" ht="15.6" thickTop="1" thickBot="1" x14ac:dyDescent="0.35">
      <c r="B76" s="66" t="s">
        <v>38</v>
      </c>
      <c r="C76" s="32"/>
      <c r="D76" s="10"/>
      <c r="E76" s="32">
        <v>2.21</v>
      </c>
      <c r="F76" s="32">
        <v>2.21</v>
      </c>
      <c r="G76" s="5">
        <f t="shared" si="2"/>
        <v>0</v>
      </c>
      <c r="H76" s="5"/>
      <c r="I76" s="5"/>
      <c r="J76" s="5"/>
      <c r="K76" s="99">
        <f t="shared" si="1"/>
        <v>0</v>
      </c>
    </row>
    <row r="77" spans="2:11" ht="15.6" thickTop="1" thickBot="1" x14ac:dyDescent="0.35">
      <c r="B77" s="66" t="s">
        <v>39</v>
      </c>
      <c r="C77" s="32"/>
      <c r="D77" s="10"/>
      <c r="E77" s="32">
        <v>1.44</v>
      </c>
      <c r="F77" s="32">
        <v>1.44</v>
      </c>
      <c r="G77" s="5">
        <f t="shared" si="2"/>
        <v>0</v>
      </c>
      <c r="H77" s="5"/>
      <c r="I77" s="5"/>
      <c r="J77" s="5"/>
      <c r="K77" s="99">
        <f t="shared" si="1"/>
        <v>0</v>
      </c>
    </row>
    <row r="78" spans="2:11" ht="15.6" thickTop="1" thickBot="1" x14ac:dyDescent="0.35">
      <c r="B78" s="66" t="s">
        <v>40</v>
      </c>
      <c r="C78" s="32"/>
      <c r="D78" s="10"/>
      <c r="E78" s="32">
        <v>1.86</v>
      </c>
      <c r="F78" s="32">
        <v>1.86</v>
      </c>
      <c r="G78" s="5">
        <f t="shared" si="2"/>
        <v>0</v>
      </c>
      <c r="H78" s="5"/>
      <c r="I78" s="5"/>
      <c r="J78" s="5"/>
      <c r="K78" s="99">
        <f t="shared" si="1"/>
        <v>0</v>
      </c>
    </row>
    <row r="79" spans="2:11" ht="15.6" thickTop="1" thickBot="1" x14ac:dyDescent="0.35">
      <c r="B79" s="66" t="s">
        <v>112</v>
      </c>
      <c r="C79" s="32"/>
      <c r="D79" s="10"/>
      <c r="E79" s="32">
        <v>1.2</v>
      </c>
      <c r="F79" s="32">
        <v>1.2</v>
      </c>
      <c r="G79" s="5">
        <f t="shared" si="2"/>
        <v>0</v>
      </c>
      <c r="H79" s="5"/>
      <c r="I79" s="5"/>
      <c r="J79" s="5"/>
      <c r="K79" s="99">
        <f t="shared" si="1"/>
        <v>0</v>
      </c>
    </row>
    <row r="80" spans="2:11" ht="15.6" thickTop="1" thickBot="1" x14ac:dyDescent="0.35">
      <c r="B80" s="66" t="s">
        <v>113</v>
      </c>
      <c r="C80" s="32"/>
      <c r="D80" s="10"/>
      <c r="E80" s="32">
        <v>5.59</v>
      </c>
      <c r="F80" s="32">
        <v>6.81</v>
      </c>
      <c r="G80" s="5">
        <f t="shared" si="2"/>
        <v>1.2199999999999998</v>
      </c>
      <c r="H80" s="5"/>
      <c r="I80" s="5"/>
      <c r="J80" s="5"/>
      <c r="K80" s="99">
        <f t="shared" si="1"/>
        <v>13.079684210526313</v>
      </c>
    </row>
    <row r="81" spans="2:14" ht="15.6" thickTop="1" thickBot="1" x14ac:dyDescent="0.35">
      <c r="B81" s="66" t="s">
        <v>114</v>
      </c>
      <c r="C81" s="32"/>
      <c r="D81" s="10"/>
      <c r="E81" s="32">
        <v>9.66</v>
      </c>
      <c r="F81" s="32">
        <v>9.74</v>
      </c>
      <c r="G81" s="5">
        <f t="shared" si="2"/>
        <v>8.0000000000000071E-2</v>
      </c>
      <c r="H81" s="5"/>
      <c r="I81" s="5"/>
      <c r="J81" s="5"/>
      <c r="K81" s="99">
        <f t="shared" si="1"/>
        <v>0.8576842105263166</v>
      </c>
    </row>
    <row r="82" spans="2:14" ht="15.6" thickTop="1" thickBot="1" x14ac:dyDescent="0.35">
      <c r="B82" s="66" t="s">
        <v>115</v>
      </c>
      <c r="C82" s="32"/>
      <c r="D82" s="10"/>
      <c r="E82" s="32">
        <v>1.97</v>
      </c>
      <c r="F82" s="32">
        <v>1.97</v>
      </c>
      <c r="G82" s="5">
        <f t="shared" si="2"/>
        <v>0</v>
      </c>
      <c r="H82" s="5"/>
      <c r="I82" s="5"/>
      <c r="J82" s="5"/>
      <c r="K82" s="99">
        <f t="shared" si="1"/>
        <v>0</v>
      </c>
    </row>
    <row r="83" spans="2:14" ht="15.6" thickTop="1" thickBot="1" x14ac:dyDescent="0.35">
      <c r="B83" s="66" t="s">
        <v>116</v>
      </c>
      <c r="C83" s="32"/>
      <c r="D83" s="10"/>
      <c r="E83" s="32">
        <v>5.71</v>
      </c>
      <c r="F83" s="32">
        <v>5.71</v>
      </c>
      <c r="G83" s="5">
        <f t="shared" si="2"/>
        <v>0</v>
      </c>
      <c r="H83" s="5"/>
      <c r="I83" s="5"/>
      <c r="J83" s="5"/>
      <c r="K83" s="99">
        <f t="shared" ref="K83:K86" si="3">+G83*I$6</f>
        <v>0</v>
      </c>
    </row>
    <row r="84" spans="2:14" ht="15.6" thickTop="1" thickBot="1" x14ac:dyDescent="0.35">
      <c r="B84" s="66" t="s">
        <v>41</v>
      </c>
      <c r="C84" s="32"/>
      <c r="D84" s="10"/>
      <c r="E84" s="32">
        <v>1.8</v>
      </c>
      <c r="F84" s="32">
        <v>1.8</v>
      </c>
      <c r="G84" s="5">
        <f t="shared" si="2"/>
        <v>0</v>
      </c>
      <c r="H84" s="5"/>
      <c r="I84" s="5"/>
      <c r="J84" s="5"/>
      <c r="K84" s="99">
        <f t="shared" si="3"/>
        <v>0</v>
      </c>
    </row>
    <row r="85" spans="2:14" ht="15.6" thickTop="1" thickBot="1" x14ac:dyDescent="0.35">
      <c r="B85" s="66" t="s">
        <v>42</v>
      </c>
      <c r="C85" s="32"/>
      <c r="D85" s="10"/>
      <c r="E85" s="32">
        <v>6.32</v>
      </c>
      <c r="F85" s="32">
        <v>6.32</v>
      </c>
      <c r="G85" s="5">
        <f t="shared" si="2"/>
        <v>0</v>
      </c>
      <c r="H85" s="5"/>
      <c r="I85" s="5"/>
      <c r="J85" s="5"/>
      <c r="K85" s="99">
        <f t="shared" si="3"/>
        <v>0</v>
      </c>
    </row>
    <row r="86" spans="2:14" ht="15" thickTop="1" x14ac:dyDescent="0.3">
      <c r="B86" s="66" t="s">
        <v>117</v>
      </c>
      <c r="C86" s="32"/>
      <c r="D86" s="10"/>
      <c r="E86" s="32">
        <v>1.57</v>
      </c>
      <c r="F86" s="32">
        <v>1.57</v>
      </c>
      <c r="G86" s="5">
        <f t="shared" si="2"/>
        <v>0</v>
      </c>
      <c r="H86" s="5"/>
      <c r="I86" s="5"/>
      <c r="J86" s="5"/>
      <c r="K86" s="99">
        <f t="shared" si="3"/>
        <v>0</v>
      </c>
    </row>
    <row r="87" spans="2:14" x14ac:dyDescent="0.3">
      <c r="B87" s="68" t="s">
        <v>43</v>
      </c>
      <c r="C87" s="32"/>
      <c r="D87" s="10"/>
      <c r="E87" s="32">
        <v>162.61000000000001</v>
      </c>
      <c r="F87" s="32">
        <v>162.61000000000001</v>
      </c>
      <c r="G87" s="5">
        <f t="shared" si="2"/>
        <v>0</v>
      </c>
      <c r="H87" s="5"/>
      <c r="I87" s="5"/>
      <c r="J87" s="5"/>
      <c r="K87" s="7">
        <f t="shared" ref="K87:K104" si="4">+G87*I$9</f>
        <v>0</v>
      </c>
      <c r="M87" s="56">
        <f>SUM(K18:K87)</f>
        <v>204.74657894736856</v>
      </c>
      <c r="N87">
        <v>203.7</v>
      </c>
    </row>
    <row r="88" spans="2:14" x14ac:dyDescent="0.3">
      <c r="B88" s="68" t="s">
        <v>44</v>
      </c>
      <c r="C88" s="32"/>
      <c r="D88" s="10"/>
      <c r="E88" s="32">
        <v>142.71</v>
      </c>
      <c r="F88" s="32">
        <v>149.55000000000001</v>
      </c>
      <c r="G88" s="5">
        <f t="shared" si="2"/>
        <v>6.8400000000000034</v>
      </c>
      <c r="H88" s="33"/>
      <c r="I88" s="5"/>
      <c r="J88" s="5"/>
      <c r="K88" s="7">
        <f t="shared" si="4"/>
        <v>53.779145228215789</v>
      </c>
      <c r="N88" s="56">
        <f>+N87-M87</f>
        <v>-1.0465789473685732</v>
      </c>
    </row>
    <row r="89" spans="2:14" x14ac:dyDescent="0.3">
      <c r="B89" s="68" t="s">
        <v>118</v>
      </c>
      <c r="C89" s="32"/>
      <c r="D89" s="10"/>
      <c r="E89" s="32">
        <v>185.48</v>
      </c>
      <c r="F89" s="32">
        <v>195.33</v>
      </c>
      <c r="G89" s="5">
        <f t="shared" si="2"/>
        <v>9.8500000000000227</v>
      </c>
      <c r="H89" s="33"/>
      <c r="I89" s="5"/>
      <c r="J89" s="5"/>
      <c r="K89" s="7">
        <f t="shared" si="4"/>
        <v>77.445114107883995</v>
      </c>
    </row>
    <row r="90" spans="2:14" x14ac:dyDescent="0.3">
      <c r="B90" s="68" t="s">
        <v>119</v>
      </c>
      <c r="C90" s="32"/>
      <c r="D90" s="10"/>
      <c r="E90" s="32">
        <v>43.59</v>
      </c>
      <c r="F90" s="32">
        <v>46.31</v>
      </c>
      <c r="G90" s="5">
        <f t="shared" si="2"/>
        <v>2.7199999999999989</v>
      </c>
      <c r="H90" s="33"/>
      <c r="I90" s="5"/>
      <c r="J90" s="5"/>
      <c r="K90" s="7">
        <f t="shared" si="4"/>
        <v>21.385858921161816</v>
      </c>
    </row>
    <row r="91" spans="2:14" x14ac:dyDescent="0.3">
      <c r="B91" s="68" t="s">
        <v>45</v>
      </c>
      <c r="C91" s="32"/>
      <c r="D91" s="10"/>
      <c r="E91" s="32">
        <v>148.43</v>
      </c>
      <c r="F91" s="32">
        <v>148.43</v>
      </c>
      <c r="G91" s="5">
        <f t="shared" si="2"/>
        <v>0</v>
      </c>
      <c r="H91" s="33"/>
      <c r="I91" s="5"/>
      <c r="J91" s="5"/>
      <c r="K91" s="7">
        <f t="shared" si="4"/>
        <v>0</v>
      </c>
    </row>
    <row r="92" spans="2:14" x14ac:dyDescent="0.3">
      <c r="B92" s="68" t="s">
        <v>46</v>
      </c>
      <c r="C92" s="32"/>
      <c r="D92" s="10"/>
      <c r="E92" s="32">
        <v>317.60000000000002</v>
      </c>
      <c r="F92" s="32">
        <v>322.77999999999997</v>
      </c>
      <c r="G92" s="5">
        <f t="shared" si="2"/>
        <v>5.17999999999995</v>
      </c>
      <c r="H92" s="33"/>
      <c r="I92" s="5"/>
      <c r="J92" s="5"/>
      <c r="K92" s="7">
        <f t="shared" si="4"/>
        <v>40.727481327800433</v>
      </c>
    </row>
    <row r="93" spans="2:14" x14ac:dyDescent="0.3">
      <c r="B93" s="68" t="s">
        <v>47</v>
      </c>
      <c r="C93" s="32"/>
      <c r="D93" s="10"/>
      <c r="E93" s="32">
        <v>61.48</v>
      </c>
      <c r="F93" s="32">
        <v>61.48</v>
      </c>
      <c r="G93" s="5">
        <f t="shared" si="2"/>
        <v>0</v>
      </c>
      <c r="H93" s="33"/>
      <c r="I93" s="5"/>
      <c r="J93" s="5"/>
      <c r="K93" s="7">
        <f t="shared" si="4"/>
        <v>0</v>
      </c>
    </row>
    <row r="94" spans="2:14" x14ac:dyDescent="0.3">
      <c r="B94" s="68" t="s">
        <v>48</v>
      </c>
      <c r="C94" s="32"/>
      <c r="D94" s="10"/>
      <c r="E94" s="32">
        <v>167.73</v>
      </c>
      <c r="F94" s="32">
        <v>174.15</v>
      </c>
      <c r="G94" s="5">
        <f t="shared" si="2"/>
        <v>6.4200000000000159</v>
      </c>
      <c r="H94" s="33"/>
      <c r="I94" s="5"/>
      <c r="J94" s="5"/>
      <c r="K94" s="7">
        <f t="shared" si="4"/>
        <v>50.476917012448254</v>
      </c>
    </row>
    <row r="95" spans="2:14" x14ac:dyDescent="0.3">
      <c r="B95" s="68" t="s">
        <v>49</v>
      </c>
      <c r="C95" s="32"/>
      <c r="D95" s="10"/>
      <c r="E95" s="32">
        <v>247.26</v>
      </c>
      <c r="F95" s="32">
        <v>257.64999999999998</v>
      </c>
      <c r="G95" s="5">
        <f t="shared" si="2"/>
        <v>10.389999999999986</v>
      </c>
      <c r="H95" s="33"/>
      <c r="I95" s="5"/>
      <c r="J95" s="5"/>
      <c r="K95" s="7">
        <f t="shared" si="4"/>
        <v>81.690836099584956</v>
      </c>
    </row>
    <row r="96" spans="2:14" x14ac:dyDescent="0.3">
      <c r="B96" s="69" t="s">
        <v>50</v>
      </c>
      <c r="C96" s="32"/>
      <c r="D96" s="10"/>
      <c r="E96" s="32">
        <v>397.4</v>
      </c>
      <c r="F96" s="32">
        <v>397.58</v>
      </c>
      <c r="G96" s="5">
        <f t="shared" si="2"/>
        <v>0.18000000000000682</v>
      </c>
      <c r="H96" s="33"/>
      <c r="I96" s="5"/>
      <c r="J96" s="5"/>
      <c r="K96" s="7">
        <f t="shared" si="4"/>
        <v>1.4152406639004684</v>
      </c>
    </row>
    <row r="97" spans="2:11" x14ac:dyDescent="0.3">
      <c r="B97" s="68" t="s">
        <v>51</v>
      </c>
      <c r="C97" s="32"/>
      <c r="D97" s="10"/>
      <c r="E97" s="32">
        <v>106.83</v>
      </c>
      <c r="F97" s="32">
        <v>110.44</v>
      </c>
      <c r="G97" s="5">
        <f t="shared" si="2"/>
        <v>3.6099999999999994</v>
      </c>
      <c r="H97" s="33"/>
      <c r="I97" s="5"/>
      <c r="J97" s="5"/>
      <c r="K97" s="7">
        <f t="shared" si="4"/>
        <v>28.383437759336093</v>
      </c>
    </row>
    <row r="98" spans="2:11" x14ac:dyDescent="0.3">
      <c r="B98" s="68" t="s">
        <v>52</v>
      </c>
      <c r="C98" s="32"/>
      <c r="D98" s="10"/>
      <c r="E98" s="32">
        <v>71.41</v>
      </c>
      <c r="F98" s="32">
        <v>72.39</v>
      </c>
      <c r="G98" s="5">
        <f t="shared" si="2"/>
        <v>0.98000000000000398</v>
      </c>
      <c r="H98" s="33"/>
      <c r="I98" s="5"/>
      <c r="J98" s="5"/>
      <c r="K98" s="7">
        <f t="shared" si="4"/>
        <v>7.7051991701245122</v>
      </c>
    </row>
    <row r="99" spans="2:11" x14ac:dyDescent="0.3">
      <c r="B99" s="68" t="s">
        <v>120</v>
      </c>
      <c r="C99" s="32"/>
      <c r="D99" s="10"/>
      <c r="E99" s="32">
        <v>337.04</v>
      </c>
      <c r="F99" s="32">
        <v>356.85</v>
      </c>
      <c r="G99" s="5">
        <f t="shared" si="2"/>
        <v>19.810000000000002</v>
      </c>
      <c r="H99" s="33"/>
      <c r="I99" s="5"/>
      <c r="J99" s="5"/>
      <c r="K99" s="7">
        <f t="shared" si="4"/>
        <v>155.75509751037345</v>
      </c>
    </row>
    <row r="100" spans="2:11" x14ac:dyDescent="0.3">
      <c r="B100" s="68" t="s">
        <v>53</v>
      </c>
      <c r="C100" s="32"/>
      <c r="D100" s="10"/>
      <c r="E100" s="32">
        <v>168.85</v>
      </c>
      <c r="F100" s="32">
        <v>185.34</v>
      </c>
      <c r="G100" s="5">
        <f t="shared" si="2"/>
        <v>16.490000000000009</v>
      </c>
      <c r="H100" s="33"/>
      <c r="I100" s="5"/>
      <c r="J100" s="5"/>
      <c r="K100" s="7">
        <f t="shared" si="4"/>
        <v>129.65176970954363</v>
      </c>
    </row>
    <row r="101" spans="2:11" x14ac:dyDescent="0.3">
      <c r="B101" s="68" t="s">
        <v>121</v>
      </c>
      <c r="C101" s="32"/>
      <c r="D101" s="10"/>
      <c r="E101" s="32">
        <v>37.450000000000003</v>
      </c>
      <c r="F101" s="32">
        <v>37.56</v>
      </c>
      <c r="G101" s="5">
        <f t="shared" ref="G101:G155" si="5">+F101-E101</f>
        <v>0.10999999999999943</v>
      </c>
      <c r="H101" s="33"/>
      <c r="I101" s="5"/>
      <c r="J101" s="5"/>
      <c r="K101" s="7">
        <f t="shared" si="4"/>
        <v>0.86486929460580464</v>
      </c>
    </row>
    <row r="102" spans="2:11" x14ac:dyDescent="0.3">
      <c r="B102" s="68" t="s">
        <v>54</v>
      </c>
      <c r="C102" s="32"/>
      <c r="D102" s="10"/>
      <c r="E102" s="32">
        <v>111.18</v>
      </c>
      <c r="F102" s="32">
        <v>111.22</v>
      </c>
      <c r="G102" s="5">
        <f t="shared" si="5"/>
        <v>3.9999999999992042E-2</v>
      </c>
      <c r="H102" s="33"/>
      <c r="I102" s="5"/>
      <c r="J102" s="5"/>
      <c r="K102" s="7">
        <f t="shared" si="4"/>
        <v>0.31449792531114074</v>
      </c>
    </row>
    <row r="103" spans="2:11" x14ac:dyDescent="0.3">
      <c r="B103" s="68" t="s">
        <v>55</v>
      </c>
      <c r="C103" s="32"/>
      <c r="D103" s="10"/>
      <c r="E103" s="32">
        <v>104.85</v>
      </c>
      <c r="F103" s="32">
        <v>112.01</v>
      </c>
      <c r="G103" s="5">
        <f t="shared" si="5"/>
        <v>7.1600000000000108</v>
      </c>
      <c r="H103" s="33"/>
      <c r="I103" s="5"/>
      <c r="J103" s="5"/>
      <c r="K103" s="7">
        <f t="shared" si="4"/>
        <v>56.295128630705477</v>
      </c>
    </row>
    <row r="104" spans="2:11" x14ac:dyDescent="0.3">
      <c r="B104" s="68" t="s">
        <v>122</v>
      </c>
      <c r="C104" s="32"/>
      <c r="D104" s="10"/>
      <c r="E104" s="32">
        <v>376.13</v>
      </c>
      <c r="F104" s="32">
        <v>395.36</v>
      </c>
      <c r="G104" s="5">
        <f t="shared" si="5"/>
        <v>19.230000000000018</v>
      </c>
      <c r="H104" s="33"/>
      <c r="I104" s="5"/>
      <c r="J104" s="5"/>
      <c r="K104" s="7">
        <f t="shared" si="4"/>
        <v>151.19487759336113</v>
      </c>
    </row>
    <row r="105" spans="2:11" x14ac:dyDescent="0.3">
      <c r="B105" s="68" t="s">
        <v>56</v>
      </c>
      <c r="C105" s="32"/>
      <c r="D105" s="10"/>
      <c r="E105" s="32">
        <v>161.91999999999999</v>
      </c>
      <c r="F105" s="32">
        <v>167.84</v>
      </c>
      <c r="G105" s="5">
        <f t="shared" si="5"/>
        <v>5.9200000000000159</v>
      </c>
      <c r="H105" s="33"/>
      <c r="I105" s="5"/>
      <c r="J105" s="5"/>
      <c r="K105" s="7">
        <f t="shared" ref="K105:K155" si="6">+G105*I$9</f>
        <v>46.545692946058217</v>
      </c>
    </row>
    <row r="106" spans="2:11" x14ac:dyDescent="0.3">
      <c r="B106" s="66" t="s">
        <v>57</v>
      </c>
      <c r="C106" s="32"/>
      <c r="D106" s="10"/>
      <c r="E106" s="32">
        <v>165.61</v>
      </c>
      <c r="F106" s="32">
        <v>176.22</v>
      </c>
      <c r="G106" s="5">
        <f t="shared" si="5"/>
        <v>10.609999999999985</v>
      </c>
      <c r="H106" s="33"/>
      <c r="I106" s="5"/>
      <c r="J106" s="5"/>
      <c r="K106" s="7">
        <f t="shared" si="6"/>
        <v>83.420574688796563</v>
      </c>
    </row>
    <row r="107" spans="2:11" x14ac:dyDescent="0.3">
      <c r="B107" s="66" t="s">
        <v>58</v>
      </c>
      <c r="C107" s="32"/>
      <c r="D107" s="10"/>
      <c r="E107" s="32">
        <v>4.82</v>
      </c>
      <c r="F107" s="32">
        <v>4.84</v>
      </c>
      <c r="G107" s="5">
        <f t="shared" si="5"/>
        <v>1.9999999999999574E-2</v>
      </c>
      <c r="H107" s="33"/>
      <c r="I107" s="5"/>
      <c r="J107" s="5"/>
      <c r="K107" s="7">
        <f t="shared" si="6"/>
        <v>0.15724896265559829</v>
      </c>
    </row>
    <row r="108" spans="2:11" x14ac:dyDescent="0.3">
      <c r="B108" s="68" t="s">
        <v>59</v>
      </c>
      <c r="C108" s="32"/>
      <c r="D108" s="10"/>
      <c r="E108" s="32">
        <v>681.73</v>
      </c>
      <c r="F108" s="32">
        <v>701.31</v>
      </c>
      <c r="G108" s="5">
        <f t="shared" si="5"/>
        <v>19.579999999999927</v>
      </c>
      <c r="H108" s="33"/>
      <c r="I108" s="5"/>
      <c r="J108" s="5"/>
      <c r="K108" s="7">
        <f t="shared" si="6"/>
        <v>153.94673443983345</v>
      </c>
    </row>
    <row r="109" spans="2:11" x14ac:dyDescent="0.3">
      <c r="B109" s="68" t="s">
        <v>60</v>
      </c>
      <c r="C109" s="32"/>
      <c r="D109" s="10"/>
      <c r="E109" s="32">
        <v>125.43</v>
      </c>
      <c r="F109" s="32">
        <v>125.62</v>
      </c>
      <c r="G109" s="5">
        <f t="shared" si="5"/>
        <v>0.18999999999999773</v>
      </c>
      <c r="H109" s="33"/>
      <c r="I109" s="5"/>
      <c r="J109" s="5"/>
      <c r="K109" s="7">
        <f t="shared" si="6"/>
        <v>1.4938651452281979</v>
      </c>
    </row>
    <row r="110" spans="2:11" x14ac:dyDescent="0.3">
      <c r="B110" s="68" t="s">
        <v>61</v>
      </c>
      <c r="C110" s="32"/>
      <c r="D110" s="10"/>
      <c r="E110" s="32">
        <v>131.9</v>
      </c>
      <c r="F110" s="32">
        <v>139.41</v>
      </c>
      <c r="G110" s="5">
        <f t="shared" si="5"/>
        <v>7.5099999999999909</v>
      </c>
      <c r="H110" s="33"/>
      <c r="I110" s="5"/>
      <c r="J110" s="5"/>
      <c r="K110" s="7">
        <f t="shared" si="6"/>
        <v>59.046985477178346</v>
      </c>
    </row>
    <row r="111" spans="2:11" x14ac:dyDescent="0.3">
      <c r="B111" s="68" t="s">
        <v>62</v>
      </c>
      <c r="C111" s="32"/>
      <c r="D111" s="10"/>
      <c r="E111" s="32">
        <v>473.37</v>
      </c>
      <c r="F111" s="32">
        <v>487.73</v>
      </c>
      <c r="G111" s="5">
        <f t="shared" si="5"/>
        <v>14.360000000000014</v>
      </c>
      <c r="H111" s="33"/>
      <c r="I111" s="5"/>
      <c r="J111" s="5"/>
      <c r="K111" s="7">
        <f t="shared" si="6"/>
        <v>112.9047551867221</v>
      </c>
    </row>
    <row r="112" spans="2:11" x14ac:dyDescent="0.3">
      <c r="B112" s="68" t="s">
        <v>63</v>
      </c>
      <c r="C112" s="32"/>
      <c r="D112" s="10"/>
      <c r="E112" s="32">
        <v>231.24</v>
      </c>
      <c r="F112" s="32">
        <v>237.95</v>
      </c>
      <c r="G112" s="5">
        <f t="shared" si="5"/>
        <v>6.7099999999999795</v>
      </c>
      <c r="H112" s="33"/>
      <c r="I112" s="5"/>
      <c r="J112" s="5"/>
      <c r="K112" s="7">
        <f t="shared" si="6"/>
        <v>52.757026970954193</v>
      </c>
    </row>
    <row r="113" spans="2:11" x14ac:dyDescent="0.3">
      <c r="B113" s="68" t="s">
        <v>123</v>
      </c>
      <c r="C113" s="32"/>
      <c r="D113" s="10"/>
      <c r="E113" s="32">
        <v>61.01</v>
      </c>
      <c r="F113" s="32">
        <v>62.07</v>
      </c>
      <c r="G113" s="5">
        <f t="shared" si="5"/>
        <v>1.0600000000000023</v>
      </c>
      <c r="H113" s="33"/>
      <c r="I113" s="5"/>
      <c r="J113" s="5"/>
      <c r="K113" s="7">
        <f t="shared" si="6"/>
        <v>8.3341950207469058</v>
      </c>
    </row>
    <row r="114" spans="2:11" x14ac:dyDescent="0.3">
      <c r="B114" s="68" t="s">
        <v>64</v>
      </c>
      <c r="C114" s="32"/>
      <c r="D114" s="10"/>
      <c r="E114" s="32">
        <v>77.709999999999994</v>
      </c>
      <c r="F114" s="32">
        <v>77.709999999999994</v>
      </c>
      <c r="G114" s="5">
        <f t="shared" si="5"/>
        <v>0</v>
      </c>
      <c r="H114" s="33"/>
      <c r="I114" s="5"/>
      <c r="J114" s="5"/>
      <c r="K114" s="7">
        <f t="shared" si="6"/>
        <v>0</v>
      </c>
    </row>
    <row r="115" spans="2:11" x14ac:dyDescent="0.3">
      <c r="B115" s="68" t="s">
        <v>65</v>
      </c>
      <c r="C115" s="32"/>
      <c r="D115" s="10"/>
      <c r="E115" s="32">
        <v>169.29</v>
      </c>
      <c r="F115" s="32">
        <v>178.85</v>
      </c>
      <c r="G115" s="5">
        <f t="shared" si="5"/>
        <v>9.5600000000000023</v>
      </c>
      <c r="H115" s="33"/>
      <c r="I115" s="5"/>
      <c r="J115" s="5"/>
      <c r="K115" s="7">
        <f t="shared" si="6"/>
        <v>75.165004149377609</v>
      </c>
    </row>
    <row r="116" spans="2:11" x14ac:dyDescent="0.3">
      <c r="B116" s="68" t="s">
        <v>66</v>
      </c>
      <c r="C116" s="32"/>
      <c r="D116" s="10"/>
      <c r="E116" s="32">
        <v>120.2</v>
      </c>
      <c r="F116" s="32">
        <v>120.2</v>
      </c>
      <c r="G116" s="5">
        <f t="shared" si="5"/>
        <v>0</v>
      </c>
      <c r="H116" s="33"/>
      <c r="I116" s="5"/>
      <c r="J116" s="5"/>
      <c r="K116" s="7">
        <f t="shared" si="6"/>
        <v>0</v>
      </c>
    </row>
    <row r="117" spans="2:11" x14ac:dyDescent="0.3">
      <c r="B117" s="68" t="s">
        <v>124</v>
      </c>
      <c r="C117" s="32"/>
      <c r="D117" s="10"/>
      <c r="E117" s="32">
        <v>46.13</v>
      </c>
      <c r="F117" s="32">
        <v>46.15</v>
      </c>
      <c r="G117" s="5">
        <f t="shared" si="5"/>
        <v>1.9999999999996021E-2</v>
      </c>
      <c r="H117" s="33"/>
      <c r="I117" s="5"/>
      <c r="J117" s="5"/>
      <c r="K117" s="7">
        <f t="shared" si="6"/>
        <v>0.15724896265557037</v>
      </c>
    </row>
    <row r="118" spans="2:11" x14ac:dyDescent="0.3">
      <c r="B118" s="68" t="s">
        <v>67</v>
      </c>
      <c r="C118" s="32"/>
      <c r="D118" s="10"/>
      <c r="E118" s="32">
        <v>85.68</v>
      </c>
      <c r="F118" s="32">
        <v>86.09</v>
      </c>
      <c r="G118" s="5">
        <f t="shared" si="5"/>
        <v>0.40999999999999659</v>
      </c>
      <c r="H118" s="33"/>
      <c r="I118" s="5"/>
      <c r="J118" s="5"/>
      <c r="K118" s="7">
        <f t="shared" si="6"/>
        <v>3.223603734439807</v>
      </c>
    </row>
    <row r="119" spans="2:11" x14ac:dyDescent="0.3">
      <c r="B119" s="51" t="s">
        <v>68</v>
      </c>
      <c r="C119" s="32"/>
      <c r="D119" s="51"/>
      <c r="E119" s="9">
        <v>168.24</v>
      </c>
      <c r="F119" s="9">
        <v>175.06</v>
      </c>
      <c r="G119" s="5">
        <f t="shared" si="5"/>
        <v>6.8199999999999932</v>
      </c>
      <c r="H119" s="33"/>
      <c r="I119" s="5"/>
      <c r="J119" s="5"/>
      <c r="K119" s="7">
        <f t="shared" si="6"/>
        <v>53.62189626556011</v>
      </c>
    </row>
    <row r="120" spans="2:11" x14ac:dyDescent="0.3">
      <c r="B120" s="68" t="s">
        <v>125</v>
      </c>
      <c r="C120" s="32"/>
      <c r="D120" s="10"/>
      <c r="E120" s="32">
        <v>207.13</v>
      </c>
      <c r="F120" s="32">
        <v>215.54</v>
      </c>
      <c r="G120" s="5">
        <f t="shared" si="5"/>
        <v>8.4099999999999966</v>
      </c>
      <c r="H120" s="33"/>
      <c r="I120" s="5"/>
      <c r="J120" s="5"/>
      <c r="K120" s="7">
        <f t="shared" si="6"/>
        <v>66.123188796680466</v>
      </c>
    </row>
    <row r="121" spans="2:11" x14ac:dyDescent="0.3">
      <c r="B121" s="68" t="s">
        <v>126</v>
      </c>
      <c r="C121" s="9"/>
      <c r="D121" s="10"/>
      <c r="E121" s="32">
        <v>103.12</v>
      </c>
      <c r="F121" s="32">
        <v>109.52</v>
      </c>
      <c r="G121" s="5">
        <f t="shared" si="5"/>
        <v>6.3999999999999915</v>
      </c>
      <c r="H121" s="33"/>
      <c r="I121" s="5"/>
      <c r="J121" s="5"/>
      <c r="K121" s="7">
        <f t="shared" si="6"/>
        <v>50.319668049792462</v>
      </c>
    </row>
    <row r="122" spans="2:11" x14ac:dyDescent="0.3">
      <c r="B122" s="68" t="s">
        <v>69</v>
      </c>
      <c r="C122" s="32"/>
      <c r="D122" s="10"/>
      <c r="E122" s="32">
        <v>110.09</v>
      </c>
      <c r="F122" s="32">
        <v>110.09</v>
      </c>
      <c r="G122" s="5">
        <f t="shared" si="5"/>
        <v>0</v>
      </c>
      <c r="H122" s="33"/>
      <c r="I122" s="5"/>
      <c r="J122" s="5"/>
      <c r="K122" s="7">
        <f t="shared" si="6"/>
        <v>0</v>
      </c>
    </row>
    <row r="123" spans="2:11" x14ac:dyDescent="0.3">
      <c r="B123" s="68" t="s">
        <v>127</v>
      </c>
      <c r="C123" s="32"/>
      <c r="D123" s="10"/>
      <c r="E123" s="32">
        <v>334.7</v>
      </c>
      <c r="F123" s="32">
        <v>345.72</v>
      </c>
      <c r="G123" s="5">
        <f t="shared" si="5"/>
        <v>11.020000000000039</v>
      </c>
      <c r="H123" s="33"/>
      <c r="I123" s="5"/>
      <c r="J123" s="5"/>
      <c r="K123" s="7">
        <f t="shared" si="6"/>
        <v>86.644178423236809</v>
      </c>
    </row>
    <row r="124" spans="2:11" x14ac:dyDescent="0.3">
      <c r="B124" s="68" t="s">
        <v>128</v>
      </c>
      <c r="C124" s="32"/>
      <c r="D124" s="10"/>
      <c r="E124" s="32">
        <v>194.3</v>
      </c>
      <c r="F124" s="32">
        <v>203.13</v>
      </c>
      <c r="G124" s="5">
        <f t="shared" si="5"/>
        <v>8.8299999999999841</v>
      </c>
      <c r="H124" s="33"/>
      <c r="I124" s="5"/>
      <c r="J124" s="5"/>
      <c r="K124" s="7">
        <f t="shared" si="6"/>
        <v>69.425417012448008</v>
      </c>
    </row>
    <row r="125" spans="2:11" x14ac:dyDescent="0.3">
      <c r="B125" s="68" t="s">
        <v>129</v>
      </c>
      <c r="C125" s="32"/>
      <c r="D125" s="10"/>
      <c r="E125" s="32">
        <v>166.45</v>
      </c>
      <c r="F125" s="32">
        <v>173.69</v>
      </c>
      <c r="G125" s="5">
        <f t="shared" si="5"/>
        <v>7.2400000000000091</v>
      </c>
      <c r="H125" s="33"/>
      <c r="I125" s="5"/>
      <c r="J125" s="5"/>
      <c r="K125" s="7">
        <f t="shared" si="6"/>
        <v>56.924124481327873</v>
      </c>
    </row>
    <row r="126" spans="2:11" x14ac:dyDescent="0.3">
      <c r="B126" s="68" t="s">
        <v>70</v>
      </c>
      <c r="C126" s="32"/>
      <c r="D126" s="10"/>
      <c r="E126" s="32">
        <v>89.77</v>
      </c>
      <c r="F126" s="32">
        <v>89.77</v>
      </c>
      <c r="G126" s="5">
        <f t="shared" si="5"/>
        <v>0</v>
      </c>
      <c r="H126" s="33"/>
      <c r="I126" s="5"/>
      <c r="J126" s="5"/>
      <c r="K126" s="7">
        <f t="shared" si="6"/>
        <v>0</v>
      </c>
    </row>
    <row r="127" spans="2:11" x14ac:dyDescent="0.3">
      <c r="B127" s="68" t="s">
        <v>71</v>
      </c>
      <c r="C127" s="32"/>
      <c r="D127" s="10"/>
      <c r="E127" s="32">
        <v>227.65</v>
      </c>
      <c r="F127" s="32">
        <v>231.44</v>
      </c>
      <c r="G127" s="5">
        <f t="shared" si="5"/>
        <v>3.789999999999992</v>
      </c>
      <c r="H127" s="33"/>
      <c r="I127" s="5"/>
      <c r="J127" s="5"/>
      <c r="K127" s="7">
        <f t="shared" si="6"/>
        <v>29.798678423236449</v>
      </c>
    </row>
    <row r="128" spans="2:11" x14ac:dyDescent="0.3">
      <c r="B128" s="68" t="s">
        <v>130</v>
      </c>
      <c r="C128" s="32"/>
      <c r="D128" s="10"/>
      <c r="E128" s="32">
        <v>47.66</v>
      </c>
      <c r="F128" s="32">
        <v>50.78</v>
      </c>
      <c r="G128" s="5">
        <f t="shared" si="5"/>
        <v>3.1200000000000045</v>
      </c>
      <c r="H128" s="33"/>
      <c r="I128" s="5"/>
      <c r="J128" s="5"/>
      <c r="K128" s="7">
        <f t="shared" si="6"/>
        <v>24.530838174273892</v>
      </c>
    </row>
    <row r="129" spans="2:11" x14ac:dyDescent="0.3">
      <c r="B129" s="68" t="s">
        <v>131</v>
      </c>
      <c r="C129" s="32"/>
      <c r="D129" s="10"/>
      <c r="E129" s="32">
        <v>1.9</v>
      </c>
      <c r="F129" s="32">
        <v>1.91</v>
      </c>
      <c r="G129" s="5">
        <f t="shared" si="5"/>
        <v>1.0000000000000009E-2</v>
      </c>
      <c r="H129" s="33"/>
      <c r="I129" s="5"/>
      <c r="J129" s="5"/>
      <c r="K129" s="7">
        <f t="shared" si="6"/>
        <v>7.8624481327800894E-2</v>
      </c>
    </row>
    <row r="130" spans="2:11" x14ac:dyDescent="0.3">
      <c r="B130" s="68" t="s">
        <v>72</v>
      </c>
      <c r="C130" s="32"/>
      <c r="D130" s="10"/>
      <c r="E130" s="32">
        <v>96.58</v>
      </c>
      <c r="F130" s="32">
        <v>96.58</v>
      </c>
      <c r="G130" s="5">
        <f t="shared" si="5"/>
        <v>0</v>
      </c>
      <c r="H130" s="33"/>
      <c r="I130" s="5"/>
      <c r="J130" s="5"/>
      <c r="K130" s="7">
        <f t="shared" si="6"/>
        <v>0</v>
      </c>
    </row>
    <row r="131" spans="2:11" x14ac:dyDescent="0.3">
      <c r="B131" s="68" t="s">
        <v>73</v>
      </c>
      <c r="C131" s="32"/>
      <c r="D131" s="10"/>
      <c r="E131" s="32">
        <v>309.06</v>
      </c>
      <c r="F131" s="32">
        <v>321.45999999999998</v>
      </c>
      <c r="G131" s="5">
        <f t="shared" si="5"/>
        <v>12.399999999999977</v>
      </c>
      <c r="H131" s="33"/>
      <c r="I131" s="5"/>
      <c r="J131" s="5"/>
      <c r="K131" s="7">
        <f t="shared" si="6"/>
        <v>97.49435684647284</v>
      </c>
    </row>
    <row r="132" spans="2:11" x14ac:dyDescent="0.3">
      <c r="B132" s="68" t="s">
        <v>74</v>
      </c>
      <c r="C132" s="32"/>
      <c r="D132" s="10"/>
      <c r="E132" s="32">
        <v>56.32</v>
      </c>
      <c r="F132" s="32">
        <v>62.06</v>
      </c>
      <c r="G132" s="5">
        <f t="shared" si="5"/>
        <v>5.740000000000002</v>
      </c>
      <c r="H132" s="33"/>
      <c r="I132" s="5"/>
      <c r="J132" s="5"/>
      <c r="K132" s="7">
        <f t="shared" si="6"/>
        <v>45.130452282157691</v>
      </c>
    </row>
    <row r="133" spans="2:11" x14ac:dyDescent="0.3">
      <c r="B133" s="68" t="s">
        <v>132</v>
      </c>
      <c r="C133" s="32"/>
      <c r="D133" s="10"/>
      <c r="E133" s="32">
        <v>10.4</v>
      </c>
      <c r="F133" s="32">
        <v>10.41</v>
      </c>
      <c r="G133" s="5">
        <f t="shared" si="5"/>
        <v>9.9999999999997868E-3</v>
      </c>
      <c r="H133" s="33"/>
      <c r="I133" s="5"/>
      <c r="J133" s="5"/>
      <c r="K133" s="7">
        <f t="shared" si="6"/>
        <v>7.8624481327799145E-2</v>
      </c>
    </row>
    <row r="134" spans="2:11" x14ac:dyDescent="0.3">
      <c r="B134" s="68" t="s">
        <v>133</v>
      </c>
      <c r="C134" s="32"/>
      <c r="D134" s="10"/>
      <c r="E134" s="32">
        <v>74.48</v>
      </c>
      <c r="F134" s="32">
        <v>78.22</v>
      </c>
      <c r="G134" s="5">
        <f t="shared" si="5"/>
        <v>3.7399999999999949</v>
      </c>
      <c r="H134" s="33"/>
      <c r="I134" s="5"/>
      <c r="J134" s="5"/>
      <c r="K134" s="7">
        <f t="shared" si="6"/>
        <v>29.405556016597469</v>
      </c>
    </row>
    <row r="135" spans="2:11" x14ac:dyDescent="0.3">
      <c r="B135" s="68" t="s">
        <v>75</v>
      </c>
      <c r="C135" s="32"/>
      <c r="D135" s="10"/>
      <c r="E135" s="32">
        <v>102.42</v>
      </c>
      <c r="F135" s="32">
        <v>108.19</v>
      </c>
      <c r="G135" s="5">
        <f t="shared" si="5"/>
        <v>5.769999999999996</v>
      </c>
      <c r="H135" s="33"/>
      <c r="I135" s="5"/>
      <c r="J135" s="5"/>
      <c r="K135" s="7">
        <f t="shared" si="6"/>
        <v>45.366325726141042</v>
      </c>
    </row>
    <row r="136" spans="2:11" x14ac:dyDescent="0.3">
      <c r="B136" s="68" t="s">
        <v>134</v>
      </c>
      <c r="C136" s="32"/>
      <c r="D136" s="10"/>
      <c r="E136" s="32">
        <v>21.44</v>
      </c>
      <c r="F136" s="32">
        <v>21.44</v>
      </c>
      <c r="G136" s="5">
        <f t="shared" si="5"/>
        <v>0</v>
      </c>
      <c r="H136" s="33"/>
      <c r="I136" s="5"/>
      <c r="J136" s="5"/>
      <c r="K136" s="7">
        <f t="shared" si="6"/>
        <v>0</v>
      </c>
    </row>
    <row r="137" spans="2:11" x14ac:dyDescent="0.3">
      <c r="B137" s="68" t="s">
        <v>135</v>
      </c>
      <c r="C137" s="32"/>
      <c r="D137" s="10"/>
      <c r="E137" s="32">
        <v>103.17</v>
      </c>
      <c r="F137" s="32">
        <v>108.15</v>
      </c>
      <c r="G137" s="5">
        <f t="shared" si="5"/>
        <v>4.980000000000004</v>
      </c>
      <c r="H137" s="33"/>
      <c r="I137" s="5"/>
      <c r="J137" s="5"/>
      <c r="K137" s="7">
        <f t="shared" si="6"/>
        <v>39.154991701244846</v>
      </c>
    </row>
    <row r="138" spans="2:11" x14ac:dyDescent="0.3">
      <c r="B138" s="68" t="s">
        <v>76</v>
      </c>
      <c r="C138" s="32"/>
      <c r="D138" s="10"/>
      <c r="E138" s="32">
        <v>54.48</v>
      </c>
      <c r="F138" s="32">
        <v>56.09</v>
      </c>
      <c r="G138" s="5">
        <f t="shared" si="5"/>
        <v>1.6100000000000065</v>
      </c>
      <c r="H138" s="33"/>
      <c r="I138" s="5"/>
      <c r="J138" s="5"/>
      <c r="K138" s="7">
        <f t="shared" si="6"/>
        <v>12.658541493775985</v>
      </c>
    </row>
    <row r="139" spans="2:11" x14ac:dyDescent="0.3">
      <c r="B139" s="68" t="s">
        <v>136</v>
      </c>
      <c r="C139" s="32"/>
      <c r="D139" s="10"/>
      <c r="E139" s="32">
        <v>197.77</v>
      </c>
      <c r="F139" s="32">
        <v>207.71</v>
      </c>
      <c r="G139" s="5">
        <f t="shared" si="5"/>
        <v>9.9399999999999977</v>
      </c>
      <c r="H139" s="33"/>
      <c r="I139" s="5"/>
      <c r="J139" s="5"/>
      <c r="K139" s="7">
        <f t="shared" si="6"/>
        <v>78.152734439834006</v>
      </c>
    </row>
    <row r="140" spans="2:11" x14ac:dyDescent="0.3">
      <c r="B140" s="68" t="s">
        <v>137</v>
      </c>
      <c r="C140" s="32"/>
      <c r="D140" s="10"/>
      <c r="E140" s="32">
        <v>153</v>
      </c>
      <c r="F140" s="32">
        <v>159.58000000000001</v>
      </c>
      <c r="G140" s="5">
        <f t="shared" si="5"/>
        <v>6.5800000000000125</v>
      </c>
      <c r="H140" s="33"/>
      <c r="I140" s="5"/>
      <c r="J140" s="5"/>
      <c r="K140" s="7">
        <f t="shared" si="6"/>
        <v>51.734908713693045</v>
      </c>
    </row>
    <row r="141" spans="2:11" x14ac:dyDescent="0.3">
      <c r="B141" s="68" t="s">
        <v>77</v>
      </c>
      <c r="C141" s="32"/>
      <c r="D141" s="10"/>
      <c r="E141" s="32">
        <v>147.13999999999999</v>
      </c>
      <c r="F141" s="32">
        <v>150.9</v>
      </c>
      <c r="G141" s="5">
        <f t="shared" si="5"/>
        <v>3.7600000000000193</v>
      </c>
      <c r="H141" s="33"/>
      <c r="I141" s="5"/>
      <c r="J141" s="5"/>
      <c r="K141" s="7">
        <f t="shared" si="6"/>
        <v>29.562804979253261</v>
      </c>
    </row>
    <row r="142" spans="2:11" x14ac:dyDescent="0.3">
      <c r="B142" s="68" t="s">
        <v>138</v>
      </c>
      <c r="C142" s="32"/>
      <c r="D142" s="10"/>
      <c r="E142" s="32">
        <v>111.78</v>
      </c>
      <c r="F142" s="32">
        <v>115.26</v>
      </c>
      <c r="G142" s="5">
        <f t="shared" si="5"/>
        <v>3.480000000000004</v>
      </c>
      <c r="H142" s="33"/>
      <c r="I142" s="5"/>
      <c r="J142" s="5"/>
      <c r="K142" s="7">
        <f t="shared" si="6"/>
        <v>27.361319502074718</v>
      </c>
    </row>
    <row r="143" spans="2:11" x14ac:dyDescent="0.3">
      <c r="B143" s="68" t="s">
        <v>78</v>
      </c>
      <c r="C143" s="32"/>
      <c r="D143" s="10"/>
      <c r="E143" s="32">
        <v>293.42</v>
      </c>
      <c r="F143" s="32">
        <v>312.18</v>
      </c>
      <c r="G143" s="5">
        <f t="shared" si="5"/>
        <v>18.759999999999991</v>
      </c>
      <c r="H143" s="33"/>
      <c r="I143" s="5"/>
      <c r="J143" s="5"/>
      <c r="K143" s="7">
        <f t="shared" si="6"/>
        <v>147.49952697095426</v>
      </c>
    </row>
    <row r="144" spans="2:11" x14ac:dyDescent="0.3">
      <c r="B144" s="68" t="s">
        <v>79</v>
      </c>
      <c r="C144" s="32"/>
      <c r="D144" s="10"/>
      <c r="E144" s="32">
        <v>113.04</v>
      </c>
      <c r="F144" s="32">
        <v>116.86</v>
      </c>
      <c r="G144" s="5">
        <f t="shared" si="5"/>
        <v>3.8199999999999932</v>
      </c>
      <c r="H144" s="33"/>
      <c r="I144" s="5"/>
      <c r="J144" s="5"/>
      <c r="K144" s="7">
        <f t="shared" si="6"/>
        <v>30.034551867219861</v>
      </c>
    </row>
    <row r="145" spans="2:13" x14ac:dyDescent="0.3">
      <c r="B145" s="68" t="s">
        <v>80</v>
      </c>
      <c r="C145" s="32"/>
      <c r="D145" s="10"/>
      <c r="E145" s="32">
        <v>147.30000000000001</v>
      </c>
      <c r="F145" s="32">
        <v>150.19999999999999</v>
      </c>
      <c r="G145" s="5">
        <f t="shared" si="5"/>
        <v>2.8999999999999773</v>
      </c>
      <c r="H145" s="33"/>
      <c r="I145" s="5"/>
      <c r="J145" s="5"/>
      <c r="K145" s="7">
        <f t="shared" si="6"/>
        <v>22.801099585062062</v>
      </c>
    </row>
    <row r="146" spans="2:13" x14ac:dyDescent="0.3">
      <c r="B146" s="68" t="s">
        <v>81</v>
      </c>
      <c r="C146" s="32"/>
      <c r="D146" s="10"/>
      <c r="E146" s="32">
        <v>146.13</v>
      </c>
      <c r="F146" s="32">
        <v>146.13</v>
      </c>
      <c r="G146" s="5">
        <f t="shared" si="5"/>
        <v>0</v>
      </c>
      <c r="H146" s="33"/>
      <c r="I146" s="5"/>
      <c r="J146" s="5"/>
      <c r="K146" s="7">
        <f t="shared" si="6"/>
        <v>0</v>
      </c>
    </row>
    <row r="147" spans="2:13" x14ac:dyDescent="0.3">
      <c r="B147" s="68" t="s">
        <v>139</v>
      </c>
      <c r="C147" s="32"/>
      <c r="D147" s="10"/>
      <c r="E147" s="32">
        <v>158.22999999999999</v>
      </c>
      <c r="F147" s="32">
        <v>166.97</v>
      </c>
      <c r="G147" s="5">
        <f t="shared" si="5"/>
        <v>8.7400000000000091</v>
      </c>
      <c r="H147" s="33"/>
      <c r="I147" s="5"/>
      <c r="J147" s="5"/>
      <c r="K147" s="7">
        <f t="shared" si="6"/>
        <v>68.717796680497997</v>
      </c>
    </row>
    <row r="148" spans="2:13" x14ac:dyDescent="0.3">
      <c r="B148" s="68" t="s">
        <v>82</v>
      </c>
      <c r="C148" s="32"/>
      <c r="D148" s="10"/>
      <c r="E148" s="32">
        <v>138.05000000000001</v>
      </c>
      <c r="F148" s="32">
        <v>144.97999999999999</v>
      </c>
      <c r="G148" s="5">
        <f t="shared" si="5"/>
        <v>6.9299999999999784</v>
      </c>
      <c r="H148" s="33"/>
      <c r="I148" s="5"/>
      <c r="J148" s="5"/>
      <c r="K148" s="7">
        <f t="shared" si="6"/>
        <v>54.4867655601658</v>
      </c>
    </row>
    <row r="149" spans="2:13" x14ac:dyDescent="0.3">
      <c r="B149" s="68" t="s">
        <v>140</v>
      </c>
      <c r="C149" s="32"/>
      <c r="D149" s="10"/>
      <c r="E149" s="32">
        <v>100.5</v>
      </c>
      <c r="F149" s="32">
        <v>105.74</v>
      </c>
      <c r="G149" s="5">
        <f t="shared" si="5"/>
        <v>5.2399999999999949</v>
      </c>
      <c r="H149" s="33"/>
      <c r="I149" s="5"/>
      <c r="J149" s="5"/>
      <c r="K149" s="7">
        <f t="shared" si="6"/>
        <v>41.19922821576759</v>
      </c>
    </row>
    <row r="150" spans="2:13" x14ac:dyDescent="0.3">
      <c r="B150" s="68" t="s">
        <v>141</v>
      </c>
      <c r="C150" s="32"/>
      <c r="D150" s="10"/>
      <c r="E150" s="32">
        <v>70.66</v>
      </c>
      <c r="F150" s="32">
        <v>72.400000000000006</v>
      </c>
      <c r="G150" s="5">
        <f t="shared" si="5"/>
        <v>1.7400000000000091</v>
      </c>
      <c r="H150" s="33"/>
      <c r="I150" s="5"/>
      <c r="J150" s="5"/>
      <c r="K150" s="7">
        <f t="shared" si="6"/>
        <v>13.680659751037416</v>
      </c>
    </row>
    <row r="151" spans="2:13" x14ac:dyDescent="0.3">
      <c r="B151" s="68" t="s">
        <v>142</v>
      </c>
      <c r="C151" s="32"/>
      <c r="D151" s="10"/>
      <c r="E151" s="32">
        <v>341.77</v>
      </c>
      <c r="F151" s="32">
        <v>366.06</v>
      </c>
      <c r="G151" s="5">
        <f t="shared" si="5"/>
        <v>24.29000000000002</v>
      </c>
      <c r="H151" s="33"/>
      <c r="I151" s="5"/>
      <c r="J151" s="5"/>
      <c r="K151" s="7">
        <f t="shared" si="6"/>
        <v>190.97886514522835</v>
      </c>
    </row>
    <row r="152" spans="2:13" x14ac:dyDescent="0.3">
      <c r="B152" s="68" t="s">
        <v>143</v>
      </c>
      <c r="C152" s="32"/>
      <c r="D152" s="10"/>
      <c r="E152" s="32">
        <v>49.85</v>
      </c>
      <c r="F152" s="32">
        <v>49.9</v>
      </c>
      <c r="G152" s="5">
        <f t="shared" si="5"/>
        <v>4.9999999999997158E-2</v>
      </c>
      <c r="H152" s="33"/>
      <c r="I152" s="5"/>
      <c r="J152" s="5"/>
      <c r="K152" s="7">
        <f t="shared" si="6"/>
        <v>0.39312240663898179</v>
      </c>
    </row>
    <row r="153" spans="2:13" x14ac:dyDescent="0.3">
      <c r="B153" s="68" t="s">
        <v>83</v>
      </c>
      <c r="C153" s="32"/>
      <c r="D153" s="10"/>
      <c r="E153" s="32">
        <v>125.45</v>
      </c>
      <c r="F153" s="32">
        <v>130.41</v>
      </c>
      <c r="G153" s="5">
        <f t="shared" si="5"/>
        <v>4.9599999999999937</v>
      </c>
      <c r="H153" s="33"/>
      <c r="I153" s="5"/>
      <c r="J153" s="5"/>
      <c r="K153" s="7">
        <f t="shared" si="6"/>
        <v>38.99774273858916</v>
      </c>
    </row>
    <row r="154" spans="2:13" x14ac:dyDescent="0.3">
      <c r="B154" s="68" t="s">
        <v>144</v>
      </c>
      <c r="C154" s="32"/>
      <c r="D154" s="10"/>
      <c r="E154" s="32">
        <v>511.83</v>
      </c>
      <c r="F154" s="32">
        <v>543.57000000000005</v>
      </c>
      <c r="G154" s="5">
        <f t="shared" si="5"/>
        <v>31.740000000000066</v>
      </c>
      <c r="H154" s="33"/>
      <c r="I154" s="5"/>
      <c r="J154" s="5"/>
      <c r="K154" s="7">
        <f t="shared" si="6"/>
        <v>249.55410373444033</v>
      </c>
    </row>
    <row r="155" spans="2:13" x14ac:dyDescent="0.3">
      <c r="B155" s="68" t="s">
        <v>145</v>
      </c>
      <c r="C155" s="32"/>
      <c r="D155" s="10"/>
      <c r="E155" s="32">
        <v>214.7</v>
      </c>
      <c r="F155" s="32">
        <v>230.63</v>
      </c>
      <c r="G155" s="5">
        <f t="shared" si="5"/>
        <v>15.930000000000007</v>
      </c>
      <c r="H155" s="33"/>
      <c r="I155" s="5"/>
      <c r="J155" s="5"/>
      <c r="K155" s="7">
        <f t="shared" si="6"/>
        <v>125.24879875518677</v>
      </c>
    </row>
    <row r="156" spans="2:13" x14ac:dyDescent="0.3">
      <c r="B156" s="17"/>
      <c r="C156" s="139" t="s">
        <v>5</v>
      </c>
      <c r="D156" s="135"/>
      <c r="E156" s="134"/>
      <c r="F156" s="134"/>
      <c r="G156" s="140">
        <f>SUM(G18:G155)</f>
        <v>440.31</v>
      </c>
      <c r="H156" s="70"/>
      <c r="I156" s="70"/>
      <c r="J156" s="70"/>
      <c r="K156" s="141">
        <f>SUM(K18:K155)</f>
        <v>3536.1444772876175</v>
      </c>
    </row>
    <row r="157" spans="2:13" x14ac:dyDescent="0.3">
      <c r="B157" s="71"/>
      <c r="C157" s="136"/>
      <c r="E157" s="136"/>
      <c r="F157" s="136"/>
      <c r="G157" s="58"/>
      <c r="H157" s="72"/>
      <c r="I157" s="72"/>
      <c r="J157" s="72"/>
      <c r="K157" s="91"/>
      <c r="L157" s="56"/>
      <c r="M157" s="56"/>
    </row>
    <row r="158" spans="2:13" x14ac:dyDescent="0.3">
      <c r="B158" s="73"/>
      <c r="C158" s="74"/>
      <c r="D158" s="74"/>
      <c r="E158" s="74"/>
      <c r="F158" s="74"/>
      <c r="G158" s="74"/>
      <c r="H158" s="74"/>
      <c r="I158" s="74"/>
      <c r="J158" s="74"/>
      <c r="K158" s="74">
        <f>SUM(G158:J158)</f>
        <v>0</v>
      </c>
    </row>
    <row r="159" spans="2:13" x14ac:dyDescent="0.3">
      <c r="B159" s="71" t="s">
        <v>7</v>
      </c>
    </row>
    <row r="160" spans="2:13" x14ac:dyDescent="0.3">
      <c r="B160" s="73" t="s">
        <v>84</v>
      </c>
      <c r="J160" s="74" t="s">
        <v>227</v>
      </c>
    </row>
  </sheetData>
  <mergeCells count="23">
    <mergeCell ref="G31:G35"/>
    <mergeCell ref="H31:H35"/>
    <mergeCell ref="I31:I35"/>
    <mergeCell ref="J31:J35"/>
    <mergeCell ref="G11:H11"/>
    <mergeCell ref="G12:H12"/>
    <mergeCell ref="G21:G25"/>
    <mergeCell ref="F31:F35"/>
    <mergeCell ref="C25:D25"/>
    <mergeCell ref="C26:D26"/>
    <mergeCell ref="C27:D27"/>
    <mergeCell ref="C17:D17"/>
    <mergeCell ref="C21:D21"/>
    <mergeCell ref="C22:D22"/>
    <mergeCell ref="C23:D23"/>
    <mergeCell ref="C24:D24"/>
    <mergeCell ref="C28:D28"/>
    <mergeCell ref="C29:D29"/>
    <mergeCell ref="C30:D30"/>
    <mergeCell ref="C31:D35"/>
    <mergeCell ref="E31:E35"/>
    <mergeCell ref="E21:E25"/>
    <mergeCell ref="F21:F25"/>
  </mergeCells>
  <pageMargins left="0.55118110236220474" right="0.70866141732283472" top="0.74803149606299213" bottom="0.74803149606299213" header="0.31496062992125984" footer="0.31496062992125984"/>
  <pageSetup scale="55" orientation="portrait" horizontalDpi="4294967293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60"/>
  <sheetViews>
    <sheetView workbookViewId="0">
      <selection activeCell="B3" sqref="B3:M160"/>
    </sheetView>
  </sheetViews>
  <sheetFormatPr baseColWidth="10" defaultRowHeight="14.4" x14ac:dyDescent="0.3"/>
  <cols>
    <col min="1" max="1" width="8.6640625" customWidth="1"/>
    <col min="3" max="3" width="37" customWidth="1"/>
    <col min="4" max="4" width="8" customWidth="1"/>
    <col min="6" max="6" width="18.5546875" customWidth="1"/>
    <col min="10" max="10" width="5.33203125" customWidth="1"/>
    <col min="11" max="11" width="9.88671875" customWidth="1"/>
    <col min="12" max="12" width="1.88671875" customWidth="1"/>
  </cols>
  <sheetData>
    <row r="5" spans="2:12" x14ac:dyDescent="0.3">
      <c r="E5" s="10"/>
      <c r="F5" s="10" t="s">
        <v>218</v>
      </c>
      <c r="G5" s="123" t="s">
        <v>189</v>
      </c>
      <c r="H5" s="123" t="s">
        <v>188</v>
      </c>
      <c r="I5" s="123" t="s">
        <v>190</v>
      </c>
    </row>
    <row r="6" spans="2:12" x14ac:dyDescent="0.3">
      <c r="E6" s="122" t="s">
        <v>191</v>
      </c>
      <c r="F6" s="122" t="s">
        <v>219</v>
      </c>
      <c r="G6" s="10">
        <v>193.5</v>
      </c>
      <c r="H6" s="10">
        <v>18</v>
      </c>
      <c r="I6" s="10">
        <f>+G6/H6</f>
        <v>10.75</v>
      </c>
    </row>
    <row r="7" spans="2:12" x14ac:dyDescent="0.3">
      <c r="E7" s="122" t="s">
        <v>192</v>
      </c>
      <c r="F7" s="122">
        <v>16498</v>
      </c>
      <c r="G7" s="10">
        <v>1939</v>
      </c>
      <c r="H7" s="10">
        <v>245</v>
      </c>
      <c r="I7" s="10"/>
    </row>
    <row r="8" spans="2:12" x14ac:dyDescent="0.3">
      <c r="B8" s="15" t="s">
        <v>0</v>
      </c>
      <c r="C8" s="15"/>
      <c r="D8" s="15"/>
      <c r="E8" s="122" t="s">
        <v>192</v>
      </c>
      <c r="F8" s="122">
        <v>21232</v>
      </c>
      <c r="G8" s="10">
        <v>1897.2</v>
      </c>
      <c r="H8" s="10">
        <v>241</v>
      </c>
      <c r="I8" s="10"/>
    </row>
    <row r="9" spans="2:12" x14ac:dyDescent="0.3">
      <c r="B9" s="15" t="s">
        <v>146</v>
      </c>
      <c r="D9" s="15"/>
      <c r="E9" s="122"/>
      <c r="F9" s="122" t="s">
        <v>220</v>
      </c>
      <c r="G9" s="122">
        <f>+G8+G7</f>
        <v>3836.2</v>
      </c>
      <c r="H9" s="122">
        <f>+H8+H7</f>
        <v>486</v>
      </c>
      <c r="I9" s="10">
        <f>+G9/H9</f>
        <v>7.8934156378600822</v>
      </c>
    </row>
    <row r="10" spans="2:12" x14ac:dyDescent="0.3">
      <c r="B10" s="15" t="s">
        <v>237</v>
      </c>
      <c r="C10" s="15"/>
      <c r="D10" s="15"/>
      <c r="E10" s="15"/>
      <c r="F10" s="15"/>
      <c r="G10" s="15">
        <f>+G6+G7+G8</f>
        <v>4029.7</v>
      </c>
      <c r="H10" s="15">
        <f>+H6+H7+H8</f>
        <v>504</v>
      </c>
      <c r="K10" s="138" t="s">
        <v>189</v>
      </c>
      <c r="L10" s="138" t="s">
        <v>188</v>
      </c>
    </row>
    <row r="11" spans="2:12" x14ac:dyDescent="0.3">
      <c r="B11" s="58"/>
      <c r="C11" s="15"/>
      <c r="D11" s="58"/>
      <c r="E11" s="58"/>
      <c r="F11" s="58"/>
      <c r="G11" s="225" t="s">
        <v>151</v>
      </c>
      <c r="H11" s="225"/>
      <c r="I11" s="137">
        <f>+I6</f>
        <v>10.75</v>
      </c>
      <c r="J11" s="138" t="s">
        <v>191</v>
      </c>
      <c r="K11" s="138">
        <v>182.6</v>
      </c>
      <c r="L11" s="138">
        <v>17</v>
      </c>
    </row>
    <row r="12" spans="2:12" x14ac:dyDescent="0.3">
      <c r="B12" s="58"/>
      <c r="C12" s="15"/>
      <c r="D12" s="58"/>
      <c r="E12" s="58"/>
      <c r="F12" s="58"/>
      <c r="G12" s="226" t="s">
        <v>152</v>
      </c>
      <c r="H12" s="226"/>
      <c r="I12" s="137">
        <f>+I9</f>
        <v>7.8934156378600822</v>
      </c>
      <c r="J12" s="138" t="s">
        <v>192</v>
      </c>
      <c r="K12" s="138">
        <f>1715.6+1757.3</f>
        <v>3472.8999999999996</v>
      </c>
      <c r="L12" s="138">
        <f>224+228</f>
        <v>452</v>
      </c>
    </row>
    <row r="16" spans="2:12" ht="15" thickBot="1" x14ac:dyDescent="0.35"/>
    <row r="17" spans="1:12" ht="15.6" thickTop="1" thickBot="1" x14ac:dyDescent="0.35">
      <c r="B17" s="105" t="s">
        <v>228</v>
      </c>
      <c r="C17" s="208" t="s">
        <v>209</v>
      </c>
      <c r="D17" s="208"/>
      <c r="E17" s="106" t="s">
        <v>229</v>
      </c>
      <c r="F17" s="62" t="s">
        <v>2</v>
      </c>
      <c r="G17" s="62" t="s">
        <v>3</v>
      </c>
      <c r="H17" s="62"/>
      <c r="I17" s="62"/>
      <c r="J17" s="62"/>
      <c r="K17" s="62" t="s">
        <v>4</v>
      </c>
    </row>
    <row r="18" spans="1:12" ht="15.6" thickTop="1" thickBot="1" x14ac:dyDescent="0.35">
      <c r="B18" s="103" t="s">
        <v>85</v>
      </c>
      <c r="C18" s="142" t="s">
        <v>213</v>
      </c>
      <c r="D18" s="100" t="s">
        <v>212</v>
      </c>
      <c r="E18" s="97">
        <v>1.61</v>
      </c>
      <c r="F18" s="97">
        <v>1.61</v>
      </c>
      <c r="G18" s="98">
        <f>+F18-E18</f>
        <v>0</v>
      </c>
      <c r="H18" s="98"/>
      <c r="I18" s="98"/>
      <c r="J18" s="98"/>
      <c r="K18" s="99">
        <v>2</v>
      </c>
    </row>
    <row r="19" spans="1:12" ht="15.6" thickTop="1" thickBot="1" x14ac:dyDescent="0.35">
      <c r="A19" t="s">
        <v>230</v>
      </c>
      <c r="B19" s="104" t="s">
        <v>9</v>
      </c>
      <c r="C19" s="143" t="s">
        <v>214</v>
      </c>
      <c r="D19" s="100" t="s">
        <v>212</v>
      </c>
      <c r="E19" s="100">
        <v>0.92</v>
      </c>
      <c r="F19" s="100">
        <v>0.92</v>
      </c>
      <c r="G19" s="98">
        <f>+F19-E19</f>
        <v>0</v>
      </c>
      <c r="H19" s="101"/>
      <c r="I19" s="101"/>
      <c r="J19" s="101"/>
      <c r="K19" s="99">
        <v>5</v>
      </c>
    </row>
    <row r="20" spans="1:12" ht="15.6" thickTop="1" thickBot="1" x14ac:dyDescent="0.35">
      <c r="B20" s="104" t="s">
        <v>13</v>
      </c>
      <c r="C20" s="143" t="s">
        <v>215</v>
      </c>
      <c r="D20" s="100" t="s">
        <v>212</v>
      </c>
      <c r="E20" s="100">
        <v>0.8</v>
      </c>
      <c r="F20" s="100">
        <v>0.8</v>
      </c>
      <c r="G20" s="98">
        <f>+F20-E20</f>
        <v>0</v>
      </c>
      <c r="H20" s="101"/>
      <c r="I20" s="101"/>
      <c r="J20" s="101"/>
      <c r="K20" s="99">
        <v>2</v>
      </c>
    </row>
    <row r="21" spans="1:12" ht="15.6" thickTop="1" thickBot="1" x14ac:dyDescent="0.35">
      <c r="B21" s="103" t="s">
        <v>86</v>
      </c>
      <c r="C21" s="209" t="s">
        <v>212</v>
      </c>
      <c r="D21" s="210"/>
      <c r="E21" s="217">
        <v>143.56</v>
      </c>
      <c r="F21" s="217">
        <v>146.54</v>
      </c>
      <c r="G21" s="220">
        <f>+F21-E21</f>
        <v>2.9799999999999898</v>
      </c>
      <c r="H21" s="102"/>
      <c r="I21" s="102"/>
      <c r="J21" s="102"/>
      <c r="K21" s="99">
        <v>2</v>
      </c>
    </row>
    <row r="22" spans="1:12" ht="15.6" thickTop="1" thickBot="1" x14ac:dyDescent="0.35">
      <c r="A22" t="s">
        <v>231</v>
      </c>
      <c r="B22" s="104" t="s">
        <v>11</v>
      </c>
      <c r="C22" s="202" t="s">
        <v>212</v>
      </c>
      <c r="D22" s="203"/>
      <c r="E22" s="218"/>
      <c r="F22" s="218"/>
      <c r="G22" s="221"/>
      <c r="H22" s="102"/>
      <c r="I22" s="102"/>
      <c r="J22" s="102"/>
      <c r="K22" s="99">
        <v>2</v>
      </c>
    </row>
    <row r="23" spans="1:12" ht="15.6" thickTop="1" thickBot="1" x14ac:dyDescent="0.35">
      <c r="A23" t="s">
        <v>232</v>
      </c>
      <c r="B23" s="104" t="s">
        <v>12</v>
      </c>
      <c r="C23" s="202" t="s">
        <v>212</v>
      </c>
      <c r="D23" s="203"/>
      <c r="E23" s="218"/>
      <c r="F23" s="218"/>
      <c r="G23" s="221"/>
      <c r="H23" s="102">
        <f>+G21*I6</f>
        <v>32.03499999999989</v>
      </c>
      <c r="I23" s="102"/>
      <c r="J23" s="102"/>
      <c r="K23" s="99">
        <v>5</v>
      </c>
      <c r="L23" s="56"/>
    </row>
    <row r="24" spans="1:12" ht="15.6" thickTop="1" thickBot="1" x14ac:dyDescent="0.35">
      <c r="A24" t="s">
        <v>234</v>
      </c>
      <c r="B24" s="104" t="s">
        <v>89</v>
      </c>
      <c r="C24" s="202" t="s">
        <v>212</v>
      </c>
      <c r="D24" s="203"/>
      <c r="E24" s="218"/>
      <c r="F24" s="218"/>
      <c r="G24" s="221"/>
      <c r="H24" s="102"/>
      <c r="I24" s="102"/>
      <c r="J24" s="102"/>
      <c r="K24" s="99">
        <v>11</v>
      </c>
    </row>
    <row r="25" spans="1:12" ht="15.6" thickTop="1" thickBot="1" x14ac:dyDescent="0.35">
      <c r="A25" t="s">
        <v>233</v>
      </c>
      <c r="B25" s="104" t="s">
        <v>147</v>
      </c>
      <c r="C25" s="202" t="s">
        <v>212</v>
      </c>
      <c r="D25" s="203"/>
      <c r="E25" s="219"/>
      <c r="F25" s="219"/>
      <c r="G25" s="222"/>
      <c r="H25" s="102"/>
      <c r="I25" s="102"/>
      <c r="J25" s="102"/>
      <c r="K25" s="99">
        <v>6</v>
      </c>
    </row>
    <row r="26" spans="1:12" ht="15.6" thickTop="1" thickBot="1" x14ac:dyDescent="0.35">
      <c r="B26" s="92" t="s">
        <v>87</v>
      </c>
      <c r="C26" s="204" t="s">
        <v>210</v>
      </c>
      <c r="D26" s="205"/>
      <c r="E26" s="94">
        <v>10.48</v>
      </c>
      <c r="F26" s="94">
        <v>11</v>
      </c>
      <c r="G26" s="98">
        <f t="shared" ref="G26:G31" si="0">+F26-E26</f>
        <v>0.51999999999999957</v>
      </c>
      <c r="H26" s="95">
        <f>+G26*I6</f>
        <v>5.5899999999999954</v>
      </c>
      <c r="I26" s="95"/>
      <c r="J26" s="95"/>
      <c r="K26" s="99">
        <v>10</v>
      </c>
    </row>
    <row r="27" spans="1:12" ht="15.6" thickTop="1" thickBot="1" x14ac:dyDescent="0.35">
      <c r="B27" s="92" t="s">
        <v>88</v>
      </c>
      <c r="C27" s="206" t="s">
        <v>210</v>
      </c>
      <c r="D27" s="207"/>
      <c r="E27" s="94">
        <v>4.8600000000000003</v>
      </c>
      <c r="F27" s="94">
        <v>4.8600000000000003</v>
      </c>
      <c r="G27" s="98">
        <f t="shared" si="0"/>
        <v>0</v>
      </c>
      <c r="H27" s="95"/>
      <c r="I27" s="95"/>
      <c r="J27" s="95"/>
      <c r="K27" s="99">
        <v>5</v>
      </c>
    </row>
    <row r="28" spans="1:12" ht="15.6" thickTop="1" thickBot="1" x14ac:dyDescent="0.35">
      <c r="B28" s="93" t="s">
        <v>10</v>
      </c>
      <c r="C28" s="206" t="s">
        <v>210</v>
      </c>
      <c r="D28" s="207"/>
      <c r="E28" s="94">
        <v>10.029999999999999</v>
      </c>
      <c r="F28" s="94">
        <v>10.24</v>
      </c>
      <c r="G28" s="98">
        <f t="shared" si="0"/>
        <v>0.21000000000000085</v>
      </c>
      <c r="H28" s="95">
        <f>+G28*I6</f>
        <v>2.2575000000000092</v>
      </c>
      <c r="I28" s="95"/>
      <c r="J28" s="95"/>
      <c r="K28" s="99">
        <v>3</v>
      </c>
    </row>
    <row r="29" spans="1:12" ht="15.6" thickTop="1" thickBot="1" x14ac:dyDescent="0.35">
      <c r="B29" s="93" t="s">
        <v>149</v>
      </c>
      <c r="C29" s="206" t="s">
        <v>210</v>
      </c>
      <c r="D29" s="207"/>
      <c r="E29" s="94">
        <v>0.8</v>
      </c>
      <c r="F29" s="94">
        <v>0.8</v>
      </c>
      <c r="G29" s="98">
        <f t="shared" si="0"/>
        <v>0</v>
      </c>
      <c r="H29" s="95"/>
      <c r="I29" s="95"/>
      <c r="J29" s="95"/>
      <c r="K29" s="99">
        <f t="shared" ref="K29:K86" si="1">+G29*I$6</f>
        <v>0</v>
      </c>
    </row>
    <row r="30" spans="1:12" ht="15.6" thickTop="1" thickBot="1" x14ac:dyDescent="0.35">
      <c r="B30" s="93" t="s">
        <v>16</v>
      </c>
      <c r="C30" s="206" t="s">
        <v>210</v>
      </c>
      <c r="D30" s="207"/>
      <c r="E30" s="96">
        <v>35.03</v>
      </c>
      <c r="F30" s="96">
        <v>35.03</v>
      </c>
      <c r="G30" s="98">
        <f t="shared" si="0"/>
        <v>0</v>
      </c>
      <c r="H30" s="96"/>
      <c r="I30" s="96"/>
      <c r="J30" s="96"/>
      <c r="K30" s="99">
        <f t="shared" si="1"/>
        <v>0</v>
      </c>
    </row>
    <row r="31" spans="1:12" ht="15.6" thickTop="1" thickBot="1" x14ac:dyDescent="0.35">
      <c r="B31" s="67" t="s">
        <v>90</v>
      </c>
      <c r="C31" s="211" t="s">
        <v>211</v>
      </c>
      <c r="D31" s="212"/>
      <c r="E31" s="199">
        <v>128.71</v>
      </c>
      <c r="F31" s="199">
        <v>132.07</v>
      </c>
      <c r="G31" s="220">
        <f t="shared" si="0"/>
        <v>3.3599999999999852</v>
      </c>
      <c r="H31" s="223">
        <f>+G31*I6</f>
        <v>36.119999999999841</v>
      </c>
      <c r="I31" s="223"/>
      <c r="J31" s="223"/>
      <c r="K31" s="99"/>
    </row>
    <row r="32" spans="1:12" ht="15.6" thickTop="1" thickBot="1" x14ac:dyDescent="0.35">
      <c r="A32" t="s">
        <v>235</v>
      </c>
      <c r="B32" s="67" t="s">
        <v>14</v>
      </c>
      <c r="C32" s="213"/>
      <c r="D32" s="214"/>
      <c r="E32" s="200"/>
      <c r="F32" s="200"/>
      <c r="G32" s="221"/>
      <c r="H32" s="224"/>
      <c r="I32" s="224"/>
      <c r="J32" s="224"/>
      <c r="K32" s="99">
        <v>9</v>
      </c>
    </row>
    <row r="33" spans="1:12" ht="15.6" thickTop="1" thickBot="1" x14ac:dyDescent="0.35">
      <c r="A33" t="s">
        <v>236</v>
      </c>
      <c r="B33" s="67" t="s">
        <v>148</v>
      </c>
      <c r="C33" s="213"/>
      <c r="D33" s="214"/>
      <c r="E33" s="200"/>
      <c r="F33" s="200"/>
      <c r="G33" s="221"/>
      <c r="H33" s="224"/>
      <c r="I33" s="224"/>
      <c r="J33" s="224"/>
      <c r="K33" s="99">
        <v>9</v>
      </c>
    </row>
    <row r="34" spans="1:12" ht="15.6" thickTop="1" thickBot="1" x14ac:dyDescent="0.35">
      <c r="A34" t="s">
        <v>233</v>
      </c>
      <c r="B34" s="67" t="s">
        <v>15</v>
      </c>
      <c r="C34" s="213"/>
      <c r="D34" s="214"/>
      <c r="E34" s="200"/>
      <c r="F34" s="200"/>
      <c r="G34" s="221"/>
      <c r="H34" s="224"/>
      <c r="I34" s="224"/>
      <c r="J34" s="224"/>
      <c r="K34" s="99">
        <v>9</v>
      </c>
    </row>
    <row r="35" spans="1:12" ht="15.6" thickTop="1" thickBot="1" x14ac:dyDescent="0.35">
      <c r="A35" t="s">
        <v>234</v>
      </c>
      <c r="B35" s="67" t="s">
        <v>17</v>
      </c>
      <c r="C35" s="215"/>
      <c r="D35" s="216"/>
      <c r="E35" s="201"/>
      <c r="F35" s="201"/>
      <c r="G35" s="222"/>
      <c r="H35" s="224"/>
      <c r="I35" s="224"/>
      <c r="J35" s="224"/>
      <c r="K35" s="99">
        <v>15</v>
      </c>
      <c r="L35" s="56">
        <f>+K35+K34+K33+K32</f>
        <v>42</v>
      </c>
    </row>
    <row r="36" spans="1:12" ht="15.6" thickTop="1" thickBot="1" x14ac:dyDescent="0.35">
      <c r="B36" s="66" t="s">
        <v>92</v>
      </c>
      <c r="C36" s="6"/>
      <c r="D36" s="6"/>
      <c r="E36" s="6">
        <v>6.92</v>
      </c>
      <c r="F36" s="6">
        <v>6.92</v>
      </c>
      <c r="G36" s="5">
        <f>+F36-E36</f>
        <v>0</v>
      </c>
      <c r="H36" s="5"/>
      <c r="I36" s="5"/>
      <c r="J36" s="5"/>
      <c r="K36" s="99">
        <f t="shared" si="1"/>
        <v>0</v>
      </c>
    </row>
    <row r="37" spans="1:12" ht="15.6" thickTop="1" thickBot="1" x14ac:dyDescent="0.35">
      <c r="B37" s="66" t="s">
        <v>93</v>
      </c>
      <c r="C37" s="6"/>
      <c r="D37" s="6"/>
      <c r="E37" s="6">
        <v>24.33</v>
      </c>
      <c r="F37" s="6">
        <v>24.33</v>
      </c>
      <c r="G37" s="5">
        <f t="shared" ref="G37:G100" si="2">+F37-E37</f>
        <v>0</v>
      </c>
      <c r="H37" s="5"/>
      <c r="I37" s="5"/>
      <c r="J37" s="5"/>
      <c r="K37" s="99">
        <f t="shared" si="1"/>
        <v>0</v>
      </c>
    </row>
    <row r="38" spans="1:12" ht="15.6" thickTop="1" thickBot="1" x14ac:dyDescent="0.35">
      <c r="B38" s="66" t="s">
        <v>94</v>
      </c>
      <c r="C38" s="32"/>
      <c r="D38" s="5"/>
      <c r="E38" s="32">
        <v>39.67</v>
      </c>
      <c r="F38" s="32">
        <v>40.53</v>
      </c>
      <c r="G38" s="5">
        <f t="shared" si="2"/>
        <v>0.85999999999999943</v>
      </c>
      <c r="H38" s="5"/>
      <c r="I38" s="5"/>
      <c r="J38" s="5"/>
      <c r="K38" s="99">
        <f t="shared" si="1"/>
        <v>9.2449999999999939</v>
      </c>
    </row>
    <row r="39" spans="1:12" ht="15.6" thickTop="1" thickBot="1" x14ac:dyDescent="0.35">
      <c r="B39" s="66" t="s">
        <v>95</v>
      </c>
      <c r="C39" s="32"/>
      <c r="D39" s="6"/>
      <c r="E39" s="32">
        <v>11.65</v>
      </c>
      <c r="F39" s="32">
        <v>11.65</v>
      </c>
      <c r="G39" s="5">
        <f t="shared" si="2"/>
        <v>0</v>
      </c>
      <c r="H39" s="5"/>
      <c r="I39" s="5"/>
      <c r="J39" s="5"/>
      <c r="K39" s="99">
        <f t="shared" si="1"/>
        <v>0</v>
      </c>
    </row>
    <row r="40" spans="1:12" ht="15.6" thickTop="1" thickBot="1" x14ac:dyDescent="0.35">
      <c r="B40" s="66" t="s">
        <v>96</v>
      </c>
      <c r="C40" s="32"/>
      <c r="D40" s="6"/>
      <c r="E40" s="32">
        <v>7.39</v>
      </c>
      <c r="F40" s="32">
        <v>7.39</v>
      </c>
      <c r="G40" s="5">
        <f t="shared" si="2"/>
        <v>0</v>
      </c>
      <c r="H40" s="5"/>
      <c r="I40" s="5"/>
      <c r="J40" s="5"/>
      <c r="K40" s="99">
        <f t="shared" si="1"/>
        <v>0</v>
      </c>
    </row>
    <row r="41" spans="1:12" ht="15.6" thickTop="1" thickBot="1" x14ac:dyDescent="0.35">
      <c r="B41" s="66" t="s">
        <v>97</v>
      </c>
      <c r="C41" s="32"/>
      <c r="D41" s="6"/>
      <c r="E41" s="32">
        <v>22.76</v>
      </c>
      <c r="F41" s="32">
        <v>22.76</v>
      </c>
      <c r="G41" s="5">
        <f t="shared" si="2"/>
        <v>0</v>
      </c>
      <c r="H41" s="5"/>
      <c r="I41" s="5"/>
      <c r="J41" s="5"/>
      <c r="K41" s="99">
        <f t="shared" si="1"/>
        <v>0</v>
      </c>
    </row>
    <row r="42" spans="1:12" ht="15.6" thickTop="1" thickBot="1" x14ac:dyDescent="0.35">
      <c r="B42" s="66" t="s">
        <v>98</v>
      </c>
      <c r="C42" s="32"/>
      <c r="D42" s="6"/>
      <c r="E42" s="32">
        <v>7.66</v>
      </c>
      <c r="F42" s="32">
        <v>8.65</v>
      </c>
      <c r="G42" s="5">
        <f t="shared" si="2"/>
        <v>0.99000000000000021</v>
      </c>
      <c r="H42" s="5"/>
      <c r="I42" s="5"/>
      <c r="J42" s="5"/>
      <c r="K42" s="99">
        <f t="shared" si="1"/>
        <v>10.642500000000002</v>
      </c>
    </row>
    <row r="43" spans="1:12" ht="15.6" thickTop="1" thickBot="1" x14ac:dyDescent="0.35">
      <c r="B43" s="66" t="s">
        <v>99</v>
      </c>
      <c r="C43" s="32"/>
      <c r="D43" s="6"/>
      <c r="E43" s="32">
        <v>25.5</v>
      </c>
      <c r="F43" s="32">
        <v>26.11</v>
      </c>
      <c r="G43" s="5">
        <f t="shared" si="2"/>
        <v>0.60999999999999943</v>
      </c>
      <c r="H43" s="5"/>
      <c r="I43" s="5"/>
      <c r="J43" s="5"/>
      <c r="K43" s="99">
        <f t="shared" si="1"/>
        <v>6.5574999999999939</v>
      </c>
    </row>
    <row r="44" spans="1:12" ht="15.6" thickTop="1" thickBot="1" x14ac:dyDescent="0.35">
      <c r="B44" s="66" t="s">
        <v>100</v>
      </c>
      <c r="C44" s="32"/>
      <c r="D44" s="6"/>
      <c r="E44" s="32">
        <v>14.48</v>
      </c>
      <c r="F44" s="32">
        <v>14.53</v>
      </c>
      <c r="G44" s="5">
        <f t="shared" si="2"/>
        <v>4.9999999999998934E-2</v>
      </c>
      <c r="H44" s="5"/>
      <c r="I44" s="5"/>
      <c r="J44" s="5"/>
      <c r="K44" s="99">
        <f t="shared" si="1"/>
        <v>0.53749999999998854</v>
      </c>
    </row>
    <row r="45" spans="1:12" ht="15.6" thickTop="1" thickBot="1" x14ac:dyDescent="0.35">
      <c r="B45" s="66" t="s">
        <v>101</v>
      </c>
      <c r="C45" s="32"/>
      <c r="D45" s="6"/>
      <c r="E45" s="32">
        <v>12.39</v>
      </c>
      <c r="F45" s="32">
        <v>12.46</v>
      </c>
      <c r="G45" s="5">
        <f t="shared" si="2"/>
        <v>7.0000000000000284E-2</v>
      </c>
      <c r="H45" s="5"/>
      <c r="I45" s="5"/>
      <c r="J45" s="5"/>
      <c r="K45" s="99">
        <f t="shared" si="1"/>
        <v>0.75250000000000306</v>
      </c>
    </row>
    <row r="46" spans="1:12" ht="15.6" thickTop="1" thickBot="1" x14ac:dyDescent="0.35">
      <c r="B46" s="66" t="s">
        <v>102</v>
      </c>
      <c r="C46" s="32"/>
      <c r="D46" s="6"/>
      <c r="E46" s="32">
        <v>2.97</v>
      </c>
      <c r="F46" s="32">
        <v>2.97</v>
      </c>
      <c r="G46" s="5">
        <f t="shared" si="2"/>
        <v>0</v>
      </c>
      <c r="H46" s="5"/>
      <c r="I46" s="5"/>
      <c r="J46" s="5"/>
      <c r="K46" s="99">
        <f t="shared" si="1"/>
        <v>0</v>
      </c>
    </row>
    <row r="47" spans="1:12" ht="15.6" thickTop="1" thickBot="1" x14ac:dyDescent="0.35">
      <c r="B47" s="66" t="s">
        <v>103</v>
      </c>
      <c r="C47" s="32"/>
      <c r="D47" s="6"/>
      <c r="E47" s="32">
        <v>16.850000000000001</v>
      </c>
      <c r="F47" s="32">
        <v>17.38</v>
      </c>
      <c r="G47" s="5">
        <f t="shared" si="2"/>
        <v>0.52999999999999758</v>
      </c>
      <c r="H47" s="5"/>
      <c r="I47" s="5"/>
      <c r="J47" s="5"/>
      <c r="K47" s="99">
        <f t="shared" si="1"/>
        <v>5.697499999999974</v>
      </c>
    </row>
    <row r="48" spans="1:12" ht="15.6" thickTop="1" thickBot="1" x14ac:dyDescent="0.35">
      <c r="B48" s="66" t="s">
        <v>104</v>
      </c>
      <c r="C48" s="32"/>
      <c r="D48" s="10"/>
      <c r="E48" s="32">
        <v>36.79</v>
      </c>
      <c r="F48" s="32">
        <v>38.26</v>
      </c>
      <c r="G48" s="5">
        <f t="shared" si="2"/>
        <v>1.4699999999999989</v>
      </c>
      <c r="H48" s="5"/>
      <c r="I48" s="5"/>
      <c r="J48" s="5"/>
      <c r="K48" s="99">
        <f t="shared" si="1"/>
        <v>15.802499999999988</v>
      </c>
    </row>
    <row r="49" spans="2:11" ht="15.6" thickTop="1" thickBot="1" x14ac:dyDescent="0.35">
      <c r="B49" s="66" t="s">
        <v>105</v>
      </c>
      <c r="C49" s="32"/>
      <c r="D49" s="10"/>
      <c r="E49" s="32">
        <v>38.79</v>
      </c>
      <c r="F49" s="32">
        <v>38.880000000000003</v>
      </c>
      <c r="G49" s="5">
        <f>+F49-E49</f>
        <v>9.0000000000003411E-2</v>
      </c>
      <c r="H49" s="5"/>
      <c r="I49" s="5"/>
      <c r="J49" s="5"/>
      <c r="K49" s="99">
        <f t="shared" si="1"/>
        <v>0.96750000000003666</v>
      </c>
    </row>
    <row r="50" spans="2:11" ht="15.6" thickTop="1" thickBot="1" x14ac:dyDescent="0.35">
      <c r="B50" s="66" t="s">
        <v>106</v>
      </c>
      <c r="C50" s="32"/>
      <c r="D50" s="10"/>
      <c r="E50" s="32">
        <v>14.73</v>
      </c>
      <c r="F50" s="32">
        <v>14.73</v>
      </c>
      <c r="G50" s="5">
        <f t="shared" si="2"/>
        <v>0</v>
      </c>
      <c r="H50" s="5"/>
      <c r="I50" s="5"/>
      <c r="J50" s="5"/>
      <c r="K50" s="99">
        <f t="shared" si="1"/>
        <v>0</v>
      </c>
    </row>
    <row r="51" spans="2:11" ht="15.6" thickTop="1" thickBot="1" x14ac:dyDescent="0.35">
      <c r="B51" s="66" t="s">
        <v>18</v>
      </c>
      <c r="C51" s="32"/>
      <c r="D51" s="10"/>
      <c r="E51" s="32">
        <v>1.62</v>
      </c>
      <c r="F51" s="32">
        <v>1.62</v>
      </c>
      <c r="G51" s="5">
        <f t="shared" si="2"/>
        <v>0</v>
      </c>
      <c r="H51" s="5"/>
      <c r="I51" s="5"/>
      <c r="J51" s="5"/>
      <c r="K51" s="99">
        <f t="shared" si="1"/>
        <v>0</v>
      </c>
    </row>
    <row r="52" spans="2:11" ht="15.6" thickTop="1" thickBot="1" x14ac:dyDescent="0.35">
      <c r="B52" s="66" t="s">
        <v>19</v>
      </c>
      <c r="C52" s="32"/>
      <c r="D52" s="10"/>
      <c r="E52" s="32">
        <v>78.45</v>
      </c>
      <c r="F52" s="32">
        <v>78.45</v>
      </c>
      <c r="G52" s="5">
        <f t="shared" si="2"/>
        <v>0</v>
      </c>
      <c r="H52" s="5"/>
      <c r="I52" s="5"/>
      <c r="J52" s="5"/>
      <c r="K52" s="99">
        <f t="shared" si="1"/>
        <v>0</v>
      </c>
    </row>
    <row r="53" spans="2:11" ht="15.6" thickTop="1" thickBot="1" x14ac:dyDescent="0.35">
      <c r="B53" s="66" t="s">
        <v>107</v>
      </c>
      <c r="C53" s="32"/>
      <c r="D53" s="10"/>
      <c r="E53" s="32">
        <v>24.28</v>
      </c>
      <c r="F53" s="32">
        <v>24.88</v>
      </c>
      <c r="G53" s="5">
        <f t="shared" si="2"/>
        <v>0.59999999999999787</v>
      </c>
      <c r="H53" s="5"/>
      <c r="I53" s="5"/>
      <c r="J53" s="5"/>
      <c r="K53" s="99">
        <f t="shared" si="1"/>
        <v>6.4499999999999771</v>
      </c>
    </row>
    <row r="54" spans="2:11" ht="15.6" thickTop="1" thickBot="1" x14ac:dyDescent="0.35">
      <c r="B54" s="66" t="s">
        <v>108</v>
      </c>
      <c r="C54" s="32"/>
      <c r="D54" s="10"/>
      <c r="E54" s="32">
        <v>5.96</v>
      </c>
      <c r="F54" s="32">
        <v>5.96</v>
      </c>
      <c r="G54" s="5">
        <f t="shared" si="2"/>
        <v>0</v>
      </c>
      <c r="H54" s="5"/>
      <c r="I54" s="5"/>
      <c r="J54" s="5"/>
      <c r="K54" s="99">
        <f t="shared" si="1"/>
        <v>0</v>
      </c>
    </row>
    <row r="55" spans="2:11" ht="15.6" thickTop="1" thickBot="1" x14ac:dyDescent="0.35">
      <c r="B55" s="66" t="s">
        <v>20</v>
      </c>
      <c r="C55" s="32"/>
      <c r="D55" s="10"/>
      <c r="E55" s="32">
        <v>20</v>
      </c>
      <c r="F55" s="32">
        <v>20.83</v>
      </c>
      <c r="G55" s="5">
        <f t="shared" si="2"/>
        <v>0.82999999999999829</v>
      </c>
      <c r="H55" s="5"/>
      <c r="I55" s="5"/>
      <c r="J55" s="5"/>
      <c r="K55" s="99">
        <f t="shared" si="1"/>
        <v>8.9224999999999817</v>
      </c>
    </row>
    <row r="56" spans="2:11" ht="15.6" thickTop="1" thickBot="1" x14ac:dyDescent="0.35">
      <c r="B56" s="66" t="s">
        <v>21</v>
      </c>
      <c r="C56" s="32"/>
      <c r="D56" s="10"/>
      <c r="E56" s="32">
        <v>4.28</v>
      </c>
      <c r="F56" s="32">
        <v>4.38</v>
      </c>
      <c r="G56" s="5">
        <f t="shared" si="2"/>
        <v>9.9999999999999645E-2</v>
      </c>
      <c r="H56" s="5"/>
      <c r="I56" s="5"/>
      <c r="J56" s="5"/>
      <c r="K56" s="99">
        <f t="shared" si="1"/>
        <v>1.0749999999999962</v>
      </c>
    </row>
    <row r="57" spans="2:11" ht="15.6" thickTop="1" thickBot="1" x14ac:dyDescent="0.35">
      <c r="B57" s="66" t="s">
        <v>22</v>
      </c>
      <c r="C57" s="32"/>
      <c r="D57" s="10"/>
      <c r="E57" s="32">
        <v>56.34</v>
      </c>
      <c r="F57" s="32">
        <v>56.34</v>
      </c>
      <c r="G57" s="5">
        <f t="shared" si="2"/>
        <v>0</v>
      </c>
      <c r="H57" s="5"/>
      <c r="I57" s="5"/>
      <c r="J57" s="5"/>
      <c r="K57" s="99">
        <f t="shared" si="1"/>
        <v>0</v>
      </c>
    </row>
    <row r="58" spans="2:11" ht="15.6" thickTop="1" thickBot="1" x14ac:dyDescent="0.35">
      <c r="B58" s="66" t="s">
        <v>23</v>
      </c>
      <c r="C58" s="32"/>
      <c r="D58" s="10"/>
      <c r="E58" s="32">
        <v>12.67</v>
      </c>
      <c r="F58" s="32">
        <v>12.67</v>
      </c>
      <c r="G58" s="5">
        <f t="shared" si="2"/>
        <v>0</v>
      </c>
      <c r="H58" s="5"/>
      <c r="I58" s="5"/>
      <c r="J58" s="5"/>
      <c r="K58" s="99">
        <f t="shared" si="1"/>
        <v>0</v>
      </c>
    </row>
    <row r="59" spans="2:11" ht="15.6" thickTop="1" thickBot="1" x14ac:dyDescent="0.35">
      <c r="B59" s="66" t="s">
        <v>24</v>
      </c>
      <c r="C59" s="32"/>
      <c r="D59" s="10"/>
      <c r="E59" s="32">
        <v>11.36</v>
      </c>
      <c r="F59" s="32">
        <v>11.41</v>
      </c>
      <c r="G59" s="5">
        <f t="shared" si="2"/>
        <v>5.0000000000000711E-2</v>
      </c>
      <c r="H59" s="5"/>
      <c r="I59" s="5"/>
      <c r="J59" s="5"/>
      <c r="K59" s="99">
        <f t="shared" si="1"/>
        <v>0.53750000000000764</v>
      </c>
    </row>
    <row r="60" spans="2:11" ht="15.6" thickTop="1" thickBot="1" x14ac:dyDescent="0.35">
      <c r="B60" s="66" t="s">
        <v>25</v>
      </c>
      <c r="C60" s="32"/>
      <c r="D60" s="10"/>
      <c r="E60" s="32">
        <v>2.2799999999999998</v>
      </c>
      <c r="F60" s="32">
        <v>2.2799999999999998</v>
      </c>
      <c r="G60" s="5">
        <f t="shared" si="2"/>
        <v>0</v>
      </c>
      <c r="H60" s="5"/>
      <c r="I60" s="5"/>
      <c r="J60" s="5"/>
      <c r="K60" s="99">
        <f t="shared" si="1"/>
        <v>0</v>
      </c>
    </row>
    <row r="61" spans="2:11" ht="15.6" thickTop="1" thickBot="1" x14ac:dyDescent="0.35">
      <c r="B61" s="66" t="s">
        <v>26</v>
      </c>
      <c r="C61" s="32"/>
      <c r="D61" s="10"/>
      <c r="E61" s="32">
        <v>16.670000000000002</v>
      </c>
      <c r="F61" s="32">
        <v>16.829999999999998</v>
      </c>
      <c r="G61" s="5">
        <f t="shared" si="2"/>
        <v>0.15999999999999659</v>
      </c>
      <c r="H61" s="5"/>
      <c r="I61" s="5"/>
      <c r="J61" s="5"/>
      <c r="K61" s="99">
        <f t="shared" si="1"/>
        <v>1.7199999999999633</v>
      </c>
    </row>
    <row r="62" spans="2:11" ht="15.6" thickTop="1" thickBot="1" x14ac:dyDescent="0.35">
      <c r="B62" s="66" t="s">
        <v>27</v>
      </c>
      <c r="C62" s="32"/>
      <c r="D62" s="10"/>
      <c r="E62" s="32">
        <v>18.04</v>
      </c>
      <c r="F62" s="32">
        <v>18.690000000000001</v>
      </c>
      <c r="G62" s="5">
        <f t="shared" si="2"/>
        <v>0.65000000000000213</v>
      </c>
      <c r="H62" s="5"/>
      <c r="I62" s="5"/>
      <c r="J62" s="5"/>
      <c r="K62" s="99">
        <f t="shared" si="1"/>
        <v>6.9875000000000229</v>
      </c>
    </row>
    <row r="63" spans="2:11" ht="15.6" thickTop="1" thickBot="1" x14ac:dyDescent="0.35">
      <c r="B63" s="66" t="s">
        <v>109</v>
      </c>
      <c r="C63" s="32"/>
      <c r="D63" s="10"/>
      <c r="E63" s="32">
        <v>51.87</v>
      </c>
      <c r="F63" s="32">
        <v>51.87</v>
      </c>
      <c r="G63" s="5">
        <f t="shared" si="2"/>
        <v>0</v>
      </c>
      <c r="H63" s="5"/>
      <c r="I63" s="5"/>
      <c r="J63" s="5"/>
      <c r="K63" s="99">
        <f t="shared" si="1"/>
        <v>0</v>
      </c>
    </row>
    <row r="64" spans="2:11" ht="15.6" thickTop="1" thickBot="1" x14ac:dyDescent="0.35">
      <c r="B64" s="66" t="s">
        <v>28</v>
      </c>
      <c r="C64" s="32"/>
      <c r="D64" s="10"/>
      <c r="E64" s="32">
        <v>9.31</v>
      </c>
      <c r="F64" s="32">
        <v>9.3699999999999992</v>
      </c>
      <c r="G64" s="5">
        <f t="shared" si="2"/>
        <v>5.9999999999998721E-2</v>
      </c>
      <c r="H64" s="5"/>
      <c r="I64" s="5"/>
      <c r="J64" s="5"/>
      <c r="K64" s="99">
        <f t="shared" si="1"/>
        <v>0.64499999999998625</v>
      </c>
    </row>
    <row r="65" spans="2:11" ht="15.6" thickTop="1" thickBot="1" x14ac:dyDescent="0.35">
      <c r="B65" s="66" t="s">
        <v>29</v>
      </c>
      <c r="C65" s="32"/>
      <c r="D65" s="10"/>
      <c r="E65" s="32">
        <v>34.700000000000003</v>
      </c>
      <c r="F65" s="32">
        <v>34.770000000000003</v>
      </c>
      <c r="G65" s="5">
        <f t="shared" si="2"/>
        <v>7.0000000000000284E-2</v>
      </c>
      <c r="H65" s="5"/>
      <c r="I65" s="5"/>
      <c r="J65" s="5"/>
      <c r="K65" s="99">
        <f t="shared" si="1"/>
        <v>0.75250000000000306</v>
      </c>
    </row>
    <row r="66" spans="2:11" ht="15.6" thickTop="1" thickBot="1" x14ac:dyDescent="0.35">
      <c r="B66" s="66" t="s">
        <v>30</v>
      </c>
      <c r="C66" s="32"/>
      <c r="D66" s="10"/>
      <c r="E66" s="32">
        <v>0.98</v>
      </c>
      <c r="F66" s="32">
        <v>0.98</v>
      </c>
      <c r="G66" s="5">
        <f t="shared" si="2"/>
        <v>0</v>
      </c>
      <c r="H66" s="5"/>
      <c r="I66" s="5"/>
      <c r="J66" s="5"/>
      <c r="K66" s="99">
        <f t="shared" si="1"/>
        <v>0</v>
      </c>
    </row>
    <row r="67" spans="2:11" ht="15.6" thickTop="1" thickBot="1" x14ac:dyDescent="0.35">
      <c r="B67" s="66" t="s">
        <v>31</v>
      </c>
      <c r="C67" s="32"/>
      <c r="D67" s="10"/>
      <c r="E67" s="32">
        <v>6.12</v>
      </c>
      <c r="F67" s="32">
        <v>6.22</v>
      </c>
      <c r="G67" s="5">
        <f t="shared" si="2"/>
        <v>9.9999999999999645E-2</v>
      </c>
      <c r="H67" s="5"/>
      <c r="I67" s="5"/>
      <c r="J67" s="5"/>
      <c r="K67" s="99">
        <f t="shared" si="1"/>
        <v>1.0749999999999962</v>
      </c>
    </row>
    <row r="68" spans="2:11" ht="15.6" thickTop="1" thickBot="1" x14ac:dyDescent="0.35">
      <c r="B68" s="66" t="s">
        <v>32</v>
      </c>
      <c r="C68" s="32"/>
      <c r="D68" s="10"/>
      <c r="E68" s="32">
        <v>30.75</v>
      </c>
      <c r="F68" s="32">
        <v>31.38</v>
      </c>
      <c r="G68" s="5">
        <f t="shared" si="2"/>
        <v>0.62999999999999901</v>
      </c>
      <c r="H68" s="5"/>
      <c r="I68" s="5"/>
      <c r="J68" s="5"/>
      <c r="K68" s="99">
        <f t="shared" si="1"/>
        <v>6.7724999999999893</v>
      </c>
    </row>
    <row r="69" spans="2:11" ht="15.6" thickTop="1" thickBot="1" x14ac:dyDescent="0.35">
      <c r="B69" s="66" t="s">
        <v>33</v>
      </c>
      <c r="C69" s="32"/>
      <c r="D69" s="10"/>
      <c r="E69" s="32">
        <v>19.13</v>
      </c>
      <c r="F69" s="32">
        <v>19.13</v>
      </c>
      <c r="G69" s="5">
        <f t="shared" si="2"/>
        <v>0</v>
      </c>
      <c r="H69" s="5"/>
      <c r="I69" s="5"/>
      <c r="J69" s="5"/>
      <c r="K69" s="99">
        <f t="shared" si="1"/>
        <v>0</v>
      </c>
    </row>
    <row r="70" spans="2:11" ht="15.6" thickTop="1" thickBot="1" x14ac:dyDescent="0.35">
      <c r="B70" s="66" t="s">
        <v>34</v>
      </c>
      <c r="C70" s="32"/>
      <c r="D70" s="10"/>
      <c r="E70" s="32">
        <v>14.21</v>
      </c>
      <c r="F70" s="32">
        <v>14.43</v>
      </c>
      <c r="G70" s="5">
        <f t="shared" si="2"/>
        <v>0.21999999999999886</v>
      </c>
      <c r="H70" s="5"/>
      <c r="I70" s="5"/>
      <c r="J70" s="5"/>
      <c r="K70" s="99">
        <f t="shared" si="1"/>
        <v>2.3649999999999878</v>
      </c>
    </row>
    <row r="71" spans="2:11" ht="15.6" thickTop="1" thickBot="1" x14ac:dyDescent="0.35">
      <c r="B71" s="66" t="s">
        <v>110</v>
      </c>
      <c r="C71" s="32"/>
      <c r="D71" s="10"/>
      <c r="E71" s="32">
        <v>1</v>
      </c>
      <c r="F71" s="32">
        <v>1</v>
      </c>
      <c r="G71" s="5">
        <f t="shared" si="2"/>
        <v>0</v>
      </c>
      <c r="H71" s="5"/>
      <c r="I71" s="5"/>
      <c r="J71" s="5"/>
      <c r="K71" s="99">
        <f t="shared" si="1"/>
        <v>0</v>
      </c>
    </row>
    <row r="72" spans="2:11" ht="15.6" thickTop="1" thickBot="1" x14ac:dyDescent="0.35">
      <c r="B72" s="66" t="s">
        <v>35</v>
      </c>
      <c r="C72" s="32"/>
      <c r="D72" s="10"/>
      <c r="E72" s="32">
        <v>40.89</v>
      </c>
      <c r="F72" s="32">
        <v>41.86</v>
      </c>
      <c r="G72" s="5">
        <f t="shared" si="2"/>
        <v>0.96999999999999886</v>
      </c>
      <c r="H72" s="5"/>
      <c r="I72" s="5"/>
      <c r="J72" s="5"/>
      <c r="K72" s="99">
        <f t="shared" si="1"/>
        <v>10.427499999999988</v>
      </c>
    </row>
    <row r="73" spans="2:11" ht="15.6" thickTop="1" thickBot="1" x14ac:dyDescent="0.35">
      <c r="B73" s="66" t="s">
        <v>111</v>
      </c>
      <c r="C73" s="32"/>
      <c r="D73" s="10"/>
      <c r="E73" s="32">
        <v>1.41</v>
      </c>
      <c r="F73" s="32">
        <v>1.41</v>
      </c>
      <c r="G73" s="5">
        <f t="shared" si="2"/>
        <v>0</v>
      </c>
      <c r="H73" s="5"/>
      <c r="I73" s="5"/>
      <c r="J73" s="5"/>
      <c r="K73" s="99">
        <f t="shared" si="1"/>
        <v>0</v>
      </c>
    </row>
    <row r="74" spans="2:11" ht="15.6" thickTop="1" thickBot="1" x14ac:dyDescent="0.35">
      <c r="B74" s="66" t="s">
        <v>36</v>
      </c>
      <c r="C74" s="32"/>
      <c r="D74" s="10"/>
      <c r="E74" s="32">
        <v>53.82</v>
      </c>
      <c r="F74" s="32">
        <v>53.98</v>
      </c>
      <c r="G74" s="5">
        <f t="shared" si="2"/>
        <v>0.15999999999999659</v>
      </c>
      <c r="H74" s="5"/>
      <c r="I74" s="5"/>
      <c r="J74" s="5"/>
      <c r="K74" s="99">
        <f t="shared" si="1"/>
        <v>1.7199999999999633</v>
      </c>
    </row>
    <row r="75" spans="2:11" ht="15.6" thickTop="1" thickBot="1" x14ac:dyDescent="0.35">
      <c r="B75" s="66" t="s">
        <v>37</v>
      </c>
      <c r="C75" s="32"/>
      <c r="D75" s="10"/>
      <c r="E75" s="32">
        <v>11.7</v>
      </c>
      <c r="F75" s="32">
        <v>12.03</v>
      </c>
      <c r="G75" s="5">
        <f t="shared" si="2"/>
        <v>0.33000000000000007</v>
      </c>
      <c r="H75" s="5"/>
      <c r="I75" s="5"/>
      <c r="J75" s="5"/>
      <c r="K75" s="99">
        <f t="shared" si="1"/>
        <v>3.5475000000000008</v>
      </c>
    </row>
    <row r="76" spans="2:11" ht="15.6" thickTop="1" thickBot="1" x14ac:dyDescent="0.35">
      <c r="B76" s="66" t="s">
        <v>38</v>
      </c>
      <c r="C76" s="32"/>
      <c r="D76" s="10"/>
      <c r="E76" s="32">
        <v>2.21</v>
      </c>
      <c r="F76" s="32">
        <v>2.21</v>
      </c>
      <c r="G76" s="5">
        <f t="shared" si="2"/>
        <v>0</v>
      </c>
      <c r="H76" s="5"/>
      <c r="I76" s="5"/>
      <c r="J76" s="5"/>
      <c r="K76" s="99">
        <f t="shared" si="1"/>
        <v>0</v>
      </c>
    </row>
    <row r="77" spans="2:11" ht="15.6" thickTop="1" thickBot="1" x14ac:dyDescent="0.35">
      <c r="B77" s="66" t="s">
        <v>39</v>
      </c>
      <c r="C77" s="32"/>
      <c r="D77" s="10"/>
      <c r="E77" s="32">
        <v>1.44</v>
      </c>
      <c r="F77" s="32">
        <v>1.44</v>
      </c>
      <c r="G77" s="5">
        <f t="shared" si="2"/>
        <v>0</v>
      </c>
      <c r="H77" s="5"/>
      <c r="I77" s="5"/>
      <c r="J77" s="5"/>
      <c r="K77" s="99">
        <f t="shared" si="1"/>
        <v>0</v>
      </c>
    </row>
    <row r="78" spans="2:11" ht="15.6" thickTop="1" thickBot="1" x14ac:dyDescent="0.35">
      <c r="B78" s="66" t="s">
        <v>40</v>
      </c>
      <c r="C78" s="32"/>
      <c r="D78" s="10"/>
      <c r="E78" s="32">
        <v>1.86</v>
      </c>
      <c r="F78" s="32">
        <v>1.86</v>
      </c>
      <c r="G78" s="5">
        <f t="shared" si="2"/>
        <v>0</v>
      </c>
      <c r="H78" s="5"/>
      <c r="I78" s="5"/>
      <c r="J78" s="5"/>
      <c r="K78" s="99">
        <f t="shared" si="1"/>
        <v>0</v>
      </c>
    </row>
    <row r="79" spans="2:11" ht="15.6" thickTop="1" thickBot="1" x14ac:dyDescent="0.35">
      <c r="B79" s="66" t="s">
        <v>112</v>
      </c>
      <c r="C79" s="32"/>
      <c r="D79" s="10"/>
      <c r="E79" s="32">
        <v>1.2</v>
      </c>
      <c r="F79" s="32">
        <v>1.2</v>
      </c>
      <c r="G79" s="5">
        <f t="shared" si="2"/>
        <v>0</v>
      </c>
      <c r="H79" s="5"/>
      <c r="I79" s="5"/>
      <c r="J79" s="5"/>
      <c r="K79" s="99">
        <f t="shared" si="1"/>
        <v>0</v>
      </c>
    </row>
    <row r="80" spans="2:11" ht="15.6" thickTop="1" thickBot="1" x14ac:dyDescent="0.35">
      <c r="B80" s="66" t="s">
        <v>113</v>
      </c>
      <c r="C80" s="32"/>
      <c r="D80" s="10"/>
      <c r="E80" s="32">
        <v>6.81</v>
      </c>
      <c r="F80" s="32">
        <v>7.84</v>
      </c>
      <c r="G80" s="5">
        <f t="shared" si="2"/>
        <v>1.0300000000000002</v>
      </c>
      <c r="H80" s="5"/>
      <c r="I80" s="5"/>
      <c r="J80" s="5"/>
      <c r="K80" s="99">
        <f t="shared" si="1"/>
        <v>11.072500000000003</v>
      </c>
    </row>
    <row r="81" spans="2:11" ht="15.6" thickTop="1" thickBot="1" x14ac:dyDescent="0.35">
      <c r="B81" s="66" t="s">
        <v>114</v>
      </c>
      <c r="C81" s="32"/>
      <c r="D81" s="10"/>
      <c r="E81" s="32">
        <v>9.74</v>
      </c>
      <c r="F81" s="32">
        <v>9.7899999999999991</v>
      </c>
      <c r="G81" s="5">
        <f t="shared" si="2"/>
        <v>4.9999999999998934E-2</v>
      </c>
      <c r="H81" s="5"/>
      <c r="I81" s="5"/>
      <c r="J81" s="5"/>
      <c r="K81" s="99">
        <f t="shared" si="1"/>
        <v>0.53749999999998854</v>
      </c>
    </row>
    <row r="82" spans="2:11" ht="15.6" thickTop="1" thickBot="1" x14ac:dyDescent="0.35">
      <c r="B82" s="66" t="s">
        <v>115</v>
      </c>
      <c r="C82" s="32"/>
      <c r="D82" s="10"/>
      <c r="E82" s="32">
        <v>1.97</v>
      </c>
      <c r="F82" s="32">
        <v>1.97</v>
      </c>
      <c r="G82" s="5">
        <f t="shared" si="2"/>
        <v>0</v>
      </c>
      <c r="H82" s="5"/>
      <c r="I82" s="5"/>
      <c r="J82" s="5"/>
      <c r="K82" s="99">
        <f t="shared" si="1"/>
        <v>0</v>
      </c>
    </row>
    <row r="83" spans="2:11" ht="15.6" thickTop="1" thickBot="1" x14ac:dyDescent="0.35">
      <c r="B83" s="66" t="s">
        <v>116</v>
      </c>
      <c r="C83" s="32"/>
      <c r="D83" s="10"/>
      <c r="E83" s="32">
        <v>5.71</v>
      </c>
      <c r="F83" s="32">
        <v>5.71</v>
      </c>
      <c r="G83" s="5">
        <f t="shared" si="2"/>
        <v>0</v>
      </c>
      <c r="H83" s="5"/>
      <c r="I83" s="5"/>
      <c r="J83" s="5"/>
      <c r="K83" s="99">
        <f t="shared" si="1"/>
        <v>0</v>
      </c>
    </row>
    <row r="84" spans="2:11" ht="15.6" thickTop="1" thickBot="1" x14ac:dyDescent="0.35">
      <c r="B84" s="66" t="s">
        <v>41</v>
      </c>
      <c r="C84" s="32"/>
      <c r="D84" s="10"/>
      <c r="E84" s="32">
        <v>1.8</v>
      </c>
      <c r="F84" s="32">
        <v>2</v>
      </c>
      <c r="G84" s="5">
        <f t="shared" si="2"/>
        <v>0.19999999999999996</v>
      </c>
      <c r="H84" s="5"/>
      <c r="I84" s="5"/>
      <c r="J84" s="5"/>
      <c r="K84" s="99">
        <f t="shared" si="1"/>
        <v>2.1499999999999995</v>
      </c>
    </row>
    <row r="85" spans="2:11" ht="15.6" thickTop="1" thickBot="1" x14ac:dyDescent="0.35">
      <c r="B85" s="66" t="s">
        <v>42</v>
      </c>
      <c r="C85" s="32"/>
      <c r="D85" s="10"/>
      <c r="E85" s="32">
        <v>6.32</v>
      </c>
      <c r="F85" s="32">
        <v>6.32</v>
      </c>
      <c r="G85" s="5">
        <f t="shared" si="2"/>
        <v>0</v>
      </c>
      <c r="H85" s="5"/>
      <c r="I85" s="5"/>
      <c r="J85" s="5"/>
      <c r="K85" s="99">
        <f t="shared" si="1"/>
        <v>0</v>
      </c>
    </row>
    <row r="86" spans="2:11" ht="15" thickTop="1" x14ac:dyDescent="0.3">
      <c r="B86" s="66" t="s">
        <v>117</v>
      </c>
      <c r="C86" s="32"/>
      <c r="D86" s="10"/>
      <c r="E86" s="32">
        <v>1.57</v>
      </c>
      <c r="F86" s="32">
        <v>1.57</v>
      </c>
      <c r="G86" s="5">
        <f t="shared" si="2"/>
        <v>0</v>
      </c>
      <c r="H86" s="5"/>
      <c r="I86" s="5"/>
      <c r="J86" s="5"/>
      <c r="K86" s="99">
        <f t="shared" si="1"/>
        <v>0</v>
      </c>
    </row>
    <row r="87" spans="2:11" x14ac:dyDescent="0.3">
      <c r="B87" s="68" t="s">
        <v>43</v>
      </c>
      <c r="C87" s="32"/>
      <c r="D87" s="10"/>
      <c r="E87" s="32">
        <v>162.61000000000001</v>
      </c>
      <c r="F87" s="32">
        <v>170.51</v>
      </c>
      <c r="G87" s="5">
        <f t="shared" si="2"/>
        <v>7.8999999999999773</v>
      </c>
      <c r="H87" s="5"/>
      <c r="I87" s="5"/>
      <c r="J87" s="5"/>
      <c r="K87" s="7">
        <f t="shared" ref="K87:K150" si="3">+G87*I$9</f>
        <v>62.357983539094469</v>
      </c>
    </row>
    <row r="88" spans="2:11" x14ac:dyDescent="0.3">
      <c r="B88" s="68" t="s">
        <v>44</v>
      </c>
      <c r="C88" s="32"/>
      <c r="D88" s="10"/>
      <c r="E88" s="32">
        <v>149.55000000000001</v>
      </c>
      <c r="F88" s="32">
        <v>155.74</v>
      </c>
      <c r="G88" s="5">
        <f t="shared" si="2"/>
        <v>6.1899999999999977</v>
      </c>
      <c r="H88" s="33"/>
      <c r="I88" s="5"/>
      <c r="J88" s="5"/>
      <c r="K88" s="7">
        <f t="shared" si="3"/>
        <v>48.860242798353887</v>
      </c>
    </row>
    <row r="89" spans="2:11" x14ac:dyDescent="0.3">
      <c r="B89" s="68" t="s">
        <v>118</v>
      </c>
      <c r="C89" s="32"/>
      <c r="D89" s="10"/>
      <c r="E89" s="32">
        <v>195.33</v>
      </c>
      <c r="F89" s="32">
        <v>207.58</v>
      </c>
      <c r="G89" s="5">
        <f t="shared" si="2"/>
        <v>12.25</v>
      </c>
      <c r="H89" s="33"/>
      <c r="I89" s="5"/>
      <c r="J89" s="5"/>
      <c r="K89" s="7">
        <f t="shared" si="3"/>
        <v>96.694341563786011</v>
      </c>
    </row>
    <row r="90" spans="2:11" x14ac:dyDescent="0.3">
      <c r="B90" s="68" t="s">
        <v>119</v>
      </c>
      <c r="C90" s="32"/>
      <c r="D90" s="10"/>
      <c r="E90" s="32">
        <v>46.31</v>
      </c>
      <c r="F90" s="32">
        <v>49.03</v>
      </c>
      <c r="G90" s="5">
        <f t="shared" si="2"/>
        <v>2.7199999999999989</v>
      </c>
      <c r="H90" s="33"/>
      <c r="I90" s="5"/>
      <c r="J90" s="5"/>
      <c r="K90" s="7">
        <f t="shared" si="3"/>
        <v>21.470090534979416</v>
      </c>
    </row>
    <row r="91" spans="2:11" x14ac:dyDescent="0.3">
      <c r="B91" s="68" t="s">
        <v>45</v>
      </c>
      <c r="C91" s="32"/>
      <c r="D91" s="10"/>
      <c r="E91" s="32">
        <v>148.43</v>
      </c>
      <c r="F91" s="32">
        <v>148.43</v>
      </c>
      <c r="G91" s="5">
        <f t="shared" si="2"/>
        <v>0</v>
      </c>
      <c r="H91" s="33"/>
      <c r="I91" s="5"/>
      <c r="J91" s="5"/>
      <c r="K91" s="7">
        <f t="shared" si="3"/>
        <v>0</v>
      </c>
    </row>
    <row r="92" spans="2:11" x14ac:dyDescent="0.3">
      <c r="B92" s="68" t="s">
        <v>46</v>
      </c>
      <c r="C92" s="32"/>
      <c r="D92" s="10"/>
      <c r="E92" s="32">
        <v>322.77999999999997</v>
      </c>
      <c r="F92" s="32">
        <v>328.85</v>
      </c>
      <c r="G92" s="5">
        <f t="shared" si="2"/>
        <v>6.07000000000005</v>
      </c>
      <c r="H92" s="33"/>
      <c r="I92" s="5"/>
      <c r="J92" s="5"/>
      <c r="K92" s="7">
        <f t="shared" si="3"/>
        <v>47.913032921811094</v>
      </c>
    </row>
    <row r="93" spans="2:11" x14ac:dyDescent="0.3">
      <c r="B93" s="68" t="s">
        <v>47</v>
      </c>
      <c r="C93" s="32"/>
      <c r="D93" s="10"/>
      <c r="E93" s="32">
        <v>61.48</v>
      </c>
      <c r="F93" s="32">
        <v>61.48</v>
      </c>
      <c r="G93" s="5">
        <f t="shared" si="2"/>
        <v>0</v>
      </c>
      <c r="H93" s="33"/>
      <c r="I93" s="5"/>
      <c r="J93" s="5"/>
      <c r="K93" s="7">
        <f t="shared" si="3"/>
        <v>0</v>
      </c>
    </row>
    <row r="94" spans="2:11" x14ac:dyDescent="0.3">
      <c r="B94" s="68" t="s">
        <v>48</v>
      </c>
      <c r="C94" s="32"/>
      <c r="D94" s="10"/>
      <c r="E94" s="32">
        <v>174.15</v>
      </c>
      <c r="F94" s="32">
        <v>183.02</v>
      </c>
      <c r="G94" s="5">
        <f t="shared" si="2"/>
        <v>8.8700000000000045</v>
      </c>
      <c r="H94" s="33"/>
      <c r="I94" s="5"/>
      <c r="J94" s="5"/>
      <c r="K94" s="7">
        <f t="shared" si="3"/>
        <v>70.014596707818967</v>
      </c>
    </row>
    <row r="95" spans="2:11" x14ac:dyDescent="0.3">
      <c r="B95" s="68" t="s">
        <v>49</v>
      </c>
      <c r="C95" s="32"/>
      <c r="D95" s="10"/>
      <c r="E95" s="32">
        <v>257.64999999999998</v>
      </c>
      <c r="F95" s="32">
        <v>269.44</v>
      </c>
      <c r="G95" s="5">
        <f t="shared" si="2"/>
        <v>11.79000000000002</v>
      </c>
      <c r="H95" s="33"/>
      <c r="I95" s="5"/>
      <c r="J95" s="5"/>
      <c r="K95" s="7">
        <f t="shared" si="3"/>
        <v>93.063370370370535</v>
      </c>
    </row>
    <row r="96" spans="2:11" x14ac:dyDescent="0.3">
      <c r="B96" s="69" t="s">
        <v>50</v>
      </c>
      <c r="C96" s="32"/>
      <c r="D96" s="10"/>
      <c r="E96" s="32">
        <v>397.58</v>
      </c>
      <c r="F96" s="32">
        <v>401.28</v>
      </c>
      <c r="G96" s="5">
        <f t="shared" si="2"/>
        <v>3.6999999999999886</v>
      </c>
      <c r="H96" s="33"/>
      <c r="I96" s="5"/>
      <c r="J96" s="5"/>
      <c r="K96" s="7">
        <f t="shared" si="3"/>
        <v>29.205637860082213</v>
      </c>
    </row>
    <row r="97" spans="2:11" x14ac:dyDescent="0.3">
      <c r="B97" s="68" t="s">
        <v>51</v>
      </c>
      <c r="C97" s="32"/>
      <c r="D97" s="10"/>
      <c r="E97" s="32">
        <v>110.44</v>
      </c>
      <c r="F97" s="32">
        <v>110.62</v>
      </c>
      <c r="G97" s="5">
        <f t="shared" si="2"/>
        <v>0.18000000000000682</v>
      </c>
      <c r="H97" s="33"/>
      <c r="I97" s="5"/>
      <c r="J97" s="5"/>
      <c r="K97" s="7">
        <f t="shared" si="3"/>
        <v>1.4208148148148687</v>
      </c>
    </row>
    <row r="98" spans="2:11" x14ac:dyDescent="0.3">
      <c r="B98" s="68" t="s">
        <v>52</v>
      </c>
      <c r="C98" s="32"/>
      <c r="D98" s="10"/>
      <c r="E98" s="32">
        <v>72.39</v>
      </c>
      <c r="F98" s="32">
        <v>72.510000000000005</v>
      </c>
      <c r="G98" s="5">
        <f t="shared" si="2"/>
        <v>0.12000000000000455</v>
      </c>
      <c r="H98" s="33"/>
      <c r="I98" s="5"/>
      <c r="J98" s="5"/>
      <c r="K98" s="7">
        <f t="shared" si="3"/>
        <v>0.94720987654324573</v>
      </c>
    </row>
    <row r="99" spans="2:11" x14ac:dyDescent="0.3">
      <c r="B99" s="68" t="s">
        <v>120</v>
      </c>
      <c r="C99" s="32"/>
      <c r="D99" s="10"/>
      <c r="E99" s="32">
        <v>356.85</v>
      </c>
      <c r="F99" s="32">
        <v>382.63</v>
      </c>
      <c r="G99" s="5">
        <f t="shared" si="2"/>
        <v>25.779999999999973</v>
      </c>
      <c r="H99" s="33"/>
      <c r="I99" s="5"/>
      <c r="J99" s="5"/>
      <c r="K99" s="7">
        <f t="shared" si="3"/>
        <v>203.4922551440327</v>
      </c>
    </row>
    <row r="100" spans="2:11" x14ac:dyDescent="0.3">
      <c r="B100" s="68" t="s">
        <v>53</v>
      </c>
      <c r="C100" s="32"/>
      <c r="D100" s="10"/>
      <c r="E100" s="32">
        <v>185.34</v>
      </c>
      <c r="F100" s="32">
        <v>190.52</v>
      </c>
      <c r="G100" s="5">
        <f t="shared" si="2"/>
        <v>5.1800000000000068</v>
      </c>
      <c r="H100" s="33"/>
      <c r="I100" s="5"/>
      <c r="J100" s="5"/>
      <c r="K100" s="7">
        <f t="shared" si="3"/>
        <v>40.887893004115277</v>
      </c>
    </row>
    <row r="101" spans="2:11" x14ac:dyDescent="0.3">
      <c r="B101" s="68" t="s">
        <v>121</v>
      </c>
      <c r="C101" s="32"/>
      <c r="D101" s="10"/>
      <c r="E101" s="32">
        <v>37.56</v>
      </c>
      <c r="F101" s="32">
        <v>47.1</v>
      </c>
      <c r="G101" s="5">
        <f t="shared" ref="G101:G155" si="4">+F101-E101</f>
        <v>9.5399999999999991</v>
      </c>
      <c r="H101" s="33"/>
      <c r="I101" s="5"/>
      <c r="J101" s="5"/>
      <c r="K101" s="7">
        <f t="shared" si="3"/>
        <v>75.303185185185171</v>
      </c>
    </row>
    <row r="102" spans="2:11" x14ac:dyDescent="0.3">
      <c r="B102" s="68" t="s">
        <v>54</v>
      </c>
      <c r="C102" s="32"/>
      <c r="D102" s="10"/>
      <c r="E102" s="32">
        <v>111.22</v>
      </c>
      <c r="F102" s="32">
        <v>111.46</v>
      </c>
      <c r="G102" s="5">
        <f t="shared" si="4"/>
        <v>0.23999999999999488</v>
      </c>
      <c r="H102" s="33"/>
      <c r="I102" s="5"/>
      <c r="J102" s="5"/>
      <c r="K102" s="7">
        <f t="shared" si="3"/>
        <v>1.8944197530863793</v>
      </c>
    </row>
    <row r="103" spans="2:11" x14ac:dyDescent="0.3">
      <c r="B103" s="68" t="s">
        <v>55</v>
      </c>
      <c r="C103" s="32"/>
      <c r="D103" s="10"/>
      <c r="E103" s="32">
        <v>112.01</v>
      </c>
      <c r="F103" s="32">
        <v>119.73</v>
      </c>
      <c r="G103" s="5">
        <f t="shared" si="4"/>
        <v>7.7199999999999989</v>
      </c>
      <c r="H103" s="33"/>
      <c r="I103" s="5"/>
      <c r="J103" s="5"/>
      <c r="K103" s="7">
        <f t="shared" si="3"/>
        <v>60.937168724279829</v>
      </c>
    </row>
    <row r="104" spans="2:11" x14ac:dyDescent="0.3">
      <c r="B104" s="68" t="s">
        <v>122</v>
      </c>
      <c r="C104" s="32"/>
      <c r="D104" s="10"/>
      <c r="E104" s="32">
        <v>395.36</v>
      </c>
      <c r="F104" s="32">
        <v>414.36</v>
      </c>
      <c r="G104" s="5">
        <f t="shared" si="4"/>
        <v>19</v>
      </c>
      <c r="H104" s="33"/>
      <c r="I104" s="5"/>
      <c r="J104" s="5"/>
      <c r="K104" s="7">
        <f t="shared" si="3"/>
        <v>149.97489711934156</v>
      </c>
    </row>
    <row r="105" spans="2:11" x14ac:dyDescent="0.3">
      <c r="B105" s="68" t="s">
        <v>56</v>
      </c>
      <c r="C105" s="32"/>
      <c r="D105" s="10"/>
      <c r="E105" s="32">
        <v>167.84</v>
      </c>
      <c r="F105" s="32">
        <v>174.36</v>
      </c>
      <c r="G105" s="5">
        <f t="shared" si="4"/>
        <v>6.5200000000000102</v>
      </c>
      <c r="H105" s="33"/>
      <c r="I105" s="5"/>
      <c r="J105" s="5"/>
      <c r="K105" s="7">
        <f t="shared" si="3"/>
        <v>51.465069958847813</v>
      </c>
    </row>
    <row r="106" spans="2:11" x14ac:dyDescent="0.3">
      <c r="B106" s="66" t="s">
        <v>57</v>
      </c>
      <c r="C106" s="32"/>
      <c r="D106" s="10"/>
      <c r="E106" s="32">
        <v>176.22</v>
      </c>
      <c r="F106" s="32">
        <v>185.87</v>
      </c>
      <c r="G106" s="5">
        <f t="shared" si="4"/>
        <v>9.6500000000000057</v>
      </c>
      <c r="H106" s="33"/>
      <c r="I106" s="5"/>
      <c r="J106" s="5"/>
      <c r="K106" s="7">
        <f t="shared" si="3"/>
        <v>76.171460905349832</v>
      </c>
    </row>
    <row r="107" spans="2:11" x14ac:dyDescent="0.3">
      <c r="B107" s="66" t="s">
        <v>58</v>
      </c>
      <c r="C107" s="32"/>
      <c r="D107" s="10"/>
      <c r="E107" s="32">
        <v>4.84</v>
      </c>
      <c r="F107" s="32">
        <v>4.84</v>
      </c>
      <c r="G107" s="5">
        <f t="shared" si="4"/>
        <v>0</v>
      </c>
      <c r="H107" s="33"/>
      <c r="I107" s="5"/>
      <c r="J107" s="5"/>
      <c r="K107" s="7">
        <f t="shared" si="3"/>
        <v>0</v>
      </c>
    </row>
    <row r="108" spans="2:11" x14ac:dyDescent="0.3">
      <c r="B108" s="68" t="s">
        <v>59</v>
      </c>
      <c r="C108" s="32"/>
      <c r="D108" s="10"/>
      <c r="E108" s="32">
        <v>701.31</v>
      </c>
      <c r="F108" s="32">
        <v>722.27</v>
      </c>
      <c r="G108" s="5">
        <f t="shared" si="4"/>
        <v>20.960000000000036</v>
      </c>
      <c r="H108" s="33"/>
      <c r="I108" s="5"/>
      <c r="J108" s="5"/>
      <c r="K108" s="7">
        <f t="shared" si="3"/>
        <v>165.44599176954762</v>
      </c>
    </row>
    <row r="109" spans="2:11" x14ac:dyDescent="0.3">
      <c r="B109" s="68" t="s">
        <v>60</v>
      </c>
      <c r="C109" s="32"/>
      <c r="D109" s="10"/>
      <c r="E109" s="32">
        <v>125.62</v>
      </c>
      <c r="F109" s="32">
        <v>126.08</v>
      </c>
      <c r="G109" s="5">
        <f t="shared" si="4"/>
        <v>0.45999999999999375</v>
      </c>
      <c r="H109" s="33"/>
      <c r="I109" s="5"/>
      <c r="J109" s="5"/>
      <c r="K109" s="7">
        <f t="shared" si="3"/>
        <v>3.6309711934155886</v>
      </c>
    </row>
    <row r="110" spans="2:11" x14ac:dyDescent="0.3">
      <c r="B110" s="68" t="s">
        <v>61</v>
      </c>
      <c r="C110" s="32"/>
      <c r="D110" s="10"/>
      <c r="E110" s="32">
        <v>139.41</v>
      </c>
      <c r="F110" s="32">
        <v>146.81</v>
      </c>
      <c r="G110" s="5">
        <f t="shared" si="4"/>
        <v>7.4000000000000057</v>
      </c>
      <c r="H110" s="33"/>
      <c r="I110" s="5"/>
      <c r="J110" s="5"/>
      <c r="K110" s="7">
        <f t="shared" si="3"/>
        <v>58.411275720164653</v>
      </c>
    </row>
    <row r="111" spans="2:11" x14ac:dyDescent="0.3">
      <c r="B111" s="68" t="s">
        <v>62</v>
      </c>
      <c r="C111" s="32"/>
      <c r="D111" s="10"/>
      <c r="E111" s="32">
        <v>487.73</v>
      </c>
      <c r="F111" s="32">
        <v>503.86</v>
      </c>
      <c r="G111" s="5">
        <f t="shared" si="4"/>
        <v>16.129999999999995</v>
      </c>
      <c r="H111" s="33"/>
      <c r="I111" s="5"/>
      <c r="J111" s="5"/>
      <c r="K111" s="7">
        <f t="shared" si="3"/>
        <v>127.32079423868309</v>
      </c>
    </row>
    <row r="112" spans="2:11" x14ac:dyDescent="0.3">
      <c r="B112" s="68" t="s">
        <v>63</v>
      </c>
      <c r="C112" s="32"/>
      <c r="D112" s="10"/>
      <c r="E112" s="32">
        <v>237.95</v>
      </c>
      <c r="F112" s="32">
        <v>246.29</v>
      </c>
      <c r="G112" s="5">
        <f t="shared" si="4"/>
        <v>8.3400000000000034</v>
      </c>
      <c r="H112" s="33"/>
      <c r="I112" s="5"/>
      <c r="J112" s="5"/>
      <c r="K112" s="7">
        <f t="shared" si="3"/>
        <v>65.831086419753106</v>
      </c>
    </row>
    <row r="113" spans="2:11" x14ac:dyDescent="0.3">
      <c r="B113" s="68" t="s">
        <v>123</v>
      </c>
      <c r="C113" s="32"/>
      <c r="D113" s="10"/>
      <c r="E113" s="32">
        <v>62.07</v>
      </c>
      <c r="F113" s="32">
        <v>62.52</v>
      </c>
      <c r="G113" s="5">
        <f t="shared" si="4"/>
        <v>0.45000000000000284</v>
      </c>
      <c r="H113" s="33"/>
      <c r="I113" s="5"/>
      <c r="J113" s="5"/>
      <c r="K113" s="7">
        <f t="shared" si="3"/>
        <v>3.5520370370370595</v>
      </c>
    </row>
    <row r="114" spans="2:11" x14ac:dyDescent="0.3">
      <c r="B114" s="68" t="s">
        <v>64</v>
      </c>
      <c r="C114" s="32"/>
      <c r="D114" s="10"/>
      <c r="E114" s="32">
        <v>77.709999999999994</v>
      </c>
      <c r="F114" s="32">
        <v>77.760000000000005</v>
      </c>
      <c r="G114" s="5">
        <f t="shared" si="4"/>
        <v>5.0000000000011369E-2</v>
      </c>
      <c r="H114" s="33"/>
      <c r="I114" s="5"/>
      <c r="J114" s="5"/>
      <c r="K114" s="7">
        <f t="shared" si="3"/>
        <v>0.39467078189309385</v>
      </c>
    </row>
    <row r="115" spans="2:11" x14ac:dyDescent="0.3">
      <c r="B115" s="68" t="s">
        <v>65</v>
      </c>
      <c r="C115" s="32"/>
      <c r="D115" s="10"/>
      <c r="E115" s="32">
        <v>178.85</v>
      </c>
      <c r="F115" s="32">
        <v>190.45</v>
      </c>
      <c r="G115" s="5">
        <f t="shared" si="4"/>
        <v>11.599999999999994</v>
      </c>
      <c r="H115" s="33"/>
      <c r="I115" s="5"/>
      <c r="J115" s="5"/>
      <c r="K115" s="7">
        <f t="shared" si="3"/>
        <v>91.56362139917691</v>
      </c>
    </row>
    <row r="116" spans="2:11" x14ac:dyDescent="0.3">
      <c r="B116" s="68" t="s">
        <v>66</v>
      </c>
      <c r="C116" s="32"/>
      <c r="D116" s="10"/>
      <c r="E116" s="32">
        <v>120.2</v>
      </c>
      <c r="F116" s="32">
        <v>120.2</v>
      </c>
      <c r="G116" s="5">
        <f t="shared" si="4"/>
        <v>0</v>
      </c>
      <c r="H116" s="33"/>
      <c r="I116" s="5"/>
      <c r="J116" s="5"/>
      <c r="K116" s="7">
        <f t="shared" si="3"/>
        <v>0</v>
      </c>
    </row>
    <row r="117" spans="2:11" x14ac:dyDescent="0.3">
      <c r="B117" s="68" t="s">
        <v>124</v>
      </c>
      <c r="C117" s="32"/>
      <c r="D117" s="10"/>
      <c r="E117" s="32">
        <v>46.15</v>
      </c>
      <c r="F117" s="32">
        <v>46.43</v>
      </c>
      <c r="G117" s="5">
        <f t="shared" si="4"/>
        <v>0.28000000000000114</v>
      </c>
      <c r="H117" s="33"/>
      <c r="I117" s="5"/>
      <c r="J117" s="5"/>
      <c r="K117" s="7">
        <f t="shared" si="3"/>
        <v>2.210156378600832</v>
      </c>
    </row>
    <row r="118" spans="2:11" x14ac:dyDescent="0.3">
      <c r="B118" s="68" t="s">
        <v>67</v>
      </c>
      <c r="C118" s="32"/>
      <c r="D118" s="10"/>
      <c r="E118" s="32">
        <v>86.09</v>
      </c>
      <c r="F118" s="32">
        <v>88.1</v>
      </c>
      <c r="G118" s="5">
        <f t="shared" si="4"/>
        <v>2.0099999999999909</v>
      </c>
      <c r="H118" s="33"/>
      <c r="I118" s="5"/>
      <c r="J118" s="5"/>
      <c r="K118" s="7">
        <f t="shared" si="3"/>
        <v>15.865765432098693</v>
      </c>
    </row>
    <row r="119" spans="2:11" x14ac:dyDescent="0.3">
      <c r="B119" s="51" t="s">
        <v>68</v>
      </c>
      <c r="C119" s="32"/>
      <c r="D119" s="51"/>
      <c r="E119" s="9">
        <v>175.06</v>
      </c>
      <c r="F119" s="9">
        <v>182.06</v>
      </c>
      <c r="G119" s="5">
        <f t="shared" si="4"/>
        <v>7</v>
      </c>
      <c r="H119" s="33"/>
      <c r="I119" s="5"/>
      <c r="J119" s="5"/>
      <c r="K119" s="7">
        <f t="shared" si="3"/>
        <v>55.253909465020577</v>
      </c>
    </row>
    <row r="120" spans="2:11" x14ac:dyDescent="0.3">
      <c r="B120" s="68" t="s">
        <v>125</v>
      </c>
      <c r="C120" s="32"/>
      <c r="D120" s="10"/>
      <c r="E120" s="32">
        <v>215.54</v>
      </c>
      <c r="F120" s="32">
        <v>223.84</v>
      </c>
      <c r="G120" s="5">
        <f t="shared" si="4"/>
        <v>8.3000000000000114</v>
      </c>
      <c r="H120" s="33"/>
      <c r="I120" s="5"/>
      <c r="J120" s="5"/>
      <c r="K120" s="7">
        <f t="shared" si="3"/>
        <v>65.515349794238773</v>
      </c>
    </row>
    <row r="121" spans="2:11" x14ac:dyDescent="0.3">
      <c r="B121" s="68" t="s">
        <v>126</v>
      </c>
      <c r="C121" s="9"/>
      <c r="D121" s="10"/>
      <c r="E121" s="32">
        <v>109.52</v>
      </c>
      <c r="F121" s="32">
        <v>117.7</v>
      </c>
      <c r="G121" s="5">
        <f t="shared" si="4"/>
        <v>8.1800000000000068</v>
      </c>
      <c r="H121" s="33"/>
      <c r="I121" s="5"/>
      <c r="J121" s="5"/>
      <c r="K121" s="7">
        <f t="shared" si="3"/>
        <v>64.568139917695532</v>
      </c>
    </row>
    <row r="122" spans="2:11" x14ac:dyDescent="0.3">
      <c r="B122" s="68" t="s">
        <v>69</v>
      </c>
      <c r="C122" s="32"/>
      <c r="D122" s="10"/>
      <c r="E122" s="32">
        <v>110.09</v>
      </c>
      <c r="F122" s="32">
        <v>110.2</v>
      </c>
      <c r="G122" s="5">
        <f t="shared" si="4"/>
        <v>0.10999999999999943</v>
      </c>
      <c r="H122" s="33"/>
      <c r="I122" s="5"/>
      <c r="J122" s="5"/>
      <c r="K122" s="7">
        <f t="shared" si="3"/>
        <v>0.86827572016460453</v>
      </c>
    </row>
    <row r="123" spans="2:11" x14ac:dyDescent="0.3">
      <c r="B123" s="68" t="s">
        <v>127</v>
      </c>
      <c r="C123" s="32"/>
      <c r="D123" s="10"/>
      <c r="E123" s="32">
        <v>345.72</v>
      </c>
      <c r="F123" s="32">
        <v>356.75</v>
      </c>
      <c r="G123" s="5">
        <f t="shared" si="4"/>
        <v>11.029999999999973</v>
      </c>
      <c r="H123" s="33"/>
      <c r="I123" s="5"/>
      <c r="J123" s="5"/>
      <c r="K123" s="7">
        <f t="shared" si="3"/>
        <v>87.064374485596488</v>
      </c>
    </row>
    <row r="124" spans="2:11" x14ac:dyDescent="0.3">
      <c r="B124" s="68" t="s">
        <v>128</v>
      </c>
      <c r="C124" s="32"/>
      <c r="D124" s="10"/>
      <c r="E124" s="32">
        <v>203.13</v>
      </c>
      <c r="F124" s="32">
        <v>212.24</v>
      </c>
      <c r="G124" s="5">
        <f t="shared" si="4"/>
        <v>9.1100000000000136</v>
      </c>
      <c r="H124" s="33"/>
      <c r="I124" s="5"/>
      <c r="J124" s="5"/>
      <c r="K124" s="7">
        <f t="shared" si="3"/>
        <v>71.909016460905463</v>
      </c>
    </row>
    <row r="125" spans="2:11" x14ac:dyDescent="0.3">
      <c r="B125" s="68" t="s">
        <v>129</v>
      </c>
      <c r="C125" s="32"/>
      <c r="D125" s="10"/>
      <c r="E125" s="32">
        <v>173.69</v>
      </c>
      <c r="F125" s="32">
        <v>181.17</v>
      </c>
      <c r="G125" s="5">
        <f t="shared" si="4"/>
        <v>7.4799999999999898</v>
      </c>
      <c r="H125" s="33"/>
      <c r="I125" s="5"/>
      <c r="J125" s="5"/>
      <c r="K125" s="7">
        <f t="shared" si="3"/>
        <v>59.042748971193333</v>
      </c>
    </row>
    <row r="126" spans="2:11" x14ac:dyDescent="0.3">
      <c r="B126" s="68" t="s">
        <v>70</v>
      </c>
      <c r="C126" s="32"/>
      <c r="D126" s="10"/>
      <c r="E126" s="32">
        <v>89.77</v>
      </c>
      <c r="F126" s="32">
        <v>89.77</v>
      </c>
      <c r="G126" s="5">
        <f t="shared" si="4"/>
        <v>0</v>
      </c>
      <c r="H126" s="33"/>
      <c r="I126" s="5"/>
      <c r="J126" s="5"/>
      <c r="K126" s="7">
        <f t="shared" si="3"/>
        <v>0</v>
      </c>
    </row>
    <row r="127" spans="2:11" x14ac:dyDescent="0.3">
      <c r="B127" s="68" t="s">
        <v>71</v>
      </c>
      <c r="C127" s="32"/>
      <c r="D127" s="10"/>
      <c r="E127" s="32">
        <v>231.44</v>
      </c>
      <c r="F127" s="32">
        <v>235.62</v>
      </c>
      <c r="G127" s="5">
        <f t="shared" si="4"/>
        <v>4.1800000000000068</v>
      </c>
      <c r="H127" s="33"/>
      <c r="I127" s="5"/>
      <c r="J127" s="5"/>
      <c r="K127" s="7">
        <f t="shared" si="3"/>
        <v>32.994477366255197</v>
      </c>
    </row>
    <row r="128" spans="2:11" x14ac:dyDescent="0.3">
      <c r="B128" s="68" t="s">
        <v>130</v>
      </c>
      <c r="C128" s="32"/>
      <c r="D128" s="10"/>
      <c r="E128" s="32">
        <v>50.78</v>
      </c>
      <c r="F128" s="32">
        <v>51.02</v>
      </c>
      <c r="G128" s="5">
        <f t="shared" si="4"/>
        <v>0.24000000000000199</v>
      </c>
      <c r="H128" s="33"/>
      <c r="I128" s="5"/>
      <c r="J128" s="5"/>
      <c r="K128" s="7">
        <f t="shared" si="3"/>
        <v>1.8944197530864355</v>
      </c>
    </row>
    <row r="129" spans="2:11" x14ac:dyDescent="0.3">
      <c r="B129" s="68" t="s">
        <v>131</v>
      </c>
      <c r="C129" s="32"/>
      <c r="D129" s="10"/>
      <c r="E129" s="32">
        <v>1.91</v>
      </c>
      <c r="F129" s="32">
        <v>1.91</v>
      </c>
      <c r="G129" s="5">
        <f t="shared" si="4"/>
        <v>0</v>
      </c>
      <c r="H129" s="33"/>
      <c r="I129" s="5"/>
      <c r="J129" s="5"/>
      <c r="K129" s="7">
        <f t="shared" si="3"/>
        <v>0</v>
      </c>
    </row>
    <row r="130" spans="2:11" x14ac:dyDescent="0.3">
      <c r="B130" s="68" t="s">
        <v>72</v>
      </c>
      <c r="C130" s="32"/>
      <c r="D130" s="10"/>
      <c r="E130" s="32">
        <v>96.58</v>
      </c>
      <c r="F130" s="32">
        <v>96.58</v>
      </c>
      <c r="G130" s="5">
        <f t="shared" si="4"/>
        <v>0</v>
      </c>
      <c r="H130" s="33"/>
      <c r="I130" s="5"/>
      <c r="J130" s="5"/>
      <c r="K130" s="7">
        <f t="shared" si="3"/>
        <v>0</v>
      </c>
    </row>
    <row r="131" spans="2:11" x14ac:dyDescent="0.3">
      <c r="B131" s="68" t="s">
        <v>73</v>
      </c>
      <c r="C131" s="32"/>
      <c r="D131" s="10"/>
      <c r="E131" s="32">
        <v>321.45999999999998</v>
      </c>
      <c r="F131" s="32">
        <v>335.3</v>
      </c>
      <c r="G131" s="5">
        <f t="shared" si="4"/>
        <v>13.840000000000032</v>
      </c>
      <c r="H131" s="33"/>
      <c r="I131" s="5"/>
      <c r="J131" s="5"/>
      <c r="K131" s="7">
        <f t="shared" si="3"/>
        <v>109.24487242798379</v>
      </c>
    </row>
    <row r="132" spans="2:11" x14ac:dyDescent="0.3">
      <c r="B132" s="68" t="s">
        <v>74</v>
      </c>
      <c r="C132" s="32"/>
      <c r="D132" s="10"/>
      <c r="E132" s="32">
        <v>62.06</v>
      </c>
      <c r="F132" s="32">
        <v>81.17</v>
      </c>
      <c r="G132" s="5">
        <f t="shared" si="4"/>
        <v>19.11</v>
      </c>
      <c r="H132" s="33"/>
      <c r="I132" s="5"/>
      <c r="J132" s="5"/>
      <c r="K132" s="7">
        <f t="shared" si="3"/>
        <v>150.84317283950617</v>
      </c>
    </row>
    <row r="133" spans="2:11" x14ac:dyDescent="0.3">
      <c r="B133" s="68" t="s">
        <v>132</v>
      </c>
      <c r="C133" s="32"/>
      <c r="D133" s="10"/>
      <c r="E133" s="32">
        <v>10.41</v>
      </c>
      <c r="F133" s="32">
        <v>10.41</v>
      </c>
      <c r="G133" s="5">
        <f t="shared" si="4"/>
        <v>0</v>
      </c>
      <c r="H133" s="33"/>
      <c r="I133" s="5"/>
      <c r="J133" s="5"/>
      <c r="K133" s="7">
        <f t="shared" si="3"/>
        <v>0</v>
      </c>
    </row>
    <row r="134" spans="2:11" x14ac:dyDescent="0.3">
      <c r="B134" s="68" t="s">
        <v>133</v>
      </c>
      <c r="C134" s="32"/>
      <c r="D134" s="10"/>
      <c r="E134" s="32">
        <v>78.22</v>
      </c>
      <c r="F134" s="32">
        <v>82.87</v>
      </c>
      <c r="G134" s="5">
        <f t="shared" si="4"/>
        <v>4.6500000000000057</v>
      </c>
      <c r="H134" s="33"/>
      <c r="I134" s="5"/>
      <c r="J134" s="5"/>
      <c r="K134" s="7">
        <f t="shared" si="3"/>
        <v>36.70438271604943</v>
      </c>
    </row>
    <row r="135" spans="2:11" x14ac:dyDescent="0.3">
      <c r="B135" s="68" t="s">
        <v>75</v>
      </c>
      <c r="C135" s="32"/>
      <c r="D135" s="10"/>
      <c r="E135" s="32">
        <v>108.19</v>
      </c>
      <c r="F135" s="32">
        <v>115.23</v>
      </c>
      <c r="G135" s="5">
        <f t="shared" si="4"/>
        <v>7.0400000000000063</v>
      </c>
      <c r="H135" s="33"/>
      <c r="I135" s="5"/>
      <c r="J135" s="5"/>
      <c r="K135" s="7">
        <f t="shared" si="3"/>
        <v>55.569646090535031</v>
      </c>
    </row>
    <row r="136" spans="2:11" x14ac:dyDescent="0.3">
      <c r="B136" s="68" t="s">
        <v>134</v>
      </c>
      <c r="C136" s="32"/>
      <c r="D136" s="10"/>
      <c r="E136" s="32">
        <v>21.44</v>
      </c>
      <c r="F136" s="32">
        <v>21.44</v>
      </c>
      <c r="G136" s="5">
        <f t="shared" si="4"/>
        <v>0</v>
      </c>
      <c r="H136" s="33"/>
      <c r="I136" s="5"/>
      <c r="J136" s="5"/>
      <c r="K136" s="7">
        <f t="shared" si="3"/>
        <v>0</v>
      </c>
    </row>
    <row r="137" spans="2:11" x14ac:dyDescent="0.3">
      <c r="B137" s="68" t="s">
        <v>135</v>
      </c>
      <c r="C137" s="32"/>
      <c r="D137" s="10"/>
      <c r="E137" s="32">
        <v>108.15</v>
      </c>
      <c r="F137" s="32">
        <v>113.73</v>
      </c>
      <c r="G137" s="5">
        <f t="shared" si="4"/>
        <v>5.5799999999999983</v>
      </c>
      <c r="H137" s="33"/>
      <c r="I137" s="5"/>
      <c r="J137" s="5"/>
      <c r="K137" s="7">
        <f t="shared" si="3"/>
        <v>44.045259259259247</v>
      </c>
    </row>
    <row r="138" spans="2:11" x14ac:dyDescent="0.3">
      <c r="B138" s="68" t="s">
        <v>76</v>
      </c>
      <c r="C138" s="32"/>
      <c r="D138" s="10"/>
      <c r="E138" s="32">
        <v>56.09</v>
      </c>
      <c r="F138" s="32">
        <v>56.75</v>
      </c>
      <c r="G138" s="5">
        <f t="shared" si="4"/>
        <v>0.65999999999999659</v>
      </c>
      <c r="H138" s="33"/>
      <c r="I138" s="5"/>
      <c r="J138" s="5"/>
      <c r="K138" s="7">
        <f t="shared" si="3"/>
        <v>5.2096543209876272</v>
      </c>
    </row>
    <row r="139" spans="2:11" x14ac:dyDescent="0.3">
      <c r="B139" s="68" t="s">
        <v>136</v>
      </c>
      <c r="C139" s="32"/>
      <c r="D139" s="10"/>
      <c r="E139" s="32">
        <v>207.71</v>
      </c>
      <c r="F139" s="32">
        <v>216.57</v>
      </c>
      <c r="G139" s="5">
        <f t="shared" si="4"/>
        <v>8.8599999999999852</v>
      </c>
      <c r="H139" s="33"/>
      <c r="I139" s="5"/>
      <c r="J139" s="5"/>
      <c r="K139" s="7">
        <f t="shared" si="3"/>
        <v>69.935662551440217</v>
      </c>
    </row>
    <row r="140" spans="2:11" x14ac:dyDescent="0.3">
      <c r="B140" s="68" t="s">
        <v>137</v>
      </c>
      <c r="C140" s="32"/>
      <c r="D140" s="10"/>
      <c r="E140" s="32">
        <v>159.58000000000001</v>
      </c>
      <c r="F140" s="32">
        <v>165.86</v>
      </c>
      <c r="G140" s="5">
        <f t="shared" si="4"/>
        <v>6.2800000000000011</v>
      </c>
      <c r="H140" s="33"/>
      <c r="I140" s="5"/>
      <c r="J140" s="5"/>
      <c r="K140" s="7">
        <f t="shared" si="3"/>
        <v>49.570650205761325</v>
      </c>
    </row>
    <row r="141" spans="2:11" x14ac:dyDescent="0.3">
      <c r="B141" s="68" t="s">
        <v>77</v>
      </c>
      <c r="C141" s="32"/>
      <c r="D141" s="10"/>
      <c r="E141" s="32">
        <v>150.9</v>
      </c>
      <c r="F141" s="32">
        <v>159.77000000000001</v>
      </c>
      <c r="G141" s="5">
        <f t="shared" si="4"/>
        <v>8.8700000000000045</v>
      </c>
      <c r="H141" s="33"/>
      <c r="I141" s="5"/>
      <c r="J141" s="5"/>
      <c r="K141" s="7">
        <f t="shared" si="3"/>
        <v>70.014596707818967</v>
      </c>
    </row>
    <row r="142" spans="2:11" x14ac:dyDescent="0.3">
      <c r="B142" s="68" t="s">
        <v>138</v>
      </c>
      <c r="C142" s="32"/>
      <c r="D142" s="10"/>
      <c r="E142" s="32">
        <v>115.26</v>
      </c>
      <c r="F142" s="32">
        <v>116.71</v>
      </c>
      <c r="G142" s="5">
        <f t="shared" si="4"/>
        <v>1.4499999999999886</v>
      </c>
      <c r="H142" s="33"/>
      <c r="I142" s="5"/>
      <c r="J142" s="5"/>
      <c r="K142" s="7">
        <f t="shared" si="3"/>
        <v>11.44545267489703</v>
      </c>
    </row>
    <row r="143" spans="2:11" x14ac:dyDescent="0.3">
      <c r="B143" s="68" t="s">
        <v>78</v>
      </c>
      <c r="C143" s="32"/>
      <c r="D143" s="10"/>
      <c r="E143" s="32">
        <v>312.18</v>
      </c>
      <c r="F143" s="32">
        <v>330.35</v>
      </c>
      <c r="G143" s="5">
        <f t="shared" si="4"/>
        <v>18.170000000000016</v>
      </c>
      <c r="H143" s="33"/>
      <c r="I143" s="5"/>
      <c r="J143" s="5"/>
      <c r="K143" s="7">
        <f t="shared" si="3"/>
        <v>143.42336213991783</v>
      </c>
    </row>
    <row r="144" spans="2:11" x14ac:dyDescent="0.3">
      <c r="B144" s="68" t="s">
        <v>79</v>
      </c>
      <c r="C144" s="32"/>
      <c r="D144" s="10"/>
      <c r="E144" s="32">
        <v>116.86</v>
      </c>
      <c r="F144" s="32">
        <v>120.64</v>
      </c>
      <c r="G144" s="5">
        <f t="shared" si="4"/>
        <v>3.7800000000000011</v>
      </c>
      <c r="H144" s="33"/>
      <c r="I144" s="5"/>
      <c r="J144" s="5"/>
      <c r="K144" s="7">
        <f t="shared" si="3"/>
        <v>29.83711111111112</v>
      </c>
    </row>
    <row r="145" spans="2:12" x14ac:dyDescent="0.3">
      <c r="B145" s="68" t="s">
        <v>80</v>
      </c>
      <c r="C145" s="32"/>
      <c r="D145" s="10"/>
      <c r="E145" s="32">
        <v>150.19999999999999</v>
      </c>
      <c r="F145" s="32">
        <v>154.22</v>
      </c>
      <c r="G145" s="5">
        <f t="shared" si="4"/>
        <v>4.0200000000000102</v>
      </c>
      <c r="H145" s="33"/>
      <c r="I145" s="5"/>
      <c r="J145" s="5"/>
      <c r="K145" s="7">
        <f t="shared" si="3"/>
        <v>31.731530864197612</v>
      </c>
    </row>
    <row r="146" spans="2:12" x14ac:dyDescent="0.3">
      <c r="B146" s="68" t="s">
        <v>81</v>
      </c>
      <c r="C146" s="32"/>
      <c r="D146" s="10"/>
      <c r="E146" s="32">
        <v>146.13</v>
      </c>
      <c r="F146" s="32">
        <v>148.84</v>
      </c>
      <c r="G146" s="5">
        <f t="shared" si="4"/>
        <v>2.710000000000008</v>
      </c>
      <c r="H146" s="33"/>
      <c r="I146" s="5"/>
      <c r="J146" s="5"/>
      <c r="K146" s="7">
        <f t="shared" si="3"/>
        <v>21.391156378600886</v>
      </c>
    </row>
    <row r="147" spans="2:12" x14ac:dyDescent="0.3">
      <c r="B147" s="68" t="s">
        <v>139</v>
      </c>
      <c r="C147" s="32"/>
      <c r="D147" s="10"/>
      <c r="E147" s="32">
        <v>166.97</v>
      </c>
      <c r="F147" s="32">
        <v>176.65</v>
      </c>
      <c r="G147" s="5">
        <f t="shared" si="4"/>
        <v>9.6800000000000068</v>
      </c>
      <c r="H147" s="33"/>
      <c r="I147" s="5"/>
      <c r="J147" s="5"/>
      <c r="K147" s="7">
        <f t="shared" si="3"/>
        <v>76.408263374485642</v>
      </c>
    </row>
    <row r="148" spans="2:12" x14ac:dyDescent="0.3">
      <c r="B148" s="68" t="s">
        <v>82</v>
      </c>
      <c r="C148" s="32"/>
      <c r="D148" s="10"/>
      <c r="E148" s="32">
        <v>144.97999999999999</v>
      </c>
      <c r="F148" s="32">
        <v>151.69</v>
      </c>
      <c r="G148" s="5">
        <f t="shared" si="4"/>
        <v>6.710000000000008</v>
      </c>
      <c r="H148" s="33"/>
      <c r="I148" s="5"/>
      <c r="J148" s="5"/>
      <c r="K148" s="7">
        <f t="shared" si="3"/>
        <v>52.964818930041211</v>
      </c>
    </row>
    <row r="149" spans="2:12" x14ac:dyDescent="0.3">
      <c r="B149" s="68" t="s">
        <v>140</v>
      </c>
      <c r="C149" s="32"/>
      <c r="D149" s="10"/>
      <c r="E149" s="32">
        <v>105.74</v>
      </c>
      <c r="F149" s="32">
        <v>110.8</v>
      </c>
      <c r="G149" s="5">
        <f t="shared" si="4"/>
        <v>5.0600000000000023</v>
      </c>
      <c r="H149" s="33"/>
      <c r="I149" s="5"/>
      <c r="J149" s="5"/>
      <c r="K149" s="7">
        <f t="shared" si="3"/>
        <v>39.940683127572036</v>
      </c>
    </row>
    <row r="150" spans="2:12" x14ac:dyDescent="0.3">
      <c r="B150" s="68" t="s">
        <v>141</v>
      </c>
      <c r="C150" s="32"/>
      <c r="D150" s="10"/>
      <c r="E150" s="32">
        <v>72.400000000000006</v>
      </c>
      <c r="F150" s="32">
        <v>74.650000000000006</v>
      </c>
      <c r="G150" s="5">
        <f t="shared" si="4"/>
        <v>2.25</v>
      </c>
      <c r="H150" s="33"/>
      <c r="I150" s="5"/>
      <c r="J150" s="5"/>
      <c r="K150" s="7">
        <f t="shared" si="3"/>
        <v>17.760185185185186</v>
      </c>
    </row>
    <row r="151" spans="2:12" x14ac:dyDescent="0.3">
      <c r="B151" s="68" t="s">
        <v>142</v>
      </c>
      <c r="C151" s="32"/>
      <c r="D151" s="10"/>
      <c r="E151" s="32">
        <v>366.06</v>
      </c>
      <c r="F151" s="32">
        <v>388.78</v>
      </c>
      <c r="G151" s="5">
        <f t="shared" si="4"/>
        <v>22.71999999999997</v>
      </c>
      <c r="H151" s="33"/>
      <c r="I151" s="5"/>
      <c r="J151" s="5"/>
      <c r="K151" s="7">
        <f t="shared" ref="K151:K155" si="5">+G151*I$9</f>
        <v>179.33840329218083</v>
      </c>
    </row>
    <row r="152" spans="2:12" x14ac:dyDescent="0.3">
      <c r="B152" s="68" t="s">
        <v>143</v>
      </c>
      <c r="C152" s="32"/>
      <c r="D152" s="10"/>
      <c r="E152" s="32">
        <v>49.9</v>
      </c>
      <c r="F152" s="32">
        <v>50.01</v>
      </c>
      <c r="G152" s="5">
        <f t="shared" si="4"/>
        <v>0.10999999999999943</v>
      </c>
      <c r="H152" s="33"/>
      <c r="I152" s="5"/>
      <c r="J152" s="5"/>
      <c r="K152" s="7">
        <f t="shared" si="5"/>
        <v>0.86827572016460453</v>
      </c>
    </row>
    <row r="153" spans="2:12" x14ac:dyDescent="0.3">
      <c r="B153" s="68" t="s">
        <v>83</v>
      </c>
      <c r="C153" s="32"/>
      <c r="D153" s="10"/>
      <c r="E153" s="32">
        <v>130.41</v>
      </c>
      <c r="F153" s="32">
        <v>135.12</v>
      </c>
      <c r="G153" s="5">
        <f t="shared" si="4"/>
        <v>4.710000000000008</v>
      </c>
      <c r="H153" s="33"/>
      <c r="I153" s="5"/>
      <c r="J153" s="5"/>
      <c r="K153" s="7">
        <f t="shared" si="5"/>
        <v>37.177987654321051</v>
      </c>
    </row>
    <row r="154" spans="2:12" x14ac:dyDescent="0.3">
      <c r="B154" s="68" t="s">
        <v>144</v>
      </c>
      <c r="C154" s="32"/>
      <c r="D154" s="10"/>
      <c r="E154" s="32">
        <v>543.57000000000005</v>
      </c>
      <c r="F154" s="32">
        <v>572.87</v>
      </c>
      <c r="G154" s="5">
        <f t="shared" si="4"/>
        <v>29.299999999999955</v>
      </c>
      <c r="H154" s="33"/>
      <c r="I154" s="5"/>
      <c r="J154" s="5"/>
      <c r="K154" s="7">
        <f t="shared" si="5"/>
        <v>231.27707818930006</v>
      </c>
    </row>
    <row r="155" spans="2:12" x14ac:dyDescent="0.3">
      <c r="B155" s="68" t="s">
        <v>145</v>
      </c>
      <c r="C155" s="32"/>
      <c r="D155" s="10"/>
      <c r="E155" s="32">
        <v>230.63</v>
      </c>
      <c r="F155" s="32">
        <v>250.25</v>
      </c>
      <c r="G155" s="5">
        <f t="shared" si="4"/>
        <v>19.620000000000005</v>
      </c>
      <c r="H155" s="33"/>
      <c r="I155" s="5"/>
      <c r="J155" s="5"/>
      <c r="K155" s="7">
        <f t="shared" si="5"/>
        <v>154.86881481481484</v>
      </c>
    </row>
    <row r="156" spans="2:12" x14ac:dyDescent="0.3">
      <c r="B156" s="17"/>
      <c r="C156" s="139" t="s">
        <v>5</v>
      </c>
      <c r="D156" s="135"/>
      <c r="E156" s="134"/>
      <c r="F156" s="134"/>
      <c r="G156" s="140">
        <f>SUM(G18:G155)</f>
        <v>489.86</v>
      </c>
      <c r="H156" s="70"/>
      <c r="I156" s="70"/>
      <c r="J156" s="70"/>
      <c r="K156" s="141">
        <f>SUM(K18:K155)</f>
        <v>3936.9417736625524</v>
      </c>
    </row>
    <row r="157" spans="2:12" x14ac:dyDescent="0.3">
      <c r="B157" s="71"/>
      <c r="C157" s="136"/>
      <c r="E157" s="136"/>
      <c r="F157" s="136"/>
      <c r="G157" s="58"/>
      <c r="H157" s="72"/>
      <c r="I157" s="72"/>
      <c r="J157" s="72"/>
      <c r="K157" s="91"/>
      <c r="L157" s="56"/>
    </row>
    <row r="158" spans="2:12" x14ac:dyDescent="0.3">
      <c r="B158" s="73"/>
      <c r="C158" s="74"/>
      <c r="D158" s="74"/>
      <c r="E158" s="74"/>
      <c r="F158" s="74"/>
      <c r="G158" s="74"/>
      <c r="H158" s="74"/>
      <c r="I158" s="74"/>
      <c r="J158" s="74"/>
      <c r="K158" s="74">
        <f>SUM(G158:J158)</f>
        <v>0</v>
      </c>
    </row>
    <row r="159" spans="2:12" x14ac:dyDescent="0.3">
      <c r="B159" s="71" t="s">
        <v>7</v>
      </c>
    </row>
    <row r="160" spans="2:12" x14ac:dyDescent="0.3">
      <c r="B160" s="73" t="s">
        <v>84</v>
      </c>
      <c r="J160" s="74" t="s">
        <v>238</v>
      </c>
    </row>
  </sheetData>
  <mergeCells count="23">
    <mergeCell ref="J31:J35"/>
    <mergeCell ref="C31:D35"/>
    <mergeCell ref="E31:E35"/>
    <mergeCell ref="F31:F35"/>
    <mergeCell ref="G31:G35"/>
    <mergeCell ref="H31:H35"/>
    <mergeCell ref="I31:I35"/>
    <mergeCell ref="C30:D30"/>
    <mergeCell ref="G11:H11"/>
    <mergeCell ref="G12:H12"/>
    <mergeCell ref="C17:D17"/>
    <mergeCell ref="C21:D21"/>
    <mergeCell ref="E21:E25"/>
    <mergeCell ref="F21:F25"/>
    <mergeCell ref="G21:G25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39370078740157483" right="0.31496062992125984" top="0.47244094488188981" bottom="0.35433070866141736" header="0.31496062992125984" footer="0.31496062992125984"/>
  <pageSetup scale="60"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M159"/>
  <sheetViews>
    <sheetView workbookViewId="0">
      <selection activeCell="A3" sqref="A3:M159"/>
    </sheetView>
  </sheetViews>
  <sheetFormatPr baseColWidth="10" defaultRowHeight="14.4" x14ac:dyDescent="0.3"/>
  <cols>
    <col min="4" max="4" width="12.6640625" customWidth="1"/>
    <col min="6" max="6" width="16.5546875" customWidth="1"/>
    <col min="7" max="7" width="12.33203125" customWidth="1"/>
    <col min="11" max="11" width="14.109375" customWidth="1"/>
  </cols>
  <sheetData>
    <row r="4" spans="2:12" x14ac:dyDescent="0.3">
      <c r="E4" s="10"/>
      <c r="F4" s="10" t="s">
        <v>218</v>
      </c>
      <c r="G4" s="123" t="s">
        <v>189</v>
      </c>
      <c r="H4" s="123" t="s">
        <v>188</v>
      </c>
      <c r="I4" s="123" t="s">
        <v>190</v>
      </c>
    </row>
    <row r="5" spans="2:12" x14ac:dyDescent="0.3">
      <c r="E5" s="122" t="s">
        <v>191</v>
      </c>
      <c r="F5" s="122" t="s">
        <v>219</v>
      </c>
      <c r="G5" s="10">
        <v>364.2</v>
      </c>
      <c r="H5" s="10">
        <v>28</v>
      </c>
      <c r="I5" s="10">
        <f>+G5/H5</f>
        <v>13.007142857142856</v>
      </c>
    </row>
    <row r="6" spans="2:12" x14ac:dyDescent="0.3">
      <c r="E6" s="122" t="s">
        <v>192</v>
      </c>
      <c r="F6" s="122">
        <v>16498</v>
      </c>
      <c r="G6" s="10">
        <v>2192.5</v>
      </c>
      <c r="H6" s="10">
        <v>269</v>
      </c>
      <c r="I6" s="10"/>
    </row>
    <row r="7" spans="2:12" x14ac:dyDescent="0.3">
      <c r="B7" s="15" t="s">
        <v>0</v>
      </c>
      <c r="C7" s="15"/>
      <c r="D7" s="15"/>
      <c r="E7" s="122" t="s">
        <v>192</v>
      </c>
      <c r="F7" s="122">
        <v>21232</v>
      </c>
      <c r="G7" s="10">
        <v>2108.8000000000002</v>
      </c>
      <c r="H7" s="10">
        <v>261</v>
      </c>
      <c r="I7" s="10"/>
    </row>
    <row r="8" spans="2:12" x14ac:dyDescent="0.3">
      <c r="B8" s="15" t="s">
        <v>146</v>
      </c>
      <c r="D8" s="15"/>
      <c r="E8" s="122"/>
      <c r="F8" s="122" t="s">
        <v>220</v>
      </c>
      <c r="G8" s="122">
        <f>+G7+G6</f>
        <v>4301.3</v>
      </c>
      <c r="H8" s="122">
        <f>+H7+H6</f>
        <v>530</v>
      </c>
      <c r="I8" s="10">
        <f>+G8/H8</f>
        <v>8.1156603773584912</v>
      </c>
    </row>
    <row r="9" spans="2:12" x14ac:dyDescent="0.3">
      <c r="B9" s="15" t="s">
        <v>239</v>
      </c>
      <c r="C9" s="15"/>
      <c r="D9" s="15"/>
      <c r="E9" s="15"/>
      <c r="F9" s="15"/>
      <c r="G9" s="15">
        <f>+G5+G6+G7</f>
        <v>4665.5</v>
      </c>
      <c r="H9" s="15">
        <f>+H5+H6+H7</f>
        <v>558</v>
      </c>
      <c r="K9" s="138" t="s">
        <v>189</v>
      </c>
      <c r="L9" s="138" t="s">
        <v>188</v>
      </c>
    </row>
    <row r="10" spans="2:12" x14ac:dyDescent="0.3">
      <c r="B10" s="58"/>
      <c r="C10" s="15"/>
      <c r="D10" s="58"/>
      <c r="E10" s="58"/>
      <c r="F10" s="58"/>
      <c r="G10" s="225" t="s">
        <v>151</v>
      </c>
      <c r="H10" s="225"/>
      <c r="I10" s="137">
        <f>+I5</f>
        <v>13.007142857142856</v>
      </c>
      <c r="J10" s="138" t="s">
        <v>191</v>
      </c>
      <c r="K10" s="138">
        <v>182.6</v>
      </c>
      <c r="L10" s="138">
        <v>17</v>
      </c>
    </row>
    <row r="11" spans="2:12" x14ac:dyDescent="0.3">
      <c r="B11" s="58"/>
      <c r="C11" s="15"/>
      <c r="D11" s="58"/>
      <c r="E11" s="58"/>
      <c r="F11" s="58"/>
      <c r="G11" s="226" t="s">
        <v>152</v>
      </c>
      <c r="H11" s="226"/>
      <c r="I11" s="137">
        <f>+I8</f>
        <v>8.1156603773584912</v>
      </c>
      <c r="J11" s="138" t="s">
        <v>192</v>
      </c>
      <c r="K11" s="138">
        <f>1715.6+1757.3</f>
        <v>3472.8999999999996</v>
      </c>
      <c r="L11" s="138">
        <f>224+228</f>
        <v>452</v>
      </c>
    </row>
    <row r="15" spans="2:12" ht="15" thickBot="1" x14ac:dyDescent="0.35"/>
    <row r="16" spans="2:12" ht="15.6" thickTop="1" thickBot="1" x14ac:dyDescent="0.35">
      <c r="B16" s="105" t="s">
        <v>228</v>
      </c>
      <c r="C16" s="208" t="s">
        <v>209</v>
      </c>
      <c r="D16" s="208"/>
      <c r="E16" s="106" t="s">
        <v>229</v>
      </c>
      <c r="F16" s="62" t="s">
        <v>2</v>
      </c>
      <c r="G16" s="62" t="s">
        <v>3</v>
      </c>
      <c r="H16" s="62"/>
      <c r="I16" s="62"/>
      <c r="J16" s="62"/>
      <c r="K16" s="62" t="s">
        <v>4</v>
      </c>
    </row>
    <row r="17" spans="2:12" ht="15.6" thickTop="1" thickBot="1" x14ac:dyDescent="0.35">
      <c r="B17" s="103" t="s">
        <v>85</v>
      </c>
      <c r="C17" s="142" t="s">
        <v>213</v>
      </c>
      <c r="D17" s="100" t="s">
        <v>212</v>
      </c>
      <c r="E17" s="97">
        <v>1.61</v>
      </c>
      <c r="F17" s="97">
        <v>1.61</v>
      </c>
      <c r="G17" s="98">
        <f>+F17-E17</f>
        <v>0</v>
      </c>
      <c r="H17" s="98"/>
      <c r="I17" s="98"/>
      <c r="J17" s="98"/>
      <c r="K17" s="99">
        <v>2</v>
      </c>
    </row>
    <row r="18" spans="2:12" ht="15.6" thickTop="1" thickBot="1" x14ac:dyDescent="0.35">
      <c r="B18" s="104" t="s">
        <v>9</v>
      </c>
      <c r="C18" s="143" t="s">
        <v>214</v>
      </c>
      <c r="D18" s="100" t="s">
        <v>212</v>
      </c>
      <c r="E18" s="100">
        <v>0.92</v>
      </c>
      <c r="F18" s="100">
        <v>0.92</v>
      </c>
      <c r="G18" s="98">
        <f>+F18-E18</f>
        <v>0</v>
      </c>
      <c r="H18" s="101"/>
      <c r="I18" s="101"/>
      <c r="J18" s="101"/>
      <c r="K18" s="99">
        <v>8</v>
      </c>
    </row>
    <row r="19" spans="2:12" ht="15.6" thickTop="1" thickBot="1" x14ac:dyDescent="0.35">
      <c r="B19" s="104" t="s">
        <v>13</v>
      </c>
      <c r="C19" s="143" t="s">
        <v>215</v>
      </c>
      <c r="D19" s="100" t="s">
        <v>212</v>
      </c>
      <c r="E19" s="100">
        <v>0.8</v>
      </c>
      <c r="F19" s="100">
        <v>0.8</v>
      </c>
      <c r="G19" s="98">
        <f>+F19-E19</f>
        <v>0</v>
      </c>
      <c r="H19" s="101"/>
      <c r="I19" s="101"/>
      <c r="J19" s="101"/>
      <c r="K19" s="99">
        <v>5</v>
      </c>
    </row>
    <row r="20" spans="2:12" ht="15.6" thickTop="1" thickBot="1" x14ac:dyDescent="0.35">
      <c r="B20" s="103" t="s">
        <v>86</v>
      </c>
      <c r="C20" s="209" t="s">
        <v>212</v>
      </c>
      <c r="D20" s="210"/>
      <c r="E20" s="217">
        <v>146.54</v>
      </c>
      <c r="F20" s="217">
        <v>150.12</v>
      </c>
      <c r="G20" s="220">
        <f>+F20-E20</f>
        <v>3.5800000000000125</v>
      </c>
      <c r="H20" s="102"/>
      <c r="I20" s="102"/>
      <c r="J20" s="102"/>
      <c r="K20" s="99">
        <v>2</v>
      </c>
    </row>
    <row r="21" spans="2:12" ht="15.6" thickTop="1" thickBot="1" x14ac:dyDescent="0.35">
      <c r="B21" s="104" t="s">
        <v>11</v>
      </c>
      <c r="C21" s="202" t="s">
        <v>212</v>
      </c>
      <c r="D21" s="203"/>
      <c r="E21" s="218"/>
      <c r="F21" s="218"/>
      <c r="G21" s="221"/>
      <c r="H21" s="102"/>
      <c r="I21" s="102"/>
      <c r="J21" s="102"/>
      <c r="K21" s="99">
        <v>5</v>
      </c>
    </row>
    <row r="22" spans="2:12" ht="15.6" thickTop="1" thickBot="1" x14ac:dyDescent="0.35">
      <c r="B22" s="104" t="s">
        <v>12</v>
      </c>
      <c r="C22" s="202" t="s">
        <v>212</v>
      </c>
      <c r="D22" s="203"/>
      <c r="E22" s="218"/>
      <c r="F22" s="218"/>
      <c r="G22" s="221"/>
      <c r="H22" s="102">
        <f>+G20*I5</f>
        <v>46.565571428571587</v>
      </c>
      <c r="I22" s="102"/>
      <c r="J22" s="102"/>
      <c r="K22" s="99">
        <v>8</v>
      </c>
      <c r="L22" s="56"/>
    </row>
    <row r="23" spans="2:12" ht="15.6" thickTop="1" thickBot="1" x14ac:dyDescent="0.35">
      <c r="B23" s="104" t="s">
        <v>89</v>
      </c>
      <c r="C23" s="202" t="s">
        <v>212</v>
      </c>
      <c r="D23" s="203"/>
      <c r="E23" s="218"/>
      <c r="F23" s="218"/>
      <c r="G23" s="221"/>
      <c r="H23" s="102"/>
      <c r="I23" s="102"/>
      <c r="J23" s="102"/>
      <c r="K23" s="99">
        <v>15</v>
      </c>
    </row>
    <row r="24" spans="2:12" ht="15.6" thickTop="1" thickBot="1" x14ac:dyDescent="0.35">
      <c r="B24" s="104" t="s">
        <v>147</v>
      </c>
      <c r="C24" s="202" t="s">
        <v>212</v>
      </c>
      <c r="D24" s="203"/>
      <c r="E24" s="219"/>
      <c r="F24" s="219"/>
      <c r="G24" s="222"/>
      <c r="H24" s="102"/>
      <c r="I24" s="102"/>
      <c r="J24" s="102"/>
      <c r="K24" s="99">
        <v>8</v>
      </c>
    </row>
    <row r="25" spans="2:12" ht="15.6" thickTop="1" thickBot="1" x14ac:dyDescent="0.35">
      <c r="B25" s="92" t="s">
        <v>87</v>
      </c>
      <c r="C25" s="204" t="s">
        <v>210</v>
      </c>
      <c r="D25" s="205"/>
      <c r="E25" s="94">
        <v>11</v>
      </c>
      <c r="F25" s="94">
        <v>11.8</v>
      </c>
      <c r="G25" s="98">
        <f t="shared" ref="G25:G30" si="0">+F25-E25</f>
        <v>0.80000000000000071</v>
      </c>
      <c r="H25" s="95">
        <f>+G25*I5</f>
        <v>10.405714285714295</v>
      </c>
      <c r="I25" s="95"/>
      <c r="J25" s="95"/>
      <c r="K25" s="99">
        <v>10</v>
      </c>
    </row>
    <row r="26" spans="2:12" ht="15.6" thickTop="1" thickBot="1" x14ac:dyDescent="0.35">
      <c r="B26" s="92" t="s">
        <v>88</v>
      </c>
      <c r="C26" s="206" t="s">
        <v>210</v>
      </c>
      <c r="D26" s="207"/>
      <c r="E26" s="94">
        <v>4.8600000000000003</v>
      </c>
      <c r="F26" s="94">
        <v>8.41</v>
      </c>
      <c r="G26" s="98">
        <f t="shared" si="0"/>
        <v>3.55</v>
      </c>
      <c r="H26" s="95">
        <f>+G26*I6</f>
        <v>0</v>
      </c>
      <c r="I26" s="95"/>
      <c r="J26" s="95"/>
      <c r="K26" s="99">
        <v>15</v>
      </c>
    </row>
    <row r="27" spans="2:12" ht="15.6" thickTop="1" thickBot="1" x14ac:dyDescent="0.35">
      <c r="B27" s="93" t="s">
        <v>10</v>
      </c>
      <c r="C27" s="206" t="s">
        <v>210</v>
      </c>
      <c r="D27" s="207"/>
      <c r="E27" s="94">
        <v>10.24</v>
      </c>
      <c r="F27" s="94">
        <v>10.6</v>
      </c>
      <c r="G27" s="98">
        <f t="shared" si="0"/>
        <v>0.35999999999999943</v>
      </c>
      <c r="H27" s="95">
        <f>+G27*I5</f>
        <v>4.6825714285714213</v>
      </c>
      <c r="I27" s="95"/>
      <c r="J27" s="95"/>
      <c r="K27" s="99">
        <v>8</v>
      </c>
      <c r="L27">
        <f>+H22+H25+H27+H30</f>
        <v>109.5201428571431</v>
      </c>
    </row>
    <row r="28" spans="2:12" ht="15.6" thickTop="1" thickBot="1" x14ac:dyDescent="0.35">
      <c r="B28" s="93" t="s">
        <v>149</v>
      </c>
      <c r="C28" s="206" t="s">
        <v>210</v>
      </c>
      <c r="D28" s="207"/>
      <c r="E28" s="94">
        <v>0.8</v>
      </c>
      <c r="F28" s="94">
        <v>0.8</v>
      </c>
      <c r="G28" s="98">
        <f t="shared" si="0"/>
        <v>0</v>
      </c>
      <c r="H28" s="95">
        <f>+G28*I8</f>
        <v>0</v>
      </c>
      <c r="I28" s="95"/>
      <c r="J28" s="95"/>
      <c r="K28" s="99">
        <f t="shared" ref="K28:K29" si="1">+G28*I$6</f>
        <v>0</v>
      </c>
    </row>
    <row r="29" spans="2:12" ht="15.6" thickTop="1" thickBot="1" x14ac:dyDescent="0.35">
      <c r="B29" s="93" t="s">
        <v>16</v>
      </c>
      <c r="C29" s="206" t="s">
        <v>210</v>
      </c>
      <c r="D29" s="207"/>
      <c r="E29" s="96">
        <v>35.03</v>
      </c>
      <c r="F29" s="96">
        <v>35.03</v>
      </c>
      <c r="G29" s="98">
        <f t="shared" si="0"/>
        <v>0</v>
      </c>
      <c r="H29" s="95">
        <f>+G29*I9</f>
        <v>0</v>
      </c>
      <c r="I29" s="96"/>
      <c r="J29" s="96"/>
      <c r="K29" s="99">
        <f t="shared" si="1"/>
        <v>0</v>
      </c>
    </row>
    <row r="30" spans="2:12" ht="15.6" thickTop="1" thickBot="1" x14ac:dyDescent="0.35">
      <c r="B30" s="67" t="s">
        <v>90</v>
      </c>
      <c r="C30" s="211" t="s">
        <v>211</v>
      </c>
      <c r="D30" s="212"/>
      <c r="E30" s="199">
        <v>132.07</v>
      </c>
      <c r="F30" s="199">
        <v>135.75</v>
      </c>
      <c r="G30" s="220">
        <f t="shared" si="0"/>
        <v>3.6800000000000068</v>
      </c>
      <c r="H30" s="223">
        <f>+G30*I5</f>
        <v>47.866285714285802</v>
      </c>
      <c r="I30" s="223"/>
      <c r="J30" s="223"/>
      <c r="K30" s="99">
        <v>5</v>
      </c>
    </row>
    <row r="31" spans="2:12" ht="15.6" thickTop="1" thickBot="1" x14ac:dyDescent="0.35">
      <c r="B31" s="67" t="s">
        <v>14</v>
      </c>
      <c r="C31" s="213"/>
      <c r="D31" s="214"/>
      <c r="E31" s="200"/>
      <c r="F31" s="200"/>
      <c r="G31" s="221"/>
      <c r="H31" s="224"/>
      <c r="I31" s="224"/>
      <c r="J31" s="224"/>
      <c r="K31" s="99">
        <v>9</v>
      </c>
    </row>
    <row r="32" spans="2:12" ht="15.6" thickTop="1" thickBot="1" x14ac:dyDescent="0.35">
      <c r="B32" s="67" t="s">
        <v>148</v>
      </c>
      <c r="C32" s="213"/>
      <c r="D32" s="214"/>
      <c r="E32" s="200"/>
      <c r="F32" s="200"/>
      <c r="G32" s="221"/>
      <c r="H32" s="224"/>
      <c r="I32" s="224"/>
      <c r="J32" s="224"/>
      <c r="K32" s="99">
        <v>9</v>
      </c>
    </row>
    <row r="33" spans="2:12" ht="15.6" thickTop="1" thickBot="1" x14ac:dyDescent="0.35">
      <c r="B33" s="67" t="s">
        <v>15</v>
      </c>
      <c r="C33" s="213"/>
      <c r="D33" s="214"/>
      <c r="E33" s="200"/>
      <c r="F33" s="200"/>
      <c r="G33" s="221"/>
      <c r="H33" s="224"/>
      <c r="I33" s="224"/>
      <c r="J33" s="224"/>
      <c r="K33" s="99">
        <v>9</v>
      </c>
    </row>
    <row r="34" spans="2:12" ht="15.6" thickTop="1" thickBot="1" x14ac:dyDescent="0.35">
      <c r="B34" s="67" t="s">
        <v>17</v>
      </c>
      <c r="C34" s="215"/>
      <c r="D34" s="216"/>
      <c r="E34" s="201"/>
      <c r="F34" s="201"/>
      <c r="G34" s="222"/>
      <c r="H34" s="224"/>
      <c r="I34" s="224"/>
      <c r="J34" s="224"/>
      <c r="K34" s="99">
        <v>15</v>
      </c>
      <c r="L34" s="56">
        <f>+K34+K33+K32+K31</f>
        <v>42</v>
      </c>
    </row>
    <row r="35" spans="2:12" ht="15.6" thickTop="1" thickBot="1" x14ac:dyDescent="0.35">
      <c r="B35" s="66" t="s">
        <v>92</v>
      </c>
      <c r="C35" s="6"/>
      <c r="D35" s="6"/>
      <c r="E35" s="6">
        <v>6.92</v>
      </c>
      <c r="F35" s="6">
        <v>6.92</v>
      </c>
      <c r="G35" s="5">
        <f>+F35-E35</f>
        <v>0</v>
      </c>
      <c r="H35" s="5"/>
      <c r="I35" s="5"/>
      <c r="J35" s="5"/>
      <c r="K35" s="99">
        <f>+G35*I$5</f>
        <v>0</v>
      </c>
    </row>
    <row r="36" spans="2:12" ht="15.6" thickTop="1" thickBot="1" x14ac:dyDescent="0.35">
      <c r="B36" s="66" t="s">
        <v>93</v>
      </c>
      <c r="C36" s="6"/>
      <c r="D36" s="6"/>
      <c r="E36" s="6">
        <v>24.33</v>
      </c>
      <c r="F36" s="6">
        <v>24.33</v>
      </c>
      <c r="G36" s="5">
        <f t="shared" ref="G36:G99" si="2">+F36-E36</f>
        <v>0</v>
      </c>
      <c r="H36" s="5"/>
      <c r="I36" s="5"/>
      <c r="J36" s="5"/>
      <c r="K36" s="99">
        <f t="shared" ref="K36:K85" si="3">+G36*I$5</f>
        <v>0</v>
      </c>
    </row>
    <row r="37" spans="2:12" ht="15.6" thickTop="1" thickBot="1" x14ac:dyDescent="0.35">
      <c r="B37" s="66" t="s">
        <v>94</v>
      </c>
      <c r="C37" s="32"/>
      <c r="D37" s="5"/>
      <c r="E37" s="32">
        <v>40.53</v>
      </c>
      <c r="F37" s="32">
        <v>41.57</v>
      </c>
      <c r="G37" s="5">
        <f t="shared" si="2"/>
        <v>1.0399999999999991</v>
      </c>
      <c r="H37" s="5"/>
      <c r="I37" s="5"/>
      <c r="J37" s="5"/>
      <c r="K37" s="99">
        <f t="shared" si="3"/>
        <v>13.52742857142856</v>
      </c>
    </row>
    <row r="38" spans="2:12" ht="15.6" thickTop="1" thickBot="1" x14ac:dyDescent="0.35">
      <c r="B38" s="66" t="s">
        <v>95</v>
      </c>
      <c r="C38" s="32"/>
      <c r="D38" s="6"/>
      <c r="E38" s="32">
        <v>11.65</v>
      </c>
      <c r="F38" s="32">
        <v>11.83</v>
      </c>
      <c r="G38" s="5">
        <f t="shared" si="2"/>
        <v>0.17999999999999972</v>
      </c>
      <c r="H38" s="5"/>
      <c r="I38" s="5"/>
      <c r="J38" s="5"/>
      <c r="K38" s="99">
        <f t="shared" si="3"/>
        <v>2.3412857142857106</v>
      </c>
    </row>
    <row r="39" spans="2:12" ht="15.6" thickTop="1" thickBot="1" x14ac:dyDescent="0.35">
      <c r="B39" s="66" t="s">
        <v>96</v>
      </c>
      <c r="C39" s="32"/>
      <c r="D39" s="6"/>
      <c r="E39" s="32">
        <v>7.39</v>
      </c>
      <c r="F39" s="32">
        <v>7.39</v>
      </c>
      <c r="G39" s="5">
        <f t="shared" si="2"/>
        <v>0</v>
      </c>
      <c r="H39" s="5"/>
      <c r="I39" s="5"/>
      <c r="J39" s="5"/>
      <c r="K39" s="99">
        <f t="shared" si="3"/>
        <v>0</v>
      </c>
    </row>
    <row r="40" spans="2:12" ht="15.6" thickTop="1" thickBot="1" x14ac:dyDescent="0.35">
      <c r="B40" s="66" t="s">
        <v>97</v>
      </c>
      <c r="C40" s="32"/>
      <c r="D40" s="6"/>
      <c r="E40" s="32">
        <v>22.76</v>
      </c>
      <c r="F40" s="32">
        <v>22.76</v>
      </c>
      <c r="G40" s="5">
        <f t="shared" si="2"/>
        <v>0</v>
      </c>
      <c r="H40" s="5"/>
      <c r="I40" s="5"/>
      <c r="J40" s="5"/>
      <c r="K40" s="99">
        <f t="shared" si="3"/>
        <v>0</v>
      </c>
    </row>
    <row r="41" spans="2:12" ht="15.6" thickTop="1" thickBot="1" x14ac:dyDescent="0.35">
      <c r="B41" s="66" t="s">
        <v>98</v>
      </c>
      <c r="C41" s="32"/>
      <c r="D41" s="6"/>
      <c r="E41" s="32">
        <v>8.65</v>
      </c>
      <c r="F41" s="32">
        <v>9.56</v>
      </c>
      <c r="G41" s="5">
        <f t="shared" si="2"/>
        <v>0.91000000000000014</v>
      </c>
      <c r="H41" s="5"/>
      <c r="I41" s="5"/>
      <c r="J41" s="5"/>
      <c r="K41" s="99">
        <v>13</v>
      </c>
    </row>
    <row r="42" spans="2:12" ht="15.6" thickTop="1" thickBot="1" x14ac:dyDescent="0.35">
      <c r="B42" s="66" t="s">
        <v>99</v>
      </c>
      <c r="C42" s="32"/>
      <c r="D42" s="6"/>
      <c r="E42" s="32">
        <v>26.11</v>
      </c>
      <c r="F42" s="32">
        <v>26.83</v>
      </c>
      <c r="G42" s="5">
        <f t="shared" si="2"/>
        <v>0.71999999999999886</v>
      </c>
      <c r="H42" s="5"/>
      <c r="I42" s="5"/>
      <c r="J42" s="5"/>
      <c r="K42" s="99">
        <f t="shared" si="3"/>
        <v>9.3651428571428426</v>
      </c>
    </row>
    <row r="43" spans="2:12" ht="15.6" thickTop="1" thickBot="1" x14ac:dyDescent="0.35">
      <c r="B43" s="66" t="s">
        <v>100</v>
      </c>
      <c r="C43" s="32"/>
      <c r="D43" s="6"/>
      <c r="E43" s="32">
        <v>14.53</v>
      </c>
      <c r="F43" s="32">
        <v>14.53</v>
      </c>
      <c r="G43" s="5">
        <f t="shared" si="2"/>
        <v>0</v>
      </c>
      <c r="H43" s="5"/>
      <c r="I43" s="5"/>
      <c r="J43" s="5"/>
      <c r="K43" s="99">
        <f t="shared" si="3"/>
        <v>0</v>
      </c>
    </row>
    <row r="44" spans="2:12" ht="15.6" thickTop="1" thickBot="1" x14ac:dyDescent="0.35">
      <c r="B44" s="66" t="s">
        <v>101</v>
      </c>
      <c r="C44" s="32"/>
      <c r="D44" s="6"/>
      <c r="E44" s="32">
        <v>12.46</v>
      </c>
      <c r="F44" s="32">
        <v>12.52</v>
      </c>
      <c r="G44" s="5">
        <f t="shared" si="2"/>
        <v>5.9999999999998721E-2</v>
      </c>
      <c r="H44" s="5"/>
      <c r="I44" s="5"/>
      <c r="J44" s="5"/>
      <c r="K44" s="99">
        <f t="shared" si="3"/>
        <v>0.78042857142855471</v>
      </c>
    </row>
    <row r="45" spans="2:12" ht="15.6" thickTop="1" thickBot="1" x14ac:dyDescent="0.35">
      <c r="B45" s="66" t="s">
        <v>102</v>
      </c>
      <c r="C45" s="32"/>
      <c r="D45" s="6"/>
      <c r="E45" s="32">
        <v>2.97</v>
      </c>
      <c r="F45" s="32">
        <v>3.03</v>
      </c>
      <c r="G45" s="5">
        <f t="shared" si="2"/>
        <v>5.9999999999999609E-2</v>
      </c>
      <c r="H45" s="5"/>
      <c r="I45" s="5"/>
      <c r="J45" s="5"/>
      <c r="K45" s="99">
        <f t="shared" si="3"/>
        <v>0.78042857142856625</v>
      </c>
    </row>
    <row r="46" spans="2:12" ht="15.6" thickTop="1" thickBot="1" x14ac:dyDescent="0.35">
      <c r="B46" s="66" t="s">
        <v>103</v>
      </c>
      <c r="C46" s="32"/>
      <c r="D46" s="6"/>
      <c r="E46" s="32">
        <v>17.38</v>
      </c>
      <c r="F46" s="32">
        <v>17.57</v>
      </c>
      <c r="G46" s="5">
        <f t="shared" si="2"/>
        <v>0.19000000000000128</v>
      </c>
      <c r="H46" s="5"/>
      <c r="I46" s="5"/>
      <c r="J46" s="5"/>
      <c r="K46" s="99">
        <v>3</v>
      </c>
    </row>
    <row r="47" spans="2:12" ht="15.6" thickTop="1" thickBot="1" x14ac:dyDescent="0.35">
      <c r="B47" s="66" t="s">
        <v>104</v>
      </c>
      <c r="C47" s="32"/>
      <c r="D47" s="10"/>
      <c r="E47" s="32">
        <v>38.26</v>
      </c>
      <c r="F47" s="32">
        <v>39.869999999999997</v>
      </c>
      <c r="G47" s="5">
        <f t="shared" si="2"/>
        <v>1.6099999999999994</v>
      </c>
      <c r="H47" s="5"/>
      <c r="I47" s="5"/>
      <c r="J47" s="5"/>
      <c r="K47" s="99">
        <f t="shared" si="3"/>
        <v>20.941499999999991</v>
      </c>
    </row>
    <row r="48" spans="2:12" ht="15.6" thickTop="1" thickBot="1" x14ac:dyDescent="0.35">
      <c r="B48" s="66" t="s">
        <v>105</v>
      </c>
      <c r="C48" s="32"/>
      <c r="D48" s="10"/>
      <c r="E48" s="32">
        <v>38.880000000000003</v>
      </c>
      <c r="F48" s="32">
        <v>39.590000000000003</v>
      </c>
      <c r="G48" s="5">
        <f>+F48-E48</f>
        <v>0.71000000000000085</v>
      </c>
      <c r="H48" s="5"/>
      <c r="I48" s="5"/>
      <c r="J48" s="5"/>
      <c r="K48" s="99">
        <f t="shared" si="3"/>
        <v>9.2350714285714393</v>
      </c>
    </row>
    <row r="49" spans="2:11" ht="15.6" thickTop="1" thickBot="1" x14ac:dyDescent="0.35">
      <c r="B49" s="66" t="s">
        <v>106</v>
      </c>
      <c r="C49" s="32"/>
      <c r="D49" s="10"/>
      <c r="E49" s="32">
        <v>14.73</v>
      </c>
      <c r="F49" s="32">
        <v>14.73</v>
      </c>
      <c r="G49" s="5">
        <f t="shared" si="2"/>
        <v>0</v>
      </c>
      <c r="H49" s="5"/>
      <c r="I49" s="5"/>
      <c r="J49" s="5"/>
      <c r="K49" s="99">
        <f t="shared" si="3"/>
        <v>0</v>
      </c>
    </row>
    <row r="50" spans="2:11" ht="15.6" thickTop="1" thickBot="1" x14ac:dyDescent="0.35">
      <c r="B50" s="66" t="s">
        <v>18</v>
      </c>
      <c r="C50" s="32"/>
      <c r="D50" s="10"/>
      <c r="E50" s="32">
        <v>1.62</v>
      </c>
      <c r="F50" s="32">
        <v>1.62</v>
      </c>
      <c r="G50" s="5">
        <f t="shared" si="2"/>
        <v>0</v>
      </c>
      <c r="H50" s="5"/>
      <c r="I50" s="5"/>
      <c r="J50" s="5"/>
      <c r="K50" s="99">
        <f t="shared" si="3"/>
        <v>0</v>
      </c>
    </row>
    <row r="51" spans="2:11" ht="15.6" thickTop="1" thickBot="1" x14ac:dyDescent="0.35">
      <c r="B51" s="66" t="s">
        <v>19</v>
      </c>
      <c r="C51" s="32"/>
      <c r="D51" s="10"/>
      <c r="E51" s="32">
        <v>78.45</v>
      </c>
      <c r="F51" s="32">
        <v>78.45</v>
      </c>
      <c r="G51" s="5">
        <f t="shared" si="2"/>
        <v>0</v>
      </c>
      <c r="H51" s="5"/>
      <c r="I51" s="5"/>
      <c r="J51" s="5"/>
      <c r="K51" s="99">
        <f t="shared" si="3"/>
        <v>0</v>
      </c>
    </row>
    <row r="52" spans="2:11" ht="15.6" thickTop="1" thickBot="1" x14ac:dyDescent="0.35">
      <c r="B52" s="66" t="s">
        <v>107</v>
      </c>
      <c r="C52" s="32"/>
      <c r="D52" s="10"/>
      <c r="E52" s="32">
        <v>24.88</v>
      </c>
      <c r="F52" s="32">
        <v>26.07</v>
      </c>
      <c r="G52" s="5">
        <v>1.3</v>
      </c>
      <c r="H52" s="5"/>
      <c r="I52" s="5"/>
      <c r="J52" s="5"/>
      <c r="K52" s="99">
        <f t="shared" si="3"/>
        <v>16.909285714285712</v>
      </c>
    </row>
    <row r="53" spans="2:11" ht="15.6" thickTop="1" thickBot="1" x14ac:dyDescent="0.35">
      <c r="B53" s="66" t="s">
        <v>108</v>
      </c>
      <c r="C53" s="32"/>
      <c r="D53" s="10"/>
      <c r="E53" s="32">
        <v>5.96</v>
      </c>
      <c r="F53" s="32">
        <v>5.96</v>
      </c>
      <c r="G53" s="5">
        <f t="shared" si="2"/>
        <v>0</v>
      </c>
      <c r="H53" s="5"/>
      <c r="I53" s="5"/>
      <c r="J53" s="5"/>
      <c r="K53" s="99">
        <f t="shared" si="3"/>
        <v>0</v>
      </c>
    </row>
    <row r="54" spans="2:11" ht="15.6" thickTop="1" thickBot="1" x14ac:dyDescent="0.35">
      <c r="B54" s="66" t="s">
        <v>20</v>
      </c>
      <c r="C54" s="32"/>
      <c r="D54" s="10"/>
      <c r="E54" s="32">
        <v>20.83</v>
      </c>
      <c r="F54" s="32">
        <v>22.12</v>
      </c>
      <c r="G54" s="5">
        <f t="shared" si="2"/>
        <v>1.2900000000000027</v>
      </c>
      <c r="H54" s="5"/>
      <c r="I54" s="5"/>
      <c r="J54" s="5"/>
      <c r="K54" s="99">
        <f t="shared" si="3"/>
        <v>16.779214285714321</v>
      </c>
    </row>
    <row r="55" spans="2:11" ht="15.6" thickTop="1" thickBot="1" x14ac:dyDescent="0.35">
      <c r="B55" s="66" t="s">
        <v>21</v>
      </c>
      <c r="C55" s="32"/>
      <c r="D55" s="10"/>
      <c r="E55" s="32">
        <v>4.38</v>
      </c>
      <c r="F55" s="32">
        <v>4.38</v>
      </c>
      <c r="G55" s="5">
        <f t="shared" si="2"/>
        <v>0</v>
      </c>
      <c r="H55" s="5"/>
      <c r="I55" s="5"/>
      <c r="J55" s="5"/>
      <c r="K55" s="99">
        <f t="shared" si="3"/>
        <v>0</v>
      </c>
    </row>
    <row r="56" spans="2:11" ht="15.6" thickTop="1" thickBot="1" x14ac:dyDescent="0.35">
      <c r="B56" s="66" t="s">
        <v>22</v>
      </c>
      <c r="C56" s="32"/>
      <c r="D56" s="10"/>
      <c r="E56" s="32">
        <v>56.34</v>
      </c>
      <c r="F56" s="32">
        <v>56.53</v>
      </c>
      <c r="G56" s="5">
        <f t="shared" si="2"/>
        <v>0.18999999999999773</v>
      </c>
      <c r="H56" s="5"/>
      <c r="I56" s="5"/>
      <c r="J56" s="5"/>
      <c r="K56" s="99">
        <f t="shared" si="3"/>
        <v>2.4713571428571131</v>
      </c>
    </row>
    <row r="57" spans="2:11" ht="15.6" thickTop="1" thickBot="1" x14ac:dyDescent="0.35">
      <c r="B57" s="66" t="s">
        <v>23</v>
      </c>
      <c r="C57" s="32"/>
      <c r="D57" s="10"/>
      <c r="E57" s="32">
        <v>12.67</v>
      </c>
      <c r="F57" s="32">
        <v>12.67</v>
      </c>
      <c r="G57" s="5">
        <f t="shared" si="2"/>
        <v>0</v>
      </c>
      <c r="H57" s="5"/>
      <c r="I57" s="5"/>
      <c r="J57" s="5"/>
      <c r="K57" s="99">
        <f t="shared" si="3"/>
        <v>0</v>
      </c>
    </row>
    <row r="58" spans="2:11" ht="15.6" thickTop="1" thickBot="1" x14ac:dyDescent="0.35">
      <c r="B58" s="66" t="s">
        <v>24</v>
      </c>
      <c r="C58" s="32"/>
      <c r="D58" s="10"/>
      <c r="E58" s="32">
        <v>11.41</v>
      </c>
      <c r="F58" s="32">
        <v>11.47</v>
      </c>
      <c r="G58" s="5">
        <f t="shared" si="2"/>
        <v>6.0000000000000497E-2</v>
      </c>
      <c r="H58" s="5"/>
      <c r="I58" s="5"/>
      <c r="J58" s="5"/>
      <c r="K58" s="99">
        <f t="shared" si="3"/>
        <v>0.7804285714285778</v>
      </c>
    </row>
    <row r="59" spans="2:11" ht="15.6" thickTop="1" thickBot="1" x14ac:dyDescent="0.35">
      <c r="B59" s="66" t="s">
        <v>25</v>
      </c>
      <c r="C59" s="32"/>
      <c r="D59" s="10"/>
      <c r="E59" s="32">
        <v>2.2799999999999998</v>
      </c>
      <c r="F59" s="32">
        <v>2.2799999999999998</v>
      </c>
      <c r="G59" s="5">
        <f t="shared" si="2"/>
        <v>0</v>
      </c>
      <c r="H59" s="5"/>
      <c r="I59" s="5"/>
      <c r="J59" s="5"/>
      <c r="K59" s="99">
        <f t="shared" si="3"/>
        <v>0</v>
      </c>
    </row>
    <row r="60" spans="2:11" ht="15.6" thickTop="1" thickBot="1" x14ac:dyDescent="0.35">
      <c r="B60" s="66" t="s">
        <v>26</v>
      </c>
      <c r="C60" s="32"/>
      <c r="D60" s="10"/>
      <c r="E60" s="32">
        <v>16.829999999999998</v>
      </c>
      <c r="F60" s="32">
        <v>17.03</v>
      </c>
      <c r="G60" s="5">
        <f t="shared" si="2"/>
        <v>0.20000000000000284</v>
      </c>
      <c r="H60" s="5"/>
      <c r="I60" s="5"/>
      <c r="J60" s="5"/>
      <c r="K60" s="99">
        <f t="shared" si="3"/>
        <v>2.6014285714286083</v>
      </c>
    </row>
    <row r="61" spans="2:11" ht="15.6" thickTop="1" thickBot="1" x14ac:dyDescent="0.35">
      <c r="B61" s="66" t="s">
        <v>27</v>
      </c>
      <c r="C61" s="32"/>
      <c r="D61" s="10"/>
      <c r="E61" s="32">
        <v>18.690000000000001</v>
      </c>
      <c r="F61" s="32">
        <v>19.440000000000001</v>
      </c>
      <c r="G61" s="5">
        <f t="shared" si="2"/>
        <v>0.75</v>
      </c>
      <c r="H61" s="5"/>
      <c r="I61" s="5"/>
      <c r="J61" s="5"/>
      <c r="K61" s="99">
        <f t="shared" si="3"/>
        <v>9.7553571428571431</v>
      </c>
    </row>
    <row r="62" spans="2:11" ht="15.6" thickTop="1" thickBot="1" x14ac:dyDescent="0.35">
      <c r="B62" s="66" t="s">
        <v>109</v>
      </c>
      <c r="C62" s="32"/>
      <c r="D62" s="10"/>
      <c r="E62" s="32">
        <v>51.87</v>
      </c>
      <c r="F62" s="32">
        <v>51.87</v>
      </c>
      <c r="G62" s="5">
        <f t="shared" si="2"/>
        <v>0</v>
      </c>
      <c r="H62" s="5"/>
      <c r="I62" s="5"/>
      <c r="J62" s="5"/>
      <c r="K62" s="99">
        <f t="shared" si="3"/>
        <v>0</v>
      </c>
    </row>
    <row r="63" spans="2:11" ht="15.6" thickTop="1" thickBot="1" x14ac:dyDescent="0.35">
      <c r="B63" s="66" t="s">
        <v>28</v>
      </c>
      <c r="C63" s="32"/>
      <c r="D63" s="10"/>
      <c r="E63" s="32">
        <v>9.3699999999999992</v>
      </c>
      <c r="F63" s="32">
        <v>9.3699999999999992</v>
      </c>
      <c r="G63" s="5">
        <f t="shared" si="2"/>
        <v>0</v>
      </c>
      <c r="H63" s="5"/>
      <c r="I63" s="5"/>
      <c r="J63" s="5"/>
      <c r="K63" s="99">
        <f t="shared" si="3"/>
        <v>0</v>
      </c>
    </row>
    <row r="64" spans="2:11" ht="15.6" thickTop="1" thickBot="1" x14ac:dyDescent="0.35">
      <c r="B64" s="66" t="s">
        <v>29</v>
      </c>
      <c r="C64" s="32"/>
      <c r="D64" s="10"/>
      <c r="E64" s="32">
        <v>34.770000000000003</v>
      </c>
      <c r="F64" s="32">
        <v>34.770000000000003</v>
      </c>
      <c r="G64" s="5">
        <f t="shared" si="2"/>
        <v>0</v>
      </c>
      <c r="H64" s="5"/>
      <c r="I64" s="5"/>
      <c r="J64" s="5"/>
      <c r="K64" s="99">
        <f t="shared" si="3"/>
        <v>0</v>
      </c>
    </row>
    <row r="65" spans="2:11" ht="15.6" thickTop="1" thickBot="1" x14ac:dyDescent="0.35">
      <c r="B65" s="66" t="s">
        <v>30</v>
      </c>
      <c r="C65" s="32"/>
      <c r="D65" s="10"/>
      <c r="E65" s="32">
        <v>0.98</v>
      </c>
      <c r="F65" s="32">
        <v>0.98</v>
      </c>
      <c r="G65" s="5">
        <f t="shared" si="2"/>
        <v>0</v>
      </c>
      <c r="H65" s="5"/>
      <c r="I65" s="5"/>
      <c r="J65" s="5"/>
      <c r="K65" s="99">
        <f t="shared" si="3"/>
        <v>0</v>
      </c>
    </row>
    <row r="66" spans="2:11" ht="15.6" thickTop="1" thickBot="1" x14ac:dyDescent="0.35">
      <c r="B66" s="66" t="s">
        <v>31</v>
      </c>
      <c r="C66" s="32"/>
      <c r="D66" s="10"/>
      <c r="E66" s="32">
        <v>6.22</v>
      </c>
      <c r="F66" s="32">
        <v>6.29</v>
      </c>
      <c r="G66" s="5">
        <f t="shared" si="2"/>
        <v>7.0000000000000284E-2</v>
      </c>
      <c r="H66" s="5"/>
      <c r="I66" s="5"/>
      <c r="J66" s="5"/>
      <c r="K66" s="99">
        <f t="shared" si="3"/>
        <v>0.91050000000000364</v>
      </c>
    </row>
    <row r="67" spans="2:11" ht="15.6" thickTop="1" thickBot="1" x14ac:dyDescent="0.35">
      <c r="B67" s="66" t="s">
        <v>32</v>
      </c>
      <c r="C67" s="32"/>
      <c r="D67" s="10"/>
      <c r="E67" s="32">
        <v>31.38</v>
      </c>
      <c r="F67" s="32">
        <v>32.5</v>
      </c>
      <c r="G67" s="5">
        <f t="shared" si="2"/>
        <v>1.120000000000001</v>
      </c>
      <c r="H67" s="5"/>
      <c r="I67" s="5"/>
      <c r="J67" s="5"/>
      <c r="K67" s="99">
        <f t="shared" si="3"/>
        <v>14.568000000000012</v>
      </c>
    </row>
    <row r="68" spans="2:11" ht="15.6" thickTop="1" thickBot="1" x14ac:dyDescent="0.35">
      <c r="B68" s="66" t="s">
        <v>33</v>
      </c>
      <c r="C68" s="32"/>
      <c r="D68" s="10"/>
      <c r="E68" s="32">
        <v>19.13</v>
      </c>
      <c r="F68" s="32">
        <v>19.23</v>
      </c>
      <c r="G68" s="5">
        <f t="shared" si="2"/>
        <v>0.10000000000000142</v>
      </c>
      <c r="H68" s="5"/>
      <c r="I68" s="5"/>
      <c r="J68" s="5"/>
      <c r="K68" s="99">
        <f t="shared" si="3"/>
        <v>1.3007142857143041</v>
      </c>
    </row>
    <row r="69" spans="2:11" ht="15.6" thickTop="1" thickBot="1" x14ac:dyDescent="0.35">
      <c r="B69" s="66" t="s">
        <v>34</v>
      </c>
      <c r="C69" s="32"/>
      <c r="D69" s="10"/>
      <c r="E69" s="32">
        <v>14.43</v>
      </c>
      <c r="F69" s="32">
        <v>14.67</v>
      </c>
      <c r="G69" s="5">
        <f t="shared" si="2"/>
        <v>0.24000000000000021</v>
      </c>
      <c r="H69" s="5"/>
      <c r="I69" s="5"/>
      <c r="J69" s="5"/>
      <c r="K69" s="99">
        <f t="shared" si="3"/>
        <v>3.1217142857142881</v>
      </c>
    </row>
    <row r="70" spans="2:11" ht="15.6" thickTop="1" thickBot="1" x14ac:dyDescent="0.35">
      <c r="B70" s="66" t="s">
        <v>110</v>
      </c>
      <c r="C70" s="32"/>
      <c r="D70" s="10"/>
      <c r="E70" s="32">
        <v>1</v>
      </c>
      <c r="F70" s="32">
        <v>1</v>
      </c>
      <c r="G70" s="5">
        <f t="shared" si="2"/>
        <v>0</v>
      </c>
      <c r="H70" s="5"/>
      <c r="I70" s="5"/>
      <c r="J70" s="5"/>
      <c r="K70" s="99">
        <f t="shared" si="3"/>
        <v>0</v>
      </c>
    </row>
    <row r="71" spans="2:11" ht="15.6" thickTop="1" thickBot="1" x14ac:dyDescent="0.35">
      <c r="B71" s="66" t="s">
        <v>35</v>
      </c>
      <c r="C71" s="32"/>
      <c r="D71" s="10"/>
      <c r="E71" s="32">
        <v>41.86</v>
      </c>
      <c r="F71" s="32">
        <v>43.06</v>
      </c>
      <c r="G71" s="5">
        <f t="shared" si="2"/>
        <v>1.2000000000000028</v>
      </c>
      <c r="H71" s="5"/>
      <c r="I71" s="5"/>
      <c r="J71" s="5"/>
      <c r="K71" s="99">
        <f t="shared" si="3"/>
        <v>15.608571428571464</v>
      </c>
    </row>
    <row r="72" spans="2:11" ht="15.6" thickTop="1" thickBot="1" x14ac:dyDescent="0.35">
      <c r="B72" s="66" t="s">
        <v>111</v>
      </c>
      <c r="C72" s="32"/>
      <c r="D72" s="10"/>
      <c r="E72" s="32">
        <v>1.41</v>
      </c>
      <c r="F72" s="32">
        <v>1.41</v>
      </c>
      <c r="G72" s="5">
        <f t="shared" si="2"/>
        <v>0</v>
      </c>
      <c r="H72" s="5"/>
      <c r="I72" s="5"/>
      <c r="J72" s="5"/>
      <c r="K72" s="99">
        <f t="shared" si="3"/>
        <v>0</v>
      </c>
    </row>
    <row r="73" spans="2:11" ht="15.6" thickTop="1" thickBot="1" x14ac:dyDescent="0.35">
      <c r="B73" s="66" t="s">
        <v>36</v>
      </c>
      <c r="C73" s="32"/>
      <c r="D73" s="10"/>
      <c r="E73" s="32">
        <v>53.98</v>
      </c>
      <c r="F73" s="32">
        <v>54.23</v>
      </c>
      <c r="G73" s="5">
        <f t="shared" si="2"/>
        <v>0.25</v>
      </c>
      <c r="H73" s="5"/>
      <c r="I73" s="5"/>
      <c r="J73" s="5"/>
      <c r="K73" s="99">
        <f t="shared" si="3"/>
        <v>3.2517857142857141</v>
      </c>
    </row>
    <row r="74" spans="2:11" ht="15.6" thickTop="1" thickBot="1" x14ac:dyDescent="0.35">
      <c r="B74" s="66" t="s">
        <v>37</v>
      </c>
      <c r="C74" s="32"/>
      <c r="D74" s="10"/>
      <c r="E74" s="32">
        <v>12.03</v>
      </c>
      <c r="F74" s="32">
        <v>13.16</v>
      </c>
      <c r="G74" s="5">
        <f t="shared" si="2"/>
        <v>1.1300000000000008</v>
      </c>
      <c r="H74" s="5"/>
      <c r="I74" s="5"/>
      <c r="J74" s="5"/>
      <c r="K74" s="99">
        <f t="shared" si="3"/>
        <v>14.698071428571438</v>
      </c>
    </row>
    <row r="75" spans="2:11" ht="15.6" thickTop="1" thickBot="1" x14ac:dyDescent="0.35">
      <c r="B75" s="66" t="s">
        <v>38</v>
      </c>
      <c r="C75" s="32"/>
      <c r="D75" s="10"/>
      <c r="E75" s="32">
        <v>2.21</v>
      </c>
      <c r="F75" s="32">
        <v>2.21</v>
      </c>
      <c r="G75" s="5">
        <f t="shared" si="2"/>
        <v>0</v>
      </c>
      <c r="H75" s="5"/>
      <c r="I75" s="5"/>
      <c r="J75" s="5"/>
      <c r="K75" s="99">
        <f t="shared" si="3"/>
        <v>0</v>
      </c>
    </row>
    <row r="76" spans="2:11" ht="15.6" thickTop="1" thickBot="1" x14ac:dyDescent="0.35">
      <c r="B76" s="66" t="s">
        <v>39</v>
      </c>
      <c r="C76" s="32"/>
      <c r="D76" s="10"/>
      <c r="E76" s="32">
        <v>1.44</v>
      </c>
      <c r="F76" s="32">
        <v>1.44</v>
      </c>
      <c r="G76" s="5">
        <f t="shared" si="2"/>
        <v>0</v>
      </c>
      <c r="H76" s="5"/>
      <c r="I76" s="5"/>
      <c r="J76" s="5"/>
      <c r="K76" s="99">
        <f t="shared" si="3"/>
        <v>0</v>
      </c>
    </row>
    <row r="77" spans="2:11" ht="15.6" thickTop="1" thickBot="1" x14ac:dyDescent="0.35">
      <c r="B77" s="66" t="s">
        <v>40</v>
      </c>
      <c r="C77" s="32"/>
      <c r="D77" s="10"/>
      <c r="E77" s="32">
        <v>1.86</v>
      </c>
      <c r="F77" s="32">
        <v>1.86</v>
      </c>
      <c r="G77" s="5">
        <f t="shared" si="2"/>
        <v>0</v>
      </c>
      <c r="H77" s="5"/>
      <c r="I77" s="5"/>
      <c r="J77" s="5"/>
      <c r="K77" s="99">
        <f t="shared" si="3"/>
        <v>0</v>
      </c>
    </row>
    <row r="78" spans="2:11" ht="15.6" thickTop="1" thickBot="1" x14ac:dyDescent="0.35">
      <c r="B78" s="66" t="s">
        <v>112</v>
      </c>
      <c r="C78" s="32"/>
      <c r="D78" s="10"/>
      <c r="E78" s="32">
        <v>1.2</v>
      </c>
      <c r="F78" s="32">
        <v>1.2</v>
      </c>
      <c r="G78" s="5">
        <f t="shared" si="2"/>
        <v>0</v>
      </c>
      <c r="H78" s="5"/>
      <c r="I78" s="5"/>
      <c r="J78" s="5"/>
      <c r="K78" s="99">
        <f t="shared" si="3"/>
        <v>0</v>
      </c>
    </row>
    <row r="79" spans="2:11" ht="15.6" thickTop="1" thickBot="1" x14ac:dyDescent="0.35">
      <c r="B79" s="66" t="s">
        <v>113</v>
      </c>
      <c r="C79" s="32"/>
      <c r="D79" s="10"/>
      <c r="E79" s="32">
        <v>7.84</v>
      </c>
      <c r="F79" s="32">
        <v>9.0500000000000007</v>
      </c>
      <c r="G79" s="5">
        <f t="shared" si="2"/>
        <v>1.2100000000000009</v>
      </c>
      <c r="H79" s="5"/>
      <c r="I79" s="5"/>
      <c r="J79" s="5"/>
      <c r="K79" s="99">
        <f t="shared" si="3"/>
        <v>15.738642857142867</v>
      </c>
    </row>
    <row r="80" spans="2:11" ht="15.6" thickTop="1" thickBot="1" x14ac:dyDescent="0.35">
      <c r="B80" s="66" t="s">
        <v>114</v>
      </c>
      <c r="C80" s="32"/>
      <c r="D80" s="10"/>
      <c r="E80" s="32">
        <v>9.7899999999999991</v>
      </c>
      <c r="F80" s="32">
        <v>9.84</v>
      </c>
      <c r="G80" s="5">
        <f t="shared" si="2"/>
        <v>5.0000000000000711E-2</v>
      </c>
      <c r="H80" s="5"/>
      <c r="I80" s="5"/>
      <c r="J80" s="5"/>
      <c r="K80" s="99">
        <f t="shared" si="3"/>
        <v>0.65035714285715207</v>
      </c>
    </row>
    <row r="81" spans="2:13" ht="15.6" thickTop="1" thickBot="1" x14ac:dyDescent="0.35">
      <c r="B81" s="66" t="s">
        <v>115</v>
      </c>
      <c r="C81" s="32"/>
      <c r="D81" s="10"/>
      <c r="E81" s="32">
        <v>1.97</v>
      </c>
      <c r="F81" s="32">
        <v>1.97</v>
      </c>
      <c r="G81" s="5">
        <f t="shared" si="2"/>
        <v>0</v>
      </c>
      <c r="H81" s="5"/>
      <c r="I81" s="5"/>
      <c r="J81" s="5"/>
      <c r="K81" s="99">
        <f t="shared" si="3"/>
        <v>0</v>
      </c>
    </row>
    <row r="82" spans="2:13" ht="15.6" thickTop="1" thickBot="1" x14ac:dyDescent="0.35">
      <c r="B82" s="66" t="s">
        <v>116</v>
      </c>
      <c r="C82" s="32"/>
      <c r="D82" s="10"/>
      <c r="E82" s="32">
        <v>5.71</v>
      </c>
      <c r="F82" s="32">
        <v>5.71</v>
      </c>
      <c r="G82" s="5">
        <f t="shared" si="2"/>
        <v>0</v>
      </c>
      <c r="H82" s="5"/>
      <c r="I82" s="5"/>
      <c r="J82" s="5"/>
      <c r="K82" s="99">
        <f t="shared" si="3"/>
        <v>0</v>
      </c>
    </row>
    <row r="83" spans="2:13" ht="15.6" thickTop="1" thickBot="1" x14ac:dyDescent="0.35">
      <c r="B83" s="66" t="s">
        <v>41</v>
      </c>
      <c r="C83" s="32"/>
      <c r="D83" s="10"/>
      <c r="E83" s="32">
        <v>2</v>
      </c>
      <c r="F83" s="32">
        <v>2.0699999999999998</v>
      </c>
      <c r="G83" s="5">
        <f t="shared" si="2"/>
        <v>6.999999999999984E-2</v>
      </c>
      <c r="H83" s="5"/>
      <c r="I83" s="5"/>
      <c r="J83" s="5"/>
      <c r="K83" s="99">
        <f t="shared" si="3"/>
        <v>0.91049999999999787</v>
      </c>
    </row>
    <row r="84" spans="2:13" ht="15.6" thickTop="1" thickBot="1" x14ac:dyDescent="0.35">
      <c r="B84" s="66" t="s">
        <v>42</v>
      </c>
      <c r="C84" s="32"/>
      <c r="D84" s="10"/>
      <c r="E84" s="32">
        <v>6.32</v>
      </c>
      <c r="F84" s="32">
        <v>6.32</v>
      </c>
      <c r="G84" s="5">
        <f t="shared" si="2"/>
        <v>0</v>
      </c>
      <c r="H84" s="5"/>
      <c r="I84" s="5"/>
      <c r="J84" s="5"/>
      <c r="K84" s="99">
        <f t="shared" si="3"/>
        <v>0</v>
      </c>
      <c r="M84" s="56">
        <f>SUM(K35:K85)</f>
        <v>193.02721428571436</v>
      </c>
    </row>
    <row r="85" spans="2:13" ht="15" thickTop="1" x14ac:dyDescent="0.3">
      <c r="B85" s="66" t="s">
        <v>117</v>
      </c>
      <c r="C85" s="32"/>
      <c r="D85" s="10"/>
      <c r="E85" s="32">
        <v>1.57</v>
      </c>
      <c r="F85" s="32">
        <v>1.57</v>
      </c>
      <c r="G85" s="5">
        <f t="shared" si="2"/>
        <v>0</v>
      </c>
      <c r="H85" s="5"/>
      <c r="I85" s="5"/>
      <c r="J85" s="5"/>
      <c r="K85" s="99">
        <f t="shared" si="3"/>
        <v>0</v>
      </c>
    </row>
    <row r="86" spans="2:13" x14ac:dyDescent="0.3">
      <c r="B86" s="68" t="s">
        <v>43</v>
      </c>
      <c r="C86" s="32"/>
      <c r="D86" s="10"/>
      <c r="E86" s="32">
        <v>170.51</v>
      </c>
      <c r="F86" s="32">
        <v>174.14</v>
      </c>
      <c r="G86" s="5">
        <f t="shared" si="2"/>
        <v>3.6299999999999955</v>
      </c>
      <c r="H86" s="5"/>
      <c r="I86" s="5"/>
      <c r="J86" s="5"/>
      <c r="K86" s="7">
        <f>+G86*I$8</f>
        <v>29.459847169811287</v>
      </c>
    </row>
    <row r="87" spans="2:13" x14ac:dyDescent="0.3">
      <c r="B87" s="68" t="s">
        <v>44</v>
      </c>
      <c r="C87" s="32"/>
      <c r="D87" s="10"/>
      <c r="E87" s="32">
        <v>155.74</v>
      </c>
      <c r="F87" s="32">
        <v>162.33000000000001</v>
      </c>
      <c r="G87" s="5">
        <f t="shared" si="2"/>
        <v>6.5900000000000034</v>
      </c>
      <c r="H87" s="33"/>
      <c r="I87" s="5"/>
      <c r="J87" s="5"/>
      <c r="K87" s="7">
        <f t="shared" ref="K87:K150" si="4">+G87*I$8</f>
        <v>53.482201886792488</v>
      </c>
    </row>
    <row r="88" spans="2:13" x14ac:dyDescent="0.3">
      <c r="B88" s="68" t="s">
        <v>118</v>
      </c>
      <c r="C88" s="32"/>
      <c r="D88" s="10"/>
      <c r="E88" s="32">
        <v>207.58</v>
      </c>
      <c r="F88" s="32">
        <v>218.86</v>
      </c>
      <c r="G88" s="5">
        <f t="shared" si="2"/>
        <v>11.280000000000001</v>
      </c>
      <c r="H88" s="33"/>
      <c r="I88" s="5"/>
      <c r="J88" s="5"/>
      <c r="K88" s="7">
        <f t="shared" si="4"/>
        <v>91.544649056603788</v>
      </c>
    </row>
    <row r="89" spans="2:13" x14ac:dyDescent="0.3">
      <c r="B89" s="68" t="s">
        <v>119</v>
      </c>
      <c r="C89" s="32"/>
      <c r="D89" s="10"/>
      <c r="E89" s="32">
        <v>49.03</v>
      </c>
      <c r="F89" s="32">
        <v>54.85</v>
      </c>
      <c r="G89" s="5">
        <f t="shared" si="2"/>
        <v>5.82</v>
      </c>
      <c r="H89" s="33"/>
      <c r="I89" s="5"/>
      <c r="J89" s="5"/>
      <c r="K89" s="7">
        <f t="shared" si="4"/>
        <v>47.233143396226424</v>
      </c>
    </row>
    <row r="90" spans="2:13" x14ac:dyDescent="0.3">
      <c r="B90" s="68" t="s">
        <v>45</v>
      </c>
      <c r="C90" s="32"/>
      <c r="D90" s="10"/>
      <c r="E90" s="32">
        <v>148.43</v>
      </c>
      <c r="F90" s="32">
        <v>148.43</v>
      </c>
      <c r="G90" s="5">
        <f t="shared" si="2"/>
        <v>0</v>
      </c>
      <c r="H90" s="33"/>
      <c r="I90" s="5"/>
      <c r="J90" s="5"/>
      <c r="K90" s="7">
        <f t="shared" si="4"/>
        <v>0</v>
      </c>
    </row>
    <row r="91" spans="2:13" x14ac:dyDescent="0.3">
      <c r="B91" s="68" t="s">
        <v>46</v>
      </c>
      <c r="C91" s="32"/>
      <c r="D91" s="10"/>
      <c r="E91" s="32">
        <v>328.85</v>
      </c>
      <c r="F91" s="32">
        <v>335.89</v>
      </c>
      <c r="G91" s="5">
        <f t="shared" si="2"/>
        <v>7.0399999999999636</v>
      </c>
      <c r="H91" s="33"/>
      <c r="I91" s="5"/>
      <c r="J91" s="5"/>
      <c r="K91" s="7">
        <f t="shared" si="4"/>
        <v>57.13424905660348</v>
      </c>
    </row>
    <row r="92" spans="2:13" x14ac:dyDescent="0.3">
      <c r="B92" s="68" t="s">
        <v>47</v>
      </c>
      <c r="C92" s="32"/>
      <c r="D92" s="10"/>
      <c r="E92" s="32">
        <v>61.48</v>
      </c>
      <c r="F92" s="32">
        <v>62.99</v>
      </c>
      <c r="G92" s="5">
        <f t="shared" si="2"/>
        <v>1.5100000000000051</v>
      </c>
      <c r="H92" s="33"/>
      <c r="I92" s="5"/>
      <c r="J92" s="5"/>
      <c r="K92" s="7">
        <f t="shared" si="4"/>
        <v>12.254647169811363</v>
      </c>
    </row>
    <row r="93" spans="2:13" x14ac:dyDescent="0.3">
      <c r="B93" s="68" t="s">
        <v>48</v>
      </c>
      <c r="C93" s="32"/>
      <c r="D93" s="10"/>
      <c r="E93" s="32">
        <v>183.02</v>
      </c>
      <c r="F93" s="32">
        <v>196.3</v>
      </c>
      <c r="G93" s="5">
        <f t="shared" si="2"/>
        <v>13.280000000000001</v>
      </c>
      <c r="H93" s="33"/>
      <c r="I93" s="5"/>
      <c r="J93" s="5"/>
      <c r="K93" s="7">
        <f t="shared" si="4"/>
        <v>107.77596981132078</v>
      </c>
    </row>
    <row r="94" spans="2:13" x14ac:dyDescent="0.3">
      <c r="B94" s="68" t="s">
        <v>49</v>
      </c>
      <c r="C94" s="32"/>
      <c r="D94" s="10"/>
      <c r="E94" s="32">
        <v>269.44</v>
      </c>
      <c r="F94" s="32">
        <v>277.68</v>
      </c>
      <c r="G94" s="5">
        <f t="shared" si="2"/>
        <v>8.2400000000000091</v>
      </c>
      <c r="H94" s="33"/>
      <c r="I94" s="5"/>
      <c r="J94" s="5"/>
      <c r="K94" s="7">
        <f t="shared" si="4"/>
        <v>66.873041509434046</v>
      </c>
    </row>
    <row r="95" spans="2:13" x14ac:dyDescent="0.3">
      <c r="B95" s="68" t="s">
        <v>50</v>
      </c>
      <c r="C95" s="32"/>
      <c r="D95" s="10"/>
      <c r="E95" s="32">
        <v>401.28</v>
      </c>
      <c r="F95" s="32">
        <v>426.32</v>
      </c>
      <c r="G95" s="5">
        <f t="shared" si="2"/>
        <v>25.04000000000002</v>
      </c>
      <c r="H95" s="33"/>
      <c r="I95" s="5"/>
      <c r="J95" s="5"/>
      <c r="K95" s="7">
        <f t="shared" si="4"/>
        <v>203.2161358490568</v>
      </c>
    </row>
    <row r="96" spans="2:13" x14ac:dyDescent="0.3">
      <c r="B96" s="68" t="s">
        <v>51</v>
      </c>
      <c r="C96" s="32"/>
      <c r="D96" s="10"/>
      <c r="E96" s="32">
        <v>110.62</v>
      </c>
      <c r="F96" s="32">
        <v>115.33</v>
      </c>
      <c r="G96" s="5">
        <f t="shared" si="2"/>
        <v>4.7099999999999937</v>
      </c>
      <c r="H96" s="33"/>
      <c r="I96" s="5"/>
      <c r="J96" s="5"/>
      <c r="K96" s="7">
        <f t="shared" si="4"/>
        <v>38.224760377358443</v>
      </c>
    </row>
    <row r="97" spans="2:11" x14ac:dyDescent="0.3">
      <c r="B97" s="68" t="s">
        <v>52</v>
      </c>
      <c r="C97" s="32"/>
      <c r="D97" s="10"/>
      <c r="E97" s="32">
        <v>72.510000000000005</v>
      </c>
      <c r="F97" s="32">
        <v>72.75</v>
      </c>
      <c r="G97" s="5">
        <f t="shared" si="2"/>
        <v>0.23999999999999488</v>
      </c>
      <c r="H97" s="33"/>
      <c r="I97" s="5"/>
      <c r="J97" s="5"/>
      <c r="K97" s="7">
        <f t="shared" si="4"/>
        <v>1.9477584905659964</v>
      </c>
    </row>
    <row r="98" spans="2:11" x14ac:dyDescent="0.3">
      <c r="B98" s="68" t="s">
        <v>120</v>
      </c>
      <c r="C98" s="32"/>
      <c r="D98" s="10"/>
      <c r="E98" s="32">
        <v>382.63</v>
      </c>
      <c r="F98" s="32">
        <v>399.95</v>
      </c>
      <c r="G98" s="5">
        <f t="shared" si="2"/>
        <v>17.319999999999993</v>
      </c>
      <c r="H98" s="33"/>
      <c r="I98" s="5"/>
      <c r="J98" s="5"/>
      <c r="K98" s="7">
        <f t="shared" si="4"/>
        <v>140.56323773584901</v>
      </c>
    </row>
    <row r="99" spans="2:11" x14ac:dyDescent="0.3">
      <c r="B99" s="68" t="s">
        <v>53</v>
      </c>
      <c r="C99" s="32"/>
      <c r="D99" s="10"/>
      <c r="E99" s="32">
        <v>190.52</v>
      </c>
      <c r="F99" s="32">
        <v>197.66</v>
      </c>
      <c r="G99" s="5">
        <f t="shared" si="2"/>
        <v>7.1399999999999864</v>
      </c>
      <c r="H99" s="33"/>
      <c r="I99" s="5"/>
      <c r="J99" s="5"/>
      <c r="K99" s="7">
        <f t="shared" si="4"/>
        <v>57.945815094339515</v>
      </c>
    </row>
    <row r="100" spans="2:11" x14ac:dyDescent="0.3">
      <c r="B100" s="68" t="s">
        <v>121</v>
      </c>
      <c r="C100" s="32"/>
      <c r="D100" s="10"/>
      <c r="E100" s="32">
        <v>47.1</v>
      </c>
      <c r="F100" s="32">
        <v>59.16</v>
      </c>
      <c r="G100" s="5">
        <f t="shared" ref="G100:G154" si="5">+F100-E100</f>
        <v>12.059999999999995</v>
      </c>
      <c r="H100" s="33"/>
      <c r="I100" s="5"/>
      <c r="J100" s="5"/>
      <c r="K100" s="7">
        <f t="shared" si="4"/>
        <v>97.874864150943367</v>
      </c>
    </row>
    <row r="101" spans="2:11" x14ac:dyDescent="0.3">
      <c r="B101" s="68" t="s">
        <v>54</v>
      </c>
      <c r="C101" s="32"/>
      <c r="D101" s="10"/>
      <c r="E101" s="32">
        <v>111.46</v>
      </c>
      <c r="F101" s="32">
        <v>113.49</v>
      </c>
      <c r="G101" s="5">
        <f t="shared" si="5"/>
        <v>2.0300000000000011</v>
      </c>
      <c r="H101" s="33"/>
      <c r="I101" s="5"/>
      <c r="J101" s="5"/>
      <c r="K101" s="7">
        <f t="shared" si="4"/>
        <v>16.474790566037747</v>
      </c>
    </row>
    <row r="102" spans="2:11" x14ac:dyDescent="0.3">
      <c r="B102" s="68" t="s">
        <v>55</v>
      </c>
      <c r="C102" s="32"/>
      <c r="D102" s="10"/>
      <c r="E102" s="32">
        <v>119.73</v>
      </c>
      <c r="F102" s="32">
        <v>127.16</v>
      </c>
      <c r="G102" s="5">
        <f t="shared" si="5"/>
        <v>7.4299999999999926</v>
      </c>
      <c r="H102" s="33"/>
      <c r="I102" s="5"/>
      <c r="J102" s="5"/>
      <c r="K102" s="7">
        <f t="shared" si="4"/>
        <v>60.299356603773532</v>
      </c>
    </row>
    <row r="103" spans="2:11" x14ac:dyDescent="0.3">
      <c r="B103" s="68" t="s">
        <v>122</v>
      </c>
      <c r="C103" s="32"/>
      <c r="D103" s="10"/>
      <c r="E103" s="32">
        <v>414.36</v>
      </c>
      <c r="F103" s="32">
        <v>430.37</v>
      </c>
      <c r="G103" s="5">
        <f t="shared" si="5"/>
        <v>16.009999999999991</v>
      </c>
      <c r="H103" s="33"/>
      <c r="I103" s="5"/>
      <c r="J103" s="5"/>
      <c r="K103" s="7">
        <f t="shared" si="4"/>
        <v>129.93172264150937</v>
      </c>
    </row>
    <row r="104" spans="2:11" x14ac:dyDescent="0.3">
      <c r="B104" s="68" t="s">
        <v>56</v>
      </c>
      <c r="C104" s="32"/>
      <c r="D104" s="10"/>
      <c r="E104" s="32">
        <v>174.36</v>
      </c>
      <c r="F104" s="32">
        <v>180.7</v>
      </c>
      <c r="G104" s="5">
        <f t="shared" si="5"/>
        <v>6.339999999999975</v>
      </c>
      <c r="H104" s="33"/>
      <c r="I104" s="5"/>
      <c r="J104" s="5"/>
      <c r="K104" s="7">
        <f t="shared" si="4"/>
        <v>51.45328679245263</v>
      </c>
    </row>
    <row r="105" spans="2:11" x14ac:dyDescent="0.3">
      <c r="B105" s="66" t="s">
        <v>57</v>
      </c>
      <c r="C105" s="32"/>
      <c r="D105" s="10"/>
      <c r="E105" s="32">
        <v>185.87</v>
      </c>
      <c r="F105" s="32">
        <v>196.06</v>
      </c>
      <c r="G105" s="5">
        <f t="shared" si="5"/>
        <v>10.189999999999998</v>
      </c>
      <c r="H105" s="33"/>
      <c r="I105" s="5"/>
      <c r="J105" s="5"/>
      <c r="K105" s="7">
        <f t="shared" si="4"/>
        <v>82.698579245283014</v>
      </c>
    </row>
    <row r="106" spans="2:11" x14ac:dyDescent="0.3">
      <c r="B106" s="66" t="s">
        <v>58</v>
      </c>
      <c r="C106" s="32"/>
      <c r="D106" s="10"/>
      <c r="E106" s="32">
        <v>4.84</v>
      </c>
      <c r="F106" s="32">
        <v>4.84</v>
      </c>
      <c r="G106" s="5">
        <f t="shared" si="5"/>
        <v>0</v>
      </c>
      <c r="H106" s="33"/>
      <c r="I106" s="5"/>
      <c r="J106" s="5"/>
      <c r="K106" s="7">
        <f t="shared" si="4"/>
        <v>0</v>
      </c>
    </row>
    <row r="107" spans="2:11" x14ac:dyDescent="0.3">
      <c r="B107" s="68" t="s">
        <v>59</v>
      </c>
      <c r="C107" s="32"/>
      <c r="D107" s="10"/>
      <c r="E107" s="32">
        <v>722.27</v>
      </c>
      <c r="F107" s="32">
        <v>742.16</v>
      </c>
      <c r="G107" s="5">
        <f t="shared" si="5"/>
        <v>19.889999999999986</v>
      </c>
      <c r="H107" s="33"/>
      <c r="I107" s="5"/>
      <c r="J107" s="5"/>
      <c r="K107" s="7">
        <f t="shared" si="4"/>
        <v>161.42048490566029</v>
      </c>
    </row>
    <row r="108" spans="2:11" x14ac:dyDescent="0.3">
      <c r="B108" s="68" t="s">
        <v>60</v>
      </c>
      <c r="C108" s="32"/>
      <c r="D108" s="10"/>
      <c r="E108" s="32">
        <v>126.08</v>
      </c>
      <c r="F108" s="32">
        <v>127.05</v>
      </c>
      <c r="G108" s="5">
        <f t="shared" si="5"/>
        <v>0.96999999999999886</v>
      </c>
      <c r="H108" s="33"/>
      <c r="I108" s="5"/>
      <c r="J108" s="5"/>
      <c r="K108" s="7">
        <f t="shared" si="4"/>
        <v>7.8721905660377276</v>
      </c>
    </row>
    <row r="109" spans="2:11" x14ac:dyDescent="0.3">
      <c r="B109" s="68" t="s">
        <v>61</v>
      </c>
      <c r="C109" s="32"/>
      <c r="D109" s="10"/>
      <c r="E109" s="32">
        <v>146.81</v>
      </c>
      <c r="F109" s="32">
        <v>150.24</v>
      </c>
      <c r="G109" s="5">
        <f t="shared" si="5"/>
        <v>3.4300000000000068</v>
      </c>
      <c r="H109" s="33"/>
      <c r="I109" s="5"/>
      <c r="J109" s="5"/>
      <c r="K109" s="7">
        <f t="shared" si="4"/>
        <v>27.836715094339681</v>
      </c>
    </row>
    <row r="110" spans="2:11" x14ac:dyDescent="0.3">
      <c r="B110" s="68" t="s">
        <v>62</v>
      </c>
      <c r="C110" s="32"/>
      <c r="D110" s="10"/>
      <c r="E110" s="32">
        <v>503.86</v>
      </c>
      <c r="F110" s="32">
        <v>517.84</v>
      </c>
      <c r="G110" s="5">
        <f t="shared" si="5"/>
        <v>13.980000000000018</v>
      </c>
      <c r="H110" s="33"/>
      <c r="I110" s="5"/>
      <c r="J110" s="5"/>
      <c r="K110" s="7">
        <f t="shared" si="4"/>
        <v>113.45693207547185</v>
      </c>
    </row>
    <row r="111" spans="2:11" x14ac:dyDescent="0.3">
      <c r="B111" s="68" t="s">
        <v>63</v>
      </c>
      <c r="C111" s="32"/>
      <c r="D111" s="10"/>
      <c r="E111" s="32">
        <v>246.29</v>
      </c>
      <c r="F111" s="32">
        <v>251.51</v>
      </c>
      <c r="G111" s="5">
        <f t="shared" si="5"/>
        <v>5.2199999999999989</v>
      </c>
      <c r="H111" s="33"/>
      <c r="I111" s="5"/>
      <c r="J111" s="5"/>
      <c r="K111" s="7">
        <f t="shared" si="4"/>
        <v>42.363747169811312</v>
      </c>
    </row>
    <row r="112" spans="2:11" x14ac:dyDescent="0.3">
      <c r="B112" s="68" t="s">
        <v>123</v>
      </c>
      <c r="C112" s="32"/>
      <c r="D112" s="10"/>
      <c r="E112" s="32">
        <v>62.52</v>
      </c>
      <c r="F112" s="32">
        <v>64.7</v>
      </c>
      <c r="G112" s="5">
        <f t="shared" si="5"/>
        <v>2.1799999999999997</v>
      </c>
      <c r="H112" s="33"/>
      <c r="I112" s="5"/>
      <c r="J112" s="5"/>
      <c r="K112" s="7">
        <f t="shared" si="4"/>
        <v>17.692139622641509</v>
      </c>
    </row>
    <row r="113" spans="2:11" x14ac:dyDescent="0.3">
      <c r="B113" s="68" t="s">
        <v>64</v>
      </c>
      <c r="C113" s="32"/>
      <c r="D113" s="10"/>
      <c r="E113" s="32">
        <v>77.760000000000005</v>
      </c>
      <c r="F113" s="32">
        <v>77.760000000000005</v>
      </c>
      <c r="G113" s="5">
        <f t="shared" si="5"/>
        <v>0</v>
      </c>
      <c r="H113" s="33"/>
      <c r="I113" s="5"/>
      <c r="J113" s="5"/>
      <c r="K113" s="7">
        <f t="shared" si="4"/>
        <v>0</v>
      </c>
    </row>
    <row r="114" spans="2:11" x14ac:dyDescent="0.3">
      <c r="B114" s="68" t="s">
        <v>65</v>
      </c>
      <c r="C114" s="32"/>
      <c r="D114" s="10"/>
      <c r="E114" s="32">
        <v>190.45</v>
      </c>
      <c r="F114" s="32">
        <v>199.67</v>
      </c>
      <c r="G114" s="5">
        <f t="shared" si="5"/>
        <v>9.2199999999999989</v>
      </c>
      <c r="H114" s="33"/>
      <c r="I114" s="5"/>
      <c r="J114" s="5"/>
      <c r="K114" s="7">
        <f t="shared" si="4"/>
        <v>74.826388679245284</v>
      </c>
    </row>
    <row r="115" spans="2:11" x14ac:dyDescent="0.3">
      <c r="B115" s="68" t="s">
        <v>66</v>
      </c>
      <c r="C115" s="32"/>
      <c r="D115" s="10"/>
      <c r="E115" s="32">
        <v>120.2</v>
      </c>
      <c r="F115" s="32">
        <v>120.2</v>
      </c>
      <c r="G115" s="5">
        <f t="shared" si="5"/>
        <v>0</v>
      </c>
      <c r="H115" s="33"/>
      <c r="I115" s="5"/>
      <c r="J115" s="5"/>
      <c r="K115" s="7">
        <f t="shared" si="4"/>
        <v>0</v>
      </c>
    </row>
    <row r="116" spans="2:11" x14ac:dyDescent="0.3">
      <c r="B116" s="68" t="s">
        <v>124</v>
      </c>
      <c r="C116" s="32"/>
      <c r="D116" s="10"/>
      <c r="E116" s="32">
        <v>46.43</v>
      </c>
      <c r="F116" s="32">
        <v>47.48</v>
      </c>
      <c r="G116" s="5">
        <f t="shared" si="5"/>
        <v>1.0499999999999972</v>
      </c>
      <c r="H116" s="33"/>
      <c r="I116" s="5"/>
      <c r="J116" s="5"/>
      <c r="K116" s="7">
        <f t="shared" si="4"/>
        <v>8.5214433962263936</v>
      </c>
    </row>
    <row r="117" spans="2:11" x14ac:dyDescent="0.3">
      <c r="B117" s="68" t="s">
        <v>67</v>
      </c>
      <c r="C117" s="32"/>
      <c r="D117" s="10"/>
      <c r="E117" s="32">
        <v>88.1</v>
      </c>
      <c r="F117" s="32">
        <v>88.78</v>
      </c>
      <c r="G117" s="5">
        <f t="shared" si="5"/>
        <v>0.68000000000000682</v>
      </c>
      <c r="H117" s="33"/>
      <c r="I117" s="5"/>
      <c r="J117" s="5"/>
      <c r="K117" s="7">
        <f t="shared" si="4"/>
        <v>5.5186490566038291</v>
      </c>
    </row>
    <row r="118" spans="2:11" x14ac:dyDescent="0.3">
      <c r="B118" s="51" t="s">
        <v>68</v>
      </c>
      <c r="C118" s="32"/>
      <c r="D118" s="51"/>
      <c r="E118" s="9">
        <v>182.06</v>
      </c>
      <c r="F118" s="9">
        <v>189.77</v>
      </c>
      <c r="G118" s="5">
        <f t="shared" si="5"/>
        <v>7.710000000000008</v>
      </c>
      <c r="H118" s="33"/>
      <c r="I118" s="5"/>
      <c r="J118" s="5"/>
      <c r="K118" s="7">
        <f t="shared" si="4"/>
        <v>62.571741509434034</v>
      </c>
    </row>
    <row r="119" spans="2:11" x14ac:dyDescent="0.3">
      <c r="B119" s="68" t="s">
        <v>125</v>
      </c>
      <c r="C119" s="32"/>
      <c r="D119" s="10"/>
      <c r="E119" s="32">
        <v>223.84</v>
      </c>
      <c r="F119" s="32">
        <v>229.67</v>
      </c>
      <c r="G119" s="5">
        <f t="shared" si="5"/>
        <v>5.8299999999999841</v>
      </c>
      <c r="H119" s="33"/>
      <c r="I119" s="5"/>
      <c r="J119" s="5"/>
      <c r="K119" s="7">
        <f t="shared" si="4"/>
        <v>47.314299999999875</v>
      </c>
    </row>
    <row r="120" spans="2:11" x14ac:dyDescent="0.3">
      <c r="B120" s="68" t="s">
        <v>126</v>
      </c>
      <c r="C120" s="9"/>
      <c r="D120" s="10"/>
      <c r="E120" s="32">
        <v>117.7</v>
      </c>
      <c r="F120" s="32">
        <v>122.91</v>
      </c>
      <c r="G120" s="5">
        <f t="shared" si="5"/>
        <v>5.2099999999999937</v>
      </c>
      <c r="H120" s="33"/>
      <c r="I120" s="5"/>
      <c r="J120" s="5"/>
      <c r="K120" s="7">
        <f t="shared" si="4"/>
        <v>42.28259056603769</v>
      </c>
    </row>
    <row r="121" spans="2:11" x14ac:dyDescent="0.3">
      <c r="B121" s="68" t="s">
        <v>69</v>
      </c>
      <c r="C121" s="32"/>
      <c r="D121" s="10"/>
      <c r="E121" s="32">
        <v>110.2</v>
      </c>
      <c r="F121" s="32">
        <v>110.2</v>
      </c>
      <c r="G121" s="5">
        <f t="shared" si="5"/>
        <v>0</v>
      </c>
      <c r="H121" s="33"/>
      <c r="I121" s="5"/>
      <c r="J121" s="5"/>
      <c r="K121" s="7">
        <f t="shared" si="4"/>
        <v>0</v>
      </c>
    </row>
    <row r="122" spans="2:11" x14ac:dyDescent="0.3">
      <c r="B122" s="68" t="s">
        <v>127</v>
      </c>
      <c r="C122" s="32"/>
      <c r="D122" s="10"/>
      <c r="E122" s="32">
        <v>356.75</v>
      </c>
      <c r="F122" s="32">
        <v>368.29</v>
      </c>
      <c r="G122" s="5">
        <f t="shared" si="5"/>
        <v>11.54000000000002</v>
      </c>
      <c r="H122" s="33"/>
      <c r="I122" s="5"/>
      <c r="J122" s="5"/>
      <c r="K122" s="7">
        <f t="shared" si="4"/>
        <v>93.654720754717161</v>
      </c>
    </row>
    <row r="123" spans="2:11" x14ac:dyDescent="0.3">
      <c r="B123" s="68" t="s">
        <v>128</v>
      </c>
      <c r="C123" s="32"/>
      <c r="D123" s="10"/>
      <c r="E123" s="32">
        <v>212.24</v>
      </c>
      <c r="F123" s="32">
        <v>221.62</v>
      </c>
      <c r="G123" s="5">
        <f t="shared" si="5"/>
        <v>9.3799999999999955</v>
      </c>
      <c r="H123" s="33"/>
      <c r="I123" s="5"/>
      <c r="J123" s="5"/>
      <c r="K123" s="7">
        <f t="shared" si="4"/>
        <v>76.124894339622614</v>
      </c>
    </row>
    <row r="124" spans="2:11" x14ac:dyDescent="0.3">
      <c r="B124" s="68" t="s">
        <v>129</v>
      </c>
      <c r="C124" s="32"/>
      <c r="D124" s="10"/>
      <c r="E124" s="32">
        <v>181.17</v>
      </c>
      <c r="F124" s="32">
        <v>188.52</v>
      </c>
      <c r="G124" s="5">
        <f t="shared" si="5"/>
        <v>7.3500000000000227</v>
      </c>
      <c r="H124" s="33"/>
      <c r="I124" s="5"/>
      <c r="J124" s="5"/>
      <c r="K124" s="7">
        <f t="shared" si="4"/>
        <v>59.650103773585094</v>
      </c>
    </row>
    <row r="125" spans="2:11" x14ac:dyDescent="0.3">
      <c r="B125" s="68" t="s">
        <v>70</v>
      </c>
      <c r="C125" s="32"/>
      <c r="D125" s="10"/>
      <c r="E125" s="32">
        <v>89.77</v>
      </c>
      <c r="F125" s="32">
        <v>90.23</v>
      </c>
      <c r="G125" s="5">
        <f t="shared" si="5"/>
        <v>0.46000000000000796</v>
      </c>
      <c r="H125" s="33"/>
      <c r="I125" s="5"/>
      <c r="J125" s="5"/>
      <c r="K125" s="7">
        <f t="shared" si="4"/>
        <v>3.7332037735849704</v>
      </c>
    </row>
    <row r="126" spans="2:11" x14ac:dyDescent="0.3">
      <c r="B126" s="68" t="s">
        <v>71</v>
      </c>
      <c r="C126" s="32"/>
      <c r="D126" s="10"/>
      <c r="E126" s="32">
        <v>235.62</v>
      </c>
      <c r="F126" s="32">
        <v>239.98</v>
      </c>
      <c r="G126" s="5">
        <f t="shared" si="5"/>
        <v>4.3599999999999852</v>
      </c>
      <c r="H126" s="33"/>
      <c r="I126" s="5"/>
      <c r="J126" s="5"/>
      <c r="K126" s="7">
        <f t="shared" si="4"/>
        <v>35.384279245282904</v>
      </c>
    </row>
    <row r="127" spans="2:11" x14ac:dyDescent="0.3">
      <c r="B127" s="68" t="s">
        <v>130</v>
      </c>
      <c r="C127" s="32"/>
      <c r="D127" s="10"/>
      <c r="E127" s="32">
        <v>51.02</v>
      </c>
      <c r="F127" s="32">
        <v>55.89</v>
      </c>
      <c r="G127" s="5">
        <f t="shared" si="5"/>
        <v>4.8699999999999974</v>
      </c>
      <c r="H127" s="33"/>
      <c r="I127" s="5"/>
      <c r="J127" s="5"/>
      <c r="K127" s="7">
        <f t="shared" si="4"/>
        <v>39.52326603773583</v>
      </c>
    </row>
    <row r="128" spans="2:11" x14ac:dyDescent="0.3">
      <c r="B128" s="68" t="s">
        <v>131</v>
      </c>
      <c r="C128" s="32"/>
      <c r="D128" s="10"/>
      <c r="E128" s="32">
        <v>1.91</v>
      </c>
      <c r="F128" s="32">
        <v>1.98</v>
      </c>
      <c r="G128" s="5">
        <f t="shared" si="5"/>
        <v>7.0000000000000062E-2</v>
      </c>
      <c r="H128" s="33"/>
      <c r="I128" s="5"/>
      <c r="J128" s="5"/>
      <c r="K128" s="7">
        <f t="shared" si="4"/>
        <v>0.56809622641509494</v>
      </c>
    </row>
    <row r="129" spans="2:11" x14ac:dyDescent="0.3">
      <c r="B129" s="68" t="s">
        <v>72</v>
      </c>
      <c r="C129" s="32"/>
      <c r="D129" s="10"/>
      <c r="E129" s="32">
        <v>96.58</v>
      </c>
      <c r="F129" s="32">
        <v>96.58</v>
      </c>
      <c r="G129" s="5">
        <f t="shared" si="5"/>
        <v>0</v>
      </c>
      <c r="H129" s="33"/>
      <c r="I129" s="5"/>
      <c r="J129" s="5"/>
      <c r="K129" s="7">
        <f t="shared" si="4"/>
        <v>0</v>
      </c>
    </row>
    <row r="130" spans="2:11" x14ac:dyDescent="0.3">
      <c r="B130" s="68" t="s">
        <v>73</v>
      </c>
      <c r="C130" s="32"/>
      <c r="D130" s="10"/>
      <c r="E130" s="32">
        <v>335.3</v>
      </c>
      <c r="F130" s="32">
        <v>351.3</v>
      </c>
      <c r="G130" s="5">
        <f t="shared" si="5"/>
        <v>16</v>
      </c>
      <c r="H130" s="33"/>
      <c r="I130" s="5"/>
      <c r="J130" s="5"/>
      <c r="K130" s="7">
        <f t="shared" si="4"/>
        <v>129.85056603773586</v>
      </c>
    </row>
    <row r="131" spans="2:11" x14ac:dyDescent="0.3">
      <c r="B131" s="68" t="s">
        <v>74</v>
      </c>
      <c r="C131" s="32"/>
      <c r="D131" s="10"/>
      <c r="E131" s="32">
        <v>81.17</v>
      </c>
      <c r="F131" s="32">
        <v>100.03</v>
      </c>
      <c r="G131" s="5">
        <f t="shared" si="5"/>
        <v>18.86</v>
      </c>
      <c r="H131" s="33"/>
      <c r="I131" s="5"/>
      <c r="J131" s="5"/>
      <c r="K131" s="7">
        <f t="shared" si="4"/>
        <v>153.06135471698113</v>
      </c>
    </row>
    <row r="132" spans="2:11" x14ac:dyDescent="0.3">
      <c r="B132" s="68" t="s">
        <v>132</v>
      </c>
      <c r="C132" s="32"/>
      <c r="D132" s="10"/>
      <c r="E132" s="32">
        <v>10.41</v>
      </c>
      <c r="F132" s="32">
        <v>10.52</v>
      </c>
      <c r="G132" s="5">
        <f t="shared" si="5"/>
        <v>0.10999999999999943</v>
      </c>
      <c r="H132" s="33"/>
      <c r="I132" s="5"/>
      <c r="J132" s="5"/>
      <c r="K132" s="7">
        <f t="shared" si="4"/>
        <v>0.89272264150942937</v>
      </c>
    </row>
    <row r="133" spans="2:11" x14ac:dyDescent="0.3">
      <c r="B133" s="68" t="s">
        <v>133</v>
      </c>
      <c r="C133" s="32"/>
      <c r="D133" s="10"/>
      <c r="E133" s="32">
        <v>82.87</v>
      </c>
      <c r="F133" s="32">
        <v>87.22</v>
      </c>
      <c r="G133" s="5">
        <f t="shared" si="5"/>
        <v>4.3499999999999943</v>
      </c>
      <c r="H133" s="33"/>
      <c r="I133" s="5"/>
      <c r="J133" s="5"/>
      <c r="K133" s="7">
        <f t="shared" si="4"/>
        <v>35.30312264150939</v>
      </c>
    </row>
    <row r="134" spans="2:11" x14ac:dyDescent="0.3">
      <c r="B134" s="68" t="s">
        <v>75</v>
      </c>
      <c r="C134" s="32"/>
      <c r="D134" s="10"/>
      <c r="E134" s="32">
        <v>115.23</v>
      </c>
      <c r="F134" s="32">
        <v>122.18</v>
      </c>
      <c r="G134" s="5">
        <f t="shared" si="5"/>
        <v>6.9500000000000028</v>
      </c>
      <c r="H134" s="33"/>
      <c r="I134" s="5"/>
      <c r="J134" s="5"/>
      <c r="K134" s="7">
        <f t="shared" si="4"/>
        <v>56.403839622641534</v>
      </c>
    </row>
    <row r="135" spans="2:11" x14ac:dyDescent="0.3">
      <c r="B135" s="68" t="s">
        <v>134</v>
      </c>
      <c r="C135" s="32"/>
      <c r="D135" s="10"/>
      <c r="E135" s="32">
        <v>21.44</v>
      </c>
      <c r="F135" s="32">
        <v>21.44</v>
      </c>
      <c r="G135" s="5">
        <f t="shared" si="5"/>
        <v>0</v>
      </c>
      <c r="H135" s="33"/>
      <c r="I135" s="5"/>
      <c r="J135" s="5"/>
      <c r="K135" s="7">
        <f t="shared" si="4"/>
        <v>0</v>
      </c>
    </row>
    <row r="136" spans="2:11" x14ac:dyDescent="0.3">
      <c r="B136" s="68" t="s">
        <v>135</v>
      </c>
      <c r="C136" s="32"/>
      <c r="D136" s="10"/>
      <c r="E136" s="32">
        <v>113.73</v>
      </c>
      <c r="F136" s="32">
        <v>118.1</v>
      </c>
      <c r="G136" s="5">
        <f t="shared" si="5"/>
        <v>4.3699999999999903</v>
      </c>
      <c r="H136" s="33"/>
      <c r="I136" s="5"/>
      <c r="J136" s="5"/>
      <c r="K136" s="7">
        <f t="shared" si="4"/>
        <v>35.465435849056526</v>
      </c>
    </row>
    <row r="137" spans="2:11" x14ac:dyDescent="0.3">
      <c r="B137" s="68" t="s">
        <v>76</v>
      </c>
      <c r="C137" s="32"/>
      <c r="D137" s="10"/>
      <c r="E137" s="32">
        <v>56.75</v>
      </c>
      <c r="F137" s="32">
        <v>58.2</v>
      </c>
      <c r="G137" s="5">
        <f t="shared" si="5"/>
        <v>1.4500000000000028</v>
      </c>
      <c r="H137" s="33"/>
      <c r="I137" s="5"/>
      <c r="J137" s="5"/>
      <c r="K137" s="7">
        <f t="shared" si="4"/>
        <v>11.767707547169834</v>
      </c>
    </row>
    <row r="138" spans="2:11" x14ac:dyDescent="0.3">
      <c r="B138" s="68" t="s">
        <v>136</v>
      </c>
      <c r="C138" s="32"/>
      <c r="D138" s="10"/>
      <c r="E138" s="32">
        <v>216.57</v>
      </c>
      <c r="F138" s="32">
        <v>225.72</v>
      </c>
      <c r="G138" s="5">
        <f t="shared" si="5"/>
        <v>9.1500000000000057</v>
      </c>
      <c r="H138" s="33"/>
      <c r="I138" s="5"/>
      <c r="J138" s="5"/>
      <c r="K138" s="7">
        <f t="shared" si="4"/>
        <v>74.258292452830247</v>
      </c>
    </row>
    <row r="139" spans="2:11" x14ac:dyDescent="0.3">
      <c r="B139" s="68" t="s">
        <v>137</v>
      </c>
      <c r="C139" s="32"/>
      <c r="D139" s="10"/>
      <c r="E139" s="32">
        <v>165.86</v>
      </c>
      <c r="F139" s="32">
        <v>174.86</v>
      </c>
      <c r="G139" s="5">
        <f t="shared" si="5"/>
        <v>9</v>
      </c>
      <c r="H139" s="33"/>
      <c r="I139" s="5"/>
      <c r="J139" s="5"/>
      <c r="K139" s="7">
        <f t="shared" si="4"/>
        <v>73.040943396226425</v>
      </c>
    </row>
    <row r="140" spans="2:11" x14ac:dyDescent="0.3">
      <c r="B140" s="68" t="s">
        <v>77</v>
      </c>
      <c r="C140" s="32"/>
      <c r="D140" s="10"/>
      <c r="E140" s="32">
        <v>159.77000000000001</v>
      </c>
      <c r="F140" s="32">
        <v>164.74</v>
      </c>
      <c r="G140" s="5">
        <f t="shared" si="5"/>
        <v>4.9699999999999989</v>
      </c>
      <c r="H140" s="33"/>
      <c r="I140" s="5"/>
      <c r="J140" s="5"/>
      <c r="K140" s="7">
        <f t="shared" si="4"/>
        <v>40.334832075471695</v>
      </c>
    </row>
    <row r="141" spans="2:11" x14ac:dyDescent="0.3">
      <c r="B141" s="68" t="s">
        <v>138</v>
      </c>
      <c r="C141" s="32"/>
      <c r="D141" s="10"/>
      <c r="E141" s="32">
        <v>116.71</v>
      </c>
      <c r="F141" s="32">
        <v>131.72</v>
      </c>
      <c r="G141" s="5">
        <f t="shared" si="5"/>
        <v>15.010000000000005</v>
      </c>
      <c r="H141" s="33"/>
      <c r="I141" s="5"/>
      <c r="J141" s="5"/>
      <c r="K141" s="7">
        <f t="shared" si="4"/>
        <v>121.816062264151</v>
      </c>
    </row>
    <row r="142" spans="2:11" x14ac:dyDescent="0.3">
      <c r="B142" s="68" t="s">
        <v>78</v>
      </c>
      <c r="C142" s="32"/>
      <c r="D142" s="10"/>
      <c r="E142" s="32">
        <v>330.35</v>
      </c>
      <c r="F142" s="32">
        <v>335.13</v>
      </c>
      <c r="G142" s="5">
        <f t="shared" si="5"/>
        <v>4.7799999999999727</v>
      </c>
      <c r="H142" s="33"/>
      <c r="I142" s="5"/>
      <c r="J142" s="5"/>
      <c r="K142" s="7">
        <f t="shared" si="4"/>
        <v>38.792856603773366</v>
      </c>
    </row>
    <row r="143" spans="2:11" x14ac:dyDescent="0.3">
      <c r="B143" s="68" t="s">
        <v>79</v>
      </c>
      <c r="C143" s="32"/>
      <c r="D143" s="10"/>
      <c r="E143" s="32">
        <v>120.64</v>
      </c>
      <c r="F143" s="32">
        <v>125.04</v>
      </c>
      <c r="G143" s="5">
        <f t="shared" si="5"/>
        <v>4.4000000000000057</v>
      </c>
      <c r="H143" s="33"/>
      <c r="I143" s="5"/>
      <c r="J143" s="5"/>
      <c r="K143" s="7">
        <f t="shared" si="4"/>
        <v>35.708905660377404</v>
      </c>
    </row>
    <row r="144" spans="2:11" x14ac:dyDescent="0.3">
      <c r="B144" s="68" t="s">
        <v>80</v>
      </c>
      <c r="C144" s="32"/>
      <c r="D144" s="10"/>
      <c r="E144" s="32">
        <v>154.22</v>
      </c>
      <c r="F144" s="32">
        <v>159.15</v>
      </c>
      <c r="G144" s="5">
        <f t="shared" si="5"/>
        <v>4.9300000000000068</v>
      </c>
      <c r="H144" s="33"/>
      <c r="I144" s="5"/>
      <c r="J144" s="5"/>
      <c r="K144" s="7">
        <f t="shared" si="4"/>
        <v>40.010205660377416</v>
      </c>
    </row>
    <row r="145" spans="2:13" x14ac:dyDescent="0.3">
      <c r="B145" s="68" t="s">
        <v>81</v>
      </c>
      <c r="C145" s="32"/>
      <c r="D145" s="10"/>
      <c r="E145" s="32">
        <v>148.84</v>
      </c>
      <c r="F145" s="32">
        <v>151.88999999999999</v>
      </c>
      <c r="G145" s="5">
        <f t="shared" si="5"/>
        <v>3.0499999999999829</v>
      </c>
      <c r="H145" s="33"/>
      <c r="I145" s="5"/>
      <c r="J145" s="5"/>
      <c r="K145" s="7">
        <f t="shared" si="4"/>
        <v>24.752764150943261</v>
      </c>
    </row>
    <row r="146" spans="2:13" x14ac:dyDescent="0.3">
      <c r="B146" s="68" t="s">
        <v>139</v>
      </c>
      <c r="C146" s="32"/>
      <c r="D146" s="10"/>
      <c r="E146" s="32">
        <v>176.65</v>
      </c>
      <c r="F146" s="32">
        <v>184.01</v>
      </c>
      <c r="G146" s="5">
        <f t="shared" si="5"/>
        <v>7.3599999999999852</v>
      </c>
      <c r="H146" s="33"/>
      <c r="I146" s="5"/>
      <c r="J146" s="5"/>
      <c r="K146" s="7">
        <f t="shared" si="4"/>
        <v>59.731260377358375</v>
      </c>
    </row>
    <row r="147" spans="2:13" x14ac:dyDescent="0.3">
      <c r="B147" s="68" t="s">
        <v>82</v>
      </c>
      <c r="C147" s="32"/>
      <c r="D147" s="10"/>
      <c r="E147" s="32">
        <v>151.69</v>
      </c>
      <c r="F147" s="32">
        <v>156.78</v>
      </c>
      <c r="G147" s="5">
        <f t="shared" si="5"/>
        <v>5.0900000000000034</v>
      </c>
      <c r="H147" s="33"/>
      <c r="I147" s="5"/>
      <c r="J147" s="5"/>
      <c r="K147" s="7">
        <f t="shared" si="4"/>
        <v>41.308711320754746</v>
      </c>
    </row>
    <row r="148" spans="2:13" x14ac:dyDescent="0.3">
      <c r="B148" s="68" t="s">
        <v>140</v>
      </c>
      <c r="C148" s="32"/>
      <c r="D148" s="10"/>
      <c r="E148" s="32">
        <v>110.8</v>
      </c>
      <c r="F148" s="32">
        <v>115.32</v>
      </c>
      <c r="G148" s="5">
        <f t="shared" si="5"/>
        <v>4.519999999999996</v>
      </c>
      <c r="H148" s="33"/>
      <c r="I148" s="5"/>
      <c r="J148" s="5"/>
      <c r="K148" s="7">
        <f t="shared" si="4"/>
        <v>36.682784905660348</v>
      </c>
    </row>
    <row r="149" spans="2:13" x14ac:dyDescent="0.3">
      <c r="B149" s="68" t="s">
        <v>141</v>
      </c>
      <c r="C149" s="32"/>
      <c r="D149" s="10"/>
      <c r="E149" s="32">
        <v>74.650000000000006</v>
      </c>
      <c r="F149" s="32">
        <v>76.88</v>
      </c>
      <c r="G149" s="5">
        <f t="shared" si="5"/>
        <v>2.2299999999999898</v>
      </c>
      <c r="H149" s="33"/>
      <c r="I149" s="5"/>
      <c r="J149" s="5"/>
      <c r="K149" s="7">
        <f t="shared" si="4"/>
        <v>18.097922641509353</v>
      </c>
    </row>
    <row r="150" spans="2:13" x14ac:dyDescent="0.3">
      <c r="B150" s="68" t="s">
        <v>142</v>
      </c>
      <c r="C150" s="32"/>
      <c r="D150" s="10"/>
      <c r="E150" s="32">
        <v>388.78</v>
      </c>
      <c r="F150" s="32">
        <v>408.44</v>
      </c>
      <c r="G150" s="5">
        <f t="shared" si="5"/>
        <v>19.660000000000025</v>
      </c>
      <c r="H150" s="33"/>
      <c r="I150" s="5"/>
      <c r="J150" s="5"/>
      <c r="K150" s="7">
        <f t="shared" si="4"/>
        <v>159.55388301886813</v>
      </c>
    </row>
    <row r="151" spans="2:13" x14ac:dyDescent="0.3">
      <c r="B151" s="68" t="s">
        <v>143</v>
      </c>
      <c r="C151" s="32"/>
      <c r="D151" s="10"/>
      <c r="E151" s="32">
        <v>50.01</v>
      </c>
      <c r="F151" s="32">
        <v>54.86</v>
      </c>
      <c r="G151" s="5">
        <f t="shared" si="5"/>
        <v>4.8500000000000014</v>
      </c>
      <c r="H151" s="33"/>
      <c r="I151" s="5"/>
      <c r="J151" s="5"/>
      <c r="K151" s="7">
        <f t="shared" ref="K151:K154" si="6">+G151*I$8</f>
        <v>39.360952830188694</v>
      </c>
    </row>
    <row r="152" spans="2:13" x14ac:dyDescent="0.3">
      <c r="B152" s="68" t="s">
        <v>83</v>
      </c>
      <c r="C152" s="32"/>
      <c r="D152" s="10"/>
      <c r="E152" s="32">
        <v>135.12</v>
      </c>
      <c r="F152" s="32">
        <v>137.78</v>
      </c>
      <c r="G152" s="5">
        <f t="shared" si="5"/>
        <v>2.6599999999999966</v>
      </c>
      <c r="H152" s="33"/>
      <c r="I152" s="5"/>
      <c r="J152" s="5"/>
      <c r="K152" s="7">
        <f t="shared" si="6"/>
        <v>21.58765660377356</v>
      </c>
    </row>
    <row r="153" spans="2:13" x14ac:dyDescent="0.3">
      <c r="B153" s="68" t="s">
        <v>144</v>
      </c>
      <c r="C153" s="32"/>
      <c r="D153" s="10"/>
      <c r="E153" s="32">
        <v>572.87</v>
      </c>
      <c r="F153" s="32">
        <v>601.4</v>
      </c>
      <c r="G153" s="5">
        <f t="shared" si="5"/>
        <v>28.529999999999973</v>
      </c>
      <c r="H153" s="33"/>
      <c r="I153" s="5"/>
      <c r="J153" s="5"/>
      <c r="K153" s="7">
        <f t="shared" si="6"/>
        <v>231.53979056603754</v>
      </c>
    </row>
    <row r="154" spans="2:13" x14ac:dyDescent="0.3">
      <c r="B154" s="68" t="s">
        <v>145</v>
      </c>
      <c r="C154" s="32"/>
      <c r="D154" s="10"/>
      <c r="E154" s="32">
        <v>250.25</v>
      </c>
      <c r="F154" s="32">
        <v>268.48</v>
      </c>
      <c r="G154" s="5">
        <f t="shared" si="5"/>
        <v>18.230000000000018</v>
      </c>
      <c r="H154" s="33"/>
      <c r="I154" s="5"/>
      <c r="J154" s="5"/>
      <c r="K154" s="7">
        <f t="shared" si="6"/>
        <v>147.94848867924543</v>
      </c>
      <c r="M154" s="56">
        <f>SUM(K35:K154)</f>
        <v>4087.00221994609</v>
      </c>
    </row>
    <row r="155" spans="2:13" x14ac:dyDescent="0.3">
      <c r="B155" s="17"/>
      <c r="C155" s="139" t="s">
        <v>5</v>
      </c>
      <c r="D155" s="135"/>
      <c r="E155" s="134"/>
      <c r="F155" s="134"/>
      <c r="G155" s="140">
        <f>SUM(G17:G154)</f>
        <v>506.49</v>
      </c>
      <c r="H155" s="70"/>
      <c r="I155" s="70"/>
      <c r="J155" s="70"/>
      <c r="K155" s="141">
        <f>SUM(K17:K154)</f>
        <v>4220.0022199460909</v>
      </c>
    </row>
    <row r="156" spans="2:13" x14ac:dyDescent="0.3">
      <c r="B156" s="71"/>
      <c r="C156" s="136"/>
      <c r="E156" s="136"/>
      <c r="F156" s="136"/>
      <c r="G156" s="58"/>
      <c r="H156" s="72"/>
      <c r="I156" s="72"/>
      <c r="J156" s="72"/>
      <c r="K156" s="91"/>
      <c r="L156" s="56"/>
    </row>
    <row r="157" spans="2:13" x14ac:dyDescent="0.3">
      <c r="B157" s="73"/>
      <c r="C157" s="74"/>
      <c r="D157" s="74"/>
      <c r="E157" s="74"/>
      <c r="F157" s="74"/>
      <c r="G157" s="74"/>
      <c r="H157" s="74"/>
      <c r="I157" s="74"/>
      <c r="J157" s="74"/>
      <c r="K157" s="74">
        <f>SUM(G157:J157)</f>
        <v>0</v>
      </c>
    </row>
    <row r="158" spans="2:13" x14ac:dyDescent="0.3">
      <c r="B158" s="71" t="s">
        <v>7</v>
      </c>
    </row>
    <row r="159" spans="2:13" x14ac:dyDescent="0.3">
      <c r="B159" s="73" t="s">
        <v>84</v>
      </c>
      <c r="J159" s="74" t="s">
        <v>240</v>
      </c>
    </row>
  </sheetData>
  <mergeCells count="23">
    <mergeCell ref="J30:J34"/>
    <mergeCell ref="C30:D34"/>
    <mergeCell ref="E30:E34"/>
    <mergeCell ref="F30:F34"/>
    <mergeCell ref="G30:G34"/>
    <mergeCell ref="H30:H34"/>
    <mergeCell ref="I30:I34"/>
    <mergeCell ref="C29:D29"/>
    <mergeCell ref="G10:H10"/>
    <mergeCell ref="G11:H11"/>
    <mergeCell ref="C16:D16"/>
    <mergeCell ref="C20:D20"/>
    <mergeCell ref="E20:E24"/>
    <mergeCell ref="F20:F24"/>
    <mergeCell ref="G20:G24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39370078740157483" right="0.31496062992125984" top="0.74803149606299213" bottom="0.74803149606299213" header="0.31496062992125984" footer="0.31496062992125984"/>
  <pageSetup paperSize="9" scale="75" orientation="portrait" horizontalDpi="4294967293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57"/>
  <sheetViews>
    <sheetView workbookViewId="0">
      <selection activeCell="G12" sqref="G12"/>
    </sheetView>
  </sheetViews>
  <sheetFormatPr baseColWidth="10" defaultRowHeight="14.4" x14ac:dyDescent="0.3"/>
  <cols>
    <col min="4" max="4" width="12.33203125" customWidth="1"/>
    <col min="6" max="6" width="16.109375" customWidth="1"/>
    <col min="7" max="7" width="12.44140625" customWidth="1"/>
    <col min="11" max="11" width="16.5546875" customWidth="1"/>
  </cols>
  <sheetData>
    <row r="2" spans="2:12" x14ac:dyDescent="0.3">
      <c r="E2" s="10"/>
      <c r="F2" s="10" t="s">
        <v>218</v>
      </c>
      <c r="G2" s="123" t="s">
        <v>189</v>
      </c>
      <c r="H2" s="123" t="s">
        <v>188</v>
      </c>
      <c r="I2" s="123" t="s">
        <v>190</v>
      </c>
    </row>
    <row r="3" spans="2:12" x14ac:dyDescent="0.3">
      <c r="E3" s="122" t="s">
        <v>191</v>
      </c>
      <c r="F3" s="122" t="s">
        <v>219</v>
      </c>
      <c r="G3" s="10">
        <v>383.3</v>
      </c>
      <c r="H3" s="10">
        <v>29</v>
      </c>
      <c r="I3" s="10">
        <f>+G3/H3</f>
        <v>13.217241379310344</v>
      </c>
    </row>
    <row r="4" spans="2:12" x14ac:dyDescent="0.3">
      <c r="E4" s="122" t="s">
        <v>192</v>
      </c>
      <c r="F4" s="122">
        <v>16498</v>
      </c>
      <c r="G4" s="10">
        <v>2194.6999999999998</v>
      </c>
      <c r="H4" s="10">
        <v>269</v>
      </c>
      <c r="I4" s="10"/>
    </row>
    <row r="5" spans="2:12" x14ac:dyDescent="0.3">
      <c r="B5" s="15" t="s">
        <v>0</v>
      </c>
      <c r="C5" s="15"/>
      <c r="D5" s="15"/>
      <c r="E5" s="122" t="s">
        <v>192</v>
      </c>
      <c r="F5" s="122">
        <v>21232</v>
      </c>
      <c r="G5" s="10">
        <v>2362</v>
      </c>
      <c r="H5" s="10">
        <v>285</v>
      </c>
      <c r="I5" s="10"/>
    </row>
    <row r="6" spans="2:12" x14ac:dyDescent="0.3">
      <c r="B6" s="15" t="s">
        <v>146</v>
      </c>
      <c r="D6" s="15"/>
      <c r="E6" s="122"/>
      <c r="F6" s="122" t="s">
        <v>220</v>
      </c>
      <c r="G6" s="122">
        <f>+G5+G4</f>
        <v>4556.7</v>
      </c>
      <c r="H6" s="122">
        <f>+H5+H4</f>
        <v>554</v>
      </c>
      <c r="I6" s="10">
        <f>+G6/H6</f>
        <v>8.2250902527075809</v>
      </c>
    </row>
    <row r="7" spans="2:12" x14ac:dyDescent="0.3">
      <c r="B7" s="15" t="s">
        <v>241</v>
      </c>
      <c r="C7" s="15"/>
      <c r="D7" s="15"/>
      <c r="E7" s="15"/>
      <c r="F7" s="15"/>
      <c r="G7" s="15">
        <f>+G3+G4+G5</f>
        <v>4940</v>
      </c>
      <c r="H7" s="15">
        <f>+H3+H4+H5</f>
        <v>583</v>
      </c>
      <c r="K7" s="138" t="s">
        <v>189</v>
      </c>
      <c r="L7" s="138" t="s">
        <v>188</v>
      </c>
    </row>
    <row r="8" spans="2:12" x14ac:dyDescent="0.3">
      <c r="B8" s="58"/>
      <c r="C8" s="15"/>
      <c r="D8" s="58"/>
      <c r="E8" s="58"/>
      <c r="F8" s="58"/>
      <c r="G8" s="225" t="s">
        <v>151</v>
      </c>
      <c r="H8" s="225"/>
      <c r="I8" s="137">
        <f>+I3</f>
        <v>13.217241379310344</v>
      </c>
      <c r="J8" s="138" t="s">
        <v>191</v>
      </c>
      <c r="K8" s="138">
        <v>182.6</v>
      </c>
      <c r="L8" s="138">
        <v>17</v>
      </c>
    </row>
    <row r="9" spans="2:12" x14ac:dyDescent="0.3">
      <c r="B9" s="58"/>
      <c r="C9" s="15"/>
      <c r="D9" s="58"/>
      <c r="E9" s="58"/>
      <c r="F9" s="58"/>
      <c r="G9" s="226" t="s">
        <v>152</v>
      </c>
      <c r="H9" s="226"/>
      <c r="I9" s="137">
        <f>+I6</f>
        <v>8.2250902527075809</v>
      </c>
      <c r="J9" s="138" t="s">
        <v>192</v>
      </c>
      <c r="K9" s="138">
        <f>1715.6+1757.3</f>
        <v>3472.8999999999996</v>
      </c>
      <c r="L9" s="138">
        <f>224+228</f>
        <v>452</v>
      </c>
    </row>
    <row r="13" spans="2:12" ht="15" thickBot="1" x14ac:dyDescent="0.35"/>
    <row r="14" spans="2:12" ht="15.6" thickTop="1" thickBot="1" x14ac:dyDescent="0.35">
      <c r="B14" s="105" t="s">
        <v>228</v>
      </c>
      <c r="C14" s="208" t="s">
        <v>209</v>
      </c>
      <c r="D14" s="208"/>
      <c r="E14" s="106" t="s">
        <v>229</v>
      </c>
      <c r="F14" s="62" t="s">
        <v>2</v>
      </c>
      <c r="G14" s="62" t="s">
        <v>3</v>
      </c>
      <c r="H14" s="62"/>
      <c r="I14" s="62"/>
      <c r="J14" s="62"/>
      <c r="K14" s="62" t="s">
        <v>4</v>
      </c>
    </row>
    <row r="15" spans="2:12" ht="15.6" thickTop="1" thickBot="1" x14ac:dyDescent="0.35">
      <c r="B15" s="103" t="s">
        <v>85</v>
      </c>
      <c r="C15" s="142" t="s">
        <v>213</v>
      </c>
      <c r="D15" s="100" t="s">
        <v>212</v>
      </c>
      <c r="E15" s="97">
        <v>1.61</v>
      </c>
      <c r="F15" s="97">
        <v>1.61</v>
      </c>
      <c r="G15" s="98">
        <f>+F15-E15</f>
        <v>0</v>
      </c>
      <c r="H15" s="98"/>
      <c r="I15" s="98"/>
      <c r="J15" s="98"/>
      <c r="K15" s="99">
        <v>2</v>
      </c>
    </row>
    <row r="16" spans="2:12" ht="15.6" thickTop="1" thickBot="1" x14ac:dyDescent="0.35">
      <c r="B16" s="104" t="s">
        <v>9</v>
      </c>
      <c r="C16" s="143" t="s">
        <v>214</v>
      </c>
      <c r="D16" s="100" t="s">
        <v>212</v>
      </c>
      <c r="E16" s="100">
        <v>0.92</v>
      </c>
      <c r="F16" s="100">
        <v>0.92</v>
      </c>
      <c r="G16" s="98">
        <f>+F16-E16</f>
        <v>0</v>
      </c>
      <c r="H16" s="101"/>
      <c r="I16" s="101"/>
      <c r="J16" s="101"/>
      <c r="K16" s="99">
        <v>9</v>
      </c>
    </row>
    <row r="17" spans="2:12" ht="15.6" thickTop="1" thickBot="1" x14ac:dyDescent="0.35">
      <c r="B17" s="104" t="s">
        <v>13</v>
      </c>
      <c r="C17" s="143" t="s">
        <v>215</v>
      </c>
      <c r="D17" s="100" t="s">
        <v>212</v>
      </c>
      <c r="E17" s="100">
        <v>0.8</v>
      </c>
      <c r="F17" s="100">
        <v>0.8</v>
      </c>
      <c r="G17" s="98">
        <f>+F17-E17</f>
        <v>0</v>
      </c>
      <c r="H17" s="101"/>
      <c r="I17" s="101"/>
      <c r="J17" s="101"/>
      <c r="K17" s="99">
        <v>5</v>
      </c>
    </row>
    <row r="18" spans="2:12" ht="15.6" thickTop="1" thickBot="1" x14ac:dyDescent="0.35">
      <c r="B18" s="103" t="s">
        <v>86</v>
      </c>
      <c r="C18" s="209" t="s">
        <v>212</v>
      </c>
      <c r="D18" s="210"/>
      <c r="E18" s="220">
        <v>150.12</v>
      </c>
      <c r="F18" s="220">
        <v>153.78</v>
      </c>
      <c r="G18" s="220">
        <f>+F18-E18</f>
        <v>3.6599999999999966</v>
      </c>
      <c r="H18" s="102"/>
      <c r="I18" s="102"/>
      <c r="J18" s="102"/>
      <c r="K18" s="99">
        <v>2</v>
      </c>
    </row>
    <row r="19" spans="2:12" ht="15.6" thickTop="1" thickBot="1" x14ac:dyDescent="0.35">
      <c r="B19" s="104" t="s">
        <v>11</v>
      </c>
      <c r="C19" s="202" t="s">
        <v>212</v>
      </c>
      <c r="D19" s="203"/>
      <c r="E19" s="221"/>
      <c r="F19" s="221"/>
      <c r="G19" s="221"/>
      <c r="H19" s="102"/>
      <c r="I19" s="102"/>
      <c r="J19" s="102"/>
      <c r="K19" s="99">
        <v>5</v>
      </c>
    </row>
    <row r="20" spans="2:12" ht="15.6" thickTop="1" thickBot="1" x14ac:dyDescent="0.35">
      <c r="B20" s="104" t="s">
        <v>12</v>
      </c>
      <c r="C20" s="202" t="s">
        <v>212</v>
      </c>
      <c r="D20" s="203"/>
      <c r="E20" s="221"/>
      <c r="F20" s="221"/>
      <c r="G20" s="221"/>
      <c r="H20" s="102">
        <f>+G18*I3</f>
        <v>48.375103448275816</v>
      </c>
      <c r="I20" s="102"/>
      <c r="J20" s="102"/>
      <c r="K20" s="99">
        <v>8</v>
      </c>
      <c r="L20" s="56"/>
    </row>
    <row r="21" spans="2:12" ht="15.6" thickTop="1" thickBot="1" x14ac:dyDescent="0.35">
      <c r="B21" s="104" t="s">
        <v>89</v>
      </c>
      <c r="C21" s="202" t="s">
        <v>212</v>
      </c>
      <c r="D21" s="203"/>
      <c r="E21" s="221"/>
      <c r="F21" s="221"/>
      <c r="G21" s="221"/>
      <c r="H21" s="102"/>
      <c r="I21" s="102"/>
      <c r="J21" s="102"/>
      <c r="K21" s="99">
        <v>14</v>
      </c>
    </row>
    <row r="22" spans="2:12" ht="15.6" thickTop="1" thickBot="1" x14ac:dyDescent="0.35">
      <c r="B22" s="104" t="s">
        <v>147</v>
      </c>
      <c r="C22" s="202" t="s">
        <v>212</v>
      </c>
      <c r="D22" s="203"/>
      <c r="E22" s="222"/>
      <c r="F22" s="222"/>
      <c r="G22" s="222"/>
      <c r="H22" s="102"/>
      <c r="I22" s="102"/>
      <c r="J22" s="102"/>
      <c r="K22" s="99">
        <v>8</v>
      </c>
    </row>
    <row r="23" spans="2:12" ht="15.6" thickTop="1" thickBot="1" x14ac:dyDescent="0.35">
      <c r="B23" s="92" t="s">
        <v>87</v>
      </c>
      <c r="C23" s="204" t="s">
        <v>210</v>
      </c>
      <c r="D23" s="205"/>
      <c r="E23" s="94">
        <v>11.8</v>
      </c>
      <c r="F23" s="94">
        <v>12.37</v>
      </c>
      <c r="G23" s="98">
        <f t="shared" ref="G23:G28" si="0">+F23-E23</f>
        <v>0.56999999999999851</v>
      </c>
      <c r="H23" s="95">
        <f>+G23*I3</f>
        <v>7.5338275862068764</v>
      </c>
      <c r="I23" s="95"/>
      <c r="J23" s="95"/>
      <c r="K23" s="99">
        <v>8</v>
      </c>
    </row>
    <row r="24" spans="2:12" ht="15.6" thickTop="1" thickBot="1" x14ac:dyDescent="0.35">
      <c r="B24" s="92" t="s">
        <v>88</v>
      </c>
      <c r="C24" s="206" t="s">
        <v>210</v>
      </c>
      <c r="D24" s="207"/>
      <c r="E24" s="94">
        <v>8.41</v>
      </c>
      <c r="F24" s="94">
        <v>11.9</v>
      </c>
      <c r="G24" s="98">
        <f t="shared" si="0"/>
        <v>3.49</v>
      </c>
      <c r="H24" s="95">
        <f>+G24*I3</f>
        <v>46.128172413793102</v>
      </c>
      <c r="I24" s="95"/>
      <c r="J24" s="95"/>
      <c r="K24" s="99">
        <v>25</v>
      </c>
    </row>
    <row r="25" spans="2:12" ht="15.6" thickTop="1" thickBot="1" x14ac:dyDescent="0.35">
      <c r="B25" s="93" t="s">
        <v>10</v>
      </c>
      <c r="C25" s="206" t="s">
        <v>210</v>
      </c>
      <c r="D25" s="207"/>
      <c r="E25" s="94">
        <v>10.6</v>
      </c>
      <c r="F25" s="94">
        <v>10.9</v>
      </c>
      <c r="G25" s="98">
        <f t="shared" si="0"/>
        <v>0.30000000000000071</v>
      </c>
      <c r="H25" s="95">
        <f>+G25*I3</f>
        <v>3.9651724137931126</v>
      </c>
      <c r="I25" s="95"/>
      <c r="J25" s="95"/>
      <c r="K25" s="99">
        <v>5</v>
      </c>
    </row>
    <row r="26" spans="2:12" ht="15.6" thickTop="1" thickBot="1" x14ac:dyDescent="0.35">
      <c r="B26" s="93" t="s">
        <v>149</v>
      </c>
      <c r="C26" s="206" t="s">
        <v>210</v>
      </c>
      <c r="D26" s="207"/>
      <c r="E26" s="94">
        <v>0.8</v>
      </c>
      <c r="F26" s="94">
        <v>0.8</v>
      </c>
      <c r="G26" s="98">
        <f t="shared" si="0"/>
        <v>0</v>
      </c>
      <c r="H26" s="95">
        <f>+G26*I3</f>
        <v>0</v>
      </c>
      <c r="I26" s="95"/>
      <c r="J26" s="95"/>
      <c r="K26" s="99">
        <f t="shared" ref="K26:K27" si="1">+G26*I$6</f>
        <v>0</v>
      </c>
    </row>
    <row r="27" spans="2:12" ht="15.6" thickTop="1" thickBot="1" x14ac:dyDescent="0.35">
      <c r="B27" s="93" t="s">
        <v>16</v>
      </c>
      <c r="C27" s="206" t="s">
        <v>210</v>
      </c>
      <c r="D27" s="207"/>
      <c r="E27" s="96">
        <v>35.03</v>
      </c>
      <c r="F27" s="96">
        <v>35.15</v>
      </c>
      <c r="G27" s="98">
        <f t="shared" si="0"/>
        <v>0.11999999999999744</v>
      </c>
      <c r="H27" s="95">
        <f>+G27*I3</f>
        <v>1.5860689655172076</v>
      </c>
      <c r="I27" s="96"/>
      <c r="J27" s="96"/>
      <c r="K27" s="99">
        <f t="shared" si="1"/>
        <v>0.98701083032488868</v>
      </c>
    </row>
    <row r="28" spans="2:12" ht="15.6" thickTop="1" thickBot="1" x14ac:dyDescent="0.35">
      <c r="B28" s="67" t="s">
        <v>90</v>
      </c>
      <c r="C28" s="211" t="s">
        <v>211</v>
      </c>
      <c r="D28" s="212"/>
      <c r="E28" s="227">
        <v>135.75</v>
      </c>
      <c r="F28" s="227">
        <v>139.05000000000001</v>
      </c>
      <c r="G28" s="220">
        <f t="shared" si="0"/>
        <v>3.3000000000000114</v>
      </c>
      <c r="H28" s="223">
        <f>+G28*I3</f>
        <v>43.616896551724288</v>
      </c>
      <c r="I28" s="223"/>
      <c r="J28" s="223"/>
      <c r="K28" s="99">
        <v>5</v>
      </c>
    </row>
    <row r="29" spans="2:12" ht="15.6" thickTop="1" thickBot="1" x14ac:dyDescent="0.35">
      <c r="B29" s="67" t="s">
        <v>14</v>
      </c>
      <c r="C29" s="213"/>
      <c r="D29" s="214"/>
      <c r="E29" s="228"/>
      <c r="F29" s="228"/>
      <c r="G29" s="221"/>
      <c r="H29" s="224"/>
      <c r="I29" s="224"/>
      <c r="J29" s="224"/>
      <c r="K29" s="99">
        <v>9</v>
      </c>
    </row>
    <row r="30" spans="2:12" ht="15.6" thickTop="1" thickBot="1" x14ac:dyDescent="0.35">
      <c r="B30" s="67" t="s">
        <v>148</v>
      </c>
      <c r="C30" s="213"/>
      <c r="D30" s="214"/>
      <c r="E30" s="228"/>
      <c r="F30" s="228"/>
      <c r="G30" s="221"/>
      <c r="H30" s="224"/>
      <c r="I30" s="224"/>
      <c r="J30" s="224"/>
      <c r="K30" s="99">
        <v>9</v>
      </c>
    </row>
    <row r="31" spans="2:12" ht="15.6" thickTop="1" thickBot="1" x14ac:dyDescent="0.35">
      <c r="B31" s="67" t="s">
        <v>15</v>
      </c>
      <c r="C31" s="213"/>
      <c r="D31" s="214"/>
      <c r="E31" s="228"/>
      <c r="F31" s="228"/>
      <c r="G31" s="221"/>
      <c r="H31" s="224"/>
      <c r="I31" s="224"/>
      <c r="J31" s="224"/>
      <c r="K31" s="99">
        <v>7</v>
      </c>
    </row>
    <row r="32" spans="2:12" ht="15.6" thickTop="1" thickBot="1" x14ac:dyDescent="0.35">
      <c r="B32" s="67" t="s">
        <v>17</v>
      </c>
      <c r="C32" s="215"/>
      <c r="D32" s="216"/>
      <c r="E32" s="229"/>
      <c r="F32" s="229"/>
      <c r="G32" s="222"/>
      <c r="H32" s="224"/>
      <c r="I32" s="224"/>
      <c r="J32" s="224"/>
      <c r="K32" s="99">
        <v>14</v>
      </c>
      <c r="L32" s="56">
        <v>44</v>
      </c>
    </row>
    <row r="33" spans="2:11" ht="15.6" thickTop="1" thickBot="1" x14ac:dyDescent="0.35">
      <c r="B33" s="66" t="s">
        <v>92</v>
      </c>
      <c r="C33" s="6"/>
      <c r="D33" s="6"/>
      <c r="E33" s="6">
        <v>6.92</v>
      </c>
      <c r="F33" s="6">
        <v>6.92</v>
      </c>
      <c r="G33" s="5">
        <f>+F33-E33</f>
        <v>0</v>
      </c>
      <c r="H33" s="5"/>
      <c r="I33" s="5"/>
      <c r="J33" s="5"/>
      <c r="K33" s="99">
        <f>+G33*I$3</f>
        <v>0</v>
      </c>
    </row>
    <row r="34" spans="2:11" ht="15.6" thickTop="1" thickBot="1" x14ac:dyDescent="0.35">
      <c r="B34" s="66" t="s">
        <v>93</v>
      </c>
      <c r="C34" s="6"/>
      <c r="D34" s="6"/>
      <c r="E34" s="6">
        <v>24.33</v>
      </c>
      <c r="F34" s="6">
        <v>24.4</v>
      </c>
      <c r="G34" s="5">
        <f t="shared" ref="G34:G97" si="2">+F34-E34</f>
        <v>7.0000000000000284E-2</v>
      </c>
      <c r="H34" s="5"/>
      <c r="I34" s="5"/>
      <c r="J34" s="5"/>
      <c r="K34" s="99">
        <f t="shared" ref="K34:K83" si="3">+G34*I$3</f>
        <v>0.92520689655172783</v>
      </c>
    </row>
    <row r="35" spans="2:11" ht="15.6" thickTop="1" thickBot="1" x14ac:dyDescent="0.35">
      <c r="B35" s="66" t="s">
        <v>94</v>
      </c>
      <c r="C35" s="32"/>
      <c r="D35" s="5"/>
      <c r="E35" s="32">
        <v>41.57</v>
      </c>
      <c r="F35" s="32">
        <v>42.57</v>
      </c>
      <c r="G35" s="5">
        <f t="shared" si="2"/>
        <v>1</v>
      </c>
      <c r="H35" s="5"/>
      <c r="I35" s="5"/>
      <c r="J35" s="5"/>
      <c r="K35" s="99">
        <f t="shared" si="3"/>
        <v>13.217241379310344</v>
      </c>
    </row>
    <row r="36" spans="2:11" ht="15.6" thickTop="1" thickBot="1" x14ac:dyDescent="0.35">
      <c r="B36" s="66" t="s">
        <v>95</v>
      </c>
      <c r="C36" s="32"/>
      <c r="D36" s="6"/>
      <c r="E36" s="32">
        <v>11.83</v>
      </c>
      <c r="F36" s="32">
        <v>12.16</v>
      </c>
      <c r="G36" s="5">
        <f t="shared" si="2"/>
        <v>0.33000000000000007</v>
      </c>
      <c r="H36" s="5"/>
      <c r="I36" s="5"/>
      <c r="J36" s="5"/>
      <c r="K36" s="99">
        <f t="shared" si="3"/>
        <v>4.3616896551724142</v>
      </c>
    </row>
    <row r="37" spans="2:11" ht="15.6" thickTop="1" thickBot="1" x14ac:dyDescent="0.35">
      <c r="B37" s="66" t="s">
        <v>96</v>
      </c>
      <c r="C37" s="32"/>
      <c r="D37" s="6"/>
      <c r="E37" s="32">
        <v>7.41</v>
      </c>
      <c r="F37" s="32">
        <v>7.41</v>
      </c>
      <c r="G37" s="5">
        <f t="shared" si="2"/>
        <v>0</v>
      </c>
      <c r="H37" s="5"/>
      <c r="I37" s="5"/>
      <c r="J37" s="5"/>
      <c r="K37" s="99">
        <f t="shared" si="3"/>
        <v>0</v>
      </c>
    </row>
    <row r="38" spans="2:11" ht="15.6" thickTop="1" thickBot="1" x14ac:dyDescent="0.35">
      <c r="B38" s="66" t="s">
        <v>97</v>
      </c>
      <c r="C38" s="32"/>
      <c r="D38" s="6"/>
      <c r="E38" s="32">
        <v>22.76</v>
      </c>
      <c r="F38" s="32">
        <v>22.76</v>
      </c>
      <c r="G38" s="5">
        <f t="shared" si="2"/>
        <v>0</v>
      </c>
      <c r="H38" s="5"/>
      <c r="I38" s="5"/>
      <c r="J38" s="5"/>
      <c r="K38" s="99">
        <f t="shared" si="3"/>
        <v>0</v>
      </c>
    </row>
    <row r="39" spans="2:11" ht="15.6" thickTop="1" thickBot="1" x14ac:dyDescent="0.35">
      <c r="B39" s="66" t="s">
        <v>98</v>
      </c>
      <c r="C39" s="32"/>
      <c r="D39" s="6"/>
      <c r="E39" s="32">
        <v>9.56</v>
      </c>
      <c r="F39" s="32">
        <v>10.59</v>
      </c>
      <c r="G39" s="5">
        <f t="shared" si="2"/>
        <v>1.0299999999999994</v>
      </c>
      <c r="H39" s="5"/>
      <c r="I39" s="5"/>
      <c r="J39" s="5"/>
      <c r="K39" s="99">
        <f t="shared" si="3"/>
        <v>13.613758620689646</v>
      </c>
    </row>
    <row r="40" spans="2:11" ht="15.6" thickTop="1" thickBot="1" x14ac:dyDescent="0.35">
      <c r="B40" s="66" t="s">
        <v>99</v>
      </c>
      <c r="C40" s="32"/>
      <c r="D40" s="6"/>
      <c r="E40" s="32">
        <v>26.83</v>
      </c>
      <c r="F40" s="32">
        <v>27.35</v>
      </c>
      <c r="G40" s="5">
        <f t="shared" si="2"/>
        <v>0.52000000000000313</v>
      </c>
      <c r="H40" s="5"/>
      <c r="I40" s="5"/>
      <c r="J40" s="5"/>
      <c r="K40" s="99">
        <f t="shared" si="3"/>
        <v>6.8729655172414201</v>
      </c>
    </row>
    <row r="41" spans="2:11" ht="15.6" thickTop="1" thickBot="1" x14ac:dyDescent="0.35">
      <c r="B41" s="66" t="s">
        <v>100</v>
      </c>
      <c r="C41" s="32"/>
      <c r="D41" s="6"/>
      <c r="E41" s="32">
        <v>14.53</v>
      </c>
      <c r="F41" s="32">
        <v>14.53</v>
      </c>
      <c r="G41" s="5">
        <f t="shared" si="2"/>
        <v>0</v>
      </c>
      <c r="H41" s="5"/>
      <c r="I41" s="5"/>
      <c r="J41" s="5"/>
      <c r="K41" s="99">
        <f t="shared" si="3"/>
        <v>0</v>
      </c>
    </row>
    <row r="42" spans="2:11" ht="15.6" thickTop="1" thickBot="1" x14ac:dyDescent="0.35">
      <c r="B42" s="66" t="s">
        <v>101</v>
      </c>
      <c r="C42" s="32"/>
      <c r="D42" s="6"/>
      <c r="E42" s="32">
        <v>12.52</v>
      </c>
      <c r="F42" s="32">
        <v>12.55</v>
      </c>
      <c r="G42" s="5">
        <f t="shared" si="2"/>
        <v>3.0000000000001137E-2</v>
      </c>
      <c r="H42" s="5"/>
      <c r="I42" s="5"/>
      <c r="J42" s="5"/>
      <c r="K42" s="99">
        <f t="shared" si="3"/>
        <v>0.39651724137932537</v>
      </c>
    </row>
    <row r="43" spans="2:11" ht="15.6" thickTop="1" thickBot="1" x14ac:dyDescent="0.35">
      <c r="B43" s="66" t="s">
        <v>102</v>
      </c>
      <c r="C43" s="32"/>
      <c r="D43" s="6"/>
      <c r="E43" s="32">
        <v>3.03</v>
      </c>
      <c r="F43" s="32">
        <v>3.05</v>
      </c>
      <c r="G43" s="5">
        <f t="shared" si="2"/>
        <v>2.0000000000000018E-2</v>
      </c>
      <c r="H43" s="5"/>
      <c r="I43" s="5"/>
      <c r="J43" s="5"/>
      <c r="K43" s="99">
        <f t="shared" si="3"/>
        <v>0.26434482758620714</v>
      </c>
    </row>
    <row r="44" spans="2:11" ht="15.6" thickTop="1" thickBot="1" x14ac:dyDescent="0.35">
      <c r="B44" s="66" t="s">
        <v>103</v>
      </c>
      <c r="C44" s="32"/>
      <c r="D44" s="6"/>
      <c r="E44" s="32">
        <v>17.57</v>
      </c>
      <c r="F44" s="32">
        <v>17.8</v>
      </c>
      <c r="G44" s="5">
        <f t="shared" si="2"/>
        <v>0.23000000000000043</v>
      </c>
      <c r="H44" s="5"/>
      <c r="I44" s="5"/>
      <c r="J44" s="5"/>
      <c r="K44" s="99">
        <f t="shared" si="3"/>
        <v>3.0399655172413849</v>
      </c>
    </row>
    <row r="45" spans="2:11" ht="15.6" thickTop="1" thickBot="1" x14ac:dyDescent="0.35">
      <c r="B45" s="66" t="s">
        <v>104</v>
      </c>
      <c r="C45" s="32"/>
      <c r="D45" s="10"/>
      <c r="E45" s="32">
        <v>39.869999999999997</v>
      </c>
      <c r="F45" s="32">
        <v>42.4</v>
      </c>
      <c r="G45" s="5">
        <f t="shared" si="2"/>
        <v>2.5300000000000011</v>
      </c>
      <c r="H45" s="5"/>
      <c r="I45" s="5"/>
      <c r="J45" s="5"/>
      <c r="K45" s="99">
        <f t="shared" si="3"/>
        <v>33.439620689655186</v>
      </c>
    </row>
    <row r="46" spans="2:11" ht="15.6" thickTop="1" thickBot="1" x14ac:dyDescent="0.35">
      <c r="B46" s="66" t="s">
        <v>105</v>
      </c>
      <c r="C46" s="32"/>
      <c r="D46" s="10"/>
      <c r="E46" s="32">
        <v>39.590000000000003</v>
      </c>
      <c r="F46" s="32">
        <v>40.72</v>
      </c>
      <c r="G46" s="5">
        <f>+F46-E46</f>
        <v>1.1299999999999955</v>
      </c>
      <c r="H46" s="5"/>
      <c r="I46" s="5"/>
      <c r="J46" s="5"/>
      <c r="K46" s="99">
        <f t="shared" si="3"/>
        <v>14.93548275862063</v>
      </c>
    </row>
    <row r="47" spans="2:11" ht="15.6" thickTop="1" thickBot="1" x14ac:dyDescent="0.35">
      <c r="B47" s="66" t="s">
        <v>106</v>
      </c>
      <c r="C47" s="32"/>
      <c r="D47" s="10"/>
      <c r="E47" s="32">
        <v>14.73</v>
      </c>
      <c r="F47" s="32">
        <v>14.79</v>
      </c>
      <c r="G47" s="5">
        <f t="shared" si="2"/>
        <v>5.9999999999998721E-2</v>
      </c>
      <c r="H47" s="5"/>
      <c r="I47" s="5"/>
      <c r="J47" s="5"/>
      <c r="K47" s="99">
        <f t="shared" si="3"/>
        <v>0.79303448275860378</v>
      </c>
    </row>
    <row r="48" spans="2:11" ht="15.6" thickTop="1" thickBot="1" x14ac:dyDescent="0.35">
      <c r="B48" s="66" t="s">
        <v>18</v>
      </c>
      <c r="C48" s="32"/>
      <c r="D48" s="10"/>
      <c r="E48" s="32">
        <v>1.62</v>
      </c>
      <c r="F48" s="32">
        <v>1.67</v>
      </c>
      <c r="G48" s="5">
        <f t="shared" si="2"/>
        <v>4.9999999999999822E-2</v>
      </c>
      <c r="H48" s="5"/>
      <c r="I48" s="5"/>
      <c r="J48" s="5"/>
      <c r="K48" s="99">
        <f t="shared" si="3"/>
        <v>0.66086206896551491</v>
      </c>
    </row>
    <row r="49" spans="2:11" ht="15.6" thickTop="1" thickBot="1" x14ac:dyDescent="0.35">
      <c r="B49" s="66" t="s">
        <v>19</v>
      </c>
      <c r="C49" s="32"/>
      <c r="D49" s="10"/>
      <c r="E49" s="32">
        <v>78.45</v>
      </c>
      <c r="F49" s="32">
        <v>78.45</v>
      </c>
      <c r="G49" s="5">
        <f t="shared" si="2"/>
        <v>0</v>
      </c>
      <c r="H49" s="5"/>
      <c r="I49" s="5"/>
      <c r="J49" s="5"/>
      <c r="K49" s="99">
        <f t="shared" si="3"/>
        <v>0</v>
      </c>
    </row>
    <row r="50" spans="2:11" ht="15.6" thickTop="1" thickBot="1" x14ac:dyDescent="0.35">
      <c r="B50" s="66" t="s">
        <v>107</v>
      </c>
      <c r="C50" s="32"/>
      <c r="D50" s="10"/>
      <c r="E50" s="32">
        <v>26.07</v>
      </c>
      <c r="F50" s="32">
        <v>27.44</v>
      </c>
      <c r="G50" s="5">
        <f t="shared" si="2"/>
        <v>1.370000000000001</v>
      </c>
      <c r="H50" s="5"/>
      <c r="I50" s="5"/>
      <c r="J50" s="5"/>
      <c r="K50" s="99">
        <f t="shared" si="3"/>
        <v>18.107620689655185</v>
      </c>
    </row>
    <row r="51" spans="2:11" ht="15.6" thickTop="1" thickBot="1" x14ac:dyDescent="0.35">
      <c r="B51" s="66" t="s">
        <v>108</v>
      </c>
      <c r="C51" s="32"/>
      <c r="D51" s="10"/>
      <c r="E51" s="32">
        <v>5.96</v>
      </c>
      <c r="F51" s="32">
        <v>5.96</v>
      </c>
      <c r="G51" s="5">
        <f t="shared" si="2"/>
        <v>0</v>
      </c>
      <c r="H51" s="5"/>
      <c r="I51" s="5"/>
      <c r="J51" s="5"/>
      <c r="K51" s="99">
        <f t="shared" si="3"/>
        <v>0</v>
      </c>
    </row>
    <row r="52" spans="2:11" ht="15.6" thickTop="1" thickBot="1" x14ac:dyDescent="0.35">
      <c r="B52" s="66" t="s">
        <v>20</v>
      </c>
      <c r="C52" s="32"/>
      <c r="D52" s="10"/>
      <c r="E52" s="32">
        <v>22.12</v>
      </c>
      <c r="F52" s="32">
        <v>23.34</v>
      </c>
      <c r="G52" s="5">
        <f t="shared" si="2"/>
        <v>1.2199999999999989</v>
      </c>
      <c r="H52" s="5"/>
      <c r="I52" s="5"/>
      <c r="J52" s="5"/>
      <c r="K52" s="99">
        <f t="shared" si="3"/>
        <v>16.125034482758604</v>
      </c>
    </row>
    <row r="53" spans="2:11" ht="15.6" thickTop="1" thickBot="1" x14ac:dyDescent="0.35">
      <c r="B53" s="66" t="s">
        <v>21</v>
      </c>
      <c r="C53" s="32"/>
      <c r="D53" s="10"/>
      <c r="E53" s="32">
        <v>4.38</v>
      </c>
      <c r="F53" s="32">
        <v>4.43</v>
      </c>
      <c r="G53" s="5">
        <f t="shared" si="2"/>
        <v>4.9999999999999822E-2</v>
      </c>
      <c r="H53" s="5"/>
      <c r="I53" s="5"/>
      <c r="J53" s="5"/>
      <c r="K53" s="99">
        <f t="shared" si="3"/>
        <v>0.66086206896551491</v>
      </c>
    </row>
    <row r="54" spans="2:11" ht="15.6" thickTop="1" thickBot="1" x14ac:dyDescent="0.35">
      <c r="B54" s="66" t="s">
        <v>22</v>
      </c>
      <c r="C54" s="32"/>
      <c r="D54" s="10"/>
      <c r="E54" s="32">
        <v>56.53</v>
      </c>
      <c r="F54" s="32">
        <v>56.77</v>
      </c>
      <c r="G54" s="5">
        <f t="shared" si="2"/>
        <v>0.24000000000000199</v>
      </c>
      <c r="H54" s="5"/>
      <c r="I54" s="5"/>
      <c r="J54" s="5"/>
      <c r="K54" s="99">
        <f t="shared" si="3"/>
        <v>3.1721379310345088</v>
      </c>
    </row>
    <row r="55" spans="2:11" ht="15.6" thickTop="1" thickBot="1" x14ac:dyDescent="0.35">
      <c r="B55" s="66" t="s">
        <v>23</v>
      </c>
      <c r="C55" s="32"/>
      <c r="D55" s="10"/>
      <c r="E55" s="32">
        <v>12.67</v>
      </c>
      <c r="F55" s="32">
        <v>12.82</v>
      </c>
      <c r="G55" s="5">
        <f t="shared" si="2"/>
        <v>0.15000000000000036</v>
      </c>
      <c r="H55" s="5"/>
      <c r="I55" s="5"/>
      <c r="J55" s="5"/>
      <c r="K55" s="99">
        <f t="shared" si="3"/>
        <v>1.9825862068965563</v>
      </c>
    </row>
    <row r="56" spans="2:11" ht="15.6" thickTop="1" thickBot="1" x14ac:dyDescent="0.35">
      <c r="B56" s="66" t="s">
        <v>24</v>
      </c>
      <c r="C56" s="32"/>
      <c r="D56" s="10"/>
      <c r="E56" s="32">
        <v>11.47</v>
      </c>
      <c r="F56" s="32">
        <v>11.55</v>
      </c>
      <c r="G56" s="5">
        <f t="shared" si="2"/>
        <v>8.0000000000000071E-2</v>
      </c>
      <c r="H56" s="5"/>
      <c r="I56" s="5"/>
      <c r="J56" s="5"/>
      <c r="K56" s="99">
        <f t="shared" si="3"/>
        <v>1.0573793103448286</v>
      </c>
    </row>
    <row r="57" spans="2:11" ht="15.6" thickTop="1" thickBot="1" x14ac:dyDescent="0.35">
      <c r="B57" s="66" t="s">
        <v>25</v>
      </c>
      <c r="C57" s="32"/>
      <c r="D57" s="10"/>
      <c r="E57" s="32">
        <v>2.2799999999999998</v>
      </c>
      <c r="F57" s="32">
        <v>2.2799999999999998</v>
      </c>
      <c r="G57" s="5">
        <f t="shared" si="2"/>
        <v>0</v>
      </c>
      <c r="H57" s="5"/>
      <c r="I57" s="5"/>
      <c r="J57" s="5"/>
      <c r="K57" s="99">
        <f t="shared" si="3"/>
        <v>0</v>
      </c>
    </row>
    <row r="58" spans="2:11" ht="15.6" thickTop="1" thickBot="1" x14ac:dyDescent="0.35">
      <c r="B58" s="66" t="s">
        <v>26</v>
      </c>
      <c r="C58" s="32"/>
      <c r="D58" s="10"/>
      <c r="E58" s="32">
        <v>17.03</v>
      </c>
      <c r="F58" s="32">
        <v>17.329999999999998</v>
      </c>
      <c r="G58" s="5">
        <f t="shared" si="2"/>
        <v>0.29999999999999716</v>
      </c>
      <c r="H58" s="5"/>
      <c r="I58" s="5"/>
      <c r="J58" s="5"/>
      <c r="K58" s="99">
        <f t="shared" si="3"/>
        <v>3.965172413793066</v>
      </c>
    </row>
    <row r="59" spans="2:11" ht="15.6" thickTop="1" thickBot="1" x14ac:dyDescent="0.35">
      <c r="B59" s="66" t="s">
        <v>27</v>
      </c>
      <c r="C59" s="32"/>
      <c r="D59" s="10"/>
      <c r="E59" s="32">
        <v>19.440000000000001</v>
      </c>
      <c r="F59" s="32">
        <v>20.73</v>
      </c>
      <c r="G59" s="5">
        <f t="shared" si="2"/>
        <v>1.2899999999999991</v>
      </c>
      <c r="H59" s="5"/>
      <c r="I59" s="5"/>
      <c r="J59" s="5"/>
      <c r="K59" s="99">
        <f t="shared" si="3"/>
        <v>17.050241379310332</v>
      </c>
    </row>
    <row r="60" spans="2:11" ht="15.6" thickTop="1" thickBot="1" x14ac:dyDescent="0.35">
      <c r="B60" s="66" t="s">
        <v>109</v>
      </c>
      <c r="C60" s="32"/>
      <c r="D60" s="10"/>
      <c r="E60" s="32">
        <v>51.87</v>
      </c>
      <c r="F60" s="32">
        <v>51.87</v>
      </c>
      <c r="G60" s="5">
        <f t="shared" si="2"/>
        <v>0</v>
      </c>
      <c r="H60" s="5"/>
      <c r="I60" s="5"/>
      <c r="J60" s="5"/>
      <c r="K60" s="99">
        <f t="shared" si="3"/>
        <v>0</v>
      </c>
    </row>
    <row r="61" spans="2:11" ht="15.6" thickTop="1" thickBot="1" x14ac:dyDescent="0.35">
      <c r="B61" s="66" t="s">
        <v>28</v>
      </c>
      <c r="C61" s="32"/>
      <c r="D61" s="10"/>
      <c r="E61" s="32">
        <v>9.3699999999999992</v>
      </c>
      <c r="F61" s="32">
        <v>9.42</v>
      </c>
      <c r="G61" s="5">
        <f t="shared" si="2"/>
        <v>5.0000000000000711E-2</v>
      </c>
      <c r="H61" s="5"/>
      <c r="I61" s="5"/>
      <c r="J61" s="5"/>
      <c r="K61" s="99">
        <f t="shared" si="3"/>
        <v>0.66086206896552657</v>
      </c>
    </row>
    <row r="62" spans="2:11" ht="15.6" thickTop="1" thickBot="1" x14ac:dyDescent="0.35">
      <c r="B62" s="66" t="s">
        <v>29</v>
      </c>
      <c r="C62" s="32"/>
      <c r="D62" s="10"/>
      <c r="E62" s="32">
        <v>34.770000000000003</v>
      </c>
      <c r="F62" s="32">
        <v>34.770000000000003</v>
      </c>
      <c r="G62" s="5">
        <f t="shared" si="2"/>
        <v>0</v>
      </c>
      <c r="H62" s="5"/>
      <c r="I62" s="5"/>
      <c r="J62" s="5"/>
      <c r="K62" s="99">
        <f t="shared" si="3"/>
        <v>0</v>
      </c>
    </row>
    <row r="63" spans="2:11" ht="15.6" thickTop="1" thickBot="1" x14ac:dyDescent="0.35">
      <c r="B63" s="66" t="s">
        <v>30</v>
      </c>
      <c r="C63" s="32"/>
      <c r="D63" s="10"/>
      <c r="E63" s="32">
        <v>0.98</v>
      </c>
      <c r="F63" s="32">
        <v>0.98</v>
      </c>
      <c r="G63" s="5">
        <f t="shared" si="2"/>
        <v>0</v>
      </c>
      <c r="H63" s="5"/>
      <c r="I63" s="5"/>
      <c r="J63" s="5"/>
      <c r="K63" s="99">
        <f t="shared" si="3"/>
        <v>0</v>
      </c>
    </row>
    <row r="64" spans="2:11" ht="15.6" thickTop="1" thickBot="1" x14ac:dyDescent="0.35">
      <c r="B64" s="66" t="s">
        <v>31</v>
      </c>
      <c r="C64" s="32"/>
      <c r="D64" s="10"/>
      <c r="E64" s="32">
        <v>6.29</v>
      </c>
      <c r="F64" s="32">
        <v>6.36</v>
      </c>
      <c r="G64" s="5">
        <f t="shared" si="2"/>
        <v>7.0000000000000284E-2</v>
      </c>
      <c r="H64" s="5"/>
      <c r="I64" s="5"/>
      <c r="J64" s="5"/>
      <c r="K64" s="99">
        <f t="shared" si="3"/>
        <v>0.92520689655172783</v>
      </c>
    </row>
    <row r="65" spans="2:11" ht="15.6" thickTop="1" thickBot="1" x14ac:dyDescent="0.35">
      <c r="B65" s="66" t="s">
        <v>32</v>
      </c>
      <c r="C65" s="32"/>
      <c r="D65" s="10"/>
      <c r="E65" s="32">
        <v>32.049999999999997</v>
      </c>
      <c r="F65" s="32">
        <v>33.020000000000003</v>
      </c>
      <c r="G65" s="5">
        <f t="shared" si="2"/>
        <v>0.97000000000000597</v>
      </c>
      <c r="H65" s="5"/>
      <c r="I65" s="5"/>
      <c r="J65" s="5"/>
      <c r="K65" s="99">
        <f t="shared" si="3"/>
        <v>12.820724137931114</v>
      </c>
    </row>
    <row r="66" spans="2:11" ht="15.6" thickTop="1" thickBot="1" x14ac:dyDescent="0.35">
      <c r="B66" s="66" t="s">
        <v>33</v>
      </c>
      <c r="C66" s="32"/>
      <c r="D66" s="10"/>
      <c r="E66" s="32">
        <v>19.23</v>
      </c>
      <c r="F66" s="32">
        <v>19.489999999999998</v>
      </c>
      <c r="G66" s="5">
        <f t="shared" si="2"/>
        <v>0.25999999999999801</v>
      </c>
      <c r="H66" s="5"/>
      <c r="I66" s="5"/>
      <c r="J66" s="5"/>
      <c r="K66" s="99">
        <f t="shared" si="3"/>
        <v>3.4364827586206634</v>
      </c>
    </row>
    <row r="67" spans="2:11" ht="15.6" thickTop="1" thickBot="1" x14ac:dyDescent="0.35">
      <c r="B67" s="66" t="s">
        <v>34</v>
      </c>
      <c r="C67" s="32"/>
      <c r="D67" s="10"/>
      <c r="E67" s="32">
        <v>14.67</v>
      </c>
      <c r="F67" s="32">
        <v>14.86</v>
      </c>
      <c r="G67" s="5">
        <f t="shared" si="2"/>
        <v>0.1899999999999995</v>
      </c>
      <c r="H67" s="5"/>
      <c r="I67" s="5"/>
      <c r="J67" s="5"/>
      <c r="K67" s="99">
        <f t="shared" si="3"/>
        <v>2.5112758620689588</v>
      </c>
    </row>
    <row r="68" spans="2:11" ht="15.6" thickTop="1" thickBot="1" x14ac:dyDescent="0.35">
      <c r="B68" s="66" t="s">
        <v>110</v>
      </c>
      <c r="C68" s="32"/>
      <c r="D68" s="10"/>
      <c r="E68" s="32">
        <v>1</v>
      </c>
      <c r="F68" s="32">
        <v>1</v>
      </c>
      <c r="G68" s="5">
        <f t="shared" si="2"/>
        <v>0</v>
      </c>
      <c r="H68" s="5"/>
      <c r="I68" s="5"/>
      <c r="J68" s="5"/>
      <c r="K68" s="99">
        <f t="shared" si="3"/>
        <v>0</v>
      </c>
    </row>
    <row r="69" spans="2:11" ht="15.6" thickTop="1" thickBot="1" x14ac:dyDescent="0.35">
      <c r="B69" s="66" t="s">
        <v>35</v>
      </c>
      <c r="C69" s="32"/>
      <c r="D69" s="10"/>
      <c r="E69" s="32">
        <v>43.06</v>
      </c>
      <c r="F69" s="32">
        <v>44.46</v>
      </c>
      <c r="G69" s="5">
        <f t="shared" si="2"/>
        <v>1.3999999999999986</v>
      </c>
      <c r="H69" s="5"/>
      <c r="I69" s="5"/>
      <c r="J69" s="5"/>
      <c r="K69" s="99">
        <f t="shared" si="3"/>
        <v>18.504137931034464</v>
      </c>
    </row>
    <row r="70" spans="2:11" ht="15.6" thickTop="1" thickBot="1" x14ac:dyDescent="0.35">
      <c r="B70" s="66" t="s">
        <v>111</v>
      </c>
      <c r="C70" s="32"/>
      <c r="D70" s="10"/>
      <c r="E70" s="32">
        <v>1.41</v>
      </c>
      <c r="F70" s="32">
        <v>1.41</v>
      </c>
      <c r="G70" s="5">
        <f t="shared" si="2"/>
        <v>0</v>
      </c>
      <c r="H70" s="5"/>
      <c r="I70" s="5"/>
      <c r="J70" s="5"/>
      <c r="K70" s="99">
        <f t="shared" si="3"/>
        <v>0</v>
      </c>
    </row>
    <row r="71" spans="2:11" ht="15.6" thickTop="1" thickBot="1" x14ac:dyDescent="0.35">
      <c r="B71" s="66" t="s">
        <v>36</v>
      </c>
      <c r="C71" s="32"/>
      <c r="D71" s="10"/>
      <c r="E71" s="32">
        <v>54.23</v>
      </c>
      <c r="F71" s="32">
        <v>54.58</v>
      </c>
      <c r="G71" s="5">
        <f t="shared" si="2"/>
        <v>0.35000000000000142</v>
      </c>
      <c r="H71" s="5"/>
      <c r="I71" s="5"/>
      <c r="J71" s="5"/>
      <c r="K71" s="99">
        <f t="shared" si="3"/>
        <v>4.626034482758639</v>
      </c>
    </row>
    <row r="72" spans="2:11" ht="15.6" thickTop="1" thickBot="1" x14ac:dyDescent="0.35">
      <c r="B72" s="66" t="s">
        <v>37</v>
      </c>
      <c r="C72" s="32"/>
      <c r="D72" s="10"/>
      <c r="E72" s="32">
        <v>13.16</v>
      </c>
      <c r="F72" s="32">
        <v>14.23</v>
      </c>
      <c r="G72" s="5">
        <f t="shared" si="2"/>
        <v>1.0700000000000003</v>
      </c>
      <c r="H72" s="5"/>
      <c r="I72" s="5"/>
      <c r="J72" s="5"/>
      <c r="K72" s="99">
        <f t="shared" si="3"/>
        <v>14.142448275862073</v>
      </c>
    </row>
    <row r="73" spans="2:11" ht="15.6" thickTop="1" thickBot="1" x14ac:dyDescent="0.35">
      <c r="B73" s="66" t="s">
        <v>38</v>
      </c>
      <c r="C73" s="32"/>
      <c r="D73" s="10"/>
      <c r="E73" s="32">
        <v>2.21</v>
      </c>
      <c r="F73" s="32">
        <v>2.21</v>
      </c>
      <c r="G73" s="5">
        <f t="shared" si="2"/>
        <v>0</v>
      </c>
      <c r="H73" s="5"/>
      <c r="I73" s="5"/>
      <c r="J73" s="5"/>
      <c r="K73" s="99">
        <f t="shared" si="3"/>
        <v>0</v>
      </c>
    </row>
    <row r="74" spans="2:11" ht="15.6" thickTop="1" thickBot="1" x14ac:dyDescent="0.35">
      <c r="B74" s="66" t="s">
        <v>39</v>
      </c>
      <c r="C74" s="32"/>
      <c r="D74" s="10"/>
      <c r="E74" s="32">
        <v>1.44</v>
      </c>
      <c r="F74" s="32">
        <v>1.44</v>
      </c>
      <c r="G74" s="5">
        <f t="shared" si="2"/>
        <v>0</v>
      </c>
      <c r="H74" s="5"/>
      <c r="I74" s="5"/>
      <c r="J74" s="5"/>
      <c r="K74" s="99">
        <f t="shared" si="3"/>
        <v>0</v>
      </c>
    </row>
    <row r="75" spans="2:11" ht="15.6" thickTop="1" thickBot="1" x14ac:dyDescent="0.35">
      <c r="B75" s="66" t="s">
        <v>40</v>
      </c>
      <c r="C75" s="32"/>
      <c r="D75" s="10"/>
      <c r="E75" s="32">
        <v>1.86</v>
      </c>
      <c r="F75" s="32">
        <v>1.86</v>
      </c>
      <c r="G75" s="5">
        <f t="shared" si="2"/>
        <v>0</v>
      </c>
      <c r="H75" s="5"/>
      <c r="I75" s="5"/>
      <c r="J75" s="5"/>
      <c r="K75" s="99">
        <f t="shared" si="3"/>
        <v>0</v>
      </c>
    </row>
    <row r="76" spans="2:11" ht="15.6" thickTop="1" thickBot="1" x14ac:dyDescent="0.35">
      <c r="B76" s="66" t="s">
        <v>112</v>
      </c>
      <c r="C76" s="32"/>
      <c r="D76" s="10"/>
      <c r="E76" s="32">
        <v>1.2</v>
      </c>
      <c r="F76" s="32">
        <v>1.2</v>
      </c>
      <c r="G76" s="5">
        <f t="shared" si="2"/>
        <v>0</v>
      </c>
      <c r="H76" s="5"/>
      <c r="I76" s="5"/>
      <c r="J76" s="5"/>
      <c r="K76" s="99">
        <f t="shared" si="3"/>
        <v>0</v>
      </c>
    </row>
    <row r="77" spans="2:11" ht="15.6" thickTop="1" thickBot="1" x14ac:dyDescent="0.35">
      <c r="B77" s="66" t="s">
        <v>113</v>
      </c>
      <c r="C77" s="32"/>
      <c r="D77" s="10"/>
      <c r="E77" s="32">
        <v>9.0500000000000007</v>
      </c>
      <c r="F77" s="32">
        <v>9.6</v>
      </c>
      <c r="G77" s="5">
        <f t="shared" si="2"/>
        <v>0.54999999999999893</v>
      </c>
      <c r="H77" s="5"/>
      <c r="I77" s="5"/>
      <c r="J77" s="5"/>
      <c r="K77" s="99">
        <f t="shared" si="3"/>
        <v>7.2694827586206756</v>
      </c>
    </row>
    <row r="78" spans="2:11" ht="15.6" thickTop="1" thickBot="1" x14ac:dyDescent="0.35">
      <c r="B78" s="66" t="s">
        <v>114</v>
      </c>
      <c r="C78" s="32"/>
      <c r="D78" s="10"/>
      <c r="E78" s="32">
        <v>9.84</v>
      </c>
      <c r="F78" s="32">
        <v>9.8800000000000008</v>
      </c>
      <c r="G78" s="5">
        <f t="shared" si="2"/>
        <v>4.0000000000000924E-2</v>
      </c>
      <c r="H78" s="5"/>
      <c r="I78" s="5"/>
      <c r="J78" s="5"/>
      <c r="K78" s="99">
        <f t="shared" si="3"/>
        <v>0.52868965517242594</v>
      </c>
    </row>
    <row r="79" spans="2:11" ht="15.6" thickTop="1" thickBot="1" x14ac:dyDescent="0.35">
      <c r="B79" s="66" t="s">
        <v>115</v>
      </c>
      <c r="C79" s="32"/>
      <c r="D79" s="10"/>
      <c r="E79" s="32">
        <v>1.97</v>
      </c>
      <c r="F79" s="32">
        <v>1.97</v>
      </c>
      <c r="G79" s="5">
        <f t="shared" si="2"/>
        <v>0</v>
      </c>
      <c r="H79" s="5"/>
      <c r="I79" s="5"/>
      <c r="J79" s="5"/>
      <c r="K79" s="99">
        <f t="shared" si="3"/>
        <v>0</v>
      </c>
    </row>
    <row r="80" spans="2:11" ht="15.6" thickTop="1" thickBot="1" x14ac:dyDescent="0.35">
      <c r="B80" s="66" t="s">
        <v>116</v>
      </c>
      <c r="C80" s="32"/>
      <c r="D80" s="10"/>
      <c r="E80" s="32">
        <v>5.71</v>
      </c>
      <c r="F80" s="32">
        <v>5.71</v>
      </c>
      <c r="G80" s="5">
        <f t="shared" si="2"/>
        <v>0</v>
      </c>
      <c r="H80" s="5"/>
      <c r="I80" s="5"/>
      <c r="J80" s="5"/>
      <c r="K80" s="99">
        <f t="shared" si="3"/>
        <v>0</v>
      </c>
    </row>
    <row r="81" spans="2:13" ht="15.6" thickTop="1" thickBot="1" x14ac:dyDescent="0.35">
      <c r="B81" s="66" t="s">
        <v>41</v>
      </c>
      <c r="C81" s="32"/>
      <c r="D81" s="10"/>
      <c r="E81" s="32">
        <v>2.0699999999999998</v>
      </c>
      <c r="F81" s="32">
        <v>2.0699999999999998</v>
      </c>
      <c r="G81" s="5">
        <f t="shared" si="2"/>
        <v>0</v>
      </c>
      <c r="H81" s="5"/>
      <c r="I81" s="5"/>
      <c r="J81" s="5"/>
      <c r="K81" s="99">
        <f t="shared" si="3"/>
        <v>0</v>
      </c>
    </row>
    <row r="82" spans="2:13" ht="15.6" thickTop="1" thickBot="1" x14ac:dyDescent="0.35">
      <c r="B82" s="66" t="s">
        <v>42</v>
      </c>
      <c r="C82" s="32"/>
      <c r="D82" s="10"/>
      <c r="E82" s="32">
        <v>6.32</v>
      </c>
      <c r="F82" s="32">
        <v>6.32</v>
      </c>
      <c r="G82" s="5">
        <f t="shared" si="2"/>
        <v>0</v>
      </c>
      <c r="H82" s="5"/>
      <c r="I82" s="5"/>
      <c r="J82" s="5"/>
      <c r="K82" s="99">
        <f t="shared" si="3"/>
        <v>0</v>
      </c>
      <c r="M82" s="56"/>
    </row>
    <row r="83" spans="2:13" ht="15" thickTop="1" x14ac:dyDescent="0.3">
      <c r="B83" s="66" t="s">
        <v>117</v>
      </c>
      <c r="C83" s="32"/>
      <c r="D83" s="10"/>
      <c r="E83" s="32">
        <v>1.57</v>
      </c>
      <c r="F83" s="32">
        <v>1.57</v>
      </c>
      <c r="G83" s="5">
        <f t="shared" si="2"/>
        <v>0</v>
      </c>
      <c r="H83" s="5"/>
      <c r="I83" s="5"/>
      <c r="J83" s="5"/>
      <c r="K83" s="99">
        <f t="shared" si="3"/>
        <v>0</v>
      </c>
      <c r="M83" s="56">
        <f>SUM(K15:K83)</f>
        <v>356.05407979584214</v>
      </c>
    </row>
    <row r="84" spans="2:13" x14ac:dyDescent="0.3">
      <c r="B84" s="68" t="s">
        <v>43</v>
      </c>
      <c r="C84" s="32"/>
      <c r="D84" s="10"/>
      <c r="E84" s="32">
        <v>174.14</v>
      </c>
      <c r="F84" s="32">
        <v>179.02</v>
      </c>
      <c r="G84" s="5">
        <f t="shared" si="2"/>
        <v>4.8800000000000239</v>
      </c>
      <c r="H84" s="5"/>
      <c r="I84" s="5"/>
      <c r="J84" s="5"/>
      <c r="K84" s="7">
        <f>+G84*I$6</f>
        <v>40.138440433213191</v>
      </c>
    </row>
    <row r="85" spans="2:13" x14ac:dyDescent="0.3">
      <c r="B85" s="68" t="s">
        <v>44</v>
      </c>
      <c r="C85" s="32"/>
      <c r="D85" s="10"/>
      <c r="E85" s="32">
        <v>162.33000000000001</v>
      </c>
      <c r="F85" s="32">
        <v>169.55</v>
      </c>
      <c r="G85" s="5">
        <f t="shared" si="2"/>
        <v>7.2199999999999989</v>
      </c>
      <c r="H85" s="33"/>
      <c r="I85" s="5"/>
      <c r="J85" s="5"/>
      <c r="K85" s="7">
        <f t="shared" ref="K85:K148" si="4">+G85*I$6</f>
        <v>59.385151624548726</v>
      </c>
    </row>
    <row r="86" spans="2:13" x14ac:dyDescent="0.3">
      <c r="B86" s="68" t="s">
        <v>118</v>
      </c>
      <c r="C86" s="32"/>
      <c r="D86" s="10"/>
      <c r="E86" s="32">
        <v>218.86</v>
      </c>
      <c r="F86" s="32">
        <v>229.69</v>
      </c>
      <c r="G86" s="5">
        <f t="shared" si="2"/>
        <v>10.829999999999984</v>
      </c>
      <c r="H86" s="33"/>
      <c r="I86" s="5"/>
      <c r="J86" s="5"/>
      <c r="K86" s="7">
        <f t="shared" si="4"/>
        <v>89.077727436822968</v>
      </c>
    </row>
    <row r="87" spans="2:13" x14ac:dyDescent="0.3">
      <c r="B87" s="68" t="s">
        <v>119</v>
      </c>
      <c r="C87" s="32"/>
      <c r="D87" s="10"/>
      <c r="E87" s="32">
        <v>54.85</v>
      </c>
      <c r="F87" s="32">
        <v>57.89</v>
      </c>
      <c r="G87" s="5">
        <f t="shared" si="2"/>
        <v>3.0399999999999991</v>
      </c>
      <c r="H87" s="33"/>
      <c r="I87" s="5"/>
      <c r="J87" s="5"/>
      <c r="K87" s="7">
        <f t="shared" si="4"/>
        <v>25.004274368231037</v>
      </c>
    </row>
    <row r="88" spans="2:13" x14ac:dyDescent="0.3">
      <c r="B88" s="68" t="s">
        <v>45</v>
      </c>
      <c r="C88" s="32"/>
      <c r="D88" s="10"/>
      <c r="E88" s="32">
        <v>148.43</v>
      </c>
      <c r="F88" s="32">
        <v>148.43</v>
      </c>
      <c r="G88" s="5">
        <f t="shared" si="2"/>
        <v>0</v>
      </c>
      <c r="H88" s="33"/>
      <c r="I88" s="5"/>
      <c r="J88" s="5"/>
      <c r="K88" s="7">
        <f t="shared" si="4"/>
        <v>0</v>
      </c>
    </row>
    <row r="89" spans="2:13" x14ac:dyDescent="0.3">
      <c r="B89" s="68" t="s">
        <v>46</v>
      </c>
      <c r="C89" s="32"/>
      <c r="D89" s="10"/>
      <c r="E89" s="32">
        <v>335.89</v>
      </c>
      <c r="F89" s="32">
        <v>344.21</v>
      </c>
      <c r="G89" s="5">
        <f t="shared" si="2"/>
        <v>8.3199999999999932</v>
      </c>
      <c r="H89" s="33"/>
      <c r="I89" s="5"/>
      <c r="J89" s="5"/>
      <c r="K89" s="7">
        <f t="shared" si="4"/>
        <v>68.432750902527019</v>
      </c>
    </row>
    <row r="90" spans="2:13" x14ac:dyDescent="0.3">
      <c r="B90" s="68" t="s">
        <v>47</v>
      </c>
      <c r="C90" s="32"/>
      <c r="D90" s="10"/>
      <c r="E90" s="32">
        <v>62.99</v>
      </c>
      <c r="F90" s="32">
        <v>62.99</v>
      </c>
      <c r="G90" s="5">
        <f t="shared" si="2"/>
        <v>0</v>
      </c>
      <c r="H90" s="33"/>
      <c r="I90" s="5"/>
      <c r="J90" s="5"/>
      <c r="K90" s="7">
        <f t="shared" si="4"/>
        <v>0</v>
      </c>
    </row>
    <row r="91" spans="2:13" x14ac:dyDescent="0.3">
      <c r="B91" s="68" t="s">
        <v>48</v>
      </c>
      <c r="C91" s="32"/>
      <c r="D91" s="10"/>
      <c r="E91" s="32">
        <v>196.3</v>
      </c>
      <c r="F91" s="32">
        <v>208.35</v>
      </c>
      <c r="G91" s="5">
        <f t="shared" si="2"/>
        <v>12.049999999999983</v>
      </c>
      <c r="H91" s="33"/>
      <c r="I91" s="5"/>
      <c r="J91" s="5"/>
      <c r="K91" s="7">
        <f t="shared" si="4"/>
        <v>99.112337545126209</v>
      </c>
    </row>
    <row r="92" spans="2:13" x14ac:dyDescent="0.3">
      <c r="B92" s="68" t="s">
        <v>49</v>
      </c>
      <c r="C92" s="32"/>
      <c r="D92" s="10"/>
      <c r="E92" s="32">
        <v>277.68</v>
      </c>
      <c r="F92" s="32">
        <v>286.19</v>
      </c>
      <c r="G92" s="5">
        <f t="shared" si="2"/>
        <v>8.5099999999999909</v>
      </c>
      <c r="H92" s="33"/>
      <c r="I92" s="5"/>
      <c r="J92" s="5"/>
      <c r="K92" s="7">
        <f t="shared" si="4"/>
        <v>69.995518050541435</v>
      </c>
    </row>
    <row r="93" spans="2:13" x14ac:dyDescent="0.3">
      <c r="B93" s="68" t="s">
        <v>50</v>
      </c>
      <c r="C93" s="32"/>
      <c r="D93" s="10"/>
      <c r="E93" s="32">
        <v>426.32</v>
      </c>
      <c r="F93" s="32">
        <v>449.13</v>
      </c>
      <c r="G93" s="5">
        <f t="shared" si="2"/>
        <v>22.810000000000002</v>
      </c>
      <c r="H93" s="33"/>
      <c r="I93" s="5"/>
      <c r="J93" s="5"/>
      <c r="K93" s="7">
        <f t="shared" si="4"/>
        <v>187.61430866425994</v>
      </c>
    </row>
    <row r="94" spans="2:13" x14ac:dyDescent="0.3">
      <c r="B94" s="68" t="s">
        <v>51</v>
      </c>
      <c r="C94" s="32"/>
      <c r="D94" s="10"/>
      <c r="E94" s="32">
        <v>115.33</v>
      </c>
      <c r="F94" s="32">
        <v>118.82</v>
      </c>
      <c r="G94" s="5">
        <f t="shared" si="2"/>
        <v>3.4899999999999949</v>
      </c>
      <c r="H94" s="33"/>
      <c r="I94" s="5"/>
      <c r="J94" s="5"/>
      <c r="K94" s="7">
        <f t="shared" si="4"/>
        <v>28.705564981949415</v>
      </c>
    </row>
    <row r="95" spans="2:13" x14ac:dyDescent="0.3">
      <c r="B95" s="68" t="s">
        <v>52</v>
      </c>
      <c r="C95" s="32"/>
      <c r="D95" s="10"/>
      <c r="E95" s="32">
        <v>72.75</v>
      </c>
      <c r="F95" s="32">
        <v>72.78</v>
      </c>
      <c r="G95" s="5">
        <f t="shared" si="2"/>
        <v>3.0000000000001137E-2</v>
      </c>
      <c r="H95" s="33"/>
      <c r="I95" s="5"/>
      <c r="J95" s="5"/>
      <c r="K95" s="7">
        <f t="shared" si="4"/>
        <v>0.24675270758123677</v>
      </c>
    </row>
    <row r="96" spans="2:13" x14ac:dyDescent="0.3">
      <c r="B96" s="68" t="s">
        <v>120</v>
      </c>
      <c r="C96" s="32"/>
      <c r="D96" s="10"/>
      <c r="E96" s="32">
        <v>399.95</v>
      </c>
      <c r="F96" s="32">
        <v>416.84</v>
      </c>
      <c r="G96" s="5">
        <f t="shared" si="2"/>
        <v>16.889999999999986</v>
      </c>
      <c r="H96" s="33"/>
      <c r="I96" s="5"/>
      <c r="J96" s="5"/>
      <c r="K96" s="7">
        <f t="shared" si="4"/>
        <v>138.92177436823093</v>
      </c>
    </row>
    <row r="97" spans="2:11" x14ac:dyDescent="0.3">
      <c r="B97" s="68" t="s">
        <v>53</v>
      </c>
      <c r="C97" s="32"/>
      <c r="D97" s="10"/>
      <c r="E97" s="32">
        <v>197.66</v>
      </c>
      <c r="F97" s="32">
        <v>207.66</v>
      </c>
      <c r="G97" s="5">
        <f t="shared" si="2"/>
        <v>10</v>
      </c>
      <c r="H97" s="33"/>
      <c r="I97" s="5"/>
      <c r="J97" s="5"/>
      <c r="K97" s="7">
        <f t="shared" si="4"/>
        <v>82.250902527075809</v>
      </c>
    </row>
    <row r="98" spans="2:11" x14ac:dyDescent="0.3">
      <c r="B98" s="68" t="s">
        <v>121</v>
      </c>
      <c r="C98" s="32"/>
      <c r="D98" s="10"/>
      <c r="E98" s="32">
        <v>59.16</v>
      </c>
      <c r="F98" s="32">
        <v>70.44</v>
      </c>
      <c r="G98" s="5">
        <f t="shared" ref="G98:G152" si="5">+F98-E98</f>
        <v>11.280000000000001</v>
      </c>
      <c r="H98" s="33"/>
      <c r="I98" s="5"/>
      <c r="J98" s="5"/>
      <c r="K98" s="7">
        <f t="shared" si="4"/>
        <v>92.779018050541524</v>
      </c>
    </row>
    <row r="99" spans="2:11" x14ac:dyDescent="0.3">
      <c r="B99" s="68" t="s">
        <v>54</v>
      </c>
      <c r="C99" s="32"/>
      <c r="D99" s="10"/>
      <c r="E99" s="32">
        <v>113.49</v>
      </c>
      <c r="F99" s="32">
        <v>115.41</v>
      </c>
      <c r="G99" s="5">
        <f t="shared" si="5"/>
        <v>1.9200000000000017</v>
      </c>
      <c r="H99" s="33"/>
      <c r="I99" s="5"/>
      <c r="J99" s="5"/>
      <c r="K99" s="7">
        <f t="shared" si="4"/>
        <v>15.792173285198569</v>
      </c>
    </row>
    <row r="100" spans="2:11" x14ac:dyDescent="0.3">
      <c r="B100" s="68" t="s">
        <v>55</v>
      </c>
      <c r="C100" s="32"/>
      <c r="D100" s="10"/>
      <c r="E100" s="32">
        <v>127.16</v>
      </c>
      <c r="F100" s="32">
        <v>134</v>
      </c>
      <c r="G100" s="5">
        <f t="shared" si="5"/>
        <v>6.8400000000000034</v>
      </c>
      <c r="H100" s="33"/>
      <c r="I100" s="5"/>
      <c r="J100" s="5"/>
      <c r="K100" s="7">
        <f t="shared" si="4"/>
        <v>56.25961732851988</v>
      </c>
    </row>
    <row r="101" spans="2:11" x14ac:dyDescent="0.3">
      <c r="B101" s="68" t="s">
        <v>122</v>
      </c>
      <c r="C101" s="32"/>
      <c r="D101" s="10"/>
      <c r="E101" s="32">
        <v>430.37</v>
      </c>
      <c r="F101" s="32">
        <v>446.24</v>
      </c>
      <c r="G101" s="5">
        <f t="shared" si="5"/>
        <v>15.870000000000005</v>
      </c>
      <c r="H101" s="33"/>
      <c r="I101" s="5"/>
      <c r="J101" s="5"/>
      <c r="K101" s="7">
        <f t="shared" si="4"/>
        <v>130.53218231046935</v>
      </c>
    </row>
    <row r="102" spans="2:11" x14ac:dyDescent="0.3">
      <c r="B102" s="68" t="s">
        <v>56</v>
      </c>
      <c r="C102" s="32"/>
      <c r="D102" s="10"/>
      <c r="E102" s="32">
        <v>180.7</v>
      </c>
      <c r="F102" s="32">
        <v>186.5</v>
      </c>
      <c r="G102" s="5">
        <f t="shared" si="5"/>
        <v>5.8000000000000114</v>
      </c>
      <c r="H102" s="33"/>
      <c r="I102" s="5"/>
      <c r="J102" s="5"/>
      <c r="K102" s="7">
        <f t="shared" si="4"/>
        <v>47.705523465704061</v>
      </c>
    </row>
    <row r="103" spans="2:11" x14ac:dyDescent="0.3">
      <c r="B103" s="66" t="s">
        <v>57</v>
      </c>
      <c r="C103" s="32"/>
      <c r="D103" s="10"/>
      <c r="E103" s="32">
        <v>196.06</v>
      </c>
      <c r="F103" s="32">
        <v>206.57</v>
      </c>
      <c r="G103" s="5">
        <f t="shared" si="5"/>
        <v>10.509999999999991</v>
      </c>
      <c r="H103" s="33"/>
      <c r="I103" s="5"/>
      <c r="J103" s="5"/>
      <c r="K103" s="7">
        <f t="shared" si="4"/>
        <v>86.445698555956596</v>
      </c>
    </row>
    <row r="104" spans="2:11" x14ac:dyDescent="0.3">
      <c r="B104" s="66" t="s">
        <v>58</v>
      </c>
      <c r="C104" s="32"/>
      <c r="D104" s="10"/>
      <c r="E104" s="32">
        <v>4.84</v>
      </c>
      <c r="F104" s="32">
        <v>4.84</v>
      </c>
      <c r="G104" s="5">
        <f t="shared" si="5"/>
        <v>0</v>
      </c>
      <c r="H104" s="33"/>
      <c r="I104" s="5"/>
      <c r="J104" s="5"/>
      <c r="K104" s="7">
        <f t="shared" si="4"/>
        <v>0</v>
      </c>
    </row>
    <row r="105" spans="2:11" x14ac:dyDescent="0.3">
      <c r="B105" s="68" t="s">
        <v>59</v>
      </c>
      <c r="C105" s="32"/>
      <c r="D105" s="10"/>
      <c r="E105" s="32">
        <v>742.16</v>
      </c>
      <c r="F105" s="32">
        <v>760.22</v>
      </c>
      <c r="G105" s="5">
        <f t="shared" si="5"/>
        <v>18.060000000000059</v>
      </c>
      <c r="H105" s="33"/>
      <c r="I105" s="5"/>
      <c r="J105" s="5"/>
      <c r="K105" s="7">
        <f t="shared" si="4"/>
        <v>148.5451299638994</v>
      </c>
    </row>
    <row r="106" spans="2:11" x14ac:dyDescent="0.3">
      <c r="B106" s="68" t="s">
        <v>60</v>
      </c>
      <c r="C106" s="32"/>
      <c r="D106" s="10"/>
      <c r="E106" s="32">
        <v>127.05</v>
      </c>
      <c r="F106" s="32">
        <v>134.33000000000001</v>
      </c>
      <c r="G106" s="5">
        <f t="shared" si="5"/>
        <v>7.2800000000000153</v>
      </c>
      <c r="H106" s="33"/>
      <c r="I106" s="5"/>
      <c r="J106" s="5"/>
      <c r="K106" s="7">
        <f t="shared" si="4"/>
        <v>59.878657039711314</v>
      </c>
    </row>
    <row r="107" spans="2:11" x14ac:dyDescent="0.3">
      <c r="B107" s="68" t="s">
        <v>61</v>
      </c>
      <c r="C107" s="32"/>
      <c r="D107" s="10"/>
      <c r="E107" s="32">
        <v>150.24</v>
      </c>
      <c r="F107" s="32">
        <v>151.94</v>
      </c>
      <c r="G107" s="5">
        <f t="shared" si="5"/>
        <v>1.6999999999999886</v>
      </c>
      <c r="H107" s="33"/>
      <c r="I107" s="5"/>
      <c r="J107" s="5"/>
      <c r="K107" s="7">
        <f t="shared" si="4"/>
        <v>13.982653429602793</v>
      </c>
    </row>
    <row r="108" spans="2:11" x14ac:dyDescent="0.3">
      <c r="B108" s="68" t="s">
        <v>62</v>
      </c>
      <c r="C108" s="32"/>
      <c r="D108" s="10"/>
      <c r="E108" s="32">
        <v>517.84</v>
      </c>
      <c r="F108" s="32">
        <v>533.59</v>
      </c>
      <c r="G108" s="5">
        <f t="shared" si="5"/>
        <v>15.75</v>
      </c>
      <c r="H108" s="33"/>
      <c r="I108" s="5"/>
      <c r="J108" s="5"/>
      <c r="K108" s="7">
        <f t="shared" si="4"/>
        <v>129.5451714801444</v>
      </c>
    </row>
    <row r="109" spans="2:11" x14ac:dyDescent="0.3">
      <c r="B109" s="68" t="s">
        <v>63</v>
      </c>
      <c r="C109" s="32"/>
      <c r="D109" s="10"/>
      <c r="E109" s="32">
        <v>251.51</v>
      </c>
      <c r="F109" s="32">
        <v>253.98</v>
      </c>
      <c r="G109" s="5">
        <f t="shared" si="5"/>
        <v>2.4699999999999989</v>
      </c>
      <c r="H109" s="33"/>
      <c r="I109" s="5"/>
      <c r="J109" s="5"/>
      <c r="K109" s="7">
        <f t="shared" si="4"/>
        <v>20.315972924187715</v>
      </c>
    </row>
    <row r="110" spans="2:11" x14ac:dyDescent="0.3">
      <c r="B110" s="68" t="s">
        <v>123</v>
      </c>
      <c r="C110" s="32"/>
      <c r="D110" s="10"/>
      <c r="E110" s="32">
        <v>64.7</v>
      </c>
      <c r="F110" s="32">
        <v>67.77</v>
      </c>
      <c r="G110" s="5">
        <f t="shared" si="5"/>
        <v>3.0699999999999932</v>
      </c>
      <c r="H110" s="33"/>
      <c r="I110" s="5"/>
      <c r="J110" s="5"/>
      <c r="K110" s="7">
        <f t="shared" si="4"/>
        <v>25.251027075812218</v>
      </c>
    </row>
    <row r="111" spans="2:11" x14ac:dyDescent="0.3">
      <c r="B111" s="68" t="s">
        <v>64</v>
      </c>
      <c r="C111" s="32"/>
      <c r="D111" s="10"/>
      <c r="E111" s="32">
        <v>77.760000000000005</v>
      </c>
      <c r="F111" s="32">
        <v>78.650000000000006</v>
      </c>
      <c r="G111" s="5">
        <f t="shared" si="5"/>
        <v>0.89000000000000057</v>
      </c>
      <c r="H111" s="33"/>
      <c r="I111" s="5"/>
      <c r="J111" s="5"/>
      <c r="K111" s="7">
        <f t="shared" si="4"/>
        <v>7.3203303249097518</v>
      </c>
    </row>
    <row r="112" spans="2:11" x14ac:dyDescent="0.3">
      <c r="B112" s="68" t="s">
        <v>65</v>
      </c>
      <c r="C112" s="32"/>
      <c r="D112" s="10"/>
      <c r="E112" s="32">
        <v>199.67</v>
      </c>
      <c r="F112" s="32" t="s">
        <v>242</v>
      </c>
      <c r="G112" s="5">
        <v>6.31</v>
      </c>
      <c r="H112" s="33"/>
      <c r="I112" s="5"/>
      <c r="J112" s="5"/>
      <c r="K112" s="7">
        <f t="shared" si="4"/>
        <v>51.900319494584835</v>
      </c>
    </row>
    <row r="113" spans="2:11" x14ac:dyDescent="0.3">
      <c r="B113" s="68" t="s">
        <v>66</v>
      </c>
      <c r="C113" s="32"/>
      <c r="D113" s="10"/>
      <c r="E113" s="32">
        <v>120.2</v>
      </c>
      <c r="F113" s="32">
        <v>120.2</v>
      </c>
      <c r="G113" s="5">
        <f t="shared" si="5"/>
        <v>0</v>
      </c>
      <c r="H113" s="33"/>
      <c r="I113" s="5"/>
      <c r="J113" s="5"/>
      <c r="K113" s="7">
        <f t="shared" si="4"/>
        <v>0</v>
      </c>
    </row>
    <row r="114" spans="2:11" x14ac:dyDescent="0.3">
      <c r="B114" s="68" t="s">
        <v>124</v>
      </c>
      <c r="C114" s="32"/>
      <c r="D114" s="10"/>
      <c r="E114" s="32">
        <v>47.48</v>
      </c>
      <c r="F114" s="32">
        <v>48.78</v>
      </c>
      <c r="G114" s="5">
        <f t="shared" si="5"/>
        <v>1.3000000000000043</v>
      </c>
      <c r="H114" s="33"/>
      <c r="I114" s="5"/>
      <c r="J114" s="5"/>
      <c r="K114" s="7">
        <f t="shared" si="4"/>
        <v>10.692617328519891</v>
      </c>
    </row>
    <row r="115" spans="2:11" x14ac:dyDescent="0.3">
      <c r="B115" s="68" t="s">
        <v>67</v>
      </c>
      <c r="C115" s="32"/>
      <c r="D115" s="10"/>
      <c r="E115" s="32">
        <v>88.78</v>
      </c>
      <c r="F115" s="32">
        <v>89.39</v>
      </c>
      <c r="G115" s="5">
        <f t="shared" si="5"/>
        <v>0.60999999999999943</v>
      </c>
      <c r="H115" s="33"/>
      <c r="I115" s="5"/>
      <c r="J115" s="5"/>
      <c r="K115" s="7">
        <f t="shared" si="4"/>
        <v>5.0173050541516195</v>
      </c>
    </row>
    <row r="116" spans="2:11" x14ac:dyDescent="0.3">
      <c r="B116" s="51" t="s">
        <v>68</v>
      </c>
      <c r="C116" s="32"/>
      <c r="D116" s="51"/>
      <c r="E116" s="9">
        <v>189.77</v>
      </c>
      <c r="F116" s="9">
        <v>199.51</v>
      </c>
      <c r="G116" s="5">
        <f t="shared" si="5"/>
        <v>9.7399999999999807</v>
      </c>
      <c r="H116" s="33"/>
      <c r="I116" s="5"/>
      <c r="J116" s="5"/>
      <c r="K116" s="7">
        <f t="shared" si="4"/>
        <v>80.112379061371684</v>
      </c>
    </row>
    <row r="117" spans="2:11" x14ac:dyDescent="0.3">
      <c r="B117" s="68" t="s">
        <v>125</v>
      </c>
      <c r="C117" s="32"/>
      <c r="D117" s="10"/>
      <c r="E117" s="32">
        <v>229.67</v>
      </c>
      <c r="F117" s="32">
        <v>234.21</v>
      </c>
      <c r="G117" s="5">
        <f t="shared" si="5"/>
        <v>4.5400000000000205</v>
      </c>
      <c r="H117" s="33"/>
      <c r="I117" s="5"/>
      <c r="J117" s="5"/>
      <c r="K117" s="7">
        <f t="shared" si="4"/>
        <v>37.341909747292583</v>
      </c>
    </row>
    <row r="118" spans="2:11" x14ac:dyDescent="0.3">
      <c r="B118" s="68" t="s">
        <v>126</v>
      </c>
      <c r="C118" s="9"/>
      <c r="D118" s="10"/>
      <c r="E118" s="32">
        <v>122.91</v>
      </c>
      <c r="F118" s="32">
        <v>126.87</v>
      </c>
      <c r="G118" s="5">
        <f t="shared" si="5"/>
        <v>3.960000000000008</v>
      </c>
      <c r="H118" s="33"/>
      <c r="I118" s="5"/>
      <c r="J118" s="5"/>
      <c r="K118" s="7">
        <f t="shared" si="4"/>
        <v>32.571357400722086</v>
      </c>
    </row>
    <row r="119" spans="2:11" x14ac:dyDescent="0.3">
      <c r="B119" s="68" t="s">
        <v>69</v>
      </c>
      <c r="C119" s="32"/>
      <c r="D119" s="10"/>
      <c r="E119" s="32">
        <v>110.2</v>
      </c>
      <c r="F119" s="32">
        <v>110.2</v>
      </c>
      <c r="G119" s="5">
        <f t="shared" si="5"/>
        <v>0</v>
      </c>
      <c r="H119" s="33"/>
      <c r="I119" s="5"/>
      <c r="J119" s="5"/>
      <c r="K119" s="7">
        <f t="shared" si="4"/>
        <v>0</v>
      </c>
    </row>
    <row r="120" spans="2:11" x14ac:dyDescent="0.3">
      <c r="B120" s="68" t="s">
        <v>127</v>
      </c>
      <c r="C120" s="32"/>
      <c r="D120" s="10"/>
      <c r="E120" s="32">
        <v>368.29</v>
      </c>
      <c r="F120" s="32">
        <v>378.24</v>
      </c>
      <c r="G120" s="5">
        <f t="shared" si="5"/>
        <v>9.9499999999999886</v>
      </c>
      <c r="H120" s="33"/>
      <c r="I120" s="5"/>
      <c r="J120" s="5"/>
      <c r="K120" s="7">
        <f t="shared" si="4"/>
        <v>81.839648014440343</v>
      </c>
    </row>
    <row r="121" spans="2:11" x14ac:dyDescent="0.3">
      <c r="B121" s="68" t="s">
        <v>128</v>
      </c>
      <c r="C121" s="32"/>
      <c r="D121" s="10"/>
      <c r="E121" s="32">
        <v>221.62</v>
      </c>
      <c r="F121" s="32">
        <v>228.54</v>
      </c>
      <c r="G121" s="5">
        <f t="shared" si="5"/>
        <v>6.9199999999999875</v>
      </c>
      <c r="H121" s="33"/>
      <c r="I121" s="5"/>
      <c r="J121" s="5"/>
      <c r="K121" s="7">
        <f t="shared" si="4"/>
        <v>56.917624548736356</v>
      </c>
    </row>
    <row r="122" spans="2:11" x14ac:dyDescent="0.3">
      <c r="B122" s="68" t="s">
        <v>129</v>
      </c>
      <c r="C122" s="32"/>
      <c r="D122" s="10"/>
      <c r="E122" s="32">
        <v>188.52</v>
      </c>
      <c r="F122" s="32">
        <v>194.19</v>
      </c>
      <c r="G122" s="5">
        <f t="shared" si="5"/>
        <v>5.6699999999999875</v>
      </c>
      <c r="H122" s="33"/>
      <c r="I122" s="5"/>
      <c r="J122" s="5"/>
      <c r="K122" s="7">
        <f t="shared" si="4"/>
        <v>46.636261732851878</v>
      </c>
    </row>
    <row r="123" spans="2:11" x14ac:dyDescent="0.3">
      <c r="B123" s="68" t="s">
        <v>70</v>
      </c>
      <c r="C123" s="32"/>
      <c r="D123" s="10"/>
      <c r="E123" s="32">
        <v>90.23</v>
      </c>
      <c r="F123" s="32">
        <v>94.86</v>
      </c>
      <c r="G123" s="5">
        <f t="shared" si="5"/>
        <v>4.6299999999999955</v>
      </c>
      <c r="H123" s="33"/>
      <c r="I123" s="5"/>
      <c r="J123" s="5"/>
      <c r="K123" s="7">
        <f t="shared" si="4"/>
        <v>38.082167870036059</v>
      </c>
    </row>
    <row r="124" spans="2:11" x14ac:dyDescent="0.3">
      <c r="B124" s="68" t="s">
        <v>71</v>
      </c>
      <c r="C124" s="32"/>
      <c r="D124" s="10"/>
      <c r="E124" s="32">
        <v>239.98</v>
      </c>
      <c r="F124" s="32">
        <v>243.8</v>
      </c>
      <c r="G124" s="5">
        <f t="shared" si="5"/>
        <v>3.8200000000000216</v>
      </c>
      <c r="H124" s="33"/>
      <c r="I124" s="5"/>
      <c r="J124" s="5"/>
      <c r="K124" s="7">
        <f t="shared" si="4"/>
        <v>31.419844765343136</v>
      </c>
    </row>
    <row r="125" spans="2:11" x14ac:dyDescent="0.3">
      <c r="B125" s="68" t="s">
        <v>130</v>
      </c>
      <c r="C125" s="32"/>
      <c r="D125" s="10"/>
      <c r="E125" s="32">
        <v>55.89</v>
      </c>
      <c r="F125" s="32">
        <v>58.82</v>
      </c>
      <c r="G125" s="5">
        <f t="shared" si="5"/>
        <v>2.9299999999999997</v>
      </c>
      <c r="H125" s="33"/>
      <c r="I125" s="5"/>
      <c r="J125" s="5"/>
      <c r="K125" s="7">
        <f t="shared" si="4"/>
        <v>24.099514440433211</v>
      </c>
    </row>
    <row r="126" spans="2:11" x14ac:dyDescent="0.3">
      <c r="B126" s="68" t="s">
        <v>131</v>
      </c>
      <c r="C126" s="32"/>
      <c r="D126" s="10"/>
      <c r="E126" s="32">
        <v>1.95</v>
      </c>
      <c r="F126" s="32">
        <v>2.1</v>
      </c>
      <c r="G126" s="5">
        <f t="shared" si="5"/>
        <v>0.15000000000000013</v>
      </c>
      <c r="H126" s="33"/>
      <c r="I126" s="5"/>
      <c r="J126" s="5"/>
      <c r="K126" s="7">
        <f t="shared" si="4"/>
        <v>1.2337635379061382</v>
      </c>
    </row>
    <row r="127" spans="2:11" x14ac:dyDescent="0.3">
      <c r="B127" s="68" t="s">
        <v>72</v>
      </c>
      <c r="C127" s="32"/>
      <c r="D127" s="10"/>
      <c r="E127" s="32">
        <v>96.58</v>
      </c>
      <c r="F127" s="32">
        <v>96.63</v>
      </c>
      <c r="G127" s="5">
        <f t="shared" si="5"/>
        <v>4.9999999999997158E-2</v>
      </c>
      <c r="H127" s="33"/>
      <c r="I127" s="5"/>
      <c r="J127" s="5"/>
      <c r="K127" s="7">
        <f t="shared" si="4"/>
        <v>0.41125451263535567</v>
      </c>
    </row>
    <row r="128" spans="2:11" x14ac:dyDescent="0.3">
      <c r="B128" s="68" t="s">
        <v>73</v>
      </c>
      <c r="C128" s="32"/>
      <c r="D128" s="10"/>
      <c r="E128" s="32">
        <v>351.3</v>
      </c>
      <c r="F128" s="32">
        <v>366.46</v>
      </c>
      <c r="G128" s="5">
        <f t="shared" si="5"/>
        <v>15.159999999999968</v>
      </c>
      <c r="H128" s="33"/>
      <c r="I128" s="5"/>
      <c r="J128" s="5"/>
      <c r="K128" s="7">
        <f t="shared" si="4"/>
        <v>124.69236823104666</v>
      </c>
    </row>
    <row r="129" spans="2:11" x14ac:dyDescent="0.3">
      <c r="B129" s="68" t="s">
        <v>74</v>
      </c>
      <c r="C129" s="32"/>
      <c r="D129" s="10"/>
      <c r="E129" s="32">
        <v>100.03</v>
      </c>
      <c r="F129" s="32">
        <v>112.26</v>
      </c>
      <c r="G129" s="5">
        <f t="shared" si="5"/>
        <v>12.230000000000004</v>
      </c>
      <c r="H129" s="33"/>
      <c r="I129" s="5"/>
      <c r="J129" s="5"/>
      <c r="K129" s="7">
        <f t="shared" si="4"/>
        <v>100.59285379061374</v>
      </c>
    </row>
    <row r="130" spans="2:11" x14ac:dyDescent="0.3">
      <c r="B130" s="68" t="s">
        <v>132</v>
      </c>
      <c r="C130" s="32"/>
      <c r="D130" s="10"/>
      <c r="E130" s="32">
        <v>10.52</v>
      </c>
      <c r="F130" s="32">
        <v>10.55</v>
      </c>
      <c r="G130" s="5">
        <f t="shared" si="5"/>
        <v>3.0000000000001137E-2</v>
      </c>
      <c r="H130" s="33"/>
      <c r="I130" s="5"/>
      <c r="J130" s="5"/>
      <c r="K130" s="7">
        <f t="shared" si="4"/>
        <v>0.24675270758123677</v>
      </c>
    </row>
    <row r="131" spans="2:11" x14ac:dyDescent="0.3">
      <c r="B131" s="68" t="s">
        <v>133</v>
      </c>
      <c r="C131" s="32"/>
      <c r="D131" s="10"/>
      <c r="E131" s="32">
        <v>87.22</v>
      </c>
      <c r="F131" s="32">
        <v>92.38</v>
      </c>
      <c r="G131" s="5">
        <f t="shared" si="5"/>
        <v>5.1599999999999966</v>
      </c>
      <c r="H131" s="33"/>
      <c r="I131" s="5"/>
      <c r="J131" s="5"/>
      <c r="K131" s="7">
        <f t="shared" si="4"/>
        <v>42.44146570397109</v>
      </c>
    </row>
    <row r="132" spans="2:11" x14ac:dyDescent="0.3">
      <c r="B132" s="68" t="s">
        <v>75</v>
      </c>
      <c r="C132" s="32"/>
      <c r="D132" s="10"/>
      <c r="E132" s="32">
        <v>122.18</v>
      </c>
      <c r="F132" s="32">
        <v>128.36000000000001</v>
      </c>
      <c r="G132" s="5">
        <f t="shared" si="5"/>
        <v>6.1800000000000068</v>
      </c>
      <c r="H132" s="33"/>
      <c r="I132" s="5"/>
      <c r="J132" s="5"/>
      <c r="K132" s="7">
        <f t="shared" si="4"/>
        <v>50.831057761732907</v>
      </c>
    </row>
    <row r="133" spans="2:11" x14ac:dyDescent="0.3">
      <c r="B133" s="68" t="s">
        <v>134</v>
      </c>
      <c r="C133" s="32"/>
      <c r="D133" s="10"/>
      <c r="E133" s="32">
        <v>21.44</v>
      </c>
      <c r="F133" s="32">
        <v>21.44</v>
      </c>
      <c r="G133" s="5">
        <f t="shared" si="5"/>
        <v>0</v>
      </c>
      <c r="H133" s="33"/>
      <c r="I133" s="5"/>
      <c r="J133" s="5"/>
      <c r="K133" s="7">
        <f t="shared" si="4"/>
        <v>0</v>
      </c>
    </row>
    <row r="134" spans="2:11" x14ac:dyDescent="0.3">
      <c r="B134" s="68" t="s">
        <v>135</v>
      </c>
      <c r="C134" s="32"/>
      <c r="D134" s="10"/>
      <c r="E134" s="32">
        <v>118.1</v>
      </c>
      <c r="F134" s="32">
        <v>120.36</v>
      </c>
      <c r="G134" s="5">
        <f t="shared" si="5"/>
        <v>2.2600000000000051</v>
      </c>
      <c r="H134" s="33"/>
      <c r="I134" s="5"/>
      <c r="J134" s="5"/>
      <c r="K134" s="7">
        <f t="shared" si="4"/>
        <v>18.588703971119173</v>
      </c>
    </row>
    <row r="135" spans="2:11" x14ac:dyDescent="0.3">
      <c r="B135" s="68" t="s">
        <v>76</v>
      </c>
      <c r="C135" s="32"/>
      <c r="D135" s="10"/>
      <c r="E135" s="32">
        <v>58.2</v>
      </c>
      <c r="F135" s="32">
        <v>60.01</v>
      </c>
      <c r="G135" s="5">
        <f t="shared" si="5"/>
        <v>1.8099999999999952</v>
      </c>
      <c r="H135" s="33"/>
      <c r="I135" s="5"/>
      <c r="J135" s="5"/>
      <c r="K135" s="7">
        <f t="shared" si="4"/>
        <v>14.887413357400682</v>
      </c>
    </row>
    <row r="136" spans="2:11" x14ac:dyDescent="0.3">
      <c r="B136" s="68" t="s">
        <v>136</v>
      </c>
      <c r="C136" s="32"/>
      <c r="D136" s="10"/>
      <c r="E136" s="32">
        <v>225.72</v>
      </c>
      <c r="F136" s="32">
        <v>234.3</v>
      </c>
      <c r="G136" s="5">
        <f t="shared" si="5"/>
        <v>8.5800000000000125</v>
      </c>
      <c r="H136" s="33"/>
      <c r="I136" s="5"/>
      <c r="J136" s="5"/>
      <c r="K136" s="7">
        <f t="shared" si="4"/>
        <v>70.571274368231144</v>
      </c>
    </row>
    <row r="137" spans="2:11" x14ac:dyDescent="0.3">
      <c r="B137" s="68" t="s">
        <v>137</v>
      </c>
      <c r="C137" s="32"/>
      <c r="D137" s="10"/>
      <c r="E137" s="32">
        <v>174.86</v>
      </c>
      <c r="F137" s="32">
        <v>185.86</v>
      </c>
      <c r="G137" s="5">
        <f t="shared" si="5"/>
        <v>11</v>
      </c>
      <c r="H137" s="33"/>
      <c r="I137" s="5"/>
      <c r="J137" s="5"/>
      <c r="K137" s="7">
        <f t="shared" si="4"/>
        <v>90.475992779783383</v>
      </c>
    </row>
    <row r="138" spans="2:11" x14ac:dyDescent="0.3">
      <c r="B138" s="68" t="s">
        <v>77</v>
      </c>
      <c r="C138" s="32"/>
      <c r="D138" s="10"/>
      <c r="E138" s="32">
        <v>164.74</v>
      </c>
      <c r="F138" s="32">
        <v>166.44</v>
      </c>
      <c r="G138" s="5">
        <f t="shared" si="5"/>
        <v>1.6999999999999886</v>
      </c>
      <c r="H138" s="33"/>
      <c r="I138" s="5"/>
      <c r="J138" s="5"/>
      <c r="K138" s="7">
        <f t="shared" si="4"/>
        <v>13.982653429602793</v>
      </c>
    </row>
    <row r="139" spans="2:11" x14ac:dyDescent="0.3">
      <c r="B139" s="68" t="s">
        <v>138</v>
      </c>
      <c r="C139" s="32"/>
      <c r="D139" s="10"/>
      <c r="E139" s="32">
        <v>131.72</v>
      </c>
      <c r="F139" s="32">
        <v>150.59</v>
      </c>
      <c r="G139" s="5">
        <f t="shared" si="5"/>
        <v>18.870000000000005</v>
      </c>
      <c r="H139" s="33"/>
      <c r="I139" s="5"/>
      <c r="J139" s="5"/>
      <c r="K139" s="7">
        <f t="shared" si="4"/>
        <v>155.20745306859209</v>
      </c>
    </row>
    <row r="140" spans="2:11" x14ac:dyDescent="0.3">
      <c r="B140" s="68" t="s">
        <v>78</v>
      </c>
      <c r="C140" s="32"/>
      <c r="D140" s="10"/>
      <c r="E140" s="32">
        <v>335.13</v>
      </c>
      <c r="F140" s="32">
        <v>338.14</v>
      </c>
      <c r="G140" s="5">
        <f t="shared" si="5"/>
        <v>3.0099999999999909</v>
      </c>
      <c r="H140" s="33"/>
      <c r="I140" s="5"/>
      <c r="J140" s="5"/>
      <c r="K140" s="7">
        <f t="shared" si="4"/>
        <v>24.757521660649743</v>
      </c>
    </row>
    <row r="141" spans="2:11" x14ac:dyDescent="0.3">
      <c r="B141" s="68" t="s">
        <v>79</v>
      </c>
      <c r="C141" s="32"/>
      <c r="D141" s="10"/>
      <c r="E141" s="32">
        <v>125.04</v>
      </c>
      <c r="F141" s="32">
        <v>128.49</v>
      </c>
      <c r="G141" s="5">
        <f t="shared" si="5"/>
        <v>3.4500000000000028</v>
      </c>
      <c r="H141" s="33"/>
      <c r="I141" s="5"/>
      <c r="J141" s="5"/>
      <c r="K141" s="7">
        <f t="shared" si="4"/>
        <v>28.376561371841177</v>
      </c>
    </row>
    <row r="142" spans="2:11" x14ac:dyDescent="0.3">
      <c r="B142" s="68" t="s">
        <v>80</v>
      </c>
      <c r="C142" s="32"/>
      <c r="D142" s="10"/>
      <c r="E142" s="32">
        <v>159.15</v>
      </c>
      <c r="F142" s="32">
        <v>163.47</v>
      </c>
      <c r="G142" s="5">
        <f t="shared" si="5"/>
        <v>4.3199999999999932</v>
      </c>
      <c r="H142" s="33"/>
      <c r="I142" s="5"/>
      <c r="J142" s="5"/>
      <c r="K142" s="7">
        <f t="shared" si="4"/>
        <v>35.532389891696695</v>
      </c>
    </row>
    <row r="143" spans="2:11" x14ac:dyDescent="0.3">
      <c r="B143" s="68" t="s">
        <v>81</v>
      </c>
      <c r="C143" s="32"/>
      <c r="D143" s="10"/>
      <c r="E143" s="32">
        <v>151.88999999999999</v>
      </c>
      <c r="F143" s="32">
        <v>154.72999999999999</v>
      </c>
      <c r="G143" s="5">
        <f t="shared" si="5"/>
        <v>2.8400000000000034</v>
      </c>
      <c r="H143" s="33"/>
      <c r="I143" s="5"/>
      <c r="J143" s="5"/>
      <c r="K143" s="7">
        <f t="shared" si="4"/>
        <v>23.359256317689557</v>
      </c>
    </row>
    <row r="144" spans="2:11" x14ac:dyDescent="0.3">
      <c r="B144" s="68" t="s">
        <v>139</v>
      </c>
      <c r="C144" s="32"/>
      <c r="D144" s="10"/>
      <c r="E144" s="32">
        <v>184.01</v>
      </c>
      <c r="F144" s="32">
        <v>192.53</v>
      </c>
      <c r="G144" s="5">
        <f t="shared" si="5"/>
        <v>8.5200000000000102</v>
      </c>
      <c r="H144" s="33"/>
      <c r="I144" s="5"/>
      <c r="J144" s="5"/>
      <c r="K144" s="7">
        <f t="shared" si="4"/>
        <v>70.07776895306867</v>
      </c>
    </row>
    <row r="145" spans="2:13" x14ac:dyDescent="0.3">
      <c r="B145" s="68" t="s">
        <v>82</v>
      </c>
      <c r="C145" s="32"/>
      <c r="D145" s="10"/>
      <c r="E145" s="32">
        <v>156.78</v>
      </c>
      <c r="F145" s="32">
        <v>162.97</v>
      </c>
      <c r="G145" s="5">
        <f t="shared" si="5"/>
        <v>6.1899999999999977</v>
      </c>
      <c r="H145" s="33"/>
      <c r="I145" s="5"/>
      <c r="J145" s="5"/>
      <c r="K145" s="7">
        <f t="shared" si="4"/>
        <v>50.913308664259908</v>
      </c>
    </row>
    <row r="146" spans="2:13" x14ac:dyDescent="0.3">
      <c r="B146" s="68" t="s">
        <v>140</v>
      </c>
      <c r="C146" s="32"/>
      <c r="D146" s="10"/>
      <c r="E146" s="32">
        <v>115.32</v>
      </c>
      <c r="F146" s="32">
        <v>117.95</v>
      </c>
      <c r="G146" s="5">
        <f t="shared" si="5"/>
        <v>2.6300000000000097</v>
      </c>
      <c r="H146" s="33"/>
      <c r="I146" s="5"/>
      <c r="J146" s="5"/>
      <c r="K146" s="7">
        <f t="shared" si="4"/>
        <v>21.631987364621018</v>
      </c>
    </row>
    <row r="147" spans="2:13" x14ac:dyDescent="0.3">
      <c r="B147" s="68" t="s">
        <v>141</v>
      </c>
      <c r="C147" s="32"/>
      <c r="D147" s="10"/>
      <c r="E147" s="32">
        <v>76.88</v>
      </c>
      <c r="F147" s="32">
        <v>78.72</v>
      </c>
      <c r="G147" s="5">
        <f t="shared" si="5"/>
        <v>1.8400000000000034</v>
      </c>
      <c r="H147" s="33"/>
      <c r="I147" s="5"/>
      <c r="J147" s="5"/>
      <c r="K147" s="7">
        <f t="shared" si="4"/>
        <v>15.134166064981978</v>
      </c>
    </row>
    <row r="148" spans="2:13" x14ac:dyDescent="0.3">
      <c r="B148" s="68" t="s">
        <v>142</v>
      </c>
      <c r="C148" s="32"/>
      <c r="D148" s="10"/>
      <c r="E148" s="32">
        <v>408.44</v>
      </c>
      <c r="F148" s="32">
        <v>421.97</v>
      </c>
      <c r="G148" s="5">
        <f t="shared" si="5"/>
        <v>13.53000000000003</v>
      </c>
      <c r="H148" s="33"/>
      <c r="I148" s="5"/>
      <c r="J148" s="5"/>
      <c r="K148" s="7">
        <f t="shared" si="4"/>
        <v>111.28547111913382</v>
      </c>
    </row>
    <row r="149" spans="2:13" x14ac:dyDescent="0.3">
      <c r="B149" s="68" t="s">
        <v>143</v>
      </c>
      <c r="C149" s="32"/>
      <c r="D149" s="10"/>
      <c r="E149" s="32">
        <v>54.86</v>
      </c>
      <c r="F149" s="32">
        <v>63.67</v>
      </c>
      <c r="G149" s="5">
        <f t="shared" si="5"/>
        <v>8.8100000000000023</v>
      </c>
      <c r="H149" s="33"/>
      <c r="I149" s="5"/>
      <c r="J149" s="5"/>
      <c r="K149" s="7">
        <f t="shared" ref="K149:K152" si="6">+G149*I$6</f>
        <v>72.463045126353805</v>
      </c>
    </row>
    <row r="150" spans="2:13" x14ac:dyDescent="0.3">
      <c r="B150" s="68" t="s">
        <v>83</v>
      </c>
      <c r="C150" s="32"/>
      <c r="D150" s="10"/>
      <c r="E150" s="32">
        <v>137.78</v>
      </c>
      <c r="F150" s="32">
        <v>142.04</v>
      </c>
      <c r="G150" s="5">
        <f t="shared" si="5"/>
        <v>4.2599999999999909</v>
      </c>
      <c r="H150" s="33"/>
      <c r="I150" s="5"/>
      <c r="J150" s="5"/>
      <c r="K150" s="7">
        <f t="shared" si="6"/>
        <v>35.038884476534221</v>
      </c>
    </row>
    <row r="151" spans="2:13" x14ac:dyDescent="0.3">
      <c r="B151" s="68" t="s">
        <v>144</v>
      </c>
      <c r="C151" s="32"/>
      <c r="D151" s="10"/>
      <c r="E151" s="32">
        <v>601.4</v>
      </c>
      <c r="F151" s="32">
        <v>626.85</v>
      </c>
      <c r="G151" s="5">
        <f t="shared" si="5"/>
        <v>25.450000000000045</v>
      </c>
      <c r="H151" s="33"/>
      <c r="I151" s="5"/>
      <c r="J151" s="5"/>
      <c r="K151" s="7">
        <f t="shared" si="6"/>
        <v>209.32854693140831</v>
      </c>
    </row>
    <row r="152" spans="2:13" x14ac:dyDescent="0.3">
      <c r="B152" s="68" t="s">
        <v>145</v>
      </c>
      <c r="C152" s="32"/>
      <c r="D152" s="10"/>
      <c r="E152" s="32">
        <v>268.48</v>
      </c>
      <c r="F152" s="32">
        <v>284.51</v>
      </c>
      <c r="G152" s="5">
        <f t="shared" si="5"/>
        <v>16.029999999999973</v>
      </c>
      <c r="H152" s="33"/>
      <c r="I152" s="5"/>
      <c r="J152" s="5"/>
      <c r="K152" s="7">
        <f t="shared" si="6"/>
        <v>131.8481967509023</v>
      </c>
      <c r="M152" s="56">
        <f>SUM(K84:K152)</f>
        <v>3733.7797202166075</v>
      </c>
    </row>
    <row r="153" spans="2:13" x14ac:dyDescent="0.3">
      <c r="B153" s="17"/>
      <c r="C153" s="139" t="s">
        <v>5</v>
      </c>
      <c r="D153" s="135"/>
      <c r="E153" s="134"/>
      <c r="F153" s="134"/>
      <c r="G153" s="140">
        <f>SUM(G15:G152)</f>
        <v>482.03999999999996</v>
      </c>
      <c r="H153" s="70"/>
      <c r="I153" s="70"/>
      <c r="J153" s="70"/>
      <c r="K153" s="141">
        <f>SUM(K15:K152)</f>
        <v>4089.8338000124495</v>
      </c>
    </row>
    <row r="154" spans="2:13" x14ac:dyDescent="0.3">
      <c r="B154" s="71"/>
      <c r="C154" s="136"/>
      <c r="E154" s="136"/>
      <c r="F154" s="136"/>
      <c r="G154" s="58"/>
      <c r="H154" s="72"/>
      <c r="I154" s="72"/>
      <c r="J154" s="72"/>
      <c r="K154" s="91"/>
      <c r="L154" s="56"/>
    </row>
    <row r="155" spans="2:13" x14ac:dyDescent="0.3">
      <c r="B155" s="73"/>
      <c r="C155" s="74"/>
      <c r="D155" s="74"/>
      <c r="E155" s="74"/>
      <c r="F155" s="74"/>
      <c r="G155" s="74"/>
      <c r="H155" s="74"/>
      <c r="I155" s="74"/>
      <c r="J155" s="74"/>
      <c r="K155" s="74">
        <f>SUM(G155:J155)</f>
        <v>0</v>
      </c>
    </row>
    <row r="156" spans="2:13" x14ac:dyDescent="0.3">
      <c r="B156" s="71" t="s">
        <v>7</v>
      </c>
    </row>
    <row r="157" spans="2:13" x14ac:dyDescent="0.3">
      <c r="B157" s="73" t="s">
        <v>84</v>
      </c>
      <c r="J157" s="74" t="s">
        <v>243</v>
      </c>
    </row>
  </sheetData>
  <mergeCells count="23">
    <mergeCell ref="C27:D27"/>
    <mergeCell ref="G8:H8"/>
    <mergeCell ref="G9:H9"/>
    <mergeCell ref="C14:D14"/>
    <mergeCell ref="C18:D18"/>
    <mergeCell ref="E18:E22"/>
    <mergeCell ref="F18:F22"/>
    <mergeCell ref="G18:G22"/>
    <mergeCell ref="C19:D19"/>
    <mergeCell ref="C20:D20"/>
    <mergeCell ref="C21:D21"/>
    <mergeCell ref="C22:D22"/>
    <mergeCell ref="C23:D23"/>
    <mergeCell ref="C24:D24"/>
    <mergeCell ref="C25:D25"/>
    <mergeCell ref="C26:D26"/>
    <mergeCell ref="J28:J32"/>
    <mergeCell ref="C28:D32"/>
    <mergeCell ref="E28:E32"/>
    <mergeCell ref="F28:F32"/>
    <mergeCell ref="G28:G32"/>
    <mergeCell ref="H28:H32"/>
    <mergeCell ref="I28:I32"/>
  </mergeCells>
  <pageMargins left="0.23622047244094491" right="0.31496062992125984" top="0.31496062992125984" bottom="0.6692913385826772" header="0.31496062992125984" footer="0.31496062992125984"/>
  <pageSetup scale="60" orientation="portrait" horizontalDpi="4294967293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57"/>
  <sheetViews>
    <sheetView topLeftCell="A8" workbookViewId="0">
      <selection activeCell="G27" sqref="G27"/>
    </sheetView>
  </sheetViews>
  <sheetFormatPr baseColWidth="10" defaultRowHeight="14.4" x14ac:dyDescent="0.3"/>
  <cols>
    <col min="4" max="4" width="15.109375" customWidth="1"/>
    <col min="6" max="6" width="16.44140625" customWidth="1"/>
    <col min="11" max="11" width="15.88671875" customWidth="1"/>
  </cols>
  <sheetData>
    <row r="2" spans="2:12" x14ac:dyDescent="0.3">
      <c r="E2" s="10"/>
      <c r="F2" s="10" t="s">
        <v>218</v>
      </c>
      <c r="G2" s="123" t="s">
        <v>189</v>
      </c>
      <c r="H2" s="123" t="s">
        <v>188</v>
      </c>
      <c r="I2" s="123" t="s">
        <v>190</v>
      </c>
    </row>
    <row r="3" spans="2:12" x14ac:dyDescent="0.3">
      <c r="E3" s="122" t="s">
        <v>191</v>
      </c>
      <c r="F3" s="122" t="s">
        <v>219</v>
      </c>
      <c r="G3" s="10">
        <v>1431.4</v>
      </c>
      <c r="H3" s="10">
        <v>85</v>
      </c>
      <c r="I3" s="10">
        <f>+G3/H3</f>
        <v>16.84</v>
      </c>
    </row>
    <row r="4" spans="2:12" x14ac:dyDescent="0.3">
      <c r="E4" s="122" t="s">
        <v>192</v>
      </c>
      <c r="F4" s="122">
        <v>16498</v>
      </c>
      <c r="G4" s="10">
        <v>2363.1999999999998</v>
      </c>
      <c r="H4" s="10">
        <v>285</v>
      </c>
      <c r="I4" s="10"/>
    </row>
    <row r="5" spans="2:12" x14ac:dyDescent="0.3">
      <c r="B5" s="15" t="s">
        <v>0</v>
      </c>
      <c r="C5" s="15"/>
      <c r="D5" s="15"/>
      <c r="E5" s="122" t="s">
        <v>192</v>
      </c>
      <c r="F5" s="122">
        <v>21232</v>
      </c>
      <c r="G5" s="10">
        <v>2069.8000000000002</v>
      </c>
      <c r="H5" s="10">
        <v>257</v>
      </c>
      <c r="I5" s="10"/>
    </row>
    <row r="6" spans="2:12" x14ac:dyDescent="0.3">
      <c r="B6" s="15" t="s">
        <v>146</v>
      </c>
      <c r="D6" s="15"/>
      <c r="E6" s="122"/>
      <c r="F6" s="122" t="s">
        <v>220</v>
      </c>
      <c r="G6" s="122">
        <f>+G5+G4</f>
        <v>4433</v>
      </c>
      <c r="H6" s="122">
        <f>+H5+H4</f>
        <v>542</v>
      </c>
      <c r="I6" s="10">
        <f>+G6/H6</f>
        <v>8.1789667896678964</v>
      </c>
    </row>
    <row r="7" spans="2:12" x14ac:dyDescent="0.3">
      <c r="B7" s="15" t="s">
        <v>244</v>
      </c>
      <c r="C7" s="15"/>
      <c r="D7" s="15"/>
      <c r="E7" s="15"/>
      <c r="F7" s="15"/>
      <c r="G7" s="15">
        <f>+G3+G4+G5</f>
        <v>5864.4</v>
      </c>
      <c r="H7" s="15">
        <f>+H3+H4+H5</f>
        <v>627</v>
      </c>
      <c r="K7" s="138" t="s">
        <v>189</v>
      </c>
      <c r="L7" s="138" t="s">
        <v>188</v>
      </c>
    </row>
    <row r="8" spans="2:12" x14ac:dyDescent="0.3">
      <c r="B8" s="58"/>
      <c r="C8" s="15"/>
      <c r="D8" s="58"/>
      <c r="E8" s="58"/>
      <c r="F8" s="58"/>
      <c r="G8" s="225" t="s">
        <v>151</v>
      </c>
      <c r="H8" s="225"/>
      <c r="I8" s="137">
        <f>+I3</f>
        <v>16.84</v>
      </c>
      <c r="J8" s="138" t="s">
        <v>191</v>
      </c>
      <c r="K8" s="138">
        <v>182.6</v>
      </c>
      <c r="L8" s="138">
        <v>17</v>
      </c>
    </row>
    <row r="9" spans="2:12" x14ac:dyDescent="0.3">
      <c r="B9" s="58"/>
      <c r="C9" s="15"/>
      <c r="D9" s="58"/>
      <c r="E9" s="58"/>
      <c r="F9" s="58"/>
      <c r="G9" s="226" t="s">
        <v>152</v>
      </c>
      <c r="H9" s="226"/>
      <c r="I9" s="137">
        <f>+I6</f>
        <v>8.1789667896678964</v>
      </c>
      <c r="J9" s="138" t="s">
        <v>192</v>
      </c>
      <c r="K9" s="138">
        <f>1715.6+1757.3</f>
        <v>3472.8999999999996</v>
      </c>
      <c r="L9" s="138">
        <f>224+228</f>
        <v>452</v>
      </c>
    </row>
    <row r="13" spans="2:12" ht="15" thickBot="1" x14ac:dyDescent="0.35"/>
    <row r="14" spans="2:12" ht="15.6" thickTop="1" thickBot="1" x14ac:dyDescent="0.35">
      <c r="B14" s="105" t="s">
        <v>228</v>
      </c>
      <c r="C14" s="208" t="s">
        <v>209</v>
      </c>
      <c r="D14" s="208"/>
      <c r="E14" s="106" t="s">
        <v>229</v>
      </c>
      <c r="F14" s="62" t="s">
        <v>2</v>
      </c>
      <c r="G14" s="62" t="s">
        <v>3</v>
      </c>
      <c r="H14" s="62"/>
      <c r="I14" s="62"/>
      <c r="J14" s="62"/>
      <c r="K14" s="62" t="s">
        <v>4</v>
      </c>
    </row>
    <row r="15" spans="2:12" ht="15.6" thickTop="1" thickBot="1" x14ac:dyDescent="0.35">
      <c r="B15" s="103" t="s">
        <v>85</v>
      </c>
      <c r="C15" s="142" t="s">
        <v>213</v>
      </c>
      <c r="D15" s="100" t="s">
        <v>212</v>
      </c>
      <c r="E15" s="97">
        <v>1.61</v>
      </c>
      <c r="F15" s="97">
        <v>1.61</v>
      </c>
      <c r="G15" s="98">
        <f>+F15-E15</f>
        <v>0</v>
      </c>
      <c r="H15" s="98"/>
      <c r="I15" s="98"/>
      <c r="J15" s="98"/>
      <c r="K15" s="99">
        <v>3</v>
      </c>
    </row>
    <row r="16" spans="2:12" ht="15.6" thickTop="1" thickBot="1" x14ac:dyDescent="0.35">
      <c r="B16" s="104" t="s">
        <v>9</v>
      </c>
      <c r="C16" s="143" t="s">
        <v>214</v>
      </c>
      <c r="D16" s="100" t="s">
        <v>212</v>
      </c>
      <c r="E16" s="100">
        <v>0.92</v>
      </c>
      <c r="F16" s="100">
        <v>0.92</v>
      </c>
      <c r="G16" s="98">
        <f>+F16-E16</f>
        <v>0</v>
      </c>
      <c r="H16" s="101"/>
      <c r="I16" s="101"/>
      <c r="J16" s="101"/>
      <c r="K16" s="99">
        <v>12</v>
      </c>
    </row>
    <row r="17" spans="2:12" ht="15.6" thickTop="1" thickBot="1" x14ac:dyDescent="0.35">
      <c r="B17" s="104" t="s">
        <v>13</v>
      </c>
      <c r="C17" s="143" t="s">
        <v>215</v>
      </c>
      <c r="D17" s="100" t="s">
        <v>212</v>
      </c>
      <c r="E17" s="100">
        <v>0.8</v>
      </c>
      <c r="F17" s="100">
        <v>0.8</v>
      </c>
      <c r="G17" s="98">
        <f>+F17-E17</f>
        <v>0</v>
      </c>
      <c r="H17" s="101"/>
      <c r="I17" s="101"/>
      <c r="J17" s="101"/>
      <c r="K17" s="99">
        <v>7</v>
      </c>
    </row>
    <row r="18" spans="2:12" ht="15.6" thickTop="1" thickBot="1" x14ac:dyDescent="0.35">
      <c r="B18" s="103" t="s">
        <v>86</v>
      </c>
      <c r="C18" s="209" t="s">
        <v>212</v>
      </c>
      <c r="D18" s="210"/>
      <c r="E18" s="220">
        <v>153.78</v>
      </c>
      <c r="F18" s="220">
        <v>157.94999999999999</v>
      </c>
      <c r="G18" s="220">
        <f>+F18-E18</f>
        <v>4.1699999999999875</v>
      </c>
      <c r="H18" s="102"/>
      <c r="I18" s="102"/>
      <c r="J18" s="102"/>
      <c r="K18" s="99">
        <v>3</v>
      </c>
    </row>
    <row r="19" spans="2:12" ht="15.6" thickTop="1" thickBot="1" x14ac:dyDescent="0.35">
      <c r="B19" s="104" t="s">
        <v>11</v>
      </c>
      <c r="C19" s="202" t="s">
        <v>212</v>
      </c>
      <c r="D19" s="203"/>
      <c r="E19" s="221"/>
      <c r="F19" s="221"/>
      <c r="G19" s="221"/>
      <c r="H19" s="102"/>
      <c r="I19" s="102"/>
      <c r="J19" s="102"/>
      <c r="K19" s="99">
        <v>7</v>
      </c>
    </row>
    <row r="20" spans="2:12" ht="15.6" thickTop="1" thickBot="1" x14ac:dyDescent="0.35">
      <c r="B20" s="104" t="s">
        <v>12</v>
      </c>
      <c r="C20" s="202" t="s">
        <v>212</v>
      </c>
      <c r="D20" s="203"/>
      <c r="E20" s="221"/>
      <c r="F20" s="221"/>
      <c r="G20" s="221"/>
      <c r="H20" s="102">
        <f>+G18*I3</f>
        <v>70.222799999999793</v>
      </c>
      <c r="I20" s="102"/>
      <c r="J20" s="102"/>
      <c r="K20" s="99">
        <v>10</v>
      </c>
      <c r="L20" s="56"/>
    </row>
    <row r="21" spans="2:12" ht="15.6" thickTop="1" thickBot="1" x14ac:dyDescent="0.35">
      <c r="B21" s="104" t="s">
        <v>89</v>
      </c>
      <c r="C21" s="202" t="s">
        <v>212</v>
      </c>
      <c r="D21" s="203"/>
      <c r="E21" s="221"/>
      <c r="F21" s="221"/>
      <c r="G21" s="221"/>
      <c r="H21" s="102"/>
      <c r="I21" s="102"/>
      <c r="J21" s="102"/>
      <c r="K21" s="99">
        <v>16</v>
      </c>
    </row>
    <row r="22" spans="2:12" ht="15.6" thickTop="1" thickBot="1" x14ac:dyDescent="0.35">
      <c r="B22" s="104" t="s">
        <v>147</v>
      </c>
      <c r="C22" s="202" t="s">
        <v>212</v>
      </c>
      <c r="D22" s="203"/>
      <c r="E22" s="222"/>
      <c r="F22" s="222"/>
      <c r="G22" s="222"/>
      <c r="H22" s="102"/>
      <c r="I22" s="102"/>
      <c r="J22" s="102"/>
      <c r="K22" s="99">
        <v>10</v>
      </c>
    </row>
    <row r="23" spans="2:12" ht="15.6" thickTop="1" thickBot="1" x14ac:dyDescent="0.35">
      <c r="B23" s="92" t="s">
        <v>87</v>
      </c>
      <c r="C23" s="204" t="s">
        <v>210</v>
      </c>
      <c r="D23" s="205"/>
      <c r="E23" s="94">
        <v>12.37</v>
      </c>
      <c r="F23" s="94">
        <v>13.24</v>
      </c>
      <c r="G23" s="98">
        <f t="shared" ref="G23:G28" si="0">+F23-E23</f>
        <v>0.87000000000000099</v>
      </c>
      <c r="H23" s="95">
        <f>+G23*I3</f>
        <v>14.650800000000016</v>
      </c>
      <c r="I23" s="95"/>
      <c r="J23" s="95"/>
      <c r="K23" s="99">
        <v>15</v>
      </c>
    </row>
    <row r="24" spans="2:12" ht="15.6" thickTop="1" thickBot="1" x14ac:dyDescent="0.35">
      <c r="B24" s="92" t="s">
        <v>88</v>
      </c>
      <c r="C24" s="206" t="s">
        <v>210</v>
      </c>
      <c r="D24" s="207"/>
      <c r="E24" s="94">
        <v>11.9</v>
      </c>
      <c r="F24" s="94">
        <v>13.54</v>
      </c>
      <c r="G24" s="98">
        <f t="shared" si="0"/>
        <v>1.6399999999999988</v>
      </c>
      <c r="H24" s="95">
        <f>+G24*I3</f>
        <v>27.617599999999978</v>
      </c>
      <c r="I24" s="95"/>
      <c r="J24" s="95"/>
      <c r="K24" s="99">
        <v>28</v>
      </c>
    </row>
    <row r="25" spans="2:12" ht="15.6" thickTop="1" thickBot="1" x14ac:dyDescent="0.35">
      <c r="B25" s="93" t="s">
        <v>10</v>
      </c>
      <c r="C25" s="206" t="s">
        <v>210</v>
      </c>
      <c r="D25" s="207"/>
      <c r="E25" s="94">
        <v>10.9</v>
      </c>
      <c r="F25" s="94">
        <v>11.22</v>
      </c>
      <c r="G25" s="98">
        <f t="shared" si="0"/>
        <v>0.32000000000000028</v>
      </c>
      <c r="H25" s="95">
        <f>+G25*I3</f>
        <v>5.3888000000000051</v>
      </c>
      <c r="I25" s="95"/>
      <c r="J25" s="95"/>
      <c r="K25" s="99">
        <v>7</v>
      </c>
    </row>
    <row r="26" spans="2:12" ht="15.6" thickTop="1" thickBot="1" x14ac:dyDescent="0.35">
      <c r="B26" s="93" t="s">
        <v>149</v>
      </c>
      <c r="C26" s="206" t="s">
        <v>210</v>
      </c>
      <c r="D26" s="207"/>
      <c r="E26" s="94">
        <v>0.8</v>
      </c>
      <c r="F26" s="94">
        <v>1.1399999999999999</v>
      </c>
      <c r="G26" s="98">
        <f t="shared" si="0"/>
        <v>0.33999999999999986</v>
      </c>
      <c r="H26" s="95">
        <f>+G26*I3</f>
        <v>5.7255999999999974</v>
      </c>
      <c r="I26" s="95"/>
      <c r="J26" s="95"/>
      <c r="K26" s="99">
        <v>6</v>
      </c>
    </row>
    <row r="27" spans="2:12" ht="15.6" thickTop="1" thickBot="1" x14ac:dyDescent="0.35">
      <c r="B27" s="93" t="s">
        <v>16</v>
      </c>
      <c r="C27" s="206" t="s">
        <v>210</v>
      </c>
      <c r="D27" s="207"/>
      <c r="E27" s="96">
        <v>35.15</v>
      </c>
      <c r="F27" s="96">
        <v>35.200000000000003</v>
      </c>
      <c r="G27" s="98">
        <f t="shared" si="0"/>
        <v>5.0000000000004263E-2</v>
      </c>
      <c r="H27" s="95">
        <f>+G27*I3</f>
        <v>0.8420000000000718</v>
      </c>
      <c r="I27" s="96"/>
      <c r="J27" s="96"/>
      <c r="K27" s="99">
        <v>2</v>
      </c>
    </row>
    <row r="28" spans="2:12" ht="15.6" thickTop="1" thickBot="1" x14ac:dyDescent="0.35">
      <c r="B28" s="67" t="s">
        <v>90</v>
      </c>
      <c r="C28" s="211" t="s">
        <v>211</v>
      </c>
      <c r="D28" s="212"/>
      <c r="E28" s="227">
        <v>139.05000000000001</v>
      </c>
      <c r="F28" s="227">
        <v>143.34</v>
      </c>
      <c r="G28" s="220">
        <f t="shared" si="0"/>
        <v>4.289999999999992</v>
      </c>
      <c r="H28" s="223">
        <f>+G28*I3</f>
        <v>72.243599999999859</v>
      </c>
      <c r="I28" s="223"/>
      <c r="J28" s="223"/>
      <c r="K28" s="99">
        <v>7</v>
      </c>
    </row>
    <row r="29" spans="2:12" ht="15.6" thickTop="1" thickBot="1" x14ac:dyDescent="0.35">
      <c r="B29" s="67" t="s">
        <v>14</v>
      </c>
      <c r="C29" s="213"/>
      <c r="D29" s="214"/>
      <c r="E29" s="228"/>
      <c r="F29" s="228"/>
      <c r="G29" s="221"/>
      <c r="H29" s="224"/>
      <c r="I29" s="224"/>
      <c r="J29" s="224"/>
      <c r="K29" s="99">
        <v>12</v>
      </c>
    </row>
    <row r="30" spans="2:12" ht="15.6" thickTop="1" thickBot="1" x14ac:dyDescent="0.35">
      <c r="B30" s="67" t="s">
        <v>148</v>
      </c>
      <c r="C30" s="213"/>
      <c r="D30" s="214"/>
      <c r="E30" s="228"/>
      <c r="F30" s="228"/>
      <c r="G30" s="221"/>
      <c r="H30" s="224"/>
      <c r="I30" s="224"/>
      <c r="J30" s="224"/>
      <c r="K30" s="99">
        <v>12</v>
      </c>
    </row>
    <row r="31" spans="2:12" ht="15.6" thickTop="1" thickBot="1" x14ac:dyDescent="0.35">
      <c r="B31" s="67" t="s">
        <v>15</v>
      </c>
      <c r="C31" s="213"/>
      <c r="D31" s="214"/>
      <c r="E31" s="228"/>
      <c r="F31" s="228"/>
      <c r="G31" s="221"/>
      <c r="H31" s="224"/>
      <c r="I31" s="224"/>
      <c r="J31" s="224"/>
      <c r="K31" s="99">
        <v>10</v>
      </c>
    </row>
    <row r="32" spans="2:12" ht="15.6" thickTop="1" thickBot="1" x14ac:dyDescent="0.35">
      <c r="B32" s="67" t="s">
        <v>17</v>
      </c>
      <c r="C32" s="215"/>
      <c r="D32" s="216"/>
      <c r="E32" s="229"/>
      <c r="F32" s="229"/>
      <c r="G32" s="222"/>
      <c r="H32" s="224"/>
      <c r="I32" s="224"/>
      <c r="J32" s="224"/>
      <c r="K32" s="99">
        <v>17</v>
      </c>
      <c r="L32" s="56"/>
    </row>
    <row r="33" spans="2:11" ht="15.6" thickTop="1" thickBot="1" x14ac:dyDescent="0.35">
      <c r="B33" s="66" t="s">
        <v>92</v>
      </c>
      <c r="C33" s="6"/>
      <c r="D33" s="6"/>
      <c r="E33" s="6">
        <v>6.92</v>
      </c>
      <c r="F33" s="6">
        <v>7.2</v>
      </c>
      <c r="G33" s="5">
        <f>+F33-E33</f>
        <v>0.28000000000000025</v>
      </c>
      <c r="H33" s="5"/>
      <c r="I33" s="5"/>
      <c r="J33" s="5"/>
      <c r="K33" s="99">
        <f>+G33*I$3</f>
        <v>4.7152000000000038</v>
      </c>
    </row>
    <row r="34" spans="2:11" ht="15.6" thickTop="1" thickBot="1" x14ac:dyDescent="0.35">
      <c r="B34" s="66" t="s">
        <v>93</v>
      </c>
      <c r="C34" s="6"/>
      <c r="D34" s="6"/>
      <c r="E34" s="6">
        <v>24.4</v>
      </c>
      <c r="F34" s="6">
        <v>25</v>
      </c>
      <c r="G34" s="5">
        <f t="shared" ref="G34:G97" si="1">+F34-E34</f>
        <v>0.60000000000000142</v>
      </c>
      <c r="H34" s="5"/>
      <c r="I34" s="5"/>
      <c r="J34" s="5"/>
      <c r="K34" s="99">
        <f t="shared" ref="K34:K83" si="2">+G34*I$3</f>
        <v>10.104000000000024</v>
      </c>
    </row>
    <row r="35" spans="2:11" ht="15.6" thickTop="1" thickBot="1" x14ac:dyDescent="0.35">
      <c r="B35" s="66" t="s">
        <v>94</v>
      </c>
      <c r="C35" s="32"/>
      <c r="D35" s="5"/>
      <c r="E35" s="32">
        <v>42.57</v>
      </c>
      <c r="F35" s="32">
        <v>44.58</v>
      </c>
      <c r="G35" s="5">
        <f t="shared" si="1"/>
        <v>2.009999999999998</v>
      </c>
      <c r="H35" s="5"/>
      <c r="I35" s="5"/>
      <c r="J35" s="5"/>
      <c r="K35" s="99">
        <f t="shared" si="2"/>
        <v>33.84839999999997</v>
      </c>
    </row>
    <row r="36" spans="2:11" ht="15.6" thickTop="1" thickBot="1" x14ac:dyDescent="0.35">
      <c r="B36" s="66" t="s">
        <v>95</v>
      </c>
      <c r="C36" s="32"/>
      <c r="D36" s="6"/>
      <c r="E36" s="32">
        <v>12.16</v>
      </c>
      <c r="F36" s="32">
        <v>13.58</v>
      </c>
      <c r="G36" s="5">
        <f t="shared" si="1"/>
        <v>1.42</v>
      </c>
      <c r="H36" s="5"/>
      <c r="I36" s="5"/>
      <c r="J36" s="5"/>
      <c r="K36" s="99">
        <f t="shared" si="2"/>
        <v>23.912799999999997</v>
      </c>
    </row>
    <row r="37" spans="2:11" ht="15.6" thickTop="1" thickBot="1" x14ac:dyDescent="0.35">
      <c r="B37" s="66" t="s">
        <v>96</v>
      </c>
      <c r="C37" s="32"/>
      <c r="D37" s="6"/>
      <c r="E37" s="32">
        <v>7.41</v>
      </c>
      <c r="F37" s="32">
        <v>7.41</v>
      </c>
      <c r="G37" s="5">
        <f t="shared" si="1"/>
        <v>0</v>
      </c>
      <c r="H37" s="5"/>
      <c r="I37" s="5"/>
      <c r="J37" s="5"/>
      <c r="K37" s="99">
        <v>2</v>
      </c>
    </row>
    <row r="38" spans="2:11" ht="15.6" thickTop="1" thickBot="1" x14ac:dyDescent="0.35">
      <c r="B38" s="66" t="s">
        <v>97</v>
      </c>
      <c r="C38" s="32"/>
      <c r="D38" s="6"/>
      <c r="E38" s="32">
        <v>22.76</v>
      </c>
      <c r="F38" s="32">
        <v>22.76</v>
      </c>
      <c r="G38" s="5">
        <f t="shared" si="1"/>
        <v>0</v>
      </c>
      <c r="H38" s="5"/>
      <c r="I38" s="5"/>
      <c r="J38" s="5"/>
      <c r="K38" s="99">
        <v>2</v>
      </c>
    </row>
    <row r="39" spans="2:11" ht="15.6" thickTop="1" thickBot="1" x14ac:dyDescent="0.35">
      <c r="B39" s="66" t="s">
        <v>98</v>
      </c>
      <c r="C39" s="32"/>
      <c r="D39" s="6"/>
      <c r="E39" s="32">
        <v>10.59</v>
      </c>
      <c r="F39" s="32">
        <v>11.78</v>
      </c>
      <c r="G39" s="5">
        <f t="shared" si="1"/>
        <v>1.1899999999999995</v>
      </c>
      <c r="H39" s="5"/>
      <c r="I39" s="5"/>
      <c r="J39" s="5"/>
      <c r="K39" s="99">
        <f t="shared" si="2"/>
        <v>20.039599999999993</v>
      </c>
    </row>
    <row r="40" spans="2:11" ht="15.6" thickTop="1" thickBot="1" x14ac:dyDescent="0.35">
      <c r="B40" s="66" t="s">
        <v>99</v>
      </c>
      <c r="C40" s="32"/>
      <c r="D40" s="6"/>
      <c r="E40" s="32">
        <v>27.35</v>
      </c>
      <c r="F40" s="32">
        <v>28.16</v>
      </c>
      <c r="G40" s="5">
        <f t="shared" si="1"/>
        <v>0.80999999999999872</v>
      </c>
      <c r="H40" s="5"/>
      <c r="I40" s="5"/>
      <c r="J40" s="5"/>
      <c r="K40" s="99">
        <f t="shared" si="2"/>
        <v>13.640399999999978</v>
      </c>
    </row>
    <row r="41" spans="2:11" ht="15.6" thickTop="1" thickBot="1" x14ac:dyDescent="0.35">
      <c r="B41" s="66" t="s">
        <v>100</v>
      </c>
      <c r="C41" s="32"/>
      <c r="D41" s="6"/>
      <c r="E41" s="32">
        <v>14.53</v>
      </c>
      <c r="F41" s="32">
        <v>14.6</v>
      </c>
      <c r="G41" s="5">
        <f t="shared" si="1"/>
        <v>7.0000000000000284E-2</v>
      </c>
      <c r="H41" s="5"/>
      <c r="I41" s="5"/>
      <c r="J41" s="5"/>
      <c r="K41" s="99">
        <v>5</v>
      </c>
    </row>
    <row r="42" spans="2:11" ht="15.6" thickTop="1" thickBot="1" x14ac:dyDescent="0.35">
      <c r="B42" s="66" t="s">
        <v>101</v>
      </c>
      <c r="C42" s="32"/>
      <c r="D42" s="6"/>
      <c r="E42" s="32">
        <v>12.55</v>
      </c>
      <c r="F42" s="32">
        <v>12.64</v>
      </c>
      <c r="G42" s="5">
        <f t="shared" si="1"/>
        <v>8.9999999999999858E-2</v>
      </c>
      <c r="H42" s="5"/>
      <c r="I42" s="5"/>
      <c r="J42" s="5"/>
      <c r="K42" s="99">
        <v>4</v>
      </c>
    </row>
    <row r="43" spans="2:11" ht="15.6" thickTop="1" thickBot="1" x14ac:dyDescent="0.35">
      <c r="B43" s="66" t="s">
        <v>102</v>
      </c>
      <c r="C43" s="32"/>
      <c r="D43" s="6"/>
      <c r="E43" s="32">
        <v>3.05</v>
      </c>
      <c r="F43" s="32">
        <v>3.05</v>
      </c>
      <c r="G43" s="5">
        <f t="shared" si="1"/>
        <v>0</v>
      </c>
      <c r="H43" s="5"/>
      <c r="I43" s="5"/>
      <c r="J43" s="5"/>
      <c r="K43" s="99">
        <v>2</v>
      </c>
    </row>
    <row r="44" spans="2:11" ht="15.6" thickTop="1" thickBot="1" x14ac:dyDescent="0.35">
      <c r="B44" s="66" t="s">
        <v>103</v>
      </c>
      <c r="C44" s="32"/>
      <c r="D44" s="6"/>
      <c r="E44" s="32">
        <v>17.8</v>
      </c>
      <c r="F44" s="32">
        <v>18.600000000000001</v>
      </c>
      <c r="G44" s="5">
        <f t="shared" si="1"/>
        <v>0.80000000000000071</v>
      </c>
      <c r="H44" s="5"/>
      <c r="I44" s="5"/>
      <c r="J44" s="5"/>
      <c r="K44" s="99">
        <f t="shared" si="2"/>
        <v>13.472000000000012</v>
      </c>
    </row>
    <row r="45" spans="2:11" ht="15.6" thickTop="1" thickBot="1" x14ac:dyDescent="0.35">
      <c r="B45" s="66" t="s">
        <v>104</v>
      </c>
      <c r="C45" s="32"/>
      <c r="D45" s="10"/>
      <c r="E45" s="32">
        <v>42.4</v>
      </c>
      <c r="F45" s="32">
        <v>43.99</v>
      </c>
      <c r="G45" s="5">
        <f t="shared" si="1"/>
        <v>1.5900000000000034</v>
      </c>
      <c r="H45" s="5"/>
      <c r="I45" s="5"/>
      <c r="J45" s="5"/>
      <c r="K45" s="99">
        <f t="shared" si="2"/>
        <v>26.775600000000058</v>
      </c>
    </row>
    <row r="46" spans="2:11" ht="15.6" thickTop="1" thickBot="1" x14ac:dyDescent="0.35">
      <c r="B46" s="66" t="s">
        <v>105</v>
      </c>
      <c r="C46" s="32"/>
      <c r="D46" s="10"/>
      <c r="E46" s="32">
        <v>40.72</v>
      </c>
      <c r="F46" s="32">
        <v>43.2</v>
      </c>
      <c r="G46" s="5">
        <f>+F46-E46</f>
        <v>2.480000000000004</v>
      </c>
      <c r="H46" s="5"/>
      <c r="I46" s="5"/>
      <c r="J46" s="5"/>
      <c r="K46" s="99">
        <f t="shared" si="2"/>
        <v>41.763200000000069</v>
      </c>
    </row>
    <row r="47" spans="2:11" ht="15.6" thickTop="1" thickBot="1" x14ac:dyDescent="0.35">
      <c r="B47" s="66" t="s">
        <v>106</v>
      </c>
      <c r="C47" s="32"/>
      <c r="D47" s="10"/>
      <c r="E47" s="32">
        <v>14.79</v>
      </c>
      <c r="F47" s="32">
        <v>70.260000000000005</v>
      </c>
      <c r="G47" s="5">
        <f t="shared" si="1"/>
        <v>55.470000000000006</v>
      </c>
      <c r="H47" s="5"/>
      <c r="I47" s="5"/>
      <c r="J47" s="5"/>
      <c r="K47" s="99">
        <f t="shared" si="2"/>
        <v>934.11480000000006</v>
      </c>
    </row>
    <row r="48" spans="2:11" ht="15.6" thickTop="1" thickBot="1" x14ac:dyDescent="0.35">
      <c r="B48" s="66" t="s">
        <v>18</v>
      </c>
      <c r="C48" s="32"/>
      <c r="D48" s="10"/>
      <c r="E48" s="32">
        <v>1.67</v>
      </c>
      <c r="F48" s="32">
        <v>1.86</v>
      </c>
      <c r="G48" s="5">
        <f t="shared" si="1"/>
        <v>0.19000000000000017</v>
      </c>
      <c r="H48" s="5"/>
      <c r="I48" s="5"/>
      <c r="J48" s="5"/>
      <c r="K48" s="99">
        <f t="shared" si="2"/>
        <v>3.1996000000000029</v>
      </c>
    </row>
    <row r="49" spans="2:11" ht="15.6" thickTop="1" thickBot="1" x14ac:dyDescent="0.35">
      <c r="B49" s="66" t="s">
        <v>19</v>
      </c>
      <c r="C49" s="32"/>
      <c r="D49" s="10"/>
      <c r="E49" s="32">
        <v>78.45</v>
      </c>
      <c r="F49" s="32">
        <v>78.45</v>
      </c>
      <c r="G49" s="5">
        <f t="shared" si="1"/>
        <v>0</v>
      </c>
      <c r="H49" s="5"/>
      <c r="I49" s="5"/>
      <c r="J49" s="5"/>
      <c r="K49" s="99">
        <f t="shared" si="2"/>
        <v>0</v>
      </c>
    </row>
    <row r="50" spans="2:11" ht="15.6" thickTop="1" thickBot="1" x14ac:dyDescent="0.35">
      <c r="B50" s="66" t="s">
        <v>107</v>
      </c>
      <c r="C50" s="32"/>
      <c r="D50" s="10"/>
      <c r="E50" s="32">
        <v>27.44</v>
      </c>
      <c r="F50" s="32">
        <v>29.29</v>
      </c>
      <c r="G50" s="5">
        <f t="shared" si="1"/>
        <v>1.8499999999999979</v>
      </c>
      <c r="H50" s="5"/>
      <c r="I50" s="5"/>
      <c r="J50" s="5"/>
      <c r="K50" s="99">
        <f t="shared" si="2"/>
        <v>31.153999999999964</v>
      </c>
    </row>
    <row r="51" spans="2:11" ht="15.6" thickTop="1" thickBot="1" x14ac:dyDescent="0.35">
      <c r="B51" s="66" t="s">
        <v>108</v>
      </c>
      <c r="C51" s="32"/>
      <c r="D51" s="10"/>
      <c r="E51" s="32">
        <v>5.96</v>
      </c>
      <c r="F51" s="32">
        <v>5.96</v>
      </c>
      <c r="G51" s="5">
        <f t="shared" si="1"/>
        <v>0</v>
      </c>
      <c r="H51" s="5"/>
      <c r="I51" s="5"/>
      <c r="J51" s="5"/>
      <c r="K51" s="99">
        <f t="shared" si="2"/>
        <v>0</v>
      </c>
    </row>
    <row r="52" spans="2:11" ht="15.6" thickTop="1" thickBot="1" x14ac:dyDescent="0.35">
      <c r="B52" s="66" t="s">
        <v>20</v>
      </c>
      <c r="C52" s="32"/>
      <c r="D52" s="10"/>
      <c r="E52" s="32">
        <v>23.34</v>
      </c>
      <c r="F52" s="32">
        <v>24.7</v>
      </c>
      <c r="G52" s="5">
        <f t="shared" si="1"/>
        <v>1.3599999999999994</v>
      </c>
      <c r="H52" s="5"/>
      <c r="I52" s="5"/>
      <c r="J52" s="5"/>
      <c r="K52" s="99">
        <f t="shared" si="2"/>
        <v>22.902399999999989</v>
      </c>
    </row>
    <row r="53" spans="2:11" ht="15.6" thickTop="1" thickBot="1" x14ac:dyDescent="0.35">
      <c r="B53" s="66" t="s">
        <v>21</v>
      </c>
      <c r="C53" s="32"/>
      <c r="D53" s="10"/>
      <c r="E53" s="32">
        <v>4.43</v>
      </c>
      <c r="F53" s="32">
        <v>4.7</v>
      </c>
      <c r="G53" s="5">
        <f t="shared" si="1"/>
        <v>0.27000000000000046</v>
      </c>
      <c r="H53" s="5"/>
      <c r="I53" s="5"/>
      <c r="J53" s="5"/>
      <c r="K53" s="99">
        <f t="shared" si="2"/>
        <v>4.5468000000000082</v>
      </c>
    </row>
    <row r="54" spans="2:11" ht="15.6" thickTop="1" thickBot="1" x14ac:dyDescent="0.35">
      <c r="B54" s="66" t="s">
        <v>22</v>
      </c>
      <c r="C54" s="32"/>
      <c r="D54" s="10"/>
      <c r="E54" s="32">
        <v>56.77</v>
      </c>
      <c r="F54" s="32">
        <v>57.31</v>
      </c>
      <c r="G54" s="5">
        <f t="shared" si="1"/>
        <v>0.53999999999999915</v>
      </c>
      <c r="H54" s="5"/>
      <c r="I54" s="5"/>
      <c r="J54" s="5"/>
      <c r="K54" s="99">
        <f t="shared" si="2"/>
        <v>9.0935999999999861</v>
      </c>
    </row>
    <row r="55" spans="2:11" ht="15.6" thickTop="1" thickBot="1" x14ac:dyDescent="0.35">
      <c r="B55" s="66" t="s">
        <v>23</v>
      </c>
      <c r="C55" s="32"/>
      <c r="D55" s="10"/>
      <c r="E55" s="32">
        <v>12.82</v>
      </c>
      <c r="F55" s="32">
        <v>13.04</v>
      </c>
      <c r="G55" s="5">
        <f t="shared" si="1"/>
        <v>0.21999999999999886</v>
      </c>
      <c r="H55" s="5"/>
      <c r="I55" s="5"/>
      <c r="J55" s="5"/>
      <c r="K55" s="99">
        <f t="shared" si="2"/>
        <v>3.704799999999981</v>
      </c>
    </row>
    <row r="56" spans="2:11" ht="15.6" thickTop="1" thickBot="1" x14ac:dyDescent="0.35">
      <c r="B56" s="66" t="s">
        <v>24</v>
      </c>
      <c r="C56" s="32"/>
      <c r="D56" s="10"/>
      <c r="E56" s="32">
        <v>11.55</v>
      </c>
      <c r="F56" s="32">
        <v>11.66</v>
      </c>
      <c r="G56" s="5">
        <f t="shared" si="1"/>
        <v>0.10999999999999943</v>
      </c>
      <c r="H56" s="5"/>
      <c r="I56" s="5"/>
      <c r="J56" s="5"/>
      <c r="K56" s="99">
        <f t="shared" si="2"/>
        <v>1.8523999999999905</v>
      </c>
    </row>
    <row r="57" spans="2:11" ht="15.6" thickTop="1" thickBot="1" x14ac:dyDescent="0.35">
      <c r="B57" s="66" t="s">
        <v>25</v>
      </c>
      <c r="C57" s="32"/>
      <c r="D57" s="10"/>
      <c r="E57" s="32">
        <v>2.2799999999999998</v>
      </c>
      <c r="F57" s="32">
        <v>2.2799999999999998</v>
      </c>
      <c r="G57" s="5">
        <f t="shared" si="1"/>
        <v>0</v>
      </c>
      <c r="H57" s="5"/>
      <c r="I57" s="5"/>
      <c r="J57" s="5"/>
      <c r="K57" s="99">
        <f t="shared" si="2"/>
        <v>0</v>
      </c>
    </row>
    <row r="58" spans="2:11" ht="15.6" thickTop="1" thickBot="1" x14ac:dyDescent="0.35">
      <c r="B58" s="66" t="s">
        <v>26</v>
      </c>
      <c r="C58" s="32"/>
      <c r="D58" s="10"/>
      <c r="E58" s="32">
        <v>17.329999999999998</v>
      </c>
      <c r="F58" s="32">
        <v>17.579999999999998</v>
      </c>
      <c r="G58" s="5">
        <f t="shared" si="1"/>
        <v>0.25</v>
      </c>
      <c r="H58" s="5"/>
      <c r="I58" s="5"/>
      <c r="J58" s="5"/>
      <c r="K58" s="99">
        <f t="shared" si="2"/>
        <v>4.21</v>
      </c>
    </row>
    <row r="59" spans="2:11" ht="15.6" thickTop="1" thickBot="1" x14ac:dyDescent="0.35">
      <c r="B59" s="66" t="s">
        <v>27</v>
      </c>
      <c r="C59" s="32"/>
      <c r="D59" s="10"/>
      <c r="E59" s="32">
        <v>20.73</v>
      </c>
      <c r="F59" s="32">
        <v>22.42</v>
      </c>
      <c r="G59" s="5">
        <f t="shared" si="1"/>
        <v>1.6900000000000013</v>
      </c>
      <c r="H59" s="5"/>
      <c r="I59" s="5"/>
      <c r="J59" s="5"/>
      <c r="K59" s="99">
        <f t="shared" si="2"/>
        <v>28.45960000000002</v>
      </c>
    </row>
    <row r="60" spans="2:11" ht="15.6" thickTop="1" thickBot="1" x14ac:dyDescent="0.35">
      <c r="B60" s="66" t="s">
        <v>109</v>
      </c>
      <c r="C60" s="32"/>
      <c r="D60" s="10"/>
      <c r="E60" s="32">
        <v>51.87</v>
      </c>
      <c r="F60" s="32">
        <v>52.47</v>
      </c>
      <c r="G60" s="5">
        <f t="shared" si="1"/>
        <v>0.60000000000000142</v>
      </c>
      <c r="H60" s="5"/>
      <c r="I60" s="5"/>
      <c r="J60" s="5"/>
      <c r="K60" s="99">
        <f t="shared" si="2"/>
        <v>10.104000000000024</v>
      </c>
    </row>
    <row r="61" spans="2:11" ht="15.6" thickTop="1" thickBot="1" x14ac:dyDescent="0.35">
      <c r="B61" s="66" t="s">
        <v>28</v>
      </c>
      <c r="C61" s="32"/>
      <c r="D61" s="10"/>
      <c r="E61" s="32">
        <v>9.42</v>
      </c>
      <c r="F61" s="32">
        <v>9.49</v>
      </c>
      <c r="G61" s="5">
        <f t="shared" si="1"/>
        <v>7.0000000000000284E-2</v>
      </c>
      <c r="H61" s="5"/>
      <c r="I61" s="5"/>
      <c r="J61" s="5"/>
      <c r="K61" s="99">
        <f t="shared" si="2"/>
        <v>1.1788000000000047</v>
      </c>
    </row>
    <row r="62" spans="2:11" ht="15.6" thickTop="1" thickBot="1" x14ac:dyDescent="0.35">
      <c r="B62" s="66" t="s">
        <v>29</v>
      </c>
      <c r="C62" s="32"/>
      <c r="D62" s="10"/>
      <c r="E62" s="32">
        <v>34.770000000000003</v>
      </c>
      <c r="F62" s="32">
        <v>34.9</v>
      </c>
      <c r="G62" s="5">
        <f t="shared" si="1"/>
        <v>0.12999999999999545</v>
      </c>
      <c r="H62" s="5"/>
      <c r="I62" s="5"/>
      <c r="J62" s="5"/>
      <c r="K62" s="99">
        <f t="shared" si="2"/>
        <v>2.1891999999999232</v>
      </c>
    </row>
    <row r="63" spans="2:11" ht="15.6" thickTop="1" thickBot="1" x14ac:dyDescent="0.35">
      <c r="B63" s="66" t="s">
        <v>30</v>
      </c>
      <c r="C63" s="32"/>
      <c r="D63" s="10"/>
      <c r="E63" s="32">
        <v>0.98</v>
      </c>
      <c r="F63" s="32">
        <v>0.98</v>
      </c>
      <c r="G63" s="5">
        <f t="shared" si="1"/>
        <v>0</v>
      </c>
      <c r="H63" s="5"/>
      <c r="I63" s="5"/>
      <c r="J63" s="5"/>
      <c r="K63" s="99">
        <f t="shared" si="2"/>
        <v>0</v>
      </c>
    </row>
    <row r="64" spans="2:11" ht="15.6" thickTop="1" thickBot="1" x14ac:dyDescent="0.35">
      <c r="B64" s="66" t="s">
        <v>31</v>
      </c>
      <c r="C64" s="32"/>
      <c r="D64" s="10"/>
      <c r="E64" s="32">
        <v>6.36</v>
      </c>
      <c r="F64" s="32">
        <v>6.42</v>
      </c>
      <c r="G64" s="5">
        <f t="shared" si="1"/>
        <v>5.9999999999999609E-2</v>
      </c>
      <c r="H64" s="5"/>
      <c r="I64" s="5"/>
      <c r="J64" s="5"/>
      <c r="K64" s="99">
        <f t="shared" si="2"/>
        <v>1.0103999999999933</v>
      </c>
    </row>
    <row r="65" spans="2:11" ht="15.6" thickTop="1" thickBot="1" x14ac:dyDescent="0.35">
      <c r="B65" s="66" t="s">
        <v>32</v>
      </c>
      <c r="C65" s="32"/>
      <c r="D65" s="10"/>
      <c r="E65" s="32">
        <v>33.020000000000003</v>
      </c>
      <c r="F65" s="32">
        <v>34.18</v>
      </c>
      <c r="G65" s="5">
        <f t="shared" si="1"/>
        <v>1.1599999999999966</v>
      </c>
      <c r="H65" s="5"/>
      <c r="I65" s="5"/>
      <c r="J65" s="5"/>
      <c r="K65" s="99">
        <f t="shared" si="2"/>
        <v>19.534399999999941</v>
      </c>
    </row>
    <row r="66" spans="2:11" ht="15.6" thickTop="1" thickBot="1" x14ac:dyDescent="0.35">
      <c r="B66" s="66" t="s">
        <v>33</v>
      </c>
      <c r="C66" s="32"/>
      <c r="D66" s="10"/>
      <c r="E66" s="32">
        <v>19.489999999999998</v>
      </c>
      <c r="F66" s="32">
        <v>20</v>
      </c>
      <c r="G66" s="5">
        <f t="shared" si="1"/>
        <v>0.51000000000000156</v>
      </c>
      <c r="H66" s="5"/>
      <c r="I66" s="5"/>
      <c r="J66" s="5"/>
      <c r="K66" s="99">
        <f t="shared" si="2"/>
        <v>8.5884000000000267</v>
      </c>
    </row>
    <row r="67" spans="2:11" ht="15.6" thickTop="1" thickBot="1" x14ac:dyDescent="0.35">
      <c r="B67" s="66" t="s">
        <v>34</v>
      </c>
      <c r="C67" s="32"/>
      <c r="D67" s="10"/>
      <c r="E67" s="32">
        <v>14.86</v>
      </c>
      <c r="F67" s="32">
        <v>15.2</v>
      </c>
      <c r="G67" s="5">
        <f t="shared" si="1"/>
        <v>0.33999999999999986</v>
      </c>
      <c r="H67" s="5"/>
      <c r="I67" s="5"/>
      <c r="J67" s="5"/>
      <c r="K67" s="99">
        <f t="shared" si="2"/>
        <v>5.7255999999999974</v>
      </c>
    </row>
    <row r="68" spans="2:11" ht="15.6" thickTop="1" thickBot="1" x14ac:dyDescent="0.35">
      <c r="B68" s="66" t="s">
        <v>110</v>
      </c>
      <c r="C68" s="32"/>
      <c r="D68" s="10"/>
      <c r="E68" s="32">
        <v>1</v>
      </c>
      <c r="F68" s="32">
        <v>1</v>
      </c>
      <c r="G68" s="5">
        <f t="shared" si="1"/>
        <v>0</v>
      </c>
      <c r="H68" s="5"/>
      <c r="I68" s="5"/>
      <c r="J68" s="5"/>
      <c r="K68" s="99">
        <f t="shared" si="2"/>
        <v>0</v>
      </c>
    </row>
    <row r="69" spans="2:11" ht="15.6" thickTop="1" thickBot="1" x14ac:dyDescent="0.35">
      <c r="B69" s="66" t="s">
        <v>35</v>
      </c>
      <c r="C69" s="32"/>
      <c r="D69" s="10"/>
      <c r="E69" s="32">
        <v>44.46</v>
      </c>
      <c r="F69" s="32">
        <v>45.98</v>
      </c>
      <c r="G69" s="5">
        <f t="shared" si="1"/>
        <v>1.519999999999996</v>
      </c>
      <c r="H69" s="5"/>
      <c r="I69" s="5"/>
      <c r="J69" s="5"/>
      <c r="K69" s="99">
        <f t="shared" si="2"/>
        <v>25.596799999999934</v>
      </c>
    </row>
    <row r="70" spans="2:11" ht="15.6" thickTop="1" thickBot="1" x14ac:dyDescent="0.35">
      <c r="B70" s="66" t="s">
        <v>111</v>
      </c>
      <c r="C70" s="32"/>
      <c r="D70" s="10"/>
      <c r="E70" s="32">
        <v>1.41</v>
      </c>
      <c r="F70" s="32">
        <v>1.41</v>
      </c>
      <c r="G70" s="5">
        <f t="shared" si="1"/>
        <v>0</v>
      </c>
      <c r="H70" s="5"/>
      <c r="I70" s="5"/>
      <c r="J70" s="5"/>
      <c r="K70" s="99">
        <f t="shared" si="2"/>
        <v>0</v>
      </c>
    </row>
    <row r="71" spans="2:11" ht="15.6" thickTop="1" thickBot="1" x14ac:dyDescent="0.35">
      <c r="B71" s="66" t="s">
        <v>36</v>
      </c>
      <c r="C71" s="32"/>
      <c r="D71" s="10"/>
      <c r="E71" s="32">
        <v>54.58</v>
      </c>
      <c r="F71" s="32">
        <v>55.33</v>
      </c>
      <c r="G71" s="5">
        <f t="shared" si="1"/>
        <v>0.75</v>
      </c>
      <c r="H71" s="5"/>
      <c r="I71" s="5"/>
      <c r="J71" s="5"/>
      <c r="K71" s="99">
        <f t="shared" si="2"/>
        <v>12.629999999999999</v>
      </c>
    </row>
    <row r="72" spans="2:11" ht="15.6" thickTop="1" thickBot="1" x14ac:dyDescent="0.35">
      <c r="B72" s="66" t="s">
        <v>37</v>
      </c>
      <c r="C72" s="32"/>
      <c r="D72" s="10"/>
      <c r="E72" s="32">
        <v>14.23</v>
      </c>
      <c r="F72" s="32">
        <v>15.68</v>
      </c>
      <c r="G72" s="5">
        <f t="shared" si="1"/>
        <v>1.4499999999999993</v>
      </c>
      <c r="H72" s="5"/>
      <c r="I72" s="5"/>
      <c r="J72" s="5"/>
      <c r="K72" s="99">
        <f t="shared" si="2"/>
        <v>24.417999999999989</v>
      </c>
    </row>
    <row r="73" spans="2:11" ht="15.6" thickTop="1" thickBot="1" x14ac:dyDescent="0.35">
      <c r="B73" s="66" t="s">
        <v>38</v>
      </c>
      <c r="C73" s="32"/>
      <c r="D73" s="10"/>
      <c r="E73" s="32">
        <v>2.21</v>
      </c>
      <c r="F73" s="32">
        <v>2.21</v>
      </c>
      <c r="G73" s="5">
        <f t="shared" si="1"/>
        <v>0</v>
      </c>
      <c r="H73" s="5"/>
      <c r="I73" s="5"/>
      <c r="J73" s="5"/>
      <c r="K73" s="99">
        <f t="shared" si="2"/>
        <v>0</v>
      </c>
    </row>
    <row r="74" spans="2:11" ht="15.6" thickTop="1" thickBot="1" x14ac:dyDescent="0.35">
      <c r="B74" s="66" t="s">
        <v>39</v>
      </c>
      <c r="C74" s="32"/>
      <c r="D74" s="10"/>
      <c r="E74" s="32">
        <v>1.44</v>
      </c>
      <c r="F74" s="32">
        <v>1.44</v>
      </c>
      <c r="G74" s="5">
        <f t="shared" si="1"/>
        <v>0</v>
      </c>
      <c r="H74" s="5"/>
      <c r="I74" s="5"/>
      <c r="J74" s="5"/>
      <c r="K74" s="99">
        <f t="shared" si="2"/>
        <v>0</v>
      </c>
    </row>
    <row r="75" spans="2:11" ht="15.6" thickTop="1" thickBot="1" x14ac:dyDescent="0.35">
      <c r="B75" s="66" t="s">
        <v>40</v>
      </c>
      <c r="C75" s="32"/>
      <c r="D75" s="10"/>
      <c r="E75" s="32">
        <v>1.86</v>
      </c>
      <c r="F75" s="32">
        <v>1.86</v>
      </c>
      <c r="G75" s="5">
        <f t="shared" si="1"/>
        <v>0</v>
      </c>
      <c r="H75" s="5"/>
      <c r="I75" s="5"/>
      <c r="J75" s="5"/>
      <c r="K75" s="99">
        <f t="shared" si="2"/>
        <v>0</v>
      </c>
    </row>
    <row r="76" spans="2:11" ht="15.6" thickTop="1" thickBot="1" x14ac:dyDescent="0.35">
      <c r="B76" s="66" t="s">
        <v>112</v>
      </c>
      <c r="C76" s="32"/>
      <c r="D76" s="10"/>
      <c r="E76" s="32">
        <v>1.2</v>
      </c>
      <c r="F76" s="32">
        <v>1.2</v>
      </c>
      <c r="G76" s="5">
        <f t="shared" si="1"/>
        <v>0</v>
      </c>
      <c r="H76" s="5"/>
      <c r="I76" s="5"/>
      <c r="J76" s="5"/>
      <c r="K76" s="99">
        <f t="shared" si="2"/>
        <v>0</v>
      </c>
    </row>
    <row r="77" spans="2:11" ht="15.6" thickTop="1" thickBot="1" x14ac:dyDescent="0.35">
      <c r="B77" s="66" t="s">
        <v>113</v>
      </c>
      <c r="C77" s="32"/>
      <c r="D77" s="10"/>
      <c r="E77" s="32">
        <v>9.6</v>
      </c>
      <c r="F77" s="32">
        <v>10.54</v>
      </c>
      <c r="G77" s="5">
        <f t="shared" si="1"/>
        <v>0.9399999999999995</v>
      </c>
      <c r="H77" s="5"/>
      <c r="I77" s="5"/>
      <c r="J77" s="5"/>
      <c r="K77" s="99">
        <f t="shared" si="2"/>
        <v>15.829599999999992</v>
      </c>
    </row>
    <row r="78" spans="2:11" ht="15.6" thickTop="1" thickBot="1" x14ac:dyDescent="0.35">
      <c r="B78" s="66" t="s">
        <v>114</v>
      </c>
      <c r="C78" s="32"/>
      <c r="D78" s="10"/>
      <c r="E78" s="32">
        <v>9.8800000000000008</v>
      </c>
      <c r="F78" s="32">
        <v>9.8800000000000008</v>
      </c>
      <c r="G78" s="5">
        <f t="shared" si="1"/>
        <v>0</v>
      </c>
      <c r="H78" s="5"/>
      <c r="I78" s="5"/>
      <c r="J78" s="5"/>
      <c r="K78" s="99">
        <f t="shared" si="2"/>
        <v>0</v>
      </c>
    </row>
    <row r="79" spans="2:11" ht="15.6" thickTop="1" thickBot="1" x14ac:dyDescent="0.35">
      <c r="B79" s="66" t="s">
        <v>115</v>
      </c>
      <c r="C79" s="32"/>
      <c r="D79" s="10"/>
      <c r="E79" s="32">
        <v>1.97</v>
      </c>
      <c r="F79" s="32">
        <v>1.97</v>
      </c>
      <c r="G79" s="5">
        <f t="shared" si="1"/>
        <v>0</v>
      </c>
      <c r="H79" s="5"/>
      <c r="I79" s="5"/>
      <c r="J79" s="5"/>
      <c r="K79" s="99">
        <f t="shared" si="2"/>
        <v>0</v>
      </c>
    </row>
    <row r="80" spans="2:11" ht="15.6" thickTop="1" thickBot="1" x14ac:dyDescent="0.35">
      <c r="B80" s="66" t="s">
        <v>116</v>
      </c>
      <c r="C80" s="32"/>
      <c r="D80" s="10"/>
      <c r="E80" s="32">
        <v>5.71</v>
      </c>
      <c r="F80" s="32">
        <v>5.71</v>
      </c>
      <c r="G80" s="5">
        <f t="shared" si="1"/>
        <v>0</v>
      </c>
      <c r="H80" s="5"/>
      <c r="I80" s="5"/>
      <c r="J80" s="5"/>
      <c r="K80" s="99">
        <f t="shared" si="2"/>
        <v>0</v>
      </c>
    </row>
    <row r="81" spans="2:13" ht="15.6" thickTop="1" thickBot="1" x14ac:dyDescent="0.35">
      <c r="B81" s="66" t="s">
        <v>41</v>
      </c>
      <c r="C81" s="32"/>
      <c r="D81" s="10"/>
      <c r="E81" s="32">
        <v>2.0699999999999998</v>
      </c>
      <c r="F81" s="32">
        <v>2.2400000000000002</v>
      </c>
      <c r="G81" s="5">
        <f t="shared" si="1"/>
        <v>0.17000000000000037</v>
      </c>
      <c r="H81" s="5"/>
      <c r="I81" s="5"/>
      <c r="J81" s="5"/>
      <c r="K81" s="99">
        <f t="shared" si="2"/>
        <v>2.8628000000000062</v>
      </c>
    </row>
    <row r="82" spans="2:13" ht="15.6" thickTop="1" thickBot="1" x14ac:dyDescent="0.35">
      <c r="B82" s="66" t="s">
        <v>42</v>
      </c>
      <c r="C82" s="32"/>
      <c r="D82" s="10"/>
      <c r="E82" s="32">
        <v>6.32</v>
      </c>
      <c r="F82" s="32">
        <v>6.32</v>
      </c>
      <c r="G82" s="5">
        <f t="shared" si="1"/>
        <v>0</v>
      </c>
      <c r="H82" s="5"/>
      <c r="I82" s="5"/>
      <c r="J82" s="5"/>
      <c r="K82" s="99">
        <f t="shared" si="2"/>
        <v>0</v>
      </c>
      <c r="M82" s="56"/>
    </row>
    <row r="83" spans="2:13" ht="15" thickTop="1" x14ac:dyDescent="0.3">
      <c r="B83" s="66" t="s">
        <v>117</v>
      </c>
      <c r="C83" s="32"/>
      <c r="D83" s="10"/>
      <c r="E83" s="32">
        <v>1.57</v>
      </c>
      <c r="F83" s="32">
        <v>1.57</v>
      </c>
      <c r="G83" s="5">
        <f t="shared" si="1"/>
        <v>0</v>
      </c>
      <c r="H83" s="5"/>
      <c r="I83" s="5"/>
      <c r="J83" s="5"/>
      <c r="K83" s="99">
        <f t="shared" si="2"/>
        <v>0</v>
      </c>
      <c r="M83" s="56">
        <f>SUM(K15:K83)</f>
        <v>1560.1772000000001</v>
      </c>
    </row>
    <row r="84" spans="2:13" x14ac:dyDescent="0.3">
      <c r="B84" s="68" t="s">
        <v>43</v>
      </c>
      <c r="C84" s="32"/>
      <c r="D84" s="10"/>
      <c r="E84" s="32">
        <v>179.02</v>
      </c>
      <c r="F84" s="32">
        <v>181.41</v>
      </c>
      <c r="G84" s="5">
        <f t="shared" si="1"/>
        <v>2.3899999999999864</v>
      </c>
      <c r="H84" s="5"/>
      <c r="I84" s="5"/>
      <c r="J84" s="5"/>
      <c r="K84" s="7">
        <f>+G84*I$6</f>
        <v>19.547730627306162</v>
      </c>
    </row>
    <row r="85" spans="2:13" x14ac:dyDescent="0.3">
      <c r="B85" s="68" t="s">
        <v>44</v>
      </c>
      <c r="C85" s="32"/>
      <c r="D85" s="10"/>
      <c r="E85" s="32">
        <v>169.55</v>
      </c>
      <c r="F85" s="32">
        <v>176.35</v>
      </c>
      <c r="G85" s="5">
        <f t="shared" si="1"/>
        <v>6.7999999999999829</v>
      </c>
      <c r="H85" s="33"/>
      <c r="I85" s="5"/>
      <c r="J85" s="5"/>
      <c r="K85" s="7">
        <f t="shared" ref="K85:K148" si="3">+G85*I$6</f>
        <v>55.616974169741553</v>
      </c>
    </row>
    <row r="86" spans="2:13" x14ac:dyDescent="0.3">
      <c r="B86" s="68" t="s">
        <v>118</v>
      </c>
      <c r="C86" s="32"/>
      <c r="D86" s="10"/>
      <c r="E86" s="32">
        <v>229.69</v>
      </c>
      <c r="F86" s="32">
        <v>239.26</v>
      </c>
      <c r="G86" s="5">
        <f t="shared" si="1"/>
        <v>9.5699999999999932</v>
      </c>
      <c r="H86" s="33"/>
      <c r="I86" s="5"/>
      <c r="J86" s="5"/>
      <c r="K86" s="7">
        <f t="shared" si="3"/>
        <v>78.272712177121718</v>
      </c>
    </row>
    <row r="87" spans="2:13" x14ac:dyDescent="0.3">
      <c r="B87" s="68" t="s">
        <v>119</v>
      </c>
      <c r="C87" s="32"/>
      <c r="D87" s="10"/>
      <c r="E87" s="32">
        <v>57.89</v>
      </c>
      <c r="F87" s="32">
        <v>62.48</v>
      </c>
      <c r="G87" s="5">
        <f t="shared" si="1"/>
        <v>4.5899999999999963</v>
      </c>
      <c r="H87" s="33"/>
      <c r="I87" s="5"/>
      <c r="J87" s="5"/>
      <c r="K87" s="7">
        <f t="shared" si="3"/>
        <v>37.541457564575616</v>
      </c>
    </row>
    <row r="88" spans="2:13" x14ac:dyDescent="0.3">
      <c r="B88" s="68" t="s">
        <v>45</v>
      </c>
      <c r="C88" s="32"/>
      <c r="D88" s="10"/>
      <c r="E88" s="32">
        <v>148.43</v>
      </c>
      <c r="F88" s="32">
        <v>152.69999999999999</v>
      </c>
      <c r="G88" s="5">
        <f t="shared" si="1"/>
        <v>4.2699999999999818</v>
      </c>
      <c r="H88" s="33"/>
      <c r="I88" s="5"/>
      <c r="J88" s="5"/>
      <c r="K88" s="7">
        <f t="shared" si="3"/>
        <v>34.924188191881768</v>
      </c>
    </row>
    <row r="89" spans="2:13" x14ac:dyDescent="0.3">
      <c r="B89" s="68" t="s">
        <v>46</v>
      </c>
      <c r="C89" s="32"/>
      <c r="D89" s="10"/>
      <c r="E89" s="32">
        <v>344.21</v>
      </c>
      <c r="F89" s="32">
        <v>351.34</v>
      </c>
      <c r="G89" s="5">
        <f t="shared" si="1"/>
        <v>7.1299999999999955</v>
      </c>
      <c r="H89" s="33"/>
      <c r="I89" s="5"/>
      <c r="J89" s="5"/>
      <c r="K89" s="7">
        <f t="shared" si="3"/>
        <v>58.316033210332066</v>
      </c>
    </row>
    <row r="90" spans="2:13" x14ac:dyDescent="0.3">
      <c r="B90" s="68" t="s">
        <v>47</v>
      </c>
      <c r="C90" s="32"/>
      <c r="D90" s="10"/>
      <c r="E90" s="32">
        <v>62.99</v>
      </c>
      <c r="F90" s="32">
        <v>64.010000000000005</v>
      </c>
      <c r="G90" s="5">
        <f t="shared" si="1"/>
        <v>1.0200000000000031</v>
      </c>
      <c r="H90" s="33"/>
      <c r="I90" s="5"/>
      <c r="J90" s="5"/>
      <c r="K90" s="7">
        <v>9</v>
      </c>
    </row>
    <row r="91" spans="2:13" x14ac:dyDescent="0.3">
      <c r="B91" s="68" t="s">
        <v>48</v>
      </c>
      <c r="C91" s="32"/>
      <c r="D91" s="10"/>
      <c r="E91" s="32">
        <v>208.35</v>
      </c>
      <c r="F91" s="32">
        <v>217.35</v>
      </c>
      <c r="G91" s="5">
        <f t="shared" si="1"/>
        <v>9</v>
      </c>
      <c r="H91" s="33"/>
      <c r="I91" s="5"/>
      <c r="J91" s="5"/>
      <c r="K91" s="7">
        <f t="shared" si="3"/>
        <v>73.610701107011067</v>
      </c>
    </row>
    <row r="92" spans="2:13" x14ac:dyDescent="0.3">
      <c r="B92" s="68" t="s">
        <v>49</v>
      </c>
      <c r="C92" s="32"/>
      <c r="D92" s="10"/>
      <c r="E92" s="32">
        <v>286.19</v>
      </c>
      <c r="F92" s="32">
        <v>295.74</v>
      </c>
      <c r="G92" s="5">
        <f t="shared" si="1"/>
        <v>9.5500000000000114</v>
      </c>
      <c r="H92" s="33"/>
      <c r="I92" s="5"/>
      <c r="J92" s="5"/>
      <c r="K92" s="7">
        <f t="shared" si="3"/>
        <v>78.109132841328503</v>
      </c>
    </row>
    <row r="93" spans="2:13" x14ac:dyDescent="0.3">
      <c r="B93" s="68" t="s">
        <v>50</v>
      </c>
      <c r="C93" s="32"/>
      <c r="D93" s="10"/>
      <c r="E93" s="32">
        <v>449.13</v>
      </c>
      <c r="F93" s="32">
        <v>470.43</v>
      </c>
      <c r="G93" s="5">
        <f t="shared" si="1"/>
        <v>21.300000000000011</v>
      </c>
      <c r="H93" s="33"/>
      <c r="I93" s="5"/>
      <c r="J93" s="5"/>
      <c r="K93" s="7">
        <f t="shared" si="3"/>
        <v>174.21199261992629</v>
      </c>
    </row>
    <row r="94" spans="2:13" x14ac:dyDescent="0.3">
      <c r="B94" s="68" t="s">
        <v>51</v>
      </c>
      <c r="C94" s="32"/>
      <c r="D94" s="10"/>
      <c r="E94" s="32">
        <v>118.82</v>
      </c>
      <c r="F94" s="32">
        <v>127.14</v>
      </c>
      <c r="G94" s="5">
        <f t="shared" si="1"/>
        <v>8.3200000000000074</v>
      </c>
      <c r="H94" s="33"/>
      <c r="I94" s="5"/>
      <c r="J94" s="5"/>
      <c r="K94" s="7">
        <f t="shared" si="3"/>
        <v>68.049003690036955</v>
      </c>
    </row>
    <row r="95" spans="2:13" x14ac:dyDescent="0.3">
      <c r="B95" s="68" t="s">
        <v>52</v>
      </c>
      <c r="C95" s="32"/>
      <c r="D95" s="10"/>
      <c r="E95" s="32">
        <v>72.78</v>
      </c>
      <c r="F95" s="32">
        <v>72.78</v>
      </c>
      <c r="G95" s="5">
        <f t="shared" si="1"/>
        <v>0</v>
      </c>
      <c r="H95" s="33"/>
      <c r="I95" s="5"/>
      <c r="J95" s="5"/>
      <c r="K95" s="7">
        <f t="shared" si="3"/>
        <v>0</v>
      </c>
    </row>
    <row r="96" spans="2:13" x14ac:dyDescent="0.3">
      <c r="B96" s="68" t="s">
        <v>120</v>
      </c>
      <c r="C96" s="32"/>
      <c r="D96" s="10"/>
      <c r="E96" s="32">
        <v>416.84</v>
      </c>
      <c r="F96" s="32">
        <v>433.65</v>
      </c>
      <c r="G96" s="5">
        <f t="shared" si="1"/>
        <v>16.810000000000002</v>
      </c>
      <c r="H96" s="33"/>
      <c r="I96" s="5"/>
      <c r="J96" s="5"/>
      <c r="K96" s="7">
        <f t="shared" si="3"/>
        <v>137.48843173431734</v>
      </c>
    </row>
    <row r="97" spans="2:15" x14ac:dyDescent="0.3">
      <c r="B97" s="68" t="s">
        <v>53</v>
      </c>
      <c r="C97" s="32"/>
      <c r="D97" s="10"/>
      <c r="E97" s="32">
        <v>207.66</v>
      </c>
      <c r="F97" s="32">
        <v>217.01</v>
      </c>
      <c r="G97" s="5">
        <f t="shared" si="1"/>
        <v>9.3499999999999943</v>
      </c>
      <c r="H97" s="33"/>
      <c r="I97" s="5"/>
      <c r="J97" s="5"/>
      <c r="K97" s="7">
        <f t="shared" si="3"/>
        <v>76.473339483394781</v>
      </c>
      <c r="O97" s="56"/>
    </row>
    <row r="98" spans="2:15" x14ac:dyDescent="0.3">
      <c r="B98" s="68" t="s">
        <v>121</v>
      </c>
      <c r="C98" s="32"/>
      <c r="D98" s="10"/>
      <c r="E98" s="32">
        <v>70.44</v>
      </c>
      <c r="F98" s="32">
        <v>81.37</v>
      </c>
      <c r="G98" s="5">
        <f t="shared" ref="G98:G152" si="4">+F98-E98</f>
        <v>10.930000000000007</v>
      </c>
      <c r="H98" s="33"/>
      <c r="I98" s="5"/>
      <c r="J98" s="5"/>
      <c r="K98" s="7">
        <f t="shared" si="3"/>
        <v>89.396107011070157</v>
      </c>
    </row>
    <row r="99" spans="2:15" x14ac:dyDescent="0.3">
      <c r="B99" s="68" t="s">
        <v>54</v>
      </c>
      <c r="C99" s="32"/>
      <c r="D99" s="10"/>
      <c r="E99" s="32">
        <v>115.41</v>
      </c>
      <c r="F99" s="32">
        <v>118.25</v>
      </c>
      <c r="G99" s="5">
        <f t="shared" si="4"/>
        <v>2.8400000000000034</v>
      </c>
      <c r="H99" s="33"/>
      <c r="I99" s="5"/>
      <c r="J99" s="5"/>
      <c r="K99" s="7">
        <f t="shared" si="3"/>
        <v>23.228265682656854</v>
      </c>
    </row>
    <row r="100" spans="2:15" x14ac:dyDescent="0.3">
      <c r="B100" s="68" t="s">
        <v>55</v>
      </c>
      <c r="C100" s="32"/>
      <c r="D100" s="10"/>
      <c r="E100" s="32">
        <v>134</v>
      </c>
      <c r="F100" s="32">
        <v>142.26</v>
      </c>
      <c r="G100" s="5">
        <f t="shared" si="4"/>
        <v>8.2599999999999909</v>
      </c>
      <c r="H100" s="33"/>
      <c r="I100" s="5"/>
      <c r="J100" s="5"/>
      <c r="K100" s="7">
        <f t="shared" si="3"/>
        <v>67.558265682656753</v>
      </c>
    </row>
    <row r="101" spans="2:15" x14ac:dyDescent="0.3">
      <c r="B101" s="68" t="s">
        <v>122</v>
      </c>
      <c r="C101" s="32"/>
      <c r="D101" s="10"/>
      <c r="E101" s="32">
        <v>446.24</v>
      </c>
      <c r="F101" s="32">
        <v>465.5</v>
      </c>
      <c r="G101" s="5">
        <f t="shared" si="4"/>
        <v>19.259999999999991</v>
      </c>
      <c r="H101" s="33"/>
      <c r="I101" s="5"/>
      <c r="J101" s="5"/>
      <c r="K101" s="7">
        <f t="shared" si="3"/>
        <v>157.52690036900361</v>
      </c>
    </row>
    <row r="102" spans="2:15" x14ac:dyDescent="0.3">
      <c r="B102" s="68" t="s">
        <v>56</v>
      </c>
      <c r="C102" s="32"/>
      <c r="D102" s="10"/>
      <c r="E102" s="32">
        <v>186.5</v>
      </c>
      <c r="F102" s="32">
        <v>192.64</v>
      </c>
      <c r="G102" s="5">
        <f t="shared" si="4"/>
        <v>6.1399999999999864</v>
      </c>
      <c r="H102" s="33"/>
      <c r="I102" s="5"/>
      <c r="J102" s="5"/>
      <c r="K102" s="7">
        <f t="shared" si="3"/>
        <v>50.21885608856077</v>
      </c>
    </row>
    <row r="103" spans="2:15" x14ac:dyDescent="0.3">
      <c r="B103" s="66" t="s">
        <v>57</v>
      </c>
      <c r="C103" s="32"/>
      <c r="D103" s="10"/>
      <c r="E103" s="32">
        <v>206.57</v>
      </c>
      <c r="F103" s="32">
        <v>218.66</v>
      </c>
      <c r="G103" s="5">
        <f t="shared" si="4"/>
        <v>12.090000000000003</v>
      </c>
      <c r="H103" s="33"/>
      <c r="I103" s="5"/>
      <c r="J103" s="5"/>
      <c r="K103" s="7">
        <f t="shared" si="3"/>
        <v>98.883708487084888</v>
      </c>
    </row>
    <row r="104" spans="2:15" x14ac:dyDescent="0.3">
      <c r="B104" s="66" t="s">
        <v>58</v>
      </c>
      <c r="C104" s="32"/>
      <c r="D104" s="10"/>
      <c r="E104" s="32">
        <v>4.84</v>
      </c>
      <c r="F104" s="32">
        <v>4.84</v>
      </c>
      <c r="G104" s="5">
        <f t="shared" si="4"/>
        <v>0</v>
      </c>
      <c r="H104" s="33"/>
      <c r="I104" s="5"/>
      <c r="J104" s="5"/>
      <c r="K104" s="7">
        <f t="shared" si="3"/>
        <v>0</v>
      </c>
    </row>
    <row r="105" spans="2:15" x14ac:dyDescent="0.3">
      <c r="B105" s="68" t="s">
        <v>59</v>
      </c>
      <c r="C105" s="32"/>
      <c r="D105" s="10"/>
      <c r="E105" s="32">
        <v>760.22</v>
      </c>
      <c r="F105" s="32">
        <v>780.58</v>
      </c>
      <c r="G105" s="5">
        <f t="shared" si="4"/>
        <v>20.360000000000014</v>
      </c>
      <c r="H105" s="33"/>
      <c r="I105" s="5"/>
      <c r="J105" s="5"/>
      <c r="K105" s="7">
        <f t="shared" si="3"/>
        <v>166.52376383763848</v>
      </c>
    </row>
    <row r="106" spans="2:15" x14ac:dyDescent="0.3">
      <c r="B106" s="68" t="s">
        <v>60</v>
      </c>
      <c r="C106" s="32"/>
      <c r="D106" s="10"/>
      <c r="E106" s="32">
        <v>134.33000000000001</v>
      </c>
      <c r="F106" s="32">
        <v>146.03</v>
      </c>
      <c r="G106" s="5">
        <f t="shared" si="4"/>
        <v>11.699999999999989</v>
      </c>
      <c r="H106" s="33"/>
      <c r="I106" s="5"/>
      <c r="J106" s="5"/>
      <c r="K106" s="7">
        <f t="shared" si="3"/>
        <v>95.693911439114288</v>
      </c>
    </row>
    <row r="107" spans="2:15" x14ac:dyDescent="0.3">
      <c r="B107" s="68" t="s">
        <v>61</v>
      </c>
      <c r="C107" s="32"/>
      <c r="D107" s="10"/>
      <c r="E107" s="32">
        <v>151.94</v>
      </c>
      <c r="F107" s="32">
        <v>158.80000000000001</v>
      </c>
      <c r="G107" s="5">
        <f t="shared" si="4"/>
        <v>6.8600000000000136</v>
      </c>
      <c r="H107" s="33"/>
      <c r="I107" s="5"/>
      <c r="J107" s="5"/>
      <c r="K107" s="7">
        <f t="shared" si="3"/>
        <v>56.107712177121883</v>
      </c>
    </row>
    <row r="108" spans="2:15" x14ac:dyDescent="0.3">
      <c r="B108" s="68" t="s">
        <v>62</v>
      </c>
      <c r="C108" s="32"/>
      <c r="D108" s="10"/>
      <c r="E108" s="32">
        <v>533.59</v>
      </c>
      <c r="F108" s="32">
        <v>551.27</v>
      </c>
      <c r="G108" s="5">
        <f t="shared" si="4"/>
        <v>17.67999999999995</v>
      </c>
      <c r="H108" s="33"/>
      <c r="I108" s="5"/>
      <c r="J108" s="5"/>
      <c r="K108" s="7">
        <f t="shared" si="3"/>
        <v>144.60413284132801</v>
      </c>
    </row>
    <row r="109" spans="2:15" x14ac:dyDescent="0.3">
      <c r="B109" s="68" t="s">
        <v>63</v>
      </c>
      <c r="C109" s="32"/>
      <c r="D109" s="10"/>
      <c r="E109" s="32">
        <v>253.98</v>
      </c>
      <c r="F109" s="32">
        <v>258.97000000000003</v>
      </c>
      <c r="G109" s="5">
        <f t="shared" si="4"/>
        <v>4.9900000000000375</v>
      </c>
      <c r="H109" s="33"/>
      <c r="I109" s="5"/>
      <c r="J109" s="5"/>
      <c r="K109" s="7">
        <f t="shared" si="3"/>
        <v>40.813044280443108</v>
      </c>
    </row>
    <row r="110" spans="2:15" x14ac:dyDescent="0.3">
      <c r="B110" s="68" t="s">
        <v>123</v>
      </c>
      <c r="C110" s="32"/>
      <c r="D110" s="10"/>
      <c r="E110" s="32">
        <v>67.77</v>
      </c>
      <c r="F110" s="32">
        <v>71.7</v>
      </c>
      <c r="G110" s="5">
        <f t="shared" si="4"/>
        <v>3.9300000000000068</v>
      </c>
      <c r="H110" s="33"/>
      <c r="I110" s="5"/>
      <c r="J110" s="5"/>
      <c r="K110" s="7">
        <f t="shared" si="3"/>
        <v>32.14333948339489</v>
      </c>
    </row>
    <row r="111" spans="2:15" x14ac:dyDescent="0.3">
      <c r="B111" s="68" t="s">
        <v>64</v>
      </c>
      <c r="C111" s="32"/>
      <c r="D111" s="10"/>
      <c r="E111" s="32">
        <v>78.650000000000006</v>
      </c>
      <c r="F111" s="32">
        <v>81.2</v>
      </c>
      <c r="G111" s="5">
        <f t="shared" si="4"/>
        <v>2.5499999999999972</v>
      </c>
      <c r="H111" s="33"/>
      <c r="I111" s="5"/>
      <c r="J111" s="5"/>
      <c r="K111" s="7">
        <f t="shared" si="3"/>
        <v>20.856365313653111</v>
      </c>
    </row>
    <row r="112" spans="2:15" x14ac:dyDescent="0.3">
      <c r="B112" s="68" t="s">
        <v>65</v>
      </c>
      <c r="C112" s="32"/>
      <c r="D112" s="10"/>
      <c r="E112" s="32">
        <v>205.98</v>
      </c>
      <c r="F112" s="32">
        <v>210.66</v>
      </c>
      <c r="G112" s="5">
        <f t="shared" si="4"/>
        <v>4.6800000000000068</v>
      </c>
      <c r="H112" s="33"/>
      <c r="I112" s="5"/>
      <c r="J112" s="5"/>
      <c r="K112" s="7">
        <f t="shared" si="3"/>
        <v>38.277564575645812</v>
      </c>
    </row>
    <row r="113" spans="2:11" x14ac:dyDescent="0.3">
      <c r="B113" s="68" t="s">
        <v>66</v>
      </c>
      <c r="C113" s="32"/>
      <c r="D113" s="10"/>
      <c r="E113" s="32">
        <v>120.2</v>
      </c>
      <c r="F113" s="32">
        <v>120.2</v>
      </c>
      <c r="G113" s="5">
        <f t="shared" si="4"/>
        <v>0</v>
      </c>
      <c r="H113" s="33"/>
      <c r="I113" s="5"/>
      <c r="J113" s="5"/>
      <c r="K113" s="7">
        <f t="shared" si="3"/>
        <v>0</v>
      </c>
    </row>
    <row r="114" spans="2:11" x14ac:dyDescent="0.3">
      <c r="B114" s="68" t="s">
        <v>124</v>
      </c>
      <c r="C114" s="32"/>
      <c r="D114" s="10"/>
      <c r="E114" s="32">
        <v>48.78</v>
      </c>
      <c r="F114" s="32">
        <v>50.6</v>
      </c>
      <c r="G114" s="5">
        <f t="shared" si="4"/>
        <v>1.8200000000000003</v>
      </c>
      <c r="H114" s="33"/>
      <c r="I114" s="5"/>
      <c r="J114" s="5"/>
      <c r="K114" s="7">
        <f t="shared" si="3"/>
        <v>14.885719557195573</v>
      </c>
    </row>
    <row r="115" spans="2:11" x14ac:dyDescent="0.3">
      <c r="B115" s="68" t="s">
        <v>67</v>
      </c>
      <c r="C115" s="32"/>
      <c r="D115" s="10"/>
      <c r="E115" s="32">
        <v>89.39</v>
      </c>
      <c r="F115" s="32">
        <v>91.04</v>
      </c>
      <c r="G115" s="5">
        <f t="shared" si="4"/>
        <v>1.6500000000000057</v>
      </c>
      <c r="H115" s="33"/>
      <c r="I115" s="5"/>
      <c r="J115" s="5"/>
      <c r="K115" s="7">
        <f t="shared" si="3"/>
        <v>13.495295202952075</v>
      </c>
    </row>
    <row r="116" spans="2:11" x14ac:dyDescent="0.3">
      <c r="B116" s="51" t="s">
        <v>68</v>
      </c>
      <c r="C116" s="32"/>
      <c r="D116" s="51"/>
      <c r="E116" s="9">
        <v>199.51</v>
      </c>
      <c r="F116" s="9">
        <v>211.47</v>
      </c>
      <c r="G116" s="5">
        <f t="shared" si="4"/>
        <v>11.960000000000008</v>
      </c>
      <c r="H116" s="33"/>
      <c r="I116" s="5"/>
      <c r="J116" s="5"/>
      <c r="K116" s="7">
        <f t="shared" si="3"/>
        <v>97.820442804428112</v>
      </c>
    </row>
    <row r="117" spans="2:11" x14ac:dyDescent="0.3">
      <c r="B117" s="68" t="s">
        <v>125</v>
      </c>
      <c r="C117" s="32"/>
      <c r="D117" s="10"/>
      <c r="E117" s="32">
        <v>234.21</v>
      </c>
      <c r="F117" s="32">
        <v>241.62</v>
      </c>
      <c r="G117" s="5">
        <f t="shared" si="4"/>
        <v>7.4099999999999966</v>
      </c>
      <c r="H117" s="33"/>
      <c r="I117" s="5"/>
      <c r="J117" s="5"/>
      <c r="K117" s="7">
        <f t="shared" si="3"/>
        <v>60.606143911439084</v>
      </c>
    </row>
    <row r="118" spans="2:11" x14ac:dyDescent="0.3">
      <c r="B118" s="68" t="s">
        <v>126</v>
      </c>
      <c r="C118" s="9"/>
      <c r="D118" s="10"/>
      <c r="E118" s="32">
        <v>126.87</v>
      </c>
      <c r="F118" s="32">
        <v>130.18</v>
      </c>
      <c r="G118" s="5">
        <f t="shared" si="4"/>
        <v>3.3100000000000023</v>
      </c>
      <c r="H118" s="33"/>
      <c r="I118" s="5"/>
      <c r="J118" s="5"/>
      <c r="K118" s="7">
        <f t="shared" si="3"/>
        <v>27.072380073800755</v>
      </c>
    </row>
    <row r="119" spans="2:11" x14ac:dyDescent="0.3">
      <c r="B119" s="68" t="s">
        <v>69</v>
      </c>
      <c r="C119" s="32"/>
      <c r="D119" s="10"/>
      <c r="E119" s="32">
        <v>110.2</v>
      </c>
      <c r="F119" s="32">
        <v>110.39</v>
      </c>
      <c r="G119" s="5">
        <f t="shared" si="4"/>
        <v>0.18999999999999773</v>
      </c>
      <c r="H119" s="33"/>
      <c r="I119" s="5"/>
      <c r="J119" s="5"/>
      <c r="K119" s="7">
        <f t="shared" si="3"/>
        <v>1.5540036900368817</v>
      </c>
    </row>
    <row r="120" spans="2:11" x14ac:dyDescent="0.3">
      <c r="B120" s="68" t="s">
        <v>127</v>
      </c>
      <c r="C120" s="32"/>
      <c r="D120" s="10"/>
      <c r="E120" s="32">
        <v>378.24</v>
      </c>
      <c r="F120" s="32">
        <v>389.18</v>
      </c>
      <c r="G120" s="5">
        <f t="shared" si="4"/>
        <v>10.939999999999998</v>
      </c>
      <c r="H120" s="33"/>
      <c r="I120" s="5"/>
      <c r="J120" s="5"/>
      <c r="K120" s="7">
        <f t="shared" si="3"/>
        <v>89.477896678966772</v>
      </c>
    </row>
    <row r="121" spans="2:11" x14ac:dyDescent="0.3">
      <c r="B121" s="68" t="s">
        <v>128</v>
      </c>
      <c r="C121" s="32"/>
      <c r="D121" s="10"/>
      <c r="E121" s="32">
        <v>228.54</v>
      </c>
      <c r="F121" s="32">
        <v>236.71</v>
      </c>
      <c r="G121" s="5">
        <f t="shared" si="4"/>
        <v>8.1700000000000159</v>
      </c>
      <c r="H121" s="33"/>
      <c r="I121" s="5"/>
      <c r="J121" s="5"/>
      <c r="K121" s="7">
        <f t="shared" si="3"/>
        <v>66.822158671586848</v>
      </c>
    </row>
    <row r="122" spans="2:11" x14ac:dyDescent="0.3">
      <c r="B122" s="68" t="s">
        <v>129</v>
      </c>
      <c r="C122" s="32"/>
      <c r="D122" s="10"/>
      <c r="E122" s="32">
        <v>194.19</v>
      </c>
      <c r="F122" s="32">
        <v>202.25</v>
      </c>
      <c r="G122" s="5">
        <f t="shared" si="4"/>
        <v>8.0600000000000023</v>
      </c>
      <c r="H122" s="33"/>
      <c r="I122" s="5"/>
      <c r="J122" s="5"/>
      <c r="K122" s="7">
        <f t="shared" si="3"/>
        <v>65.922472324723259</v>
      </c>
    </row>
    <row r="123" spans="2:11" x14ac:dyDescent="0.3">
      <c r="B123" s="68" t="s">
        <v>70</v>
      </c>
      <c r="C123" s="32"/>
      <c r="D123" s="10"/>
      <c r="E123" s="32">
        <v>94.86</v>
      </c>
      <c r="F123" s="32">
        <v>99.82</v>
      </c>
      <c r="G123" s="5">
        <f t="shared" si="4"/>
        <v>4.9599999999999937</v>
      </c>
      <c r="H123" s="33"/>
      <c r="I123" s="5"/>
      <c r="J123" s="5"/>
      <c r="K123" s="7">
        <f t="shared" si="3"/>
        <v>40.567675276752716</v>
      </c>
    </row>
    <row r="124" spans="2:11" x14ac:dyDescent="0.3">
      <c r="B124" s="68" t="s">
        <v>71</v>
      </c>
      <c r="C124" s="32"/>
      <c r="D124" s="10"/>
      <c r="E124" s="32">
        <v>243.8</v>
      </c>
      <c r="F124" s="32">
        <v>248.4</v>
      </c>
      <c r="G124" s="5">
        <f t="shared" si="4"/>
        <v>4.5999999999999943</v>
      </c>
      <c r="H124" s="33"/>
      <c r="I124" s="5"/>
      <c r="J124" s="5"/>
      <c r="K124" s="7">
        <f t="shared" si="3"/>
        <v>37.623247232472274</v>
      </c>
    </row>
    <row r="125" spans="2:11" x14ac:dyDescent="0.3">
      <c r="B125" s="68" t="s">
        <v>130</v>
      </c>
      <c r="C125" s="32"/>
      <c r="D125" s="10"/>
      <c r="E125" s="32">
        <v>58.82</v>
      </c>
      <c r="F125" s="32">
        <v>63.08</v>
      </c>
      <c r="G125" s="5">
        <f t="shared" si="4"/>
        <v>4.259999999999998</v>
      </c>
      <c r="H125" s="33"/>
      <c r="I125" s="5"/>
      <c r="J125" s="5"/>
      <c r="K125" s="7">
        <f t="shared" si="3"/>
        <v>34.842398523985224</v>
      </c>
    </row>
    <row r="126" spans="2:11" x14ac:dyDescent="0.3">
      <c r="B126" s="68" t="s">
        <v>131</v>
      </c>
      <c r="C126" s="32"/>
      <c r="D126" s="10"/>
      <c r="E126" s="32">
        <v>2.1</v>
      </c>
      <c r="F126" s="32">
        <v>2.77</v>
      </c>
      <c r="G126" s="5">
        <f t="shared" si="4"/>
        <v>0.66999999999999993</v>
      </c>
      <c r="H126" s="33"/>
      <c r="I126" s="5"/>
      <c r="J126" s="5"/>
      <c r="K126" s="7">
        <f t="shared" si="3"/>
        <v>5.4799077490774897</v>
      </c>
    </row>
    <row r="127" spans="2:11" x14ac:dyDescent="0.3">
      <c r="B127" s="68" t="s">
        <v>72</v>
      </c>
      <c r="C127" s="32"/>
      <c r="D127" s="10"/>
      <c r="E127" s="32">
        <v>96.63</v>
      </c>
      <c r="F127" s="32">
        <v>96.63</v>
      </c>
      <c r="G127" s="5">
        <f t="shared" si="4"/>
        <v>0</v>
      </c>
      <c r="H127" s="33"/>
      <c r="I127" s="5"/>
      <c r="J127" s="5"/>
      <c r="K127" s="7">
        <f t="shared" si="3"/>
        <v>0</v>
      </c>
    </row>
    <row r="128" spans="2:11" x14ac:dyDescent="0.3">
      <c r="B128" s="68" t="s">
        <v>73</v>
      </c>
      <c r="C128" s="32"/>
      <c r="D128" s="10"/>
      <c r="E128" s="32">
        <v>366.46</v>
      </c>
      <c r="F128" s="32">
        <v>381.83</v>
      </c>
      <c r="G128" s="5">
        <f t="shared" si="4"/>
        <v>15.370000000000005</v>
      </c>
      <c r="H128" s="33"/>
      <c r="I128" s="5"/>
      <c r="J128" s="5"/>
      <c r="K128" s="7">
        <f t="shared" si="3"/>
        <v>125.7107195571956</v>
      </c>
    </row>
    <row r="129" spans="2:11" x14ac:dyDescent="0.3">
      <c r="B129" s="68" t="s">
        <v>74</v>
      </c>
      <c r="C129" s="32"/>
      <c r="D129" s="10"/>
      <c r="E129" s="32">
        <v>112.26</v>
      </c>
      <c r="F129" s="32">
        <v>126.43</v>
      </c>
      <c r="G129" s="5">
        <f t="shared" si="4"/>
        <v>14.170000000000002</v>
      </c>
      <c r="H129" s="33"/>
      <c r="I129" s="5"/>
      <c r="J129" s="5"/>
      <c r="K129" s="7">
        <f t="shared" si="3"/>
        <v>115.8959594095941</v>
      </c>
    </row>
    <row r="130" spans="2:11" x14ac:dyDescent="0.3">
      <c r="B130" s="68" t="s">
        <v>132</v>
      </c>
      <c r="C130" s="32"/>
      <c r="D130" s="10"/>
      <c r="E130" s="32">
        <v>10.55</v>
      </c>
      <c r="F130" s="32">
        <v>11.5</v>
      </c>
      <c r="G130" s="5">
        <f t="shared" si="4"/>
        <v>0.94999999999999929</v>
      </c>
      <c r="H130" s="33"/>
      <c r="I130" s="5"/>
      <c r="J130" s="5"/>
      <c r="K130" s="7">
        <f t="shared" si="3"/>
        <v>7.7700184501844953</v>
      </c>
    </row>
    <row r="131" spans="2:11" x14ac:dyDescent="0.3">
      <c r="B131" s="68" t="s">
        <v>133</v>
      </c>
      <c r="C131" s="32"/>
      <c r="D131" s="10"/>
      <c r="E131" s="32">
        <v>92.38</v>
      </c>
      <c r="F131" s="32">
        <v>98.02</v>
      </c>
      <c r="G131" s="5">
        <f t="shared" si="4"/>
        <v>5.6400000000000006</v>
      </c>
      <c r="H131" s="33"/>
      <c r="I131" s="5"/>
      <c r="J131" s="5"/>
      <c r="K131" s="7">
        <f t="shared" si="3"/>
        <v>46.129372693726943</v>
      </c>
    </row>
    <row r="132" spans="2:11" x14ac:dyDescent="0.3">
      <c r="B132" s="68" t="s">
        <v>75</v>
      </c>
      <c r="C132" s="32"/>
      <c r="D132" s="10"/>
      <c r="E132" s="32">
        <v>128.36000000000001</v>
      </c>
      <c r="F132" s="32">
        <v>135.49</v>
      </c>
      <c r="G132" s="5">
        <f t="shared" si="4"/>
        <v>7.1299999999999955</v>
      </c>
      <c r="H132" s="33"/>
      <c r="I132" s="5"/>
      <c r="J132" s="5"/>
      <c r="K132" s="7">
        <f t="shared" si="3"/>
        <v>58.316033210332066</v>
      </c>
    </row>
    <row r="133" spans="2:11" x14ac:dyDescent="0.3">
      <c r="B133" s="68" t="s">
        <v>134</v>
      </c>
      <c r="C133" s="32"/>
      <c r="D133" s="10"/>
      <c r="E133" s="32">
        <v>21.44</v>
      </c>
      <c r="F133" s="32">
        <v>21.86</v>
      </c>
      <c r="G133" s="5">
        <f t="shared" si="4"/>
        <v>0.41999999999999815</v>
      </c>
      <c r="H133" s="33"/>
      <c r="I133" s="5"/>
      <c r="J133" s="5"/>
      <c r="K133" s="7">
        <f t="shared" si="3"/>
        <v>3.4351660516605014</v>
      </c>
    </row>
    <row r="134" spans="2:11" x14ac:dyDescent="0.3">
      <c r="B134" s="68" t="s">
        <v>135</v>
      </c>
      <c r="C134" s="32"/>
      <c r="D134" s="10"/>
      <c r="E134" s="32">
        <v>120.36</v>
      </c>
      <c r="F134" s="32">
        <v>120.36</v>
      </c>
      <c r="G134" s="5">
        <f t="shared" si="4"/>
        <v>0</v>
      </c>
      <c r="H134" s="33"/>
      <c r="I134" s="5"/>
      <c r="J134" s="5"/>
      <c r="K134" s="7">
        <f t="shared" si="3"/>
        <v>0</v>
      </c>
    </row>
    <row r="135" spans="2:11" x14ac:dyDescent="0.3">
      <c r="B135" s="68" t="s">
        <v>76</v>
      </c>
      <c r="C135" s="32"/>
      <c r="D135" s="10"/>
      <c r="E135" s="32">
        <v>60.01</v>
      </c>
      <c r="F135" s="32">
        <v>61.55</v>
      </c>
      <c r="G135" s="5">
        <f t="shared" si="4"/>
        <v>1.5399999999999991</v>
      </c>
      <c r="H135" s="33"/>
      <c r="I135" s="5"/>
      <c r="J135" s="5"/>
      <c r="K135" s="7">
        <f t="shared" si="3"/>
        <v>12.595608856088553</v>
      </c>
    </row>
    <row r="136" spans="2:11" x14ac:dyDescent="0.3">
      <c r="B136" s="68" t="s">
        <v>136</v>
      </c>
      <c r="C136" s="32"/>
      <c r="D136" s="10"/>
      <c r="E136" s="32">
        <v>234.3</v>
      </c>
      <c r="F136" s="32">
        <v>244.96</v>
      </c>
      <c r="G136" s="5">
        <f t="shared" si="4"/>
        <v>10.659999999999997</v>
      </c>
      <c r="H136" s="33"/>
      <c r="I136" s="5"/>
      <c r="J136" s="5"/>
      <c r="K136" s="7">
        <f t="shared" si="3"/>
        <v>87.187785977859747</v>
      </c>
    </row>
    <row r="137" spans="2:11" x14ac:dyDescent="0.3">
      <c r="B137" s="68" t="s">
        <v>137</v>
      </c>
      <c r="C137" s="32"/>
      <c r="D137" s="10"/>
      <c r="E137" s="32">
        <v>185.86</v>
      </c>
      <c r="F137" s="32">
        <v>194.55</v>
      </c>
      <c r="G137" s="5">
        <f t="shared" si="4"/>
        <v>8.6899999999999977</v>
      </c>
      <c r="H137" s="33"/>
      <c r="I137" s="5"/>
      <c r="J137" s="5"/>
      <c r="K137" s="7">
        <f t="shared" si="3"/>
        <v>71.075221402213998</v>
      </c>
    </row>
    <row r="138" spans="2:11" x14ac:dyDescent="0.3">
      <c r="B138" s="68" t="s">
        <v>77</v>
      </c>
      <c r="C138" s="32"/>
      <c r="D138" s="10"/>
      <c r="E138" s="32">
        <v>166.44</v>
      </c>
      <c r="F138" s="32">
        <v>166.61</v>
      </c>
      <c r="G138" s="5">
        <f t="shared" si="4"/>
        <v>0.17000000000001592</v>
      </c>
      <c r="H138" s="33"/>
      <c r="I138" s="5"/>
      <c r="J138" s="5"/>
      <c r="K138" s="7">
        <f t="shared" si="3"/>
        <v>1.3904243542436725</v>
      </c>
    </row>
    <row r="139" spans="2:11" x14ac:dyDescent="0.3">
      <c r="B139" s="68" t="s">
        <v>138</v>
      </c>
      <c r="C139" s="32"/>
      <c r="D139" s="10"/>
      <c r="E139" s="32">
        <v>150.59</v>
      </c>
      <c r="F139" s="32">
        <v>172.75</v>
      </c>
      <c r="G139" s="5">
        <f t="shared" si="4"/>
        <v>22.159999999999997</v>
      </c>
      <c r="H139" s="33"/>
      <c r="I139" s="5"/>
      <c r="J139" s="5"/>
      <c r="K139" s="7">
        <f t="shared" si="3"/>
        <v>181.24590405904056</v>
      </c>
    </row>
    <row r="140" spans="2:11" x14ac:dyDescent="0.3">
      <c r="B140" s="68" t="s">
        <v>78</v>
      </c>
      <c r="C140" s="32"/>
      <c r="D140" s="10"/>
      <c r="E140" s="32">
        <v>338.14</v>
      </c>
      <c r="F140" s="32">
        <v>342.23</v>
      </c>
      <c r="G140" s="5">
        <f t="shared" si="4"/>
        <v>4.0900000000000318</v>
      </c>
      <c r="H140" s="33"/>
      <c r="I140" s="5"/>
      <c r="J140" s="5"/>
      <c r="K140" s="7">
        <f t="shared" si="3"/>
        <v>33.451974169741959</v>
      </c>
    </row>
    <row r="141" spans="2:11" x14ac:dyDescent="0.3">
      <c r="B141" s="68" t="s">
        <v>79</v>
      </c>
      <c r="C141" s="32"/>
      <c r="D141" s="10"/>
      <c r="E141" s="32">
        <v>128.49</v>
      </c>
      <c r="F141" s="32">
        <v>133.01</v>
      </c>
      <c r="G141" s="5">
        <f t="shared" si="4"/>
        <v>4.5199999999999818</v>
      </c>
      <c r="H141" s="33"/>
      <c r="I141" s="5"/>
      <c r="J141" s="5"/>
      <c r="K141" s="7">
        <f t="shared" si="3"/>
        <v>36.968929889298742</v>
      </c>
    </row>
    <row r="142" spans="2:11" x14ac:dyDescent="0.3">
      <c r="B142" s="68" t="s">
        <v>80</v>
      </c>
      <c r="C142" s="32"/>
      <c r="D142" s="10"/>
      <c r="E142" s="32">
        <v>163.47</v>
      </c>
      <c r="F142" s="32">
        <v>169.19</v>
      </c>
      <c r="G142" s="5">
        <f t="shared" si="4"/>
        <v>5.7199999999999989</v>
      </c>
      <c r="H142" s="33"/>
      <c r="I142" s="5"/>
      <c r="J142" s="5"/>
      <c r="K142" s="7">
        <f t="shared" si="3"/>
        <v>46.78369003690036</v>
      </c>
    </row>
    <row r="143" spans="2:11" x14ac:dyDescent="0.3">
      <c r="B143" s="68" t="s">
        <v>81</v>
      </c>
      <c r="C143" s="32"/>
      <c r="D143" s="10"/>
      <c r="E143" s="32">
        <v>154.72999999999999</v>
      </c>
      <c r="F143" s="32">
        <v>158.72</v>
      </c>
      <c r="G143" s="5">
        <f t="shared" si="4"/>
        <v>3.9900000000000091</v>
      </c>
      <c r="H143" s="33"/>
      <c r="I143" s="5"/>
      <c r="J143" s="5"/>
      <c r="K143" s="7">
        <f t="shared" si="3"/>
        <v>32.634077490774978</v>
      </c>
    </row>
    <row r="144" spans="2:11" x14ac:dyDescent="0.3">
      <c r="B144" s="68" t="s">
        <v>139</v>
      </c>
      <c r="C144" s="32"/>
      <c r="D144" s="10"/>
      <c r="E144" s="32">
        <v>192.53</v>
      </c>
      <c r="F144" s="32">
        <v>201.3</v>
      </c>
      <c r="G144" s="5">
        <f t="shared" si="4"/>
        <v>8.7700000000000102</v>
      </c>
      <c r="H144" s="33"/>
      <c r="I144" s="5"/>
      <c r="J144" s="5"/>
      <c r="K144" s="7">
        <f t="shared" si="3"/>
        <v>71.729538745387529</v>
      </c>
    </row>
    <row r="145" spans="2:13" x14ac:dyDescent="0.3">
      <c r="B145" s="68" t="s">
        <v>82</v>
      </c>
      <c r="C145" s="32"/>
      <c r="D145" s="10"/>
      <c r="E145" s="32">
        <v>162.97</v>
      </c>
      <c r="F145" s="32">
        <v>168.25</v>
      </c>
      <c r="G145" s="5">
        <f t="shared" si="4"/>
        <v>5.2800000000000011</v>
      </c>
      <c r="H145" s="33"/>
      <c r="I145" s="5"/>
      <c r="J145" s="5"/>
      <c r="K145" s="7">
        <f t="shared" si="3"/>
        <v>43.1849446494465</v>
      </c>
    </row>
    <row r="146" spans="2:13" x14ac:dyDescent="0.3">
      <c r="B146" s="68" t="s">
        <v>140</v>
      </c>
      <c r="C146" s="32"/>
      <c r="D146" s="10"/>
      <c r="E146" s="32">
        <v>117.95</v>
      </c>
      <c r="F146" s="32">
        <v>122.87</v>
      </c>
      <c r="G146" s="5">
        <f t="shared" si="4"/>
        <v>4.9200000000000017</v>
      </c>
      <c r="H146" s="33"/>
      <c r="I146" s="5"/>
      <c r="J146" s="5"/>
      <c r="K146" s="7">
        <f t="shared" si="3"/>
        <v>40.240516605166064</v>
      </c>
    </row>
    <row r="147" spans="2:13" x14ac:dyDescent="0.3">
      <c r="B147" s="68" t="s">
        <v>141</v>
      </c>
      <c r="C147" s="32"/>
      <c r="D147" s="10"/>
      <c r="E147" s="32">
        <v>78.72</v>
      </c>
      <c r="F147" s="32">
        <v>81.16</v>
      </c>
      <c r="G147" s="5">
        <f t="shared" si="4"/>
        <v>2.4399999999999977</v>
      </c>
      <c r="H147" s="33"/>
      <c r="I147" s="5"/>
      <c r="J147" s="5"/>
      <c r="K147" s="7">
        <f t="shared" si="3"/>
        <v>19.956678966789649</v>
      </c>
    </row>
    <row r="148" spans="2:13" x14ac:dyDescent="0.3">
      <c r="B148" s="68" t="s">
        <v>142</v>
      </c>
      <c r="C148" s="32"/>
      <c r="D148" s="10"/>
      <c r="E148" s="32">
        <v>421.97</v>
      </c>
      <c r="F148" s="32">
        <v>451.22</v>
      </c>
      <c r="G148" s="5">
        <f t="shared" si="4"/>
        <v>29.25</v>
      </c>
      <c r="H148" s="33"/>
      <c r="I148" s="5"/>
      <c r="J148" s="5"/>
      <c r="K148" s="7">
        <f t="shared" si="3"/>
        <v>239.23477859778598</v>
      </c>
    </row>
    <row r="149" spans="2:13" x14ac:dyDescent="0.3">
      <c r="B149" s="68" t="s">
        <v>143</v>
      </c>
      <c r="C149" s="32"/>
      <c r="D149" s="10"/>
      <c r="E149" s="32">
        <v>63.67</v>
      </c>
      <c r="F149" s="32">
        <v>72.39</v>
      </c>
      <c r="G149" s="5">
        <f t="shared" si="4"/>
        <v>8.7199999999999989</v>
      </c>
      <c r="H149" s="33"/>
      <c r="I149" s="5"/>
      <c r="J149" s="5"/>
      <c r="K149" s="7">
        <f t="shared" ref="K149:K152" si="5">+G149*I$6</f>
        <v>71.320590405904042</v>
      </c>
    </row>
    <row r="150" spans="2:13" x14ac:dyDescent="0.3">
      <c r="B150" s="68" t="s">
        <v>83</v>
      </c>
      <c r="C150" s="32"/>
      <c r="D150" s="10"/>
      <c r="E150" s="32">
        <v>142.04</v>
      </c>
      <c r="F150" s="32">
        <v>147.81</v>
      </c>
      <c r="G150" s="5">
        <f t="shared" si="4"/>
        <v>5.7700000000000102</v>
      </c>
      <c r="H150" s="33"/>
      <c r="I150" s="5"/>
      <c r="J150" s="5"/>
      <c r="K150" s="7">
        <f t="shared" si="5"/>
        <v>47.192638376383847</v>
      </c>
    </row>
    <row r="151" spans="2:13" x14ac:dyDescent="0.3">
      <c r="B151" s="68" t="s">
        <v>144</v>
      </c>
      <c r="C151" s="32"/>
      <c r="D151" s="10"/>
      <c r="E151" s="32">
        <v>626.85</v>
      </c>
      <c r="F151" s="32">
        <v>655.09</v>
      </c>
      <c r="G151" s="5">
        <f t="shared" si="4"/>
        <v>28.240000000000009</v>
      </c>
      <c r="H151" s="33"/>
      <c r="I151" s="5"/>
      <c r="J151" s="5"/>
      <c r="K151" s="7">
        <f t="shared" si="5"/>
        <v>230.97402214022148</v>
      </c>
    </row>
    <row r="152" spans="2:13" x14ac:dyDescent="0.3">
      <c r="B152" s="68" t="s">
        <v>145</v>
      </c>
      <c r="C152" s="32"/>
      <c r="D152" s="10"/>
      <c r="E152" s="32">
        <v>284.51</v>
      </c>
      <c r="F152" s="32">
        <v>302.08999999999997</v>
      </c>
      <c r="G152" s="5">
        <f t="shared" si="4"/>
        <v>17.579999999999984</v>
      </c>
      <c r="H152" s="33"/>
      <c r="I152" s="5"/>
      <c r="J152" s="5"/>
      <c r="K152" s="7">
        <f t="shared" si="5"/>
        <v>143.78623616236149</v>
      </c>
      <c r="M152" s="56">
        <f>SUM(K84:K152)</f>
        <v>4307.3742066420664</v>
      </c>
    </row>
    <row r="153" spans="2:13" x14ac:dyDescent="0.3">
      <c r="B153" s="17"/>
      <c r="C153" s="139" t="s">
        <v>5</v>
      </c>
      <c r="D153" s="135"/>
      <c r="E153" s="134"/>
      <c r="F153" s="134"/>
      <c r="G153" s="140">
        <f>SUM(G15:G152)</f>
        <v>619.23</v>
      </c>
      <c r="H153" s="70"/>
      <c r="I153" s="70"/>
      <c r="J153" s="70"/>
      <c r="K153" s="141">
        <f>SUM(K15:K152)</f>
        <v>5867.5514066420656</v>
      </c>
    </row>
    <row r="154" spans="2:13" x14ac:dyDescent="0.3">
      <c r="B154" s="71"/>
      <c r="C154" s="136"/>
      <c r="E154" s="136"/>
      <c r="F154" s="136"/>
      <c r="G154" s="58"/>
      <c r="H154" s="72"/>
      <c r="I154" s="72"/>
      <c r="J154" s="72"/>
      <c r="K154" s="91"/>
      <c r="L154" s="56"/>
    </row>
    <row r="155" spans="2:13" x14ac:dyDescent="0.3">
      <c r="B155" s="73"/>
      <c r="C155" s="74"/>
      <c r="D155" s="74"/>
      <c r="E155" s="74"/>
      <c r="F155" s="74"/>
      <c r="G155" s="74"/>
      <c r="H155" s="74"/>
      <c r="I155" s="74"/>
      <c r="J155" s="74"/>
      <c r="K155" s="74">
        <f>SUM(G155:J155)</f>
        <v>0</v>
      </c>
    </row>
    <row r="156" spans="2:13" x14ac:dyDescent="0.3">
      <c r="B156" s="71" t="s">
        <v>7</v>
      </c>
    </row>
    <row r="157" spans="2:13" x14ac:dyDescent="0.3">
      <c r="B157" s="73" t="s">
        <v>84</v>
      </c>
      <c r="J157" s="74" t="s">
        <v>245</v>
      </c>
    </row>
  </sheetData>
  <mergeCells count="23">
    <mergeCell ref="C27:D27"/>
    <mergeCell ref="G8:H8"/>
    <mergeCell ref="G9:H9"/>
    <mergeCell ref="C14:D14"/>
    <mergeCell ref="C18:D18"/>
    <mergeCell ref="E18:E22"/>
    <mergeCell ref="F18:F22"/>
    <mergeCell ref="G18:G22"/>
    <mergeCell ref="C19:D19"/>
    <mergeCell ref="C20:D20"/>
    <mergeCell ref="C21:D21"/>
    <mergeCell ref="C22:D22"/>
    <mergeCell ref="C23:D23"/>
    <mergeCell ref="C24:D24"/>
    <mergeCell ref="C25:D25"/>
    <mergeCell ref="C26:D26"/>
    <mergeCell ref="J28:J32"/>
    <mergeCell ref="C28:D32"/>
    <mergeCell ref="E28:E32"/>
    <mergeCell ref="F28:F32"/>
    <mergeCell ref="G28:G32"/>
    <mergeCell ref="H28:H32"/>
    <mergeCell ref="I28:I32"/>
  </mergeCells>
  <pageMargins left="0.35" right="0.23" top="0.74803149606299213" bottom="0.74803149606299213" header="0.31496062992125984" footer="0.31496062992125984"/>
  <pageSetup paperSize="9" scale="75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6"/>
  <sheetViews>
    <sheetView workbookViewId="0">
      <selection activeCell="D11" sqref="D11"/>
    </sheetView>
  </sheetViews>
  <sheetFormatPr baseColWidth="10" defaultRowHeight="14.4" x14ac:dyDescent="0.3"/>
  <cols>
    <col min="2" max="2" width="34.6640625" customWidth="1"/>
    <col min="3" max="3" width="11" customWidth="1"/>
    <col min="4" max="4" width="12.44140625" customWidth="1"/>
    <col min="5" max="5" width="16.6640625" customWidth="1"/>
    <col min="9" max="9" width="6.109375" customWidth="1"/>
    <col min="10" max="10" width="15.33203125" customWidth="1"/>
  </cols>
  <sheetData>
    <row r="1" spans="1:11" x14ac:dyDescent="0.3"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1" x14ac:dyDescent="0.3">
      <c r="D2" s="122" t="s">
        <v>191</v>
      </c>
      <c r="E2" s="122" t="s">
        <v>219</v>
      </c>
      <c r="F2" s="10">
        <v>458.3</v>
      </c>
      <c r="G2" s="10">
        <v>33</v>
      </c>
      <c r="H2" s="10">
        <f>+F2/G2</f>
        <v>13.887878787878789</v>
      </c>
    </row>
    <row r="3" spans="1:11" x14ac:dyDescent="0.3">
      <c r="D3" s="122" t="s">
        <v>192</v>
      </c>
      <c r="E3" s="122">
        <v>16498</v>
      </c>
      <c r="F3" s="10">
        <v>2310.9</v>
      </c>
      <c r="G3" s="10">
        <v>280</v>
      </c>
      <c r="H3" s="10"/>
    </row>
    <row r="4" spans="1:11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2143.3000000000002</v>
      </c>
      <c r="G4" s="10">
        <v>264</v>
      </c>
      <c r="H4" s="10"/>
    </row>
    <row r="5" spans="1:11" x14ac:dyDescent="0.3">
      <c r="A5" s="15" t="s">
        <v>146</v>
      </c>
      <c r="C5" s="15"/>
      <c r="D5" s="122"/>
      <c r="E5" s="122" t="s">
        <v>220</v>
      </c>
      <c r="F5" s="122">
        <f>+F4+F3</f>
        <v>4454.2000000000007</v>
      </c>
      <c r="G5" s="122">
        <f>+G4+G3</f>
        <v>544</v>
      </c>
      <c r="H5" s="10">
        <f>+F5/G5</f>
        <v>8.187867647058825</v>
      </c>
    </row>
    <row r="6" spans="1:11" x14ac:dyDescent="0.3">
      <c r="A6" s="15" t="s">
        <v>246</v>
      </c>
      <c r="B6" s="15"/>
      <c r="C6" s="15"/>
      <c r="D6" s="15"/>
      <c r="E6" s="15"/>
      <c r="F6" s="15">
        <f>+F2+F3+F4</f>
        <v>4912.5</v>
      </c>
      <c r="G6" s="15">
        <f>+G2+G3+G4</f>
        <v>577</v>
      </c>
      <c r="J6" s="138" t="s">
        <v>189</v>
      </c>
      <c r="K6" s="138" t="s">
        <v>188</v>
      </c>
    </row>
    <row r="7" spans="1:11" x14ac:dyDescent="0.3">
      <c r="A7" s="58"/>
      <c r="B7" s="15"/>
      <c r="C7" s="58"/>
      <c r="D7" s="58"/>
      <c r="E7" s="58"/>
      <c r="F7" s="225" t="s">
        <v>151</v>
      </c>
      <c r="G7" s="225"/>
      <c r="H7" s="137">
        <f>+H2</f>
        <v>13.887878787878789</v>
      </c>
      <c r="I7" s="138" t="s">
        <v>191</v>
      </c>
      <c r="J7" s="138">
        <v>182.6</v>
      </c>
      <c r="K7" s="138">
        <v>17</v>
      </c>
    </row>
    <row r="8" spans="1:11" x14ac:dyDescent="0.3">
      <c r="A8" s="58"/>
      <c r="B8" s="15"/>
      <c r="C8" s="58"/>
      <c r="D8" s="58"/>
      <c r="E8" s="58"/>
      <c r="F8" s="226" t="s">
        <v>152</v>
      </c>
      <c r="G8" s="226"/>
      <c r="H8" s="137">
        <f>+H5</f>
        <v>8.187867647058825</v>
      </c>
      <c r="I8" s="138" t="s">
        <v>192</v>
      </c>
      <c r="J8" s="138">
        <f>1715.6+1757.3</f>
        <v>3472.8999999999996</v>
      </c>
      <c r="K8" s="138">
        <f>224+228</f>
        <v>452</v>
      </c>
    </row>
    <row r="12" spans="1:11" ht="15" thickBot="1" x14ac:dyDescent="0.35"/>
    <row r="13" spans="1:11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62" t="s">
        <v>4</v>
      </c>
    </row>
    <row r="14" spans="1:11" ht="15.6" thickTop="1" thickBot="1" x14ac:dyDescent="0.35">
      <c r="A14" s="103" t="s">
        <v>85</v>
      </c>
      <c r="B14" s="142" t="s">
        <v>213</v>
      </c>
      <c r="C14" s="100" t="s">
        <v>212</v>
      </c>
      <c r="D14" s="97">
        <v>1.61</v>
      </c>
      <c r="E14" s="97">
        <v>1.61</v>
      </c>
      <c r="F14" s="98">
        <f>+E14-D14</f>
        <v>0</v>
      </c>
      <c r="G14" s="98"/>
      <c r="H14" s="98"/>
      <c r="I14" s="98"/>
      <c r="J14" s="99">
        <v>6</v>
      </c>
    </row>
    <row r="15" spans="1:11" ht="15.6" thickTop="1" thickBot="1" x14ac:dyDescent="0.35">
      <c r="A15" s="104" t="s">
        <v>9</v>
      </c>
      <c r="B15" s="143" t="s">
        <v>214</v>
      </c>
      <c r="C15" s="100" t="s">
        <v>212</v>
      </c>
      <c r="D15" s="100">
        <v>0.92</v>
      </c>
      <c r="E15" s="100">
        <v>0.92</v>
      </c>
      <c r="F15" s="98">
        <f>+E15-D15</f>
        <v>0</v>
      </c>
      <c r="G15" s="101"/>
      <c r="H15" s="101"/>
      <c r="I15" s="101"/>
      <c r="J15" s="99">
        <v>12</v>
      </c>
    </row>
    <row r="16" spans="1:11" ht="15.6" thickTop="1" thickBot="1" x14ac:dyDescent="0.35">
      <c r="A16" s="104" t="s">
        <v>13</v>
      </c>
      <c r="B16" s="143" t="s">
        <v>215</v>
      </c>
      <c r="C16" s="100" t="s">
        <v>212</v>
      </c>
      <c r="D16" s="100">
        <v>0.8</v>
      </c>
      <c r="E16" s="100">
        <v>0.8</v>
      </c>
      <c r="F16" s="98">
        <f>+E16-D16</f>
        <v>0</v>
      </c>
      <c r="G16" s="101"/>
      <c r="H16" s="101"/>
      <c r="I16" s="101"/>
      <c r="J16" s="99">
        <v>9</v>
      </c>
    </row>
    <row r="17" spans="1:11" ht="15.6" thickTop="1" thickBot="1" x14ac:dyDescent="0.35">
      <c r="A17" s="103" t="s">
        <v>86</v>
      </c>
      <c r="B17" s="209" t="s">
        <v>212</v>
      </c>
      <c r="C17" s="210"/>
      <c r="D17" s="220">
        <v>157.94999999999999</v>
      </c>
      <c r="E17" s="220">
        <v>162.28</v>
      </c>
      <c r="F17" s="220">
        <f>+E17-D17</f>
        <v>4.3300000000000125</v>
      </c>
      <c r="G17" s="102"/>
      <c r="H17" s="102"/>
      <c r="I17" s="102"/>
      <c r="J17" s="99">
        <v>1</v>
      </c>
    </row>
    <row r="18" spans="1:11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102"/>
      <c r="H18" s="102"/>
      <c r="I18" s="102"/>
      <c r="J18" s="99">
        <v>9</v>
      </c>
    </row>
    <row r="19" spans="1:11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102">
        <f>+F17*H2</f>
        <v>60.13451515151533</v>
      </c>
      <c r="H19" s="102"/>
      <c r="I19" s="102"/>
      <c r="J19" s="99">
        <v>10</v>
      </c>
      <c r="K19" s="56"/>
    </row>
    <row r="20" spans="1:11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15</v>
      </c>
    </row>
    <row r="21" spans="1:11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10</v>
      </c>
    </row>
    <row r="22" spans="1:11" ht="15.6" thickTop="1" thickBot="1" x14ac:dyDescent="0.35">
      <c r="A22" s="92" t="s">
        <v>87</v>
      </c>
      <c r="B22" s="204" t="s">
        <v>210</v>
      </c>
      <c r="C22" s="205"/>
      <c r="D22" s="94">
        <v>13.24</v>
      </c>
      <c r="E22" s="94">
        <v>13.9</v>
      </c>
      <c r="F22" s="98">
        <f t="shared" ref="F22:F27" si="0">+E22-D22</f>
        <v>0.66000000000000014</v>
      </c>
      <c r="G22" s="95">
        <f>+F22*H2</f>
        <v>9.1660000000000021</v>
      </c>
      <c r="H22" s="95"/>
      <c r="I22" s="95"/>
      <c r="J22" s="99">
        <v>11</v>
      </c>
    </row>
    <row r="23" spans="1:11" ht="15.6" thickTop="1" thickBot="1" x14ac:dyDescent="0.35">
      <c r="A23" s="92" t="s">
        <v>88</v>
      </c>
      <c r="B23" s="206" t="s">
        <v>210</v>
      </c>
      <c r="C23" s="207"/>
      <c r="D23" s="94">
        <v>13.54</v>
      </c>
      <c r="E23" s="94">
        <v>14.85</v>
      </c>
      <c r="F23" s="98">
        <f t="shared" si="0"/>
        <v>1.3100000000000005</v>
      </c>
      <c r="G23" s="95">
        <f>+F23*H2</f>
        <v>18.19312121212122</v>
      </c>
      <c r="H23" s="95"/>
      <c r="I23" s="95"/>
      <c r="J23" s="99">
        <v>20</v>
      </c>
    </row>
    <row r="24" spans="1:11" ht="15.6" thickTop="1" thickBot="1" x14ac:dyDescent="0.35">
      <c r="A24" s="93" t="s">
        <v>10</v>
      </c>
      <c r="B24" s="206" t="s">
        <v>210</v>
      </c>
      <c r="C24" s="207"/>
      <c r="D24" s="94">
        <v>11.22</v>
      </c>
      <c r="E24" s="94">
        <v>11.52</v>
      </c>
      <c r="F24" s="98">
        <f t="shared" si="0"/>
        <v>0.29999999999999893</v>
      </c>
      <c r="G24" s="95">
        <f>+F24*H2</f>
        <v>4.1663636363636218</v>
      </c>
      <c r="H24" s="95"/>
      <c r="I24" s="95"/>
      <c r="J24" s="99">
        <v>6</v>
      </c>
    </row>
    <row r="25" spans="1:11" ht="15.6" thickTop="1" thickBot="1" x14ac:dyDescent="0.35">
      <c r="A25" s="93" t="s">
        <v>149</v>
      </c>
      <c r="B25" s="206" t="s">
        <v>210</v>
      </c>
      <c r="C25" s="207"/>
      <c r="D25" s="94">
        <v>1.1399999999999999</v>
      </c>
      <c r="E25" s="94">
        <v>1.1399999999999999</v>
      </c>
      <c r="F25" s="98">
        <f t="shared" si="0"/>
        <v>0</v>
      </c>
      <c r="G25" s="95">
        <f>+F25*H2</f>
        <v>0</v>
      </c>
      <c r="H25" s="95"/>
      <c r="I25" s="95"/>
      <c r="J25" s="99">
        <v>2</v>
      </c>
    </row>
    <row r="26" spans="1:11" ht="15.6" thickTop="1" thickBot="1" x14ac:dyDescent="0.35">
      <c r="A26" s="93" t="s">
        <v>16</v>
      </c>
      <c r="B26" s="206" t="s">
        <v>210</v>
      </c>
      <c r="C26" s="207"/>
      <c r="D26" s="96">
        <v>35.200000000000003</v>
      </c>
      <c r="E26" s="96">
        <v>35.200000000000003</v>
      </c>
      <c r="F26" s="98">
        <f t="shared" si="0"/>
        <v>0</v>
      </c>
      <c r="G26" s="95">
        <f>+F26*H2</f>
        <v>0</v>
      </c>
      <c r="H26" s="96"/>
      <c r="I26" s="96"/>
      <c r="J26" s="99">
        <v>2</v>
      </c>
    </row>
    <row r="27" spans="1:11" ht="15.6" thickTop="1" thickBot="1" x14ac:dyDescent="0.35">
      <c r="A27" s="67" t="s">
        <v>90</v>
      </c>
      <c r="B27" s="230" t="s">
        <v>211</v>
      </c>
      <c r="C27" s="231"/>
      <c r="D27" s="227">
        <v>143.34</v>
      </c>
      <c r="E27" s="227">
        <v>147.31</v>
      </c>
      <c r="F27" s="220">
        <f t="shared" si="0"/>
        <v>3.9699999999999989</v>
      </c>
      <c r="G27" s="223">
        <f>+F27*H2</f>
        <v>55.134878787878776</v>
      </c>
      <c r="H27" s="223"/>
      <c r="I27" s="223"/>
      <c r="J27" s="99">
        <v>8</v>
      </c>
    </row>
    <row r="28" spans="1:11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12</v>
      </c>
    </row>
    <row r="29" spans="1:11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10</v>
      </c>
    </row>
    <row r="30" spans="1:11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10</v>
      </c>
    </row>
    <row r="31" spans="1:11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16</v>
      </c>
      <c r="K31" s="56"/>
    </row>
    <row r="32" spans="1:11" ht="15.6" thickTop="1" thickBot="1" x14ac:dyDescent="0.35">
      <c r="A32" s="66" t="s">
        <v>92</v>
      </c>
      <c r="B32" s="6"/>
      <c r="C32" s="6"/>
      <c r="D32" s="6">
        <v>7.2</v>
      </c>
      <c r="E32" s="6">
        <v>39.08</v>
      </c>
      <c r="F32" s="5">
        <f>+E32-D32</f>
        <v>31.88</v>
      </c>
      <c r="G32" s="5"/>
      <c r="H32" s="5"/>
      <c r="I32" s="5"/>
      <c r="J32" s="99">
        <f>+F32*H$2</f>
        <v>442.74557575757575</v>
      </c>
    </row>
    <row r="33" spans="1:10" ht="15.6" thickTop="1" thickBot="1" x14ac:dyDescent="0.35">
      <c r="A33" s="66" t="s">
        <v>93</v>
      </c>
      <c r="B33" s="6"/>
      <c r="C33" s="6"/>
      <c r="D33" s="6">
        <v>25</v>
      </c>
      <c r="E33" s="6">
        <v>25.4</v>
      </c>
      <c r="F33" s="5">
        <f t="shared" ref="F33:F96" si="1">+E33-D33</f>
        <v>0.39999999999999858</v>
      </c>
      <c r="G33" s="5"/>
      <c r="H33" s="5"/>
      <c r="I33" s="5"/>
      <c r="J33" s="99">
        <f t="shared" ref="J33:J82" si="2">+F33*H$2</f>
        <v>5.5551515151514961</v>
      </c>
    </row>
    <row r="34" spans="1:10" ht="15.6" thickTop="1" thickBot="1" x14ac:dyDescent="0.35">
      <c r="A34" s="66" t="s">
        <v>94</v>
      </c>
      <c r="B34" s="32"/>
      <c r="C34" s="5"/>
      <c r="D34" s="32">
        <v>44.58</v>
      </c>
      <c r="E34" s="32">
        <v>44.89</v>
      </c>
      <c r="F34" s="5">
        <f t="shared" si="1"/>
        <v>0.31000000000000227</v>
      </c>
      <c r="G34" s="5"/>
      <c r="H34" s="5"/>
      <c r="I34" s="5"/>
      <c r="J34" s="99">
        <f t="shared" si="2"/>
        <v>4.3052424242424561</v>
      </c>
    </row>
    <row r="35" spans="1:10" ht="15.6" thickTop="1" thickBot="1" x14ac:dyDescent="0.35">
      <c r="A35" s="66" t="s">
        <v>95</v>
      </c>
      <c r="B35" s="32"/>
      <c r="C35" s="6"/>
      <c r="D35" s="32">
        <v>13.58</v>
      </c>
      <c r="E35" s="32">
        <v>13.88</v>
      </c>
      <c r="F35" s="5">
        <f t="shared" si="1"/>
        <v>0.30000000000000071</v>
      </c>
      <c r="G35" s="5"/>
      <c r="H35" s="5"/>
      <c r="I35" s="5"/>
      <c r="J35" s="99">
        <f t="shared" si="2"/>
        <v>4.1663636363636467</v>
      </c>
    </row>
    <row r="36" spans="1:10" ht="15.6" thickTop="1" thickBot="1" x14ac:dyDescent="0.35">
      <c r="A36" s="66" t="s">
        <v>96</v>
      </c>
      <c r="B36" s="32"/>
      <c r="C36" s="6"/>
      <c r="D36" s="32">
        <v>7.41</v>
      </c>
      <c r="E36" s="32">
        <v>7.56</v>
      </c>
      <c r="F36" s="5">
        <f t="shared" si="1"/>
        <v>0.14999999999999947</v>
      </c>
      <c r="G36" s="5"/>
      <c r="H36" s="5"/>
      <c r="I36" s="5"/>
      <c r="J36" s="99">
        <f t="shared" si="2"/>
        <v>2.0831818181818109</v>
      </c>
    </row>
    <row r="37" spans="1:10" ht="15.6" thickTop="1" thickBot="1" x14ac:dyDescent="0.35">
      <c r="A37" s="66" t="s">
        <v>97</v>
      </c>
      <c r="B37" s="32"/>
      <c r="C37" s="6"/>
      <c r="D37" s="32">
        <v>22.76</v>
      </c>
      <c r="E37" s="32">
        <v>22.93</v>
      </c>
      <c r="F37" s="5">
        <f t="shared" si="1"/>
        <v>0.16999999999999815</v>
      </c>
      <c r="G37" s="5"/>
      <c r="H37" s="5"/>
      <c r="I37" s="5"/>
      <c r="J37" s="99">
        <f t="shared" si="2"/>
        <v>2.3609393939393684</v>
      </c>
    </row>
    <row r="38" spans="1:10" ht="15.6" thickTop="1" thickBot="1" x14ac:dyDescent="0.35">
      <c r="A38" s="66" t="s">
        <v>98</v>
      </c>
      <c r="B38" s="32"/>
      <c r="C38" s="6"/>
      <c r="D38" s="32">
        <v>11.78</v>
      </c>
      <c r="E38" s="32">
        <v>12.45</v>
      </c>
      <c r="F38" s="5">
        <f t="shared" si="1"/>
        <v>0.66999999999999993</v>
      </c>
      <c r="G38" s="5"/>
      <c r="H38" s="5"/>
      <c r="I38" s="5"/>
      <c r="J38" s="99">
        <f t="shared" si="2"/>
        <v>9.3048787878787866</v>
      </c>
    </row>
    <row r="39" spans="1:10" ht="15.6" thickTop="1" thickBot="1" x14ac:dyDescent="0.35">
      <c r="A39" s="66" t="s">
        <v>99</v>
      </c>
      <c r="B39" s="32"/>
      <c r="C39" s="6"/>
      <c r="D39" s="32">
        <v>28.16</v>
      </c>
      <c r="E39" s="32">
        <v>30.2</v>
      </c>
      <c r="F39" s="5">
        <f t="shared" si="1"/>
        <v>2.0399999999999991</v>
      </c>
      <c r="G39" s="5"/>
      <c r="H39" s="5"/>
      <c r="I39" s="5"/>
      <c r="J39" s="99">
        <f t="shared" si="2"/>
        <v>28.331272727272715</v>
      </c>
    </row>
    <row r="40" spans="1:10" ht="15.6" thickTop="1" thickBot="1" x14ac:dyDescent="0.35">
      <c r="A40" s="66" t="s">
        <v>100</v>
      </c>
      <c r="B40" s="32"/>
      <c r="C40" s="6"/>
      <c r="D40" s="32">
        <v>14.6</v>
      </c>
      <c r="E40" s="32">
        <v>14.6</v>
      </c>
      <c r="F40" s="5">
        <f t="shared" si="1"/>
        <v>0</v>
      </c>
      <c r="G40" s="5"/>
      <c r="H40" s="5"/>
      <c r="I40" s="5"/>
      <c r="J40" s="99">
        <f t="shared" si="2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0.1</v>
      </c>
      <c r="E41" s="32">
        <v>0.18</v>
      </c>
      <c r="F41" s="5">
        <f t="shared" si="1"/>
        <v>7.9999999999999988E-2</v>
      </c>
      <c r="G41" s="5"/>
      <c r="H41" s="5"/>
      <c r="I41" s="5"/>
      <c r="J41" s="99">
        <f t="shared" si="2"/>
        <v>1.1110303030303028</v>
      </c>
    </row>
    <row r="42" spans="1:10" ht="15.6" thickTop="1" thickBot="1" x14ac:dyDescent="0.35">
      <c r="A42" s="66" t="s">
        <v>102</v>
      </c>
      <c r="B42" s="32"/>
      <c r="C42" s="6"/>
      <c r="D42" s="32">
        <v>3.05</v>
      </c>
      <c r="E42" s="32">
        <v>3.09</v>
      </c>
      <c r="F42" s="5">
        <f t="shared" si="1"/>
        <v>4.0000000000000036E-2</v>
      </c>
      <c r="G42" s="5"/>
      <c r="H42" s="5"/>
      <c r="I42" s="5"/>
      <c r="J42" s="99">
        <f t="shared" si="2"/>
        <v>0.55551515151515207</v>
      </c>
    </row>
    <row r="43" spans="1:10" ht="15.6" thickTop="1" thickBot="1" x14ac:dyDescent="0.35">
      <c r="A43" s="66" t="s">
        <v>103</v>
      </c>
      <c r="B43" s="32"/>
      <c r="C43" s="6"/>
      <c r="D43" s="32">
        <v>18.600000000000001</v>
      </c>
      <c r="E43" s="32">
        <v>19.010000000000002</v>
      </c>
      <c r="F43" s="5">
        <f t="shared" si="1"/>
        <v>0.41000000000000014</v>
      </c>
      <c r="G43" s="5"/>
      <c r="H43" s="5"/>
      <c r="I43" s="5"/>
      <c r="J43" s="99">
        <f t="shared" si="2"/>
        <v>5.6940303030303054</v>
      </c>
    </row>
    <row r="44" spans="1:10" ht="15.6" thickTop="1" thickBot="1" x14ac:dyDescent="0.35">
      <c r="A44" s="66" t="s">
        <v>104</v>
      </c>
      <c r="B44" s="32"/>
      <c r="C44" s="10"/>
      <c r="D44" s="32">
        <v>43.99</v>
      </c>
      <c r="E44" s="32">
        <v>45.4</v>
      </c>
      <c r="F44" s="5">
        <f t="shared" si="1"/>
        <v>1.4099999999999966</v>
      </c>
      <c r="G44" s="5"/>
      <c r="H44" s="5"/>
      <c r="I44" s="5"/>
      <c r="J44" s="99">
        <f t="shared" si="2"/>
        <v>19.581909090909043</v>
      </c>
    </row>
    <row r="45" spans="1:10" ht="15.6" thickTop="1" thickBot="1" x14ac:dyDescent="0.35">
      <c r="A45" s="66" t="s">
        <v>105</v>
      </c>
      <c r="B45" s="32"/>
      <c r="C45" s="10"/>
      <c r="D45" s="32">
        <v>43.2</v>
      </c>
      <c r="E45" s="32">
        <v>44.65</v>
      </c>
      <c r="F45" s="5">
        <f>+E45-D45</f>
        <v>1.4499999999999957</v>
      </c>
      <c r="G45" s="5"/>
      <c r="H45" s="5"/>
      <c r="I45" s="5"/>
      <c r="J45" s="99">
        <f t="shared" si="2"/>
        <v>20.137424242424185</v>
      </c>
    </row>
    <row r="46" spans="1:10" ht="15.6" thickTop="1" thickBot="1" x14ac:dyDescent="0.35">
      <c r="A46" s="66" t="s">
        <v>106</v>
      </c>
      <c r="B46" s="32"/>
      <c r="C46" s="10"/>
      <c r="D46" s="32">
        <v>70.260000000000005</v>
      </c>
      <c r="E46" s="32">
        <v>82.01</v>
      </c>
      <c r="F46" s="5">
        <f t="shared" si="1"/>
        <v>11.75</v>
      </c>
      <c r="G46" s="5"/>
      <c r="H46" s="5"/>
      <c r="I46" s="5"/>
      <c r="J46" s="99">
        <f t="shared" si="2"/>
        <v>163.18257575757576</v>
      </c>
    </row>
    <row r="47" spans="1:10" ht="15.6" thickTop="1" thickBot="1" x14ac:dyDescent="0.35">
      <c r="A47" s="66" t="s">
        <v>18</v>
      </c>
      <c r="B47" s="32"/>
      <c r="C47" s="10"/>
      <c r="D47" s="32">
        <v>1.86</v>
      </c>
      <c r="E47" s="32">
        <v>1.86</v>
      </c>
      <c r="F47" s="5">
        <f t="shared" si="1"/>
        <v>0</v>
      </c>
      <c r="G47" s="5"/>
      <c r="H47" s="5"/>
      <c r="I47" s="5"/>
      <c r="J47" s="99">
        <f t="shared" si="2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78.45</v>
      </c>
      <c r="E48" s="32">
        <v>78.48</v>
      </c>
      <c r="F48" s="5">
        <f t="shared" si="1"/>
        <v>3.0000000000001137E-2</v>
      </c>
      <c r="G48" s="5"/>
      <c r="H48" s="5"/>
      <c r="I48" s="5"/>
      <c r="J48" s="99">
        <f t="shared" si="2"/>
        <v>0.41663636363637946</v>
      </c>
    </row>
    <row r="49" spans="1:10" ht="15.6" thickTop="1" thickBot="1" x14ac:dyDescent="0.35">
      <c r="A49" s="66" t="s">
        <v>107</v>
      </c>
      <c r="B49" s="32"/>
      <c r="C49" s="10"/>
      <c r="D49" s="32">
        <v>29.29</v>
      </c>
      <c r="E49" s="32">
        <v>39.94</v>
      </c>
      <c r="F49" s="5">
        <f t="shared" si="1"/>
        <v>10.649999999999999</v>
      </c>
      <c r="G49" s="5"/>
      <c r="H49" s="5"/>
      <c r="I49" s="5"/>
      <c r="J49" s="99">
        <f t="shared" si="2"/>
        <v>147.90590909090909</v>
      </c>
    </row>
    <row r="50" spans="1:10" ht="15.6" thickTop="1" thickBot="1" x14ac:dyDescent="0.35">
      <c r="A50" s="66" t="s">
        <v>108</v>
      </c>
      <c r="B50" s="32"/>
      <c r="C50" s="10"/>
      <c r="D50" s="32">
        <v>5.96</v>
      </c>
      <c r="E50" s="32">
        <v>5.96</v>
      </c>
      <c r="F50" s="5">
        <f t="shared" si="1"/>
        <v>0</v>
      </c>
      <c r="G50" s="5"/>
      <c r="H50" s="5"/>
      <c r="I50" s="5"/>
      <c r="J50" s="99">
        <f t="shared" si="2"/>
        <v>0</v>
      </c>
    </row>
    <row r="51" spans="1:10" ht="15.6" thickTop="1" thickBot="1" x14ac:dyDescent="0.35">
      <c r="A51" s="66" t="s">
        <v>20</v>
      </c>
      <c r="B51" s="32"/>
      <c r="C51" s="10"/>
      <c r="D51" s="32">
        <v>24.7</v>
      </c>
      <c r="E51" s="32">
        <v>25.4</v>
      </c>
      <c r="F51" s="5">
        <f t="shared" si="1"/>
        <v>0.69999999999999929</v>
      </c>
      <c r="G51" s="5"/>
      <c r="H51" s="5"/>
      <c r="I51" s="5"/>
      <c r="J51" s="99">
        <f t="shared" si="2"/>
        <v>9.7215151515151419</v>
      </c>
    </row>
    <row r="52" spans="1:10" ht="15.6" thickTop="1" thickBot="1" x14ac:dyDescent="0.35">
      <c r="A52" s="66" t="s">
        <v>21</v>
      </c>
      <c r="B52" s="32"/>
      <c r="C52" s="10"/>
      <c r="D52" s="32">
        <v>4.7</v>
      </c>
      <c r="E52" s="32">
        <v>5.08</v>
      </c>
      <c r="F52" s="5">
        <f t="shared" si="1"/>
        <v>0.37999999999999989</v>
      </c>
      <c r="G52" s="5"/>
      <c r="H52" s="5"/>
      <c r="I52" s="5"/>
      <c r="J52" s="99">
        <f t="shared" si="2"/>
        <v>5.2773939393939377</v>
      </c>
    </row>
    <row r="53" spans="1:10" ht="15.6" thickTop="1" thickBot="1" x14ac:dyDescent="0.35">
      <c r="A53" s="66" t="s">
        <v>22</v>
      </c>
      <c r="B53" s="32"/>
      <c r="C53" s="10"/>
      <c r="D53" s="32">
        <v>57.31</v>
      </c>
      <c r="E53" s="32">
        <v>57.9</v>
      </c>
      <c r="F53" s="5">
        <f t="shared" si="1"/>
        <v>0.58999999999999631</v>
      </c>
      <c r="G53" s="5"/>
      <c r="H53" s="5"/>
      <c r="I53" s="5"/>
      <c r="J53" s="99">
        <f t="shared" si="2"/>
        <v>8.1938484848484343</v>
      </c>
    </row>
    <row r="54" spans="1:10" ht="15.6" thickTop="1" thickBot="1" x14ac:dyDescent="0.35">
      <c r="A54" s="66" t="s">
        <v>23</v>
      </c>
      <c r="B54" s="32"/>
      <c r="C54" s="10"/>
      <c r="D54" s="32">
        <v>13.04</v>
      </c>
      <c r="E54" s="32">
        <v>13.36</v>
      </c>
      <c r="F54" s="5">
        <f t="shared" si="1"/>
        <v>0.32000000000000028</v>
      </c>
      <c r="G54" s="5"/>
      <c r="H54" s="5"/>
      <c r="I54" s="5"/>
      <c r="J54" s="99">
        <f t="shared" si="2"/>
        <v>4.4441212121212166</v>
      </c>
    </row>
    <row r="55" spans="1:10" ht="15.6" thickTop="1" thickBot="1" x14ac:dyDescent="0.35">
      <c r="A55" s="66" t="s">
        <v>24</v>
      </c>
      <c r="B55" s="32"/>
      <c r="C55" s="10"/>
      <c r="D55" s="32">
        <v>11.66</v>
      </c>
      <c r="E55" s="32">
        <v>12.04</v>
      </c>
      <c r="F55" s="5">
        <f t="shared" si="1"/>
        <v>0.37999999999999901</v>
      </c>
      <c r="G55" s="5"/>
      <c r="H55" s="5"/>
      <c r="I55" s="5"/>
      <c r="J55" s="99">
        <f t="shared" si="2"/>
        <v>5.2773939393939262</v>
      </c>
    </row>
    <row r="56" spans="1:10" ht="15.6" thickTop="1" thickBot="1" x14ac:dyDescent="0.35">
      <c r="A56" s="66" t="s">
        <v>25</v>
      </c>
      <c r="B56" s="32"/>
      <c r="C56" s="10"/>
      <c r="D56" s="32">
        <v>2.2799999999999998</v>
      </c>
      <c r="E56" s="32">
        <v>2.2799999999999998</v>
      </c>
      <c r="F56" s="5">
        <f t="shared" si="1"/>
        <v>0</v>
      </c>
      <c r="G56" s="5"/>
      <c r="H56" s="5"/>
      <c r="I56" s="5"/>
      <c r="J56" s="99">
        <f t="shared" si="2"/>
        <v>0</v>
      </c>
    </row>
    <row r="57" spans="1:10" ht="15.6" thickTop="1" thickBot="1" x14ac:dyDescent="0.35">
      <c r="A57" s="66" t="s">
        <v>26</v>
      </c>
      <c r="B57" s="32"/>
      <c r="C57" s="10"/>
      <c r="D57" s="32">
        <v>17.579999999999998</v>
      </c>
      <c r="E57" s="32">
        <v>18.16</v>
      </c>
      <c r="F57" s="5">
        <f t="shared" si="1"/>
        <v>0.58000000000000185</v>
      </c>
      <c r="G57" s="5"/>
      <c r="H57" s="5"/>
      <c r="I57" s="5"/>
      <c r="J57" s="99">
        <f t="shared" si="2"/>
        <v>8.0549696969697226</v>
      </c>
    </row>
    <row r="58" spans="1:10" ht="15.6" thickTop="1" thickBot="1" x14ac:dyDescent="0.35">
      <c r="A58" s="66" t="s">
        <v>27</v>
      </c>
      <c r="B58" s="32"/>
      <c r="C58" s="10"/>
      <c r="D58" s="32">
        <v>22.42</v>
      </c>
      <c r="E58" s="32">
        <v>23.45</v>
      </c>
      <c r="F58" s="5">
        <f t="shared" si="1"/>
        <v>1.0299999999999976</v>
      </c>
      <c r="G58" s="5"/>
      <c r="H58" s="5"/>
      <c r="I58" s="5"/>
      <c r="J58" s="99">
        <f t="shared" si="2"/>
        <v>14.304515151515119</v>
      </c>
    </row>
    <row r="59" spans="1:10" ht="15.6" thickTop="1" thickBot="1" x14ac:dyDescent="0.35">
      <c r="A59" s="66" t="s">
        <v>109</v>
      </c>
      <c r="B59" s="32"/>
      <c r="C59" s="10"/>
      <c r="D59" s="32">
        <v>52.47</v>
      </c>
      <c r="E59" s="32">
        <v>52.58</v>
      </c>
      <c r="F59" s="5">
        <f t="shared" si="1"/>
        <v>0.10999999999999943</v>
      </c>
      <c r="G59" s="5"/>
      <c r="H59" s="5"/>
      <c r="I59" s="5"/>
      <c r="J59" s="99">
        <f t="shared" si="2"/>
        <v>1.527666666666659</v>
      </c>
    </row>
    <row r="60" spans="1:10" ht="15.6" thickTop="1" thickBot="1" x14ac:dyDescent="0.35">
      <c r="A60" s="66" t="s">
        <v>28</v>
      </c>
      <c r="B60" s="32"/>
      <c r="C60" s="10"/>
      <c r="D60" s="32">
        <v>9.49</v>
      </c>
      <c r="E60" s="32">
        <v>9.7200000000000006</v>
      </c>
      <c r="F60" s="5">
        <f t="shared" si="1"/>
        <v>0.23000000000000043</v>
      </c>
      <c r="G60" s="5"/>
      <c r="H60" s="5"/>
      <c r="I60" s="5"/>
      <c r="J60" s="99">
        <f t="shared" si="2"/>
        <v>3.1942121212121273</v>
      </c>
    </row>
    <row r="61" spans="1:10" ht="15.6" thickTop="1" thickBot="1" x14ac:dyDescent="0.35">
      <c r="A61" s="66" t="s">
        <v>29</v>
      </c>
      <c r="B61" s="32"/>
      <c r="C61" s="10"/>
      <c r="D61" s="32">
        <v>34.9</v>
      </c>
      <c r="E61" s="32">
        <v>35.01</v>
      </c>
      <c r="F61" s="5">
        <f t="shared" si="1"/>
        <v>0.10999999999999943</v>
      </c>
      <c r="G61" s="5"/>
      <c r="H61" s="5"/>
      <c r="I61" s="5"/>
      <c r="J61" s="99">
        <f t="shared" si="2"/>
        <v>1.527666666666659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1"/>
        <v>0</v>
      </c>
      <c r="G62" s="5"/>
      <c r="H62" s="5"/>
      <c r="I62" s="5"/>
      <c r="J62" s="99">
        <f t="shared" si="2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6.42</v>
      </c>
      <c r="E63" s="32">
        <v>6.54</v>
      </c>
      <c r="F63" s="5">
        <f t="shared" si="1"/>
        <v>0.12000000000000011</v>
      </c>
      <c r="G63" s="5"/>
      <c r="H63" s="5"/>
      <c r="I63" s="5"/>
      <c r="J63" s="99">
        <f t="shared" si="2"/>
        <v>1.6665454545454561</v>
      </c>
    </row>
    <row r="64" spans="1:10" ht="15.6" thickTop="1" thickBot="1" x14ac:dyDescent="0.35">
      <c r="A64" s="66" t="s">
        <v>32</v>
      </c>
      <c r="B64" s="32"/>
      <c r="C64" s="10"/>
      <c r="D64" s="32">
        <v>34.18</v>
      </c>
      <c r="E64" s="32">
        <v>34.9</v>
      </c>
      <c r="F64" s="5">
        <f t="shared" si="1"/>
        <v>0.71999999999999886</v>
      </c>
      <c r="G64" s="5"/>
      <c r="H64" s="5"/>
      <c r="I64" s="5"/>
      <c r="J64" s="99">
        <f t="shared" si="2"/>
        <v>9.9992727272727127</v>
      </c>
    </row>
    <row r="65" spans="1:10" ht="15.6" thickTop="1" thickBot="1" x14ac:dyDescent="0.35">
      <c r="A65" s="66" t="s">
        <v>33</v>
      </c>
      <c r="B65" s="32"/>
      <c r="C65" s="10"/>
      <c r="D65" s="32">
        <v>20</v>
      </c>
      <c r="E65" s="32">
        <v>20.05</v>
      </c>
      <c r="F65" s="5">
        <f t="shared" si="1"/>
        <v>5.0000000000000711E-2</v>
      </c>
      <c r="G65" s="5"/>
      <c r="H65" s="5"/>
      <c r="I65" s="5"/>
      <c r="J65" s="99">
        <f t="shared" si="2"/>
        <v>0.69439393939394933</v>
      </c>
    </row>
    <row r="66" spans="1:10" ht="15.6" thickTop="1" thickBot="1" x14ac:dyDescent="0.35">
      <c r="A66" s="66" t="s">
        <v>34</v>
      </c>
      <c r="B66" s="32"/>
      <c r="C66" s="10"/>
      <c r="D66" s="32">
        <v>15.2</v>
      </c>
      <c r="E66" s="32">
        <v>15.47</v>
      </c>
      <c r="F66" s="5">
        <f t="shared" si="1"/>
        <v>0.27000000000000135</v>
      </c>
      <c r="G66" s="5"/>
      <c r="H66" s="5"/>
      <c r="I66" s="5"/>
      <c r="J66" s="99">
        <f t="shared" si="2"/>
        <v>3.7497272727272914</v>
      </c>
    </row>
    <row r="67" spans="1:10" ht="15.6" thickTop="1" thickBot="1" x14ac:dyDescent="0.35">
      <c r="A67" s="66" t="s">
        <v>110</v>
      </c>
      <c r="B67" s="32"/>
      <c r="C67" s="10"/>
      <c r="D67" s="32">
        <v>1</v>
      </c>
      <c r="E67" s="32">
        <v>1</v>
      </c>
      <c r="F67" s="5">
        <f t="shared" si="1"/>
        <v>0</v>
      </c>
      <c r="G67" s="5"/>
      <c r="H67" s="5"/>
      <c r="I67" s="5"/>
      <c r="J67" s="99">
        <f t="shared" si="2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45.98</v>
      </c>
      <c r="E68" s="32">
        <v>47.39</v>
      </c>
      <c r="F68" s="5">
        <f t="shared" si="1"/>
        <v>1.4100000000000037</v>
      </c>
      <c r="G68" s="5"/>
      <c r="H68" s="5"/>
      <c r="I68" s="5"/>
      <c r="J68" s="99">
        <f t="shared" si="2"/>
        <v>19.581909090909143</v>
      </c>
    </row>
    <row r="69" spans="1:10" ht="15.6" thickTop="1" thickBot="1" x14ac:dyDescent="0.35">
      <c r="A69" s="66" t="s">
        <v>111</v>
      </c>
      <c r="B69" s="32"/>
      <c r="C69" s="10"/>
      <c r="D69" s="32">
        <v>1.41</v>
      </c>
      <c r="E69" s="32">
        <v>1.41</v>
      </c>
      <c r="F69" s="5">
        <f t="shared" si="1"/>
        <v>0</v>
      </c>
      <c r="G69" s="5"/>
      <c r="H69" s="5"/>
      <c r="I69" s="5"/>
      <c r="J69" s="99">
        <f t="shared" si="2"/>
        <v>0</v>
      </c>
    </row>
    <row r="70" spans="1:10" ht="15.6" thickTop="1" thickBot="1" x14ac:dyDescent="0.35">
      <c r="A70" s="66" t="s">
        <v>36</v>
      </c>
      <c r="B70" s="32"/>
      <c r="C70" s="10"/>
      <c r="D70" s="32">
        <v>55.33</v>
      </c>
      <c r="E70" s="32">
        <v>55.45</v>
      </c>
      <c r="F70" s="5">
        <f t="shared" si="1"/>
        <v>0.12000000000000455</v>
      </c>
      <c r="G70" s="5"/>
      <c r="H70" s="5"/>
      <c r="I70" s="5"/>
      <c r="J70" s="99">
        <f t="shared" si="2"/>
        <v>1.6665454545455178</v>
      </c>
    </row>
    <row r="71" spans="1:10" ht="15.6" thickTop="1" thickBot="1" x14ac:dyDescent="0.35">
      <c r="A71" s="66" t="s">
        <v>37</v>
      </c>
      <c r="B71" s="32"/>
      <c r="C71" s="10"/>
      <c r="D71" s="32">
        <v>15.68</v>
      </c>
      <c r="E71" s="32">
        <v>16.309999999999999</v>
      </c>
      <c r="F71" s="5">
        <f t="shared" si="1"/>
        <v>0.62999999999999901</v>
      </c>
      <c r="G71" s="5"/>
      <c r="H71" s="5"/>
      <c r="I71" s="5"/>
      <c r="J71" s="99">
        <f t="shared" si="2"/>
        <v>8.7493636363636238</v>
      </c>
    </row>
    <row r="72" spans="1:10" ht="15.6" thickTop="1" thickBot="1" x14ac:dyDescent="0.35">
      <c r="A72" s="66" t="s">
        <v>38</v>
      </c>
      <c r="B72" s="32"/>
      <c r="C72" s="10"/>
      <c r="D72" s="32">
        <v>2.21</v>
      </c>
      <c r="E72" s="32">
        <v>2.21</v>
      </c>
      <c r="F72" s="5">
        <f t="shared" si="1"/>
        <v>0</v>
      </c>
      <c r="G72" s="5"/>
      <c r="H72" s="5"/>
      <c r="I72" s="5"/>
      <c r="J72" s="99">
        <f t="shared" si="2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1.44</v>
      </c>
      <c r="E73" s="32">
        <v>1.44</v>
      </c>
      <c r="F73" s="5">
        <f t="shared" si="1"/>
        <v>0</v>
      </c>
      <c r="G73" s="5"/>
      <c r="H73" s="5"/>
      <c r="I73" s="5"/>
      <c r="J73" s="99">
        <f t="shared" si="2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2.0699999999999998</v>
      </c>
      <c r="E74" s="32">
        <v>2.0699999999999998</v>
      </c>
      <c r="F74" s="5">
        <f t="shared" si="1"/>
        <v>0</v>
      </c>
      <c r="G74" s="5"/>
      <c r="H74" s="5"/>
      <c r="I74" s="5"/>
      <c r="J74" s="99">
        <f t="shared" si="2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1.2</v>
      </c>
      <c r="E75" s="32">
        <v>1.2</v>
      </c>
      <c r="F75" s="5">
        <f t="shared" si="1"/>
        <v>0</v>
      </c>
      <c r="G75" s="5"/>
      <c r="H75" s="5"/>
      <c r="I75" s="5"/>
      <c r="J75" s="99">
        <f t="shared" si="2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10.54</v>
      </c>
      <c r="E76" s="32">
        <v>11.63</v>
      </c>
      <c r="F76" s="5">
        <f t="shared" si="1"/>
        <v>1.0900000000000016</v>
      </c>
      <c r="G76" s="5"/>
      <c r="H76" s="5"/>
      <c r="I76" s="5"/>
      <c r="J76" s="99">
        <f t="shared" si="2"/>
        <v>15.137787878787902</v>
      </c>
    </row>
    <row r="77" spans="1:10" ht="15.6" thickTop="1" thickBot="1" x14ac:dyDescent="0.35">
      <c r="A77" s="66" t="s">
        <v>114</v>
      </c>
      <c r="B77" s="32"/>
      <c r="C77" s="10"/>
      <c r="D77" s="32">
        <v>9.8800000000000008</v>
      </c>
      <c r="E77" s="32">
        <v>9.92</v>
      </c>
      <c r="F77" s="5">
        <f t="shared" si="1"/>
        <v>3.9999999999999147E-2</v>
      </c>
      <c r="G77" s="5"/>
      <c r="H77" s="5"/>
      <c r="I77" s="5"/>
      <c r="J77" s="99">
        <f t="shared" si="2"/>
        <v>0.55551515151513975</v>
      </c>
    </row>
    <row r="78" spans="1:10" ht="15.6" thickTop="1" thickBot="1" x14ac:dyDescent="0.35">
      <c r="A78" s="66" t="s">
        <v>115</v>
      </c>
      <c r="B78" s="32"/>
      <c r="C78" s="10"/>
      <c r="D78" s="32">
        <v>1.97</v>
      </c>
      <c r="E78" s="32">
        <v>1.97</v>
      </c>
      <c r="F78" s="5">
        <f t="shared" si="1"/>
        <v>0</v>
      </c>
      <c r="G78" s="5"/>
      <c r="H78" s="5"/>
      <c r="I78" s="5"/>
      <c r="J78" s="99">
        <f t="shared" si="2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5.71</v>
      </c>
      <c r="E79" s="32">
        <v>5.71</v>
      </c>
      <c r="F79" s="5">
        <f t="shared" si="1"/>
        <v>0</v>
      </c>
      <c r="G79" s="5"/>
      <c r="H79" s="5"/>
      <c r="I79" s="5"/>
      <c r="J79" s="99">
        <f t="shared" si="2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2.2400000000000002</v>
      </c>
      <c r="E80" s="32">
        <v>2.94</v>
      </c>
      <c r="F80" s="5">
        <f t="shared" si="1"/>
        <v>0.69999999999999973</v>
      </c>
      <c r="G80" s="5"/>
      <c r="H80" s="5"/>
      <c r="I80" s="5"/>
      <c r="J80" s="99">
        <f t="shared" si="2"/>
        <v>9.721515151515149</v>
      </c>
    </row>
    <row r="81" spans="1:12" ht="15.6" thickTop="1" thickBot="1" x14ac:dyDescent="0.35">
      <c r="A81" s="66" t="s">
        <v>42</v>
      </c>
      <c r="B81" s="32"/>
      <c r="C81" s="10"/>
      <c r="D81" s="32">
        <v>6.32</v>
      </c>
      <c r="E81" s="32">
        <v>6.32</v>
      </c>
      <c r="F81" s="5">
        <f t="shared" si="1"/>
        <v>0</v>
      </c>
      <c r="G81" s="5"/>
      <c r="H81" s="5"/>
      <c r="I81" s="5"/>
      <c r="J81" s="99">
        <v>0</v>
      </c>
      <c r="L81" s="56"/>
    </row>
    <row r="82" spans="1:12" ht="15" thickTop="1" x14ac:dyDescent="0.3">
      <c r="A82" s="66" t="s">
        <v>117</v>
      </c>
      <c r="B82" s="32"/>
      <c r="C82" s="10"/>
      <c r="D82" s="32">
        <v>1.57</v>
      </c>
      <c r="E82" s="32">
        <v>1.57</v>
      </c>
      <c r="F82" s="5">
        <f t="shared" si="1"/>
        <v>0</v>
      </c>
      <c r="G82" s="5"/>
      <c r="H82" s="5"/>
      <c r="I82" s="5"/>
      <c r="J82" s="99">
        <f t="shared" si="2"/>
        <v>0</v>
      </c>
      <c r="L82" s="56">
        <f>SUM(J14:J82)</f>
        <v>1159.4835151515149</v>
      </c>
    </row>
    <row r="83" spans="1:12" x14ac:dyDescent="0.3">
      <c r="A83" s="68" t="s">
        <v>43</v>
      </c>
      <c r="B83" s="32"/>
      <c r="C83" s="10"/>
      <c r="D83" s="32">
        <v>181.41</v>
      </c>
      <c r="E83" s="32">
        <v>182.09</v>
      </c>
      <c r="F83" s="5">
        <f t="shared" si="1"/>
        <v>0.68000000000000682</v>
      </c>
      <c r="G83" s="5"/>
      <c r="H83" s="5"/>
      <c r="I83" s="5"/>
      <c r="J83" s="7">
        <f>+F83*H$5</f>
        <v>5.567750000000057</v>
      </c>
    </row>
    <row r="84" spans="1:12" x14ac:dyDescent="0.3">
      <c r="A84" s="68" t="s">
        <v>44</v>
      </c>
      <c r="B84" s="32"/>
      <c r="C84" s="10"/>
      <c r="D84" s="32">
        <v>176.35</v>
      </c>
      <c r="E84" s="32">
        <v>183.01</v>
      </c>
      <c r="F84" s="5">
        <f t="shared" si="1"/>
        <v>6.6599999999999966</v>
      </c>
      <c r="G84" s="33"/>
      <c r="H84" s="5"/>
      <c r="I84" s="5"/>
      <c r="J84" s="7">
        <f t="shared" ref="J84:J147" si="3">+F84*H$5</f>
        <v>54.531198529411746</v>
      </c>
    </row>
    <row r="85" spans="1:12" x14ac:dyDescent="0.3">
      <c r="A85" s="68" t="s">
        <v>118</v>
      </c>
      <c r="B85" s="32"/>
      <c r="C85" s="10"/>
      <c r="D85" s="32">
        <v>239.26</v>
      </c>
      <c r="E85" s="32">
        <v>248.39</v>
      </c>
      <c r="F85" s="5">
        <f t="shared" si="1"/>
        <v>9.1299999999999955</v>
      </c>
      <c r="G85" s="33"/>
      <c r="H85" s="5"/>
      <c r="I85" s="5"/>
      <c r="J85" s="7">
        <f t="shared" si="3"/>
        <v>74.755231617647041</v>
      </c>
    </row>
    <row r="86" spans="1:12" x14ac:dyDescent="0.3">
      <c r="A86" s="68" t="s">
        <v>119</v>
      </c>
      <c r="B86" s="32"/>
      <c r="C86" s="10"/>
      <c r="D86" s="32">
        <v>62.48</v>
      </c>
      <c r="E86" s="32">
        <v>66.040000000000006</v>
      </c>
      <c r="F86" s="5">
        <f t="shared" si="1"/>
        <v>3.5600000000000094</v>
      </c>
      <c r="G86" s="33"/>
      <c r="H86" s="5"/>
      <c r="I86" s="5"/>
      <c r="J86" s="7">
        <f t="shared" si="3"/>
        <v>29.148808823529492</v>
      </c>
    </row>
    <row r="87" spans="1:12" x14ac:dyDescent="0.3">
      <c r="A87" s="68" t="s">
        <v>45</v>
      </c>
      <c r="B87" s="32"/>
      <c r="C87" s="10"/>
      <c r="D87" s="32">
        <v>152.69999999999999</v>
      </c>
      <c r="E87" s="32">
        <v>159.19999999999999</v>
      </c>
      <c r="F87" s="5">
        <f t="shared" si="1"/>
        <v>6.5</v>
      </c>
      <c r="G87" s="33"/>
      <c r="H87" s="5"/>
      <c r="I87" s="5"/>
      <c r="J87" s="7">
        <f t="shared" si="3"/>
        <v>53.221139705882365</v>
      </c>
    </row>
    <row r="88" spans="1:12" x14ac:dyDescent="0.3">
      <c r="A88" s="68" t="s">
        <v>46</v>
      </c>
      <c r="B88" s="32"/>
      <c r="C88" s="10"/>
      <c r="D88" s="32">
        <v>351.34</v>
      </c>
      <c r="E88" s="32">
        <v>357.01</v>
      </c>
      <c r="F88" s="5">
        <f t="shared" si="1"/>
        <v>5.6700000000000159</v>
      </c>
      <c r="G88" s="33"/>
      <c r="H88" s="5"/>
      <c r="I88" s="5"/>
      <c r="J88" s="7">
        <f t="shared" si="3"/>
        <v>46.425209558823667</v>
      </c>
    </row>
    <row r="89" spans="1:12" x14ac:dyDescent="0.3">
      <c r="A89" s="68" t="s">
        <v>47</v>
      </c>
      <c r="B89" s="32"/>
      <c r="C89" s="10"/>
      <c r="D89" s="32">
        <v>64.010000000000005</v>
      </c>
      <c r="E89" s="32">
        <v>64.010000000000005</v>
      </c>
      <c r="F89" s="5">
        <f t="shared" si="1"/>
        <v>0</v>
      </c>
      <c r="G89" s="33"/>
      <c r="H89" s="5"/>
      <c r="I89" s="5"/>
      <c r="J89" s="7">
        <f t="shared" si="3"/>
        <v>0</v>
      </c>
    </row>
    <row r="90" spans="1:12" x14ac:dyDescent="0.3">
      <c r="A90" s="68" t="s">
        <v>48</v>
      </c>
      <c r="B90" s="32"/>
      <c r="C90" s="10"/>
      <c r="D90" s="32">
        <v>217.35</v>
      </c>
      <c r="E90" s="32">
        <v>223.87</v>
      </c>
      <c r="F90" s="5">
        <f t="shared" si="1"/>
        <v>6.5200000000000102</v>
      </c>
      <c r="G90" s="33"/>
      <c r="H90" s="5"/>
      <c r="I90" s="5"/>
      <c r="J90" s="7">
        <f t="shared" si="3"/>
        <v>53.384897058823626</v>
      </c>
    </row>
    <row r="91" spans="1:12" x14ac:dyDescent="0.3">
      <c r="A91" s="68" t="s">
        <v>49</v>
      </c>
      <c r="B91" s="32"/>
      <c r="C91" s="10"/>
      <c r="D91" s="32">
        <v>295.75</v>
      </c>
      <c r="E91" s="32">
        <v>304.76</v>
      </c>
      <c r="F91" s="5">
        <f t="shared" si="1"/>
        <v>9.0099999999999909</v>
      </c>
      <c r="G91" s="33"/>
      <c r="H91" s="5"/>
      <c r="I91" s="5"/>
      <c r="J91" s="7">
        <f t="shared" si="3"/>
        <v>73.772687499999932</v>
      </c>
    </row>
    <row r="92" spans="1:12" x14ac:dyDescent="0.3">
      <c r="A92" s="68" t="s">
        <v>50</v>
      </c>
      <c r="B92" s="32"/>
      <c r="C92" s="10"/>
      <c r="D92" s="32">
        <v>470.43</v>
      </c>
      <c r="E92" s="32">
        <v>474.33</v>
      </c>
      <c r="F92" s="5">
        <f t="shared" si="1"/>
        <v>3.8999999999999773</v>
      </c>
      <c r="G92" s="33"/>
      <c r="H92" s="5"/>
      <c r="I92" s="5"/>
      <c r="J92" s="7">
        <f t="shared" si="3"/>
        <v>31.932683823529231</v>
      </c>
    </row>
    <row r="93" spans="1:12" x14ac:dyDescent="0.3">
      <c r="A93" s="68" t="s">
        <v>51</v>
      </c>
      <c r="B93" s="32"/>
      <c r="C93" s="10"/>
      <c r="D93" s="32">
        <v>127.14</v>
      </c>
      <c r="E93" s="32">
        <v>131.74</v>
      </c>
      <c r="F93" s="5">
        <f t="shared" si="1"/>
        <v>4.6000000000000085</v>
      </c>
      <c r="G93" s="33"/>
      <c r="H93" s="5"/>
      <c r="I93" s="5"/>
      <c r="J93" s="7">
        <f t="shared" si="3"/>
        <v>37.664191176470666</v>
      </c>
    </row>
    <row r="94" spans="1:12" x14ac:dyDescent="0.3">
      <c r="A94" s="68" t="s">
        <v>52</v>
      </c>
      <c r="B94" s="32"/>
      <c r="C94" s="10"/>
      <c r="D94" s="32">
        <v>72.78</v>
      </c>
      <c r="E94" s="32">
        <v>72.78</v>
      </c>
      <c r="F94" s="5">
        <f t="shared" si="1"/>
        <v>0</v>
      </c>
      <c r="G94" s="33"/>
      <c r="H94" s="5"/>
      <c r="I94" s="5"/>
      <c r="J94" s="7">
        <f t="shared" si="3"/>
        <v>0</v>
      </c>
    </row>
    <row r="95" spans="1:12" x14ac:dyDescent="0.3">
      <c r="A95" s="68" t="s">
        <v>120</v>
      </c>
      <c r="B95" s="32"/>
      <c r="C95" s="10"/>
      <c r="D95" s="32">
        <v>433.65</v>
      </c>
      <c r="E95" s="32">
        <v>453.02</v>
      </c>
      <c r="F95" s="5">
        <f t="shared" si="1"/>
        <v>19.370000000000005</v>
      </c>
      <c r="G95" s="33"/>
      <c r="H95" s="5"/>
      <c r="I95" s="5"/>
      <c r="J95" s="7">
        <f t="shared" si="3"/>
        <v>158.59899632352949</v>
      </c>
    </row>
    <row r="96" spans="1:12" x14ac:dyDescent="0.3">
      <c r="A96" s="68" t="s">
        <v>53</v>
      </c>
      <c r="B96" s="32"/>
      <c r="C96" s="10"/>
      <c r="D96" s="32">
        <v>217.01</v>
      </c>
      <c r="E96" s="32">
        <v>223.98</v>
      </c>
      <c r="F96" s="5">
        <f t="shared" si="1"/>
        <v>6.9699999999999989</v>
      </c>
      <c r="G96" s="33"/>
      <c r="H96" s="5"/>
      <c r="I96" s="5"/>
      <c r="J96" s="7">
        <f t="shared" si="3"/>
        <v>57.069437499999999</v>
      </c>
    </row>
    <row r="97" spans="1:10" x14ac:dyDescent="0.3">
      <c r="A97" s="68" t="s">
        <v>121</v>
      </c>
      <c r="B97" s="32"/>
      <c r="C97" s="10"/>
      <c r="D97" s="32">
        <v>81.37</v>
      </c>
      <c r="E97" s="32">
        <v>89.31</v>
      </c>
      <c r="F97" s="5">
        <f t="shared" ref="F97:F151" si="4">+E97-D97</f>
        <v>7.9399999999999977</v>
      </c>
      <c r="G97" s="33"/>
      <c r="H97" s="5"/>
      <c r="I97" s="5"/>
      <c r="J97" s="7">
        <f t="shared" si="3"/>
        <v>65.011669117647045</v>
      </c>
    </row>
    <row r="98" spans="1:10" x14ac:dyDescent="0.3">
      <c r="A98" s="68" t="s">
        <v>54</v>
      </c>
      <c r="B98" s="32"/>
      <c r="C98" s="10"/>
      <c r="D98" s="32">
        <v>118.25</v>
      </c>
      <c r="E98" s="32">
        <v>120.4</v>
      </c>
      <c r="F98" s="5">
        <f t="shared" si="4"/>
        <v>2.1500000000000057</v>
      </c>
      <c r="G98" s="33"/>
      <c r="H98" s="5"/>
      <c r="I98" s="5"/>
      <c r="J98" s="7">
        <f t="shared" si="3"/>
        <v>17.603915441176522</v>
      </c>
    </row>
    <row r="99" spans="1:10" x14ac:dyDescent="0.3">
      <c r="A99" s="68" t="s">
        <v>55</v>
      </c>
      <c r="B99" s="32"/>
      <c r="C99" s="10"/>
      <c r="D99" s="32">
        <v>142.26</v>
      </c>
      <c r="E99" s="32">
        <v>151.76</v>
      </c>
      <c r="F99" s="5">
        <f t="shared" si="4"/>
        <v>9.5</v>
      </c>
      <c r="G99" s="33"/>
      <c r="H99" s="5"/>
      <c r="I99" s="5"/>
      <c r="J99" s="7">
        <f t="shared" si="3"/>
        <v>77.784742647058835</v>
      </c>
    </row>
    <row r="100" spans="1:10" x14ac:dyDescent="0.3">
      <c r="A100" s="68" t="s">
        <v>122</v>
      </c>
      <c r="B100" s="32"/>
      <c r="C100" s="10"/>
      <c r="D100" s="32">
        <v>465.5</v>
      </c>
      <c r="E100" s="32">
        <v>497.3</v>
      </c>
      <c r="F100" s="5">
        <f t="shared" si="4"/>
        <v>31.800000000000011</v>
      </c>
      <c r="G100" s="33"/>
      <c r="H100" s="5"/>
      <c r="I100" s="5"/>
      <c r="J100" s="7">
        <f t="shared" si="3"/>
        <v>260.37419117647073</v>
      </c>
    </row>
    <row r="101" spans="1:10" x14ac:dyDescent="0.3">
      <c r="A101" s="68" t="s">
        <v>56</v>
      </c>
      <c r="B101" s="32"/>
      <c r="C101" s="10"/>
      <c r="D101" s="32">
        <v>192.64</v>
      </c>
      <c r="E101" s="32">
        <v>197.57</v>
      </c>
      <c r="F101" s="5">
        <f t="shared" si="4"/>
        <v>4.9300000000000068</v>
      </c>
      <c r="G101" s="33"/>
      <c r="H101" s="5"/>
      <c r="I101" s="5"/>
      <c r="J101" s="7">
        <f t="shared" si="3"/>
        <v>40.366187500000066</v>
      </c>
    </row>
    <row r="102" spans="1:10" x14ac:dyDescent="0.3">
      <c r="A102" s="66" t="s">
        <v>57</v>
      </c>
      <c r="B102" s="32"/>
      <c r="C102" s="10"/>
      <c r="D102" s="32">
        <v>218.66</v>
      </c>
      <c r="E102" s="32">
        <v>229.97</v>
      </c>
      <c r="F102" s="5">
        <f t="shared" si="4"/>
        <v>11.310000000000002</v>
      </c>
      <c r="G102" s="33"/>
      <c r="H102" s="5"/>
      <c r="I102" s="5"/>
      <c r="J102" s="7">
        <f t="shared" si="3"/>
        <v>92.604783088235322</v>
      </c>
    </row>
    <row r="103" spans="1:10" x14ac:dyDescent="0.3">
      <c r="A103" s="66" t="s">
        <v>58</v>
      </c>
      <c r="B103" s="32"/>
      <c r="C103" s="10"/>
      <c r="D103" s="32">
        <v>4.84</v>
      </c>
      <c r="E103" s="32">
        <v>5.07</v>
      </c>
      <c r="F103" s="5">
        <f t="shared" si="4"/>
        <v>0.23000000000000043</v>
      </c>
      <c r="G103" s="33"/>
      <c r="H103" s="5"/>
      <c r="I103" s="5"/>
      <c r="J103" s="7">
        <f t="shared" si="3"/>
        <v>1.8832095588235331</v>
      </c>
    </row>
    <row r="104" spans="1:10" x14ac:dyDescent="0.3">
      <c r="A104" s="68" t="s">
        <v>59</v>
      </c>
      <c r="B104" s="32"/>
      <c r="C104" s="10"/>
      <c r="D104" s="32">
        <v>780.58</v>
      </c>
      <c r="E104" s="32">
        <v>799.9</v>
      </c>
      <c r="F104" s="5">
        <f t="shared" si="4"/>
        <v>19.319999999999936</v>
      </c>
      <c r="G104" s="33"/>
      <c r="H104" s="5"/>
      <c r="I104" s="5"/>
      <c r="J104" s="7">
        <f t="shared" si="3"/>
        <v>158.18960294117599</v>
      </c>
    </row>
    <row r="105" spans="1:10" x14ac:dyDescent="0.3">
      <c r="A105" s="68" t="s">
        <v>60</v>
      </c>
      <c r="B105" s="32"/>
      <c r="C105" s="10"/>
      <c r="D105" s="32">
        <v>146.03</v>
      </c>
      <c r="E105" s="32">
        <v>149.93</v>
      </c>
      <c r="F105" s="5">
        <f t="shared" si="4"/>
        <v>3.9000000000000057</v>
      </c>
      <c r="G105" s="33"/>
      <c r="H105" s="5"/>
      <c r="I105" s="5"/>
      <c r="J105" s="7">
        <f t="shared" si="3"/>
        <v>31.932683823529462</v>
      </c>
    </row>
    <row r="106" spans="1:10" x14ac:dyDescent="0.3">
      <c r="A106" s="68" t="s">
        <v>61</v>
      </c>
      <c r="B106" s="32"/>
      <c r="C106" s="10"/>
      <c r="D106" s="32">
        <v>158.80000000000001</v>
      </c>
      <c r="E106" s="32">
        <v>159.56</v>
      </c>
      <c r="F106" s="5">
        <f t="shared" si="4"/>
        <v>0.75999999999999091</v>
      </c>
      <c r="G106" s="33"/>
      <c r="H106" s="5"/>
      <c r="I106" s="5"/>
      <c r="J106" s="7">
        <f t="shared" si="3"/>
        <v>6.2227794117646322</v>
      </c>
    </row>
    <row r="107" spans="1:10" x14ac:dyDescent="0.3">
      <c r="A107" s="68" t="s">
        <v>62</v>
      </c>
      <c r="B107" s="32"/>
      <c r="C107" s="10"/>
      <c r="D107" s="32">
        <v>551.27</v>
      </c>
      <c r="E107" s="32">
        <v>563.05999999999995</v>
      </c>
      <c r="F107" s="5">
        <f t="shared" si="4"/>
        <v>11.789999999999964</v>
      </c>
      <c r="G107" s="33"/>
      <c r="H107" s="5"/>
      <c r="I107" s="5"/>
      <c r="J107" s="7">
        <f t="shared" si="3"/>
        <v>96.534959558823246</v>
      </c>
    </row>
    <row r="108" spans="1:10" x14ac:dyDescent="0.3">
      <c r="A108" s="68" t="s">
        <v>63</v>
      </c>
      <c r="B108" s="32"/>
      <c r="C108" s="10"/>
      <c r="D108" s="32">
        <v>258.97000000000003</v>
      </c>
      <c r="E108" s="32">
        <v>262.55</v>
      </c>
      <c r="F108" s="5">
        <f t="shared" si="4"/>
        <v>3.5799999999999841</v>
      </c>
      <c r="G108" s="33"/>
      <c r="H108" s="5"/>
      <c r="I108" s="5"/>
      <c r="J108" s="7">
        <f t="shared" si="3"/>
        <v>29.312566176470462</v>
      </c>
    </row>
    <row r="109" spans="1:10" x14ac:dyDescent="0.3">
      <c r="A109" s="68" t="s">
        <v>123</v>
      </c>
      <c r="B109" s="32"/>
      <c r="C109" s="10"/>
      <c r="D109" s="32">
        <v>71.7</v>
      </c>
      <c r="E109" s="32">
        <v>73.900000000000006</v>
      </c>
      <c r="F109" s="5">
        <f t="shared" si="4"/>
        <v>2.2000000000000028</v>
      </c>
      <c r="G109" s="33"/>
      <c r="H109" s="5"/>
      <c r="I109" s="5"/>
      <c r="J109" s="7">
        <f t="shared" si="3"/>
        <v>18.013308823529439</v>
      </c>
    </row>
    <row r="110" spans="1:10" x14ac:dyDescent="0.3">
      <c r="A110" s="68" t="s">
        <v>64</v>
      </c>
      <c r="B110" s="32"/>
      <c r="C110" s="10"/>
      <c r="D110" s="32">
        <v>81.2</v>
      </c>
      <c r="E110" s="32">
        <v>87.25</v>
      </c>
      <c r="F110" s="5">
        <f t="shared" si="4"/>
        <v>6.0499999999999972</v>
      </c>
      <c r="G110" s="33"/>
      <c r="H110" s="5"/>
      <c r="I110" s="5"/>
      <c r="J110" s="7">
        <f t="shared" si="3"/>
        <v>49.53659926470587</v>
      </c>
    </row>
    <row r="111" spans="1:10" x14ac:dyDescent="0.3">
      <c r="A111" s="68" t="s">
        <v>65</v>
      </c>
      <c r="B111" s="32"/>
      <c r="C111" s="10"/>
      <c r="D111" s="32">
        <v>210.66</v>
      </c>
      <c r="E111" s="32">
        <v>216.78</v>
      </c>
      <c r="F111" s="5">
        <f t="shared" si="4"/>
        <v>6.1200000000000045</v>
      </c>
      <c r="G111" s="33"/>
      <c r="H111" s="5"/>
      <c r="I111" s="5"/>
      <c r="J111" s="7">
        <f t="shared" si="3"/>
        <v>50.109750000000048</v>
      </c>
    </row>
    <row r="112" spans="1:10" x14ac:dyDescent="0.3">
      <c r="A112" s="68" t="s">
        <v>66</v>
      </c>
      <c r="B112" s="32"/>
      <c r="C112" s="10"/>
      <c r="D112" s="32">
        <v>120.2</v>
      </c>
      <c r="E112" s="32">
        <v>120.32</v>
      </c>
      <c r="F112" s="5">
        <f t="shared" si="4"/>
        <v>0.11999999999999034</v>
      </c>
      <c r="G112" s="33"/>
      <c r="H112" s="5"/>
      <c r="I112" s="5"/>
      <c r="J112" s="7">
        <f t="shared" si="3"/>
        <v>0.98254411764697991</v>
      </c>
    </row>
    <row r="113" spans="1:10" x14ac:dyDescent="0.3">
      <c r="A113" s="68" t="s">
        <v>124</v>
      </c>
      <c r="B113" s="32"/>
      <c r="C113" s="10"/>
      <c r="D113" s="32">
        <v>50.6</v>
      </c>
      <c r="E113" s="32">
        <v>51.86</v>
      </c>
      <c r="F113" s="5">
        <f t="shared" si="4"/>
        <v>1.259999999999998</v>
      </c>
      <c r="G113" s="33"/>
      <c r="H113" s="5"/>
      <c r="I113" s="5"/>
      <c r="J113" s="7">
        <f t="shared" si="3"/>
        <v>10.316713235294102</v>
      </c>
    </row>
    <row r="114" spans="1:10" x14ac:dyDescent="0.3">
      <c r="A114" s="68" t="s">
        <v>67</v>
      </c>
      <c r="B114" s="32"/>
      <c r="C114" s="10"/>
      <c r="D114" s="32">
        <v>91.04</v>
      </c>
      <c r="E114" s="32">
        <v>92.01</v>
      </c>
      <c r="F114" s="5">
        <f t="shared" si="4"/>
        <v>0.96999999999999886</v>
      </c>
      <c r="G114" s="33"/>
      <c r="H114" s="5"/>
      <c r="I114" s="5"/>
      <c r="J114" s="7">
        <f t="shared" si="3"/>
        <v>7.9422316176470513</v>
      </c>
    </row>
    <row r="115" spans="1:10" x14ac:dyDescent="0.3">
      <c r="A115" s="51" t="s">
        <v>68</v>
      </c>
      <c r="B115" s="32"/>
      <c r="C115" s="51"/>
      <c r="D115" s="9">
        <v>211.47</v>
      </c>
      <c r="E115" s="9">
        <v>222.51</v>
      </c>
      <c r="F115" s="5">
        <f t="shared" si="4"/>
        <v>11.039999999999992</v>
      </c>
      <c r="G115" s="33"/>
      <c r="H115" s="5"/>
      <c r="I115" s="5"/>
      <c r="J115" s="7">
        <f t="shared" si="3"/>
        <v>90.394058823529363</v>
      </c>
    </row>
    <row r="116" spans="1:10" x14ac:dyDescent="0.3">
      <c r="A116" s="68" t="s">
        <v>125</v>
      </c>
      <c r="B116" s="32"/>
      <c r="C116" s="10"/>
      <c r="D116" s="32">
        <v>241.62</v>
      </c>
      <c r="E116" s="32">
        <v>252.03</v>
      </c>
      <c r="F116" s="5">
        <f t="shared" si="4"/>
        <v>10.409999999999997</v>
      </c>
      <c r="G116" s="33"/>
      <c r="H116" s="5"/>
      <c r="I116" s="5"/>
      <c r="J116" s="7">
        <f t="shared" si="3"/>
        <v>85.235702205882333</v>
      </c>
    </row>
    <row r="117" spans="1:10" x14ac:dyDescent="0.3">
      <c r="A117" s="68" t="s">
        <v>126</v>
      </c>
      <c r="B117" s="9"/>
      <c r="C117" s="10"/>
      <c r="D117" s="32">
        <v>130.18</v>
      </c>
      <c r="E117" s="32">
        <v>133.69999999999999</v>
      </c>
      <c r="F117" s="5">
        <f t="shared" si="4"/>
        <v>3.5199999999999818</v>
      </c>
      <c r="G117" s="33"/>
      <c r="H117" s="5"/>
      <c r="I117" s="5"/>
      <c r="J117" s="7">
        <f t="shared" si="3"/>
        <v>28.821294117646914</v>
      </c>
    </row>
    <row r="118" spans="1:10" x14ac:dyDescent="0.3">
      <c r="A118" s="68" t="s">
        <v>69</v>
      </c>
      <c r="B118" s="32"/>
      <c r="C118" s="10"/>
      <c r="D118" s="32">
        <v>110.39</v>
      </c>
      <c r="E118" s="32">
        <v>110.39</v>
      </c>
      <c r="F118" s="5">
        <f t="shared" si="4"/>
        <v>0</v>
      </c>
      <c r="G118" s="33"/>
      <c r="H118" s="5"/>
      <c r="I118" s="5"/>
      <c r="J118" s="7">
        <f t="shared" si="3"/>
        <v>0</v>
      </c>
    </row>
    <row r="119" spans="1:10" x14ac:dyDescent="0.3">
      <c r="A119" s="68" t="s">
        <v>127</v>
      </c>
      <c r="B119" s="32"/>
      <c r="C119" s="10"/>
      <c r="D119" s="32">
        <v>389.18</v>
      </c>
      <c r="E119" s="32">
        <v>399.24</v>
      </c>
      <c r="F119" s="5">
        <f t="shared" si="4"/>
        <v>10.060000000000002</v>
      </c>
      <c r="G119" s="33"/>
      <c r="H119" s="5"/>
      <c r="I119" s="5"/>
      <c r="J119" s="7">
        <f t="shared" si="3"/>
        <v>82.369948529411801</v>
      </c>
    </row>
    <row r="120" spans="1:10" x14ac:dyDescent="0.3">
      <c r="A120" s="68" t="s">
        <v>128</v>
      </c>
      <c r="B120" s="32"/>
      <c r="C120" s="10"/>
      <c r="D120" s="32">
        <v>236.71</v>
      </c>
      <c r="E120" s="32">
        <v>247.02</v>
      </c>
      <c r="F120" s="5">
        <f t="shared" si="4"/>
        <v>10.310000000000002</v>
      </c>
      <c r="G120" s="33"/>
      <c r="H120" s="5"/>
      <c r="I120" s="5"/>
      <c r="J120" s="7">
        <f t="shared" si="3"/>
        <v>84.416915441176499</v>
      </c>
    </row>
    <row r="121" spans="1:10" x14ac:dyDescent="0.3">
      <c r="A121" s="68" t="s">
        <v>129</v>
      </c>
      <c r="B121" s="32"/>
      <c r="C121" s="10"/>
      <c r="D121" s="32">
        <v>202.25</v>
      </c>
      <c r="E121" s="32">
        <v>209.58</v>
      </c>
      <c r="F121" s="5">
        <f t="shared" si="4"/>
        <v>7.3300000000000125</v>
      </c>
      <c r="G121" s="33"/>
      <c r="H121" s="5"/>
      <c r="I121" s="5"/>
      <c r="J121" s="7">
        <f t="shared" si="3"/>
        <v>60.01706985294129</v>
      </c>
    </row>
    <row r="122" spans="1:10" x14ac:dyDescent="0.3">
      <c r="A122" s="68" t="s">
        <v>70</v>
      </c>
      <c r="B122" s="32"/>
      <c r="C122" s="10"/>
      <c r="D122" s="32">
        <v>99.82</v>
      </c>
      <c r="E122" s="32">
        <v>102.59</v>
      </c>
      <c r="F122" s="5">
        <f t="shared" si="4"/>
        <v>2.7700000000000102</v>
      </c>
      <c r="G122" s="33"/>
      <c r="H122" s="5"/>
      <c r="I122" s="5"/>
      <c r="J122" s="7">
        <f t="shared" si="3"/>
        <v>22.680393382353028</v>
      </c>
    </row>
    <row r="123" spans="1:10" x14ac:dyDescent="0.3">
      <c r="A123" s="68" t="s">
        <v>71</v>
      </c>
      <c r="B123" s="32"/>
      <c r="C123" s="10"/>
      <c r="D123" s="32">
        <v>248.4</v>
      </c>
      <c r="E123" s="32">
        <v>251.86</v>
      </c>
      <c r="F123" s="5">
        <f t="shared" si="4"/>
        <v>3.460000000000008</v>
      </c>
      <c r="G123" s="33"/>
      <c r="H123" s="5"/>
      <c r="I123" s="5"/>
      <c r="J123" s="7">
        <f t="shared" si="3"/>
        <v>28.330022058823598</v>
      </c>
    </row>
    <row r="124" spans="1:10" x14ac:dyDescent="0.3">
      <c r="A124" s="68" t="s">
        <v>130</v>
      </c>
      <c r="B124" s="32"/>
      <c r="C124" s="10"/>
      <c r="D124" s="32">
        <v>63.08</v>
      </c>
      <c r="E124" s="32">
        <v>67.05</v>
      </c>
      <c r="F124" s="5">
        <f t="shared" si="4"/>
        <v>3.9699999999999989</v>
      </c>
      <c r="G124" s="33"/>
      <c r="H124" s="5"/>
      <c r="I124" s="5"/>
      <c r="J124" s="7">
        <f t="shared" si="3"/>
        <v>32.505834558823523</v>
      </c>
    </row>
    <row r="125" spans="1:10" x14ac:dyDescent="0.3">
      <c r="A125" s="68" t="s">
        <v>131</v>
      </c>
      <c r="B125" s="32"/>
      <c r="C125" s="10"/>
      <c r="D125" s="32">
        <v>2.77</v>
      </c>
      <c r="E125" s="32">
        <v>4.2699999999999996</v>
      </c>
      <c r="F125" s="5">
        <f t="shared" si="4"/>
        <v>1.4999999999999996</v>
      </c>
      <c r="G125" s="33"/>
      <c r="H125" s="5"/>
      <c r="I125" s="5"/>
      <c r="J125" s="7">
        <f t="shared" si="3"/>
        <v>12.281801470588233</v>
      </c>
    </row>
    <row r="126" spans="1:10" x14ac:dyDescent="0.3">
      <c r="A126" s="68" t="s">
        <v>72</v>
      </c>
      <c r="B126" s="32"/>
      <c r="C126" s="10"/>
      <c r="D126" s="32">
        <v>96.63</v>
      </c>
      <c r="E126" s="32">
        <v>96.7</v>
      </c>
      <c r="F126" s="5">
        <f t="shared" si="4"/>
        <v>7.000000000000739E-2</v>
      </c>
      <c r="G126" s="33"/>
      <c r="H126" s="5"/>
      <c r="I126" s="5"/>
      <c r="J126" s="7">
        <f t="shared" si="3"/>
        <v>0.57315073529417826</v>
      </c>
    </row>
    <row r="127" spans="1:10" x14ac:dyDescent="0.3">
      <c r="A127" s="68" t="s">
        <v>73</v>
      </c>
      <c r="B127" s="32"/>
      <c r="C127" s="10"/>
      <c r="D127" s="32">
        <v>381.83</v>
      </c>
      <c r="E127" s="32">
        <v>403.74</v>
      </c>
      <c r="F127" s="5">
        <f t="shared" si="4"/>
        <v>21.910000000000025</v>
      </c>
      <c r="G127" s="33"/>
      <c r="H127" s="5"/>
      <c r="I127" s="5"/>
      <c r="J127" s="7">
        <f t="shared" si="3"/>
        <v>179.39618014705906</v>
      </c>
    </row>
    <row r="128" spans="1:10" x14ac:dyDescent="0.3">
      <c r="A128" s="68" t="s">
        <v>74</v>
      </c>
      <c r="B128" s="32"/>
      <c r="C128" s="10"/>
      <c r="D128" s="32">
        <v>126.43</v>
      </c>
      <c r="E128" s="32">
        <v>140.04</v>
      </c>
      <c r="F128" s="5">
        <f t="shared" si="4"/>
        <v>13.609999999999985</v>
      </c>
      <c r="G128" s="33"/>
      <c r="H128" s="5"/>
      <c r="I128" s="5"/>
      <c r="J128" s="7">
        <f t="shared" si="3"/>
        <v>111.43687867647049</v>
      </c>
    </row>
    <row r="129" spans="1:10" x14ac:dyDescent="0.3">
      <c r="A129" s="68" t="s">
        <v>132</v>
      </c>
      <c r="B129" s="32"/>
      <c r="C129" s="10"/>
      <c r="D129" s="32">
        <v>11.5</v>
      </c>
      <c r="E129" s="32">
        <v>14.83</v>
      </c>
      <c r="F129" s="5">
        <f t="shared" si="4"/>
        <v>3.33</v>
      </c>
      <c r="G129" s="33"/>
      <c r="H129" s="5"/>
      <c r="I129" s="5"/>
      <c r="J129" s="7">
        <f t="shared" si="3"/>
        <v>27.265599264705887</v>
      </c>
    </row>
    <row r="130" spans="1:10" x14ac:dyDescent="0.3">
      <c r="A130" s="68" t="s">
        <v>133</v>
      </c>
      <c r="B130" s="32"/>
      <c r="C130" s="10"/>
      <c r="D130" s="32">
        <v>98.02</v>
      </c>
      <c r="E130" s="32">
        <v>98.48</v>
      </c>
      <c r="F130" s="5">
        <f t="shared" si="4"/>
        <v>0.46000000000000796</v>
      </c>
      <c r="G130" s="33"/>
      <c r="H130" s="5"/>
      <c r="I130" s="5"/>
      <c r="J130" s="7">
        <f t="shared" si="3"/>
        <v>3.7664191176471244</v>
      </c>
    </row>
    <row r="131" spans="1:10" x14ac:dyDescent="0.3">
      <c r="A131" s="68" t="s">
        <v>75</v>
      </c>
      <c r="B131" s="32"/>
      <c r="C131" s="10"/>
      <c r="D131" s="32">
        <v>135.49</v>
      </c>
      <c r="E131" s="32">
        <v>145.66999999999999</v>
      </c>
      <c r="F131" s="5">
        <f t="shared" si="4"/>
        <v>10.179999999999978</v>
      </c>
      <c r="G131" s="33"/>
      <c r="H131" s="5"/>
      <c r="I131" s="5"/>
      <c r="J131" s="7">
        <f t="shared" si="3"/>
        <v>83.352492647058668</v>
      </c>
    </row>
    <row r="132" spans="1:10" x14ac:dyDescent="0.3">
      <c r="A132" s="68" t="s">
        <v>134</v>
      </c>
      <c r="B132" s="32"/>
      <c r="C132" s="10"/>
      <c r="D132" s="32">
        <v>21.86</v>
      </c>
      <c r="E132" s="32">
        <v>21.86</v>
      </c>
      <c r="F132" s="5">
        <f t="shared" si="4"/>
        <v>0</v>
      </c>
      <c r="G132" s="33"/>
      <c r="H132" s="5"/>
      <c r="I132" s="5"/>
      <c r="J132" s="7">
        <f t="shared" si="3"/>
        <v>0</v>
      </c>
    </row>
    <row r="133" spans="1:10" x14ac:dyDescent="0.3">
      <c r="A133" s="68" t="s">
        <v>135</v>
      </c>
      <c r="B133" s="32"/>
      <c r="C133" s="10"/>
      <c r="D133" s="32">
        <v>120.36</v>
      </c>
      <c r="E133" s="32">
        <v>120.36</v>
      </c>
      <c r="F133" s="5">
        <f t="shared" si="4"/>
        <v>0</v>
      </c>
      <c r="G133" s="33"/>
      <c r="H133" s="5"/>
      <c r="I133" s="5"/>
      <c r="J133" s="7">
        <f t="shared" si="3"/>
        <v>0</v>
      </c>
    </row>
    <row r="134" spans="1:10" x14ac:dyDescent="0.3">
      <c r="A134" s="68" t="s">
        <v>76</v>
      </c>
      <c r="B134" s="32"/>
      <c r="C134" s="10"/>
      <c r="D134" s="32">
        <v>61.55</v>
      </c>
      <c r="E134" s="32">
        <v>61.78</v>
      </c>
      <c r="F134" s="5">
        <f t="shared" si="4"/>
        <v>0.23000000000000398</v>
      </c>
      <c r="G134" s="33"/>
      <c r="H134" s="5"/>
      <c r="I134" s="5"/>
      <c r="J134" s="7">
        <f t="shared" si="3"/>
        <v>1.8832095588235622</v>
      </c>
    </row>
    <row r="135" spans="1:10" x14ac:dyDescent="0.3">
      <c r="A135" s="68" t="s">
        <v>136</v>
      </c>
      <c r="B135" s="32"/>
      <c r="C135" s="10"/>
      <c r="D135" s="32">
        <v>244.96</v>
      </c>
      <c r="E135" s="32">
        <v>253.94</v>
      </c>
      <c r="F135" s="5">
        <f t="shared" si="4"/>
        <v>8.9799999999999898</v>
      </c>
      <c r="G135" s="33"/>
      <c r="H135" s="5"/>
      <c r="I135" s="5"/>
      <c r="J135" s="7">
        <f t="shared" si="3"/>
        <v>73.527051470588162</v>
      </c>
    </row>
    <row r="136" spans="1:10" x14ac:dyDescent="0.3">
      <c r="A136" s="68" t="s">
        <v>137</v>
      </c>
      <c r="B136" s="32"/>
      <c r="C136" s="10"/>
      <c r="D136" s="32">
        <v>194.55</v>
      </c>
      <c r="E136" s="32">
        <v>196.59</v>
      </c>
      <c r="F136" s="5">
        <f t="shared" si="4"/>
        <v>2.039999999999992</v>
      </c>
      <c r="G136" s="33"/>
      <c r="H136" s="5"/>
      <c r="I136" s="5"/>
      <c r="J136" s="7">
        <f t="shared" si="3"/>
        <v>16.703249999999937</v>
      </c>
    </row>
    <row r="137" spans="1:10" x14ac:dyDescent="0.3">
      <c r="A137" s="68" t="s">
        <v>77</v>
      </c>
      <c r="B137" s="32"/>
      <c r="C137" s="10"/>
      <c r="D137" s="32">
        <v>166.61</v>
      </c>
      <c r="E137" s="32">
        <v>176.2</v>
      </c>
      <c r="F137" s="5">
        <f t="shared" si="4"/>
        <v>9.589999999999975</v>
      </c>
      <c r="G137" s="33"/>
      <c r="H137" s="5"/>
      <c r="I137" s="5"/>
      <c r="J137" s="7">
        <f t="shared" si="3"/>
        <v>78.521650735293932</v>
      </c>
    </row>
    <row r="138" spans="1:10" x14ac:dyDescent="0.3">
      <c r="A138" s="68" t="s">
        <v>138</v>
      </c>
      <c r="B138" s="32"/>
      <c r="C138" s="10"/>
      <c r="D138" s="32">
        <v>172.75</v>
      </c>
      <c r="E138" s="32">
        <v>196.01</v>
      </c>
      <c r="F138" s="5">
        <f t="shared" si="4"/>
        <v>23.259999999999991</v>
      </c>
      <c r="G138" s="33"/>
      <c r="H138" s="5"/>
      <c r="I138" s="5"/>
      <c r="J138" s="7">
        <f t="shared" si="3"/>
        <v>190.4498014705882</v>
      </c>
    </row>
    <row r="139" spans="1:10" x14ac:dyDescent="0.3">
      <c r="A139" s="68" t="s">
        <v>78</v>
      </c>
      <c r="B139" s="32"/>
      <c r="C139" s="10"/>
      <c r="D139" s="32">
        <v>342.23</v>
      </c>
      <c r="E139" s="32">
        <v>346.98</v>
      </c>
      <c r="F139" s="5">
        <f t="shared" si="4"/>
        <v>4.75</v>
      </c>
      <c r="G139" s="33"/>
      <c r="H139" s="5"/>
      <c r="I139" s="5"/>
      <c r="J139" s="7">
        <f t="shared" si="3"/>
        <v>38.892371323529417</v>
      </c>
    </row>
    <row r="140" spans="1:10" x14ac:dyDescent="0.3">
      <c r="A140" s="68" t="s">
        <v>79</v>
      </c>
      <c r="B140" s="32"/>
      <c r="C140" s="10"/>
      <c r="D140" s="32">
        <v>133.01</v>
      </c>
      <c r="E140" s="32">
        <v>135.93</v>
      </c>
      <c r="F140" s="5">
        <f t="shared" si="4"/>
        <v>2.9200000000000159</v>
      </c>
      <c r="G140" s="33"/>
      <c r="H140" s="5"/>
      <c r="I140" s="5"/>
      <c r="J140" s="7">
        <f t="shared" si="3"/>
        <v>23.9085735294119</v>
      </c>
    </row>
    <row r="141" spans="1:10" x14ac:dyDescent="0.3">
      <c r="A141" s="68" t="s">
        <v>80</v>
      </c>
      <c r="B141" s="32"/>
      <c r="C141" s="10"/>
      <c r="D141" s="32">
        <v>169.19</v>
      </c>
      <c r="E141" s="32">
        <v>170.67</v>
      </c>
      <c r="F141" s="5">
        <f t="shared" si="4"/>
        <v>1.4799999999999898</v>
      </c>
      <c r="G141" s="33"/>
      <c r="H141" s="5"/>
      <c r="I141" s="5"/>
      <c r="J141" s="7">
        <f t="shared" si="3"/>
        <v>12.118044117646978</v>
      </c>
    </row>
    <row r="142" spans="1:10" x14ac:dyDescent="0.3">
      <c r="A142" s="68" t="s">
        <v>81</v>
      </c>
      <c r="B142" s="32"/>
      <c r="C142" s="10"/>
      <c r="D142" s="32">
        <v>158.72</v>
      </c>
      <c r="E142" s="32">
        <v>161.52000000000001</v>
      </c>
      <c r="F142" s="5">
        <f t="shared" si="4"/>
        <v>2.8000000000000114</v>
      </c>
      <c r="G142" s="33"/>
      <c r="H142" s="5"/>
      <c r="I142" s="5"/>
      <c r="J142" s="7">
        <f t="shared" si="3"/>
        <v>22.926029411764802</v>
      </c>
    </row>
    <row r="143" spans="1:10" x14ac:dyDescent="0.3">
      <c r="A143" s="68" t="s">
        <v>139</v>
      </c>
      <c r="B143" s="32"/>
      <c r="C143" s="10"/>
      <c r="D143" s="32">
        <v>201.3</v>
      </c>
      <c r="E143" s="32">
        <v>207.83</v>
      </c>
      <c r="F143" s="5">
        <f t="shared" si="4"/>
        <v>6.5300000000000011</v>
      </c>
      <c r="G143" s="33"/>
      <c r="H143" s="5"/>
      <c r="I143" s="5"/>
      <c r="J143" s="7">
        <f t="shared" si="3"/>
        <v>53.466775735294135</v>
      </c>
    </row>
    <row r="144" spans="1:10" x14ac:dyDescent="0.3">
      <c r="A144" s="68" t="s">
        <v>82</v>
      </c>
      <c r="B144" s="32"/>
      <c r="C144" s="10"/>
      <c r="D144" s="32">
        <v>168.25</v>
      </c>
      <c r="E144" s="32">
        <v>173.26</v>
      </c>
      <c r="F144" s="5">
        <f t="shared" si="4"/>
        <v>5.0099999999999909</v>
      </c>
      <c r="G144" s="33"/>
      <c r="H144" s="5"/>
      <c r="I144" s="5"/>
      <c r="J144" s="7">
        <f t="shared" si="3"/>
        <v>41.02121691176464</v>
      </c>
    </row>
    <row r="145" spans="1:12" x14ac:dyDescent="0.3">
      <c r="A145" s="68" t="s">
        <v>140</v>
      </c>
      <c r="B145" s="32"/>
      <c r="C145" s="10"/>
      <c r="D145" s="32">
        <v>122.87</v>
      </c>
      <c r="E145" s="32">
        <v>126.27</v>
      </c>
      <c r="F145" s="5">
        <f t="shared" si="4"/>
        <v>3.3999999999999915</v>
      </c>
      <c r="G145" s="33"/>
      <c r="H145" s="5"/>
      <c r="I145" s="5"/>
      <c r="J145" s="7">
        <f t="shared" si="3"/>
        <v>27.838749999999933</v>
      </c>
    </row>
    <row r="146" spans="1:12" x14ac:dyDescent="0.3">
      <c r="A146" s="68" t="s">
        <v>141</v>
      </c>
      <c r="B146" s="32"/>
      <c r="C146" s="10"/>
      <c r="D146" s="32">
        <v>81.16</v>
      </c>
      <c r="E146" s="32">
        <v>82.9</v>
      </c>
      <c r="F146" s="5">
        <f t="shared" si="4"/>
        <v>1.7400000000000091</v>
      </c>
      <c r="G146" s="33"/>
      <c r="H146" s="5"/>
      <c r="I146" s="5"/>
      <c r="J146" s="7">
        <f t="shared" si="3"/>
        <v>14.246889705882429</v>
      </c>
    </row>
    <row r="147" spans="1:12" x14ac:dyDescent="0.3">
      <c r="A147" s="68" t="s">
        <v>142</v>
      </c>
      <c r="B147" s="32"/>
      <c r="C147" s="10"/>
      <c r="D147" s="32">
        <v>451.22</v>
      </c>
      <c r="E147" s="32">
        <v>470.61</v>
      </c>
      <c r="F147" s="5">
        <f t="shared" si="4"/>
        <v>19.389999999999986</v>
      </c>
      <c r="G147" s="33"/>
      <c r="H147" s="5"/>
      <c r="I147" s="5"/>
      <c r="J147" s="7">
        <f t="shared" si="3"/>
        <v>158.76275367647051</v>
      </c>
    </row>
    <row r="148" spans="1:12" x14ac:dyDescent="0.3">
      <c r="A148" s="68" t="s">
        <v>143</v>
      </c>
      <c r="B148" s="32"/>
      <c r="C148" s="10"/>
      <c r="D148" s="32">
        <v>72.39</v>
      </c>
      <c r="E148" s="32">
        <v>79.959999999999994</v>
      </c>
      <c r="F148" s="5">
        <f t="shared" si="4"/>
        <v>7.5699999999999932</v>
      </c>
      <c r="G148" s="33"/>
      <c r="H148" s="5"/>
      <c r="I148" s="5"/>
      <c r="J148" s="7">
        <f t="shared" ref="J148:J150" si="5">+F148*H$5</f>
        <v>61.982158088235252</v>
      </c>
    </row>
    <row r="149" spans="1:12" x14ac:dyDescent="0.3">
      <c r="A149" s="68" t="s">
        <v>83</v>
      </c>
      <c r="B149" s="32"/>
      <c r="C149" s="10"/>
      <c r="D149" s="32">
        <v>147.81</v>
      </c>
      <c r="E149" s="32">
        <v>155.43</v>
      </c>
      <c r="F149" s="5">
        <f t="shared" si="4"/>
        <v>7.6200000000000045</v>
      </c>
      <c r="G149" s="33"/>
      <c r="H149" s="5"/>
      <c r="I149" s="5"/>
      <c r="J149" s="7">
        <f t="shared" si="5"/>
        <v>62.391551470588283</v>
      </c>
    </row>
    <row r="150" spans="1:12" x14ac:dyDescent="0.3">
      <c r="A150" s="68" t="s">
        <v>144</v>
      </c>
      <c r="B150" s="32"/>
      <c r="C150" s="10"/>
      <c r="D150" s="32">
        <v>655.09</v>
      </c>
      <c r="E150" s="32">
        <v>681.33</v>
      </c>
      <c r="F150" s="5">
        <f t="shared" si="4"/>
        <v>26.240000000000009</v>
      </c>
      <c r="G150" s="33"/>
      <c r="H150" s="5"/>
      <c r="I150" s="5"/>
      <c r="J150" s="7">
        <f t="shared" si="5"/>
        <v>214.84964705882365</v>
      </c>
    </row>
    <row r="151" spans="1:12" x14ac:dyDescent="0.3">
      <c r="A151" s="68" t="s">
        <v>145</v>
      </c>
      <c r="B151" s="32"/>
      <c r="C151" s="10"/>
      <c r="D151" s="32">
        <v>302.08999999999997</v>
      </c>
      <c r="E151" s="32">
        <v>307.19</v>
      </c>
      <c r="F151" s="5">
        <f t="shared" si="4"/>
        <v>5.1000000000000227</v>
      </c>
      <c r="G151" s="33"/>
      <c r="H151" s="5"/>
      <c r="I151" s="5"/>
      <c r="J151" s="7">
        <v>43</v>
      </c>
      <c r="L151" s="56">
        <f>SUM(J83:J151)</f>
        <v>3760.1281544117646</v>
      </c>
    </row>
    <row r="152" spans="1:12" x14ac:dyDescent="0.3">
      <c r="A152" s="17"/>
      <c r="B152" s="139" t="s">
        <v>5</v>
      </c>
      <c r="C152" s="36"/>
      <c r="D152" s="32"/>
      <c r="E152" s="32"/>
      <c r="F152" s="144">
        <f>SUM(F14:F151)</f>
        <v>540.96999999999991</v>
      </c>
      <c r="G152" s="70"/>
      <c r="H152" s="70"/>
      <c r="I152" s="70"/>
      <c r="J152" s="141">
        <f>SUM(J14:J151)</f>
        <v>4919.61166956328</v>
      </c>
    </row>
    <row r="153" spans="1:12" x14ac:dyDescent="0.3">
      <c r="A153" s="71"/>
      <c r="B153" s="136"/>
      <c r="D153" s="136"/>
      <c r="E153" s="136"/>
      <c r="F153" s="58"/>
      <c r="G153" s="72"/>
      <c r="H153" s="72"/>
      <c r="I153" s="72"/>
      <c r="J153" s="91"/>
      <c r="K153" s="56"/>
    </row>
    <row r="154" spans="1:12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>
        <f>SUM(F154:I154)</f>
        <v>0</v>
      </c>
    </row>
    <row r="155" spans="1:12" x14ac:dyDescent="0.3">
      <c r="A155" s="71" t="s">
        <v>7</v>
      </c>
    </row>
    <row r="156" spans="1:12" x14ac:dyDescent="0.3">
      <c r="A156" s="73" t="s">
        <v>84</v>
      </c>
      <c r="H156" s="74" t="s">
        <v>247</v>
      </c>
    </row>
  </sheetData>
  <mergeCells count="23">
    <mergeCell ref="I27:I31"/>
    <mergeCell ref="B27:C31"/>
    <mergeCell ref="D27:D31"/>
    <mergeCell ref="E27:E31"/>
    <mergeCell ref="F27:F31"/>
    <mergeCell ref="G27:G31"/>
    <mergeCell ref="H27:H31"/>
    <mergeCell ref="B26:C26"/>
    <mergeCell ref="F7:G7"/>
    <mergeCell ref="F8:G8"/>
    <mergeCell ref="B13:C13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</mergeCells>
  <pageMargins left="0.23622047244094491" right="0.19685039370078741" top="0.55118110236220474" bottom="0.94" header="0.48" footer="0.31496062992125984"/>
  <pageSetup paperSize="9" scale="70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6"/>
  <sheetViews>
    <sheetView topLeftCell="A74" workbookViewId="0">
      <selection activeCell="E92" sqref="E92"/>
    </sheetView>
  </sheetViews>
  <sheetFormatPr baseColWidth="10" defaultRowHeight="14.4" x14ac:dyDescent="0.3"/>
  <cols>
    <col min="2" max="2" width="26.6640625" customWidth="1"/>
    <col min="3" max="3" width="11.44140625" customWidth="1"/>
    <col min="5" max="5" width="15" customWidth="1"/>
    <col min="6" max="6" width="12" customWidth="1"/>
    <col min="9" max="9" width="3.33203125" customWidth="1"/>
    <col min="10" max="10" width="16.44140625" customWidth="1"/>
  </cols>
  <sheetData>
    <row r="1" spans="1:10" x14ac:dyDescent="0.3"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22" t="s">
        <v>219</v>
      </c>
      <c r="F2" s="10">
        <v>663.7</v>
      </c>
      <c r="G2" s="10">
        <v>44</v>
      </c>
      <c r="H2" s="10">
        <f>+F2/G2</f>
        <v>15.084090909090911</v>
      </c>
    </row>
    <row r="3" spans="1:10" x14ac:dyDescent="0.3">
      <c r="D3" s="122" t="s">
        <v>192</v>
      </c>
      <c r="E3" s="122">
        <v>16498</v>
      </c>
      <c r="F3" s="10">
        <v>1890.5</v>
      </c>
      <c r="G3" s="10">
        <v>240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2120.8000000000002</v>
      </c>
      <c r="G4" s="10">
        <v>262</v>
      </c>
      <c r="H4" s="10"/>
    </row>
    <row r="5" spans="1:10" x14ac:dyDescent="0.3">
      <c r="A5" s="15" t="s">
        <v>146</v>
      </c>
      <c r="C5" s="15"/>
      <c r="D5" s="122"/>
      <c r="E5" s="122" t="s">
        <v>220</v>
      </c>
      <c r="F5" s="122">
        <f>+F4+F3</f>
        <v>4011.3</v>
      </c>
      <c r="G5" s="122">
        <f>+G4+G3</f>
        <v>502</v>
      </c>
      <c r="H5" s="10">
        <f>+F5/G5</f>
        <v>7.9906374501992037</v>
      </c>
    </row>
    <row r="6" spans="1:10" x14ac:dyDescent="0.3">
      <c r="A6" s="15" t="s">
        <v>249</v>
      </c>
      <c r="B6" s="15"/>
      <c r="C6" s="15"/>
      <c r="D6" s="15"/>
      <c r="E6" s="15"/>
      <c r="F6" s="15">
        <f>+F2+F3+F4</f>
        <v>4675</v>
      </c>
      <c r="G6" s="15">
        <f>+G2+G3+G4</f>
        <v>546</v>
      </c>
      <c r="J6" s="138" t="s">
        <v>189</v>
      </c>
    </row>
    <row r="7" spans="1:10" x14ac:dyDescent="0.3">
      <c r="A7" s="58"/>
      <c r="B7" s="15"/>
      <c r="C7" s="58"/>
      <c r="D7" s="58"/>
      <c r="E7" s="58"/>
      <c r="F7" s="225" t="s">
        <v>151</v>
      </c>
      <c r="G7" s="225"/>
      <c r="H7" s="137">
        <f>+H2</f>
        <v>15.084090909090911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226" t="s">
        <v>152</v>
      </c>
      <c r="G8" s="226"/>
      <c r="H8" s="137">
        <f>+H5</f>
        <v>7.9906374501992037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62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00" t="s">
        <v>212</v>
      </c>
      <c r="D14" s="97">
        <v>1.61</v>
      </c>
      <c r="E14" s="97">
        <v>1.61</v>
      </c>
      <c r="F14" s="98">
        <f>+E14-D14</f>
        <v>0</v>
      </c>
      <c r="G14" s="98"/>
      <c r="H14" s="98"/>
      <c r="I14" s="98"/>
      <c r="J14" s="99">
        <v>6</v>
      </c>
    </row>
    <row r="15" spans="1:10" ht="15.6" thickTop="1" thickBot="1" x14ac:dyDescent="0.35">
      <c r="A15" s="104" t="s">
        <v>9</v>
      </c>
      <c r="B15" s="146" t="s">
        <v>214</v>
      </c>
      <c r="C15" s="100" t="s">
        <v>212</v>
      </c>
      <c r="D15" s="100">
        <v>0.92</v>
      </c>
      <c r="E15" s="100">
        <v>0.92</v>
      </c>
      <c r="F15" s="98">
        <f>+E15-D15</f>
        <v>0</v>
      </c>
      <c r="G15" s="101"/>
      <c r="H15" s="101"/>
      <c r="I15" s="101"/>
      <c r="J15" s="99">
        <v>13</v>
      </c>
    </row>
    <row r="16" spans="1:10" ht="15.6" thickTop="1" thickBot="1" x14ac:dyDescent="0.35">
      <c r="A16" s="104" t="s">
        <v>13</v>
      </c>
      <c r="B16" s="146" t="s">
        <v>215</v>
      </c>
      <c r="C16" s="100" t="s">
        <v>212</v>
      </c>
      <c r="D16" s="100">
        <v>0.8</v>
      </c>
      <c r="E16" s="100">
        <v>0.8</v>
      </c>
      <c r="F16" s="98">
        <f>+E16-D16</f>
        <v>0</v>
      </c>
      <c r="G16" s="101"/>
      <c r="H16" s="101"/>
      <c r="I16" s="101"/>
      <c r="J16" s="99">
        <v>10</v>
      </c>
    </row>
    <row r="17" spans="1:12" ht="15.6" thickTop="1" thickBot="1" x14ac:dyDescent="0.35">
      <c r="A17" s="103" t="s">
        <v>86</v>
      </c>
      <c r="B17" s="209" t="s">
        <v>212</v>
      </c>
      <c r="C17" s="210"/>
      <c r="D17" s="220">
        <v>162.28</v>
      </c>
      <c r="E17" s="220">
        <v>166.22</v>
      </c>
      <c r="F17" s="220">
        <f>+E17-D17</f>
        <v>3.9399999999999977</v>
      </c>
      <c r="G17" s="102"/>
      <c r="H17" s="102"/>
      <c r="I17" s="102"/>
      <c r="J17" s="99">
        <v>2</v>
      </c>
    </row>
    <row r="18" spans="1:12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102"/>
      <c r="H18" s="102"/>
      <c r="I18" s="102"/>
      <c r="J18" s="99">
        <v>8</v>
      </c>
    </row>
    <row r="19" spans="1:12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102">
        <f>+F17*H2</f>
        <v>59.431318181818156</v>
      </c>
      <c r="H19" s="102"/>
      <c r="I19" s="102"/>
      <c r="J19" s="99">
        <v>12</v>
      </c>
    </row>
    <row r="20" spans="1:12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15</v>
      </c>
    </row>
    <row r="21" spans="1:12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10</v>
      </c>
    </row>
    <row r="22" spans="1:12" ht="15.6" thickTop="1" thickBot="1" x14ac:dyDescent="0.35">
      <c r="A22" s="92" t="s">
        <v>87</v>
      </c>
      <c r="B22" s="204" t="s">
        <v>210</v>
      </c>
      <c r="C22" s="205"/>
      <c r="D22" s="94">
        <v>13.9</v>
      </c>
      <c r="E22" s="94">
        <v>14.76</v>
      </c>
      <c r="F22" s="98">
        <f t="shared" ref="F22:F27" si="0">+E22-D22</f>
        <v>0.85999999999999943</v>
      </c>
      <c r="G22" s="95">
        <f>+F22*H2</f>
        <v>12.972318181818174</v>
      </c>
      <c r="H22" s="95"/>
      <c r="I22" s="95"/>
      <c r="J22" s="99">
        <v>14</v>
      </c>
    </row>
    <row r="23" spans="1:12" ht="15.6" thickTop="1" thickBot="1" x14ac:dyDescent="0.35">
      <c r="A23" s="92" t="s">
        <v>88</v>
      </c>
      <c r="B23" s="206" t="s">
        <v>210</v>
      </c>
      <c r="C23" s="207"/>
      <c r="D23" s="94">
        <v>14.85</v>
      </c>
      <c r="E23" s="94">
        <v>16.93</v>
      </c>
      <c r="F23" s="98">
        <f t="shared" si="0"/>
        <v>2.08</v>
      </c>
      <c r="G23" s="95">
        <f>+F23*H2</f>
        <v>31.374909090909096</v>
      </c>
      <c r="H23" s="95"/>
      <c r="I23" s="95"/>
      <c r="J23" s="99">
        <v>31</v>
      </c>
      <c r="L23" s="56"/>
    </row>
    <row r="24" spans="1:12" ht="15.6" thickTop="1" thickBot="1" x14ac:dyDescent="0.35">
      <c r="A24" s="93" t="s">
        <v>10</v>
      </c>
      <c r="B24" s="206" t="s">
        <v>210</v>
      </c>
      <c r="C24" s="207"/>
      <c r="D24" s="94">
        <v>11.52</v>
      </c>
      <c r="E24" s="94">
        <v>11.85</v>
      </c>
      <c r="F24" s="98">
        <f t="shared" si="0"/>
        <v>0.33000000000000007</v>
      </c>
      <c r="G24" s="95">
        <f>+F24*H2</f>
        <v>4.9777500000000012</v>
      </c>
      <c r="H24" s="95"/>
      <c r="I24" s="95"/>
      <c r="J24" s="99">
        <v>7</v>
      </c>
    </row>
    <row r="25" spans="1:12" ht="15.6" thickTop="1" thickBot="1" x14ac:dyDescent="0.35">
      <c r="A25" s="93" t="s">
        <v>149</v>
      </c>
      <c r="B25" s="206" t="s">
        <v>210</v>
      </c>
      <c r="C25" s="207"/>
      <c r="D25" s="94">
        <v>1.1399999999999999</v>
      </c>
      <c r="E25" s="94">
        <v>1.1399999999999999</v>
      </c>
      <c r="F25" s="98">
        <f t="shared" si="0"/>
        <v>0</v>
      </c>
      <c r="G25" s="95">
        <f>+F25*H2</f>
        <v>0</v>
      </c>
      <c r="H25" s="95"/>
      <c r="I25" s="95"/>
      <c r="J25" s="99">
        <v>2</v>
      </c>
    </row>
    <row r="26" spans="1:12" ht="15.6" thickTop="1" thickBot="1" x14ac:dyDescent="0.35">
      <c r="A26" s="93" t="s">
        <v>16</v>
      </c>
      <c r="B26" s="206" t="s">
        <v>210</v>
      </c>
      <c r="C26" s="207"/>
      <c r="D26" s="96">
        <v>35.200000000000003</v>
      </c>
      <c r="E26" s="96">
        <v>35.200000000000003</v>
      </c>
      <c r="F26" s="98">
        <f t="shared" si="0"/>
        <v>0</v>
      </c>
      <c r="G26" s="95">
        <f>+F26*H2</f>
        <v>0</v>
      </c>
      <c r="H26" s="96"/>
      <c r="I26" s="96"/>
      <c r="J26" s="99">
        <v>2</v>
      </c>
    </row>
    <row r="27" spans="1:12" ht="15.6" thickTop="1" thickBot="1" x14ac:dyDescent="0.35">
      <c r="A27" s="67" t="s">
        <v>90</v>
      </c>
      <c r="B27" s="230" t="s">
        <v>211</v>
      </c>
      <c r="C27" s="231"/>
      <c r="D27" s="227">
        <v>147.31</v>
      </c>
      <c r="E27" s="227">
        <v>154.53</v>
      </c>
      <c r="F27" s="220">
        <f t="shared" si="0"/>
        <v>7.2199999999999989</v>
      </c>
      <c r="G27" s="223">
        <f>+F27*H2</f>
        <v>108.90713636363635</v>
      </c>
      <c r="H27" s="223"/>
      <c r="I27" s="223"/>
      <c r="J27" s="99">
        <v>10</v>
      </c>
    </row>
    <row r="28" spans="1:12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12</v>
      </c>
    </row>
    <row r="29" spans="1:12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10</v>
      </c>
    </row>
    <row r="30" spans="1:12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10</v>
      </c>
    </row>
    <row r="31" spans="1:12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18</v>
      </c>
    </row>
    <row r="32" spans="1:12" ht="15.6" thickTop="1" thickBot="1" x14ac:dyDescent="0.35">
      <c r="A32" s="66" t="s">
        <v>92</v>
      </c>
      <c r="B32" s="6"/>
      <c r="C32" s="6"/>
      <c r="D32" s="6">
        <v>39.08</v>
      </c>
      <c r="E32" s="6">
        <v>39.08</v>
      </c>
      <c r="F32" s="5">
        <f>+E32-D32</f>
        <v>0</v>
      </c>
      <c r="G32" s="5"/>
      <c r="H32" s="5"/>
      <c r="I32" s="5"/>
      <c r="J32" s="99">
        <f>+F32*H$2</f>
        <v>0</v>
      </c>
    </row>
    <row r="33" spans="1:10" ht="15.6" thickTop="1" thickBot="1" x14ac:dyDescent="0.35">
      <c r="A33" s="66" t="s">
        <v>93</v>
      </c>
      <c r="B33" s="6"/>
      <c r="C33" s="6"/>
      <c r="D33" s="6">
        <v>25.4</v>
      </c>
      <c r="E33" s="6">
        <v>25.9</v>
      </c>
      <c r="F33" s="5">
        <f t="shared" ref="F33:F96" si="1">+E33-D33</f>
        <v>0.5</v>
      </c>
      <c r="G33" s="5"/>
      <c r="H33" s="5"/>
      <c r="I33" s="5"/>
      <c r="J33" s="99">
        <f t="shared" ref="J33:J82" si="2">+F33*H$2</f>
        <v>7.5420454545454554</v>
      </c>
    </row>
    <row r="34" spans="1:10" ht="15.6" thickTop="1" thickBot="1" x14ac:dyDescent="0.35">
      <c r="A34" s="66" t="s">
        <v>94</v>
      </c>
      <c r="B34" s="32"/>
      <c r="C34" s="5"/>
      <c r="D34" s="32">
        <v>44.89</v>
      </c>
      <c r="E34" s="32">
        <v>45.38</v>
      </c>
      <c r="F34" s="5">
        <f t="shared" si="1"/>
        <v>0.49000000000000199</v>
      </c>
      <c r="G34" s="5"/>
      <c r="H34" s="5"/>
      <c r="I34" s="5"/>
      <c r="J34" s="99">
        <f t="shared" si="2"/>
        <v>7.3912045454545767</v>
      </c>
    </row>
    <row r="35" spans="1:10" ht="15.6" thickTop="1" thickBot="1" x14ac:dyDescent="0.35">
      <c r="A35" s="66" t="s">
        <v>95</v>
      </c>
      <c r="B35" s="32"/>
      <c r="C35" s="6"/>
      <c r="D35" s="32">
        <v>13.88</v>
      </c>
      <c r="E35" s="32">
        <v>14.01</v>
      </c>
      <c r="F35" s="5">
        <f t="shared" si="1"/>
        <v>0.12999999999999901</v>
      </c>
      <c r="G35" s="5"/>
      <c r="H35" s="5"/>
      <c r="I35" s="5"/>
      <c r="J35" s="99">
        <f t="shared" si="2"/>
        <v>1.9609318181818034</v>
      </c>
    </row>
    <row r="36" spans="1:10" ht="15.6" thickTop="1" thickBot="1" x14ac:dyDescent="0.35">
      <c r="A36" s="66" t="s">
        <v>96</v>
      </c>
      <c r="B36" s="32"/>
      <c r="C36" s="6"/>
      <c r="D36" s="32">
        <v>7.46</v>
      </c>
      <c r="E36" s="32">
        <v>7.46</v>
      </c>
      <c r="F36" s="5">
        <f t="shared" si="1"/>
        <v>0</v>
      </c>
      <c r="G36" s="5"/>
      <c r="H36" s="5"/>
      <c r="I36" s="5"/>
      <c r="J36" s="99">
        <f t="shared" si="2"/>
        <v>0</v>
      </c>
    </row>
    <row r="37" spans="1:10" ht="15.6" thickTop="1" thickBot="1" x14ac:dyDescent="0.35">
      <c r="A37" s="66" t="s">
        <v>97</v>
      </c>
      <c r="B37" s="32"/>
      <c r="C37" s="6"/>
      <c r="D37" s="32">
        <v>22.93</v>
      </c>
      <c r="E37" s="32">
        <v>22.93</v>
      </c>
      <c r="F37" s="5">
        <f t="shared" si="1"/>
        <v>0</v>
      </c>
      <c r="G37" s="5"/>
      <c r="H37" s="5"/>
      <c r="I37" s="5"/>
      <c r="J37" s="99">
        <f t="shared" si="2"/>
        <v>0</v>
      </c>
    </row>
    <row r="38" spans="1:10" ht="15.6" thickTop="1" thickBot="1" x14ac:dyDescent="0.35">
      <c r="A38" s="66" t="s">
        <v>98</v>
      </c>
      <c r="B38" s="32"/>
      <c r="C38" s="6"/>
      <c r="D38" s="32">
        <v>12.45</v>
      </c>
      <c r="E38" s="32">
        <v>12.95</v>
      </c>
      <c r="F38" s="5">
        <f t="shared" si="1"/>
        <v>0.5</v>
      </c>
      <c r="G38" s="5"/>
      <c r="H38" s="5"/>
      <c r="I38" s="5"/>
      <c r="J38" s="99">
        <f t="shared" si="2"/>
        <v>7.5420454545454554</v>
      </c>
    </row>
    <row r="39" spans="1:10" ht="15.6" thickTop="1" thickBot="1" x14ac:dyDescent="0.35">
      <c r="A39" s="66" t="s">
        <v>99</v>
      </c>
      <c r="B39" s="32"/>
      <c r="C39" s="6"/>
      <c r="D39" s="32">
        <v>30.2</v>
      </c>
      <c r="E39" s="32">
        <v>30.92</v>
      </c>
      <c r="F39" s="5">
        <f t="shared" si="1"/>
        <v>0.72000000000000242</v>
      </c>
      <c r="G39" s="5"/>
      <c r="H39" s="5"/>
      <c r="I39" s="5"/>
      <c r="J39" s="99">
        <f t="shared" si="2"/>
        <v>10.860545454545493</v>
      </c>
    </row>
    <row r="40" spans="1:10" ht="15.6" thickTop="1" thickBot="1" x14ac:dyDescent="0.35">
      <c r="A40" s="66" t="s">
        <v>100</v>
      </c>
      <c r="B40" s="32"/>
      <c r="C40" s="6"/>
      <c r="D40" s="32">
        <v>14.6</v>
      </c>
      <c r="E40" s="32">
        <v>14.6</v>
      </c>
      <c r="F40" s="5">
        <f t="shared" si="1"/>
        <v>0</v>
      </c>
      <c r="G40" s="5"/>
      <c r="H40" s="5"/>
      <c r="I40" s="5"/>
      <c r="J40" s="99">
        <f t="shared" si="2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0.18</v>
      </c>
      <c r="E41" s="32">
        <v>0.25</v>
      </c>
      <c r="F41" s="5">
        <f t="shared" si="1"/>
        <v>7.0000000000000007E-2</v>
      </c>
      <c r="G41" s="5"/>
      <c r="H41" s="5"/>
      <c r="I41" s="5"/>
      <c r="J41" s="99">
        <f t="shared" si="2"/>
        <v>1.0558863636363638</v>
      </c>
    </row>
    <row r="42" spans="1:10" ht="15.6" thickTop="1" thickBot="1" x14ac:dyDescent="0.35">
      <c r="A42" s="66" t="s">
        <v>102</v>
      </c>
      <c r="B42" s="32"/>
      <c r="C42" s="6"/>
      <c r="D42" s="32">
        <v>3.09</v>
      </c>
      <c r="E42" s="32">
        <v>3.09</v>
      </c>
      <c r="F42" s="5">
        <f t="shared" si="1"/>
        <v>0</v>
      </c>
      <c r="G42" s="5"/>
      <c r="H42" s="5"/>
      <c r="I42" s="5"/>
      <c r="J42" s="99">
        <f t="shared" si="2"/>
        <v>0</v>
      </c>
    </row>
    <row r="43" spans="1:10" ht="15.6" thickTop="1" thickBot="1" x14ac:dyDescent="0.35">
      <c r="A43" s="66" t="s">
        <v>103</v>
      </c>
      <c r="B43" s="32"/>
      <c r="C43" s="6"/>
      <c r="D43" s="32">
        <v>19.010000000000002</v>
      </c>
      <c r="E43" s="32">
        <v>19.399999999999999</v>
      </c>
      <c r="F43" s="5">
        <f t="shared" si="1"/>
        <v>0.38999999999999702</v>
      </c>
      <c r="G43" s="5"/>
      <c r="H43" s="5"/>
      <c r="I43" s="5"/>
      <c r="J43" s="99">
        <f t="shared" si="2"/>
        <v>5.88279545454541</v>
      </c>
    </row>
    <row r="44" spans="1:10" ht="15.6" thickTop="1" thickBot="1" x14ac:dyDescent="0.35">
      <c r="A44" s="66" t="s">
        <v>104</v>
      </c>
      <c r="B44" s="32"/>
      <c r="C44" s="10"/>
      <c r="D44" s="32">
        <v>45.04</v>
      </c>
      <c r="E44" s="32">
        <v>46.68</v>
      </c>
      <c r="F44" s="5">
        <f t="shared" si="1"/>
        <v>1.6400000000000006</v>
      </c>
      <c r="G44" s="5"/>
      <c r="H44" s="5"/>
      <c r="I44" s="5"/>
      <c r="J44" s="99">
        <f t="shared" si="2"/>
        <v>24.737909090909103</v>
      </c>
    </row>
    <row r="45" spans="1:10" ht="15.6" thickTop="1" thickBot="1" x14ac:dyDescent="0.35">
      <c r="A45" s="66" t="s">
        <v>105</v>
      </c>
      <c r="B45" s="32"/>
      <c r="C45" s="10"/>
      <c r="D45" s="32">
        <v>44.65</v>
      </c>
      <c r="E45" s="32">
        <v>46.95</v>
      </c>
      <c r="F45" s="5">
        <f>+E45-D45</f>
        <v>2.3000000000000043</v>
      </c>
      <c r="G45" s="5"/>
      <c r="H45" s="5"/>
      <c r="I45" s="5"/>
      <c r="J45" s="99">
        <f t="shared" si="2"/>
        <v>34.693409090909157</v>
      </c>
    </row>
    <row r="46" spans="1:10" ht="15.6" thickTop="1" thickBot="1" x14ac:dyDescent="0.35">
      <c r="A46" s="66" t="s">
        <v>106</v>
      </c>
      <c r="B46" s="32"/>
      <c r="C46" s="10"/>
      <c r="D46" s="32">
        <v>82.01</v>
      </c>
      <c r="E46" s="32">
        <v>84</v>
      </c>
      <c r="F46" s="5">
        <f t="shared" si="1"/>
        <v>1.9899999999999949</v>
      </c>
      <c r="G46" s="5"/>
      <c r="H46" s="5"/>
      <c r="I46" s="5"/>
      <c r="J46" s="99">
        <f t="shared" si="2"/>
        <v>30.017340909090834</v>
      </c>
    </row>
    <row r="47" spans="1:10" ht="15.6" thickTop="1" thickBot="1" x14ac:dyDescent="0.35">
      <c r="A47" s="66" t="s">
        <v>18</v>
      </c>
      <c r="B47" s="32"/>
      <c r="C47" s="10"/>
      <c r="D47" s="32">
        <v>1.86</v>
      </c>
      <c r="E47" s="32">
        <v>1.86</v>
      </c>
      <c r="F47" s="5">
        <f t="shared" si="1"/>
        <v>0</v>
      </c>
      <c r="G47" s="5"/>
      <c r="H47" s="5"/>
      <c r="I47" s="5"/>
      <c r="J47" s="99">
        <f t="shared" si="2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78.48</v>
      </c>
      <c r="E48" s="32">
        <v>78.48</v>
      </c>
      <c r="F48" s="5">
        <f t="shared" si="1"/>
        <v>0</v>
      </c>
      <c r="G48" s="5"/>
      <c r="H48" s="5"/>
      <c r="I48" s="5"/>
      <c r="J48" s="99">
        <f t="shared" si="2"/>
        <v>0</v>
      </c>
    </row>
    <row r="49" spans="1:10" ht="15.6" thickTop="1" thickBot="1" x14ac:dyDescent="0.35">
      <c r="A49" s="66" t="s">
        <v>107</v>
      </c>
      <c r="B49" s="32"/>
      <c r="C49" s="10"/>
      <c r="D49" s="32">
        <v>39.94</v>
      </c>
      <c r="E49" s="32">
        <v>42</v>
      </c>
      <c r="F49" s="5">
        <f t="shared" si="1"/>
        <v>2.0600000000000023</v>
      </c>
      <c r="G49" s="5"/>
      <c r="H49" s="5"/>
      <c r="I49" s="5"/>
      <c r="J49" s="99">
        <f t="shared" si="2"/>
        <v>31.073227272727312</v>
      </c>
    </row>
    <row r="50" spans="1:10" ht="15.6" thickTop="1" thickBot="1" x14ac:dyDescent="0.35">
      <c r="A50" s="66" t="s">
        <v>108</v>
      </c>
      <c r="B50" s="32"/>
      <c r="C50" s="10"/>
      <c r="D50" s="32">
        <v>5.96</v>
      </c>
      <c r="E50" s="32">
        <v>5.96</v>
      </c>
      <c r="F50" s="5">
        <f t="shared" si="1"/>
        <v>0</v>
      </c>
      <c r="G50" s="5"/>
      <c r="H50" s="5"/>
      <c r="I50" s="5"/>
      <c r="J50" s="99">
        <f t="shared" si="2"/>
        <v>0</v>
      </c>
    </row>
    <row r="51" spans="1:10" ht="15.6" thickTop="1" thickBot="1" x14ac:dyDescent="0.35">
      <c r="A51" s="66" t="s">
        <v>20</v>
      </c>
      <c r="B51" s="32"/>
      <c r="C51" s="10"/>
      <c r="D51" s="32">
        <v>25.4</v>
      </c>
      <c r="E51" s="32">
        <v>26.05</v>
      </c>
      <c r="F51" s="5">
        <f t="shared" si="1"/>
        <v>0.65000000000000213</v>
      </c>
      <c r="G51" s="5"/>
      <c r="H51" s="5"/>
      <c r="I51" s="5"/>
      <c r="J51" s="99">
        <f t="shared" si="2"/>
        <v>9.8046590909091247</v>
      </c>
    </row>
    <row r="52" spans="1:10" ht="15.6" thickTop="1" thickBot="1" x14ac:dyDescent="0.35">
      <c r="A52" s="66" t="s">
        <v>21</v>
      </c>
      <c r="B52" s="32"/>
      <c r="C52" s="10"/>
      <c r="D52" s="32">
        <v>5.08</v>
      </c>
      <c r="E52" s="32">
        <v>5.08</v>
      </c>
      <c r="F52" s="5">
        <f t="shared" si="1"/>
        <v>0</v>
      </c>
      <c r="G52" s="5"/>
      <c r="H52" s="5"/>
      <c r="I52" s="5"/>
      <c r="J52" s="99">
        <f t="shared" si="2"/>
        <v>0</v>
      </c>
    </row>
    <row r="53" spans="1:10" ht="15.6" thickTop="1" thickBot="1" x14ac:dyDescent="0.35">
      <c r="A53" s="66" t="s">
        <v>22</v>
      </c>
      <c r="B53" s="32"/>
      <c r="C53" s="10"/>
      <c r="D53" s="32">
        <v>57.9</v>
      </c>
      <c r="E53" s="32">
        <v>58.56</v>
      </c>
      <c r="F53" s="5">
        <f t="shared" si="1"/>
        <v>0.66000000000000369</v>
      </c>
      <c r="G53" s="5"/>
      <c r="H53" s="5"/>
      <c r="I53" s="5"/>
      <c r="J53" s="99">
        <f t="shared" si="2"/>
        <v>9.9555000000000575</v>
      </c>
    </row>
    <row r="54" spans="1:10" ht="15.6" thickTop="1" thickBot="1" x14ac:dyDescent="0.35">
      <c r="A54" s="66" t="s">
        <v>23</v>
      </c>
      <c r="B54" s="32"/>
      <c r="C54" s="10"/>
      <c r="D54" s="32">
        <v>13.36</v>
      </c>
      <c r="E54" s="32">
        <v>13.36</v>
      </c>
      <c r="F54" s="5">
        <f t="shared" si="1"/>
        <v>0</v>
      </c>
      <c r="G54" s="5"/>
      <c r="H54" s="5"/>
      <c r="I54" s="5"/>
      <c r="J54" s="99">
        <f t="shared" si="2"/>
        <v>0</v>
      </c>
    </row>
    <row r="55" spans="1:10" ht="15.6" thickTop="1" thickBot="1" x14ac:dyDescent="0.35">
      <c r="A55" s="66" t="s">
        <v>24</v>
      </c>
      <c r="B55" s="32"/>
      <c r="C55" s="10"/>
      <c r="D55" s="32">
        <v>12.04</v>
      </c>
      <c r="E55" s="32">
        <v>12.6</v>
      </c>
      <c r="F55" s="5">
        <f t="shared" si="1"/>
        <v>0.5600000000000005</v>
      </c>
      <c r="G55" s="5"/>
      <c r="H55" s="5"/>
      <c r="I55" s="5"/>
      <c r="J55" s="99">
        <f t="shared" si="2"/>
        <v>8.4470909090909174</v>
      </c>
    </row>
    <row r="56" spans="1:10" ht="15.6" thickTop="1" thickBot="1" x14ac:dyDescent="0.35">
      <c r="A56" s="66" t="s">
        <v>25</v>
      </c>
      <c r="B56" s="32"/>
      <c r="C56" s="10"/>
      <c r="D56" s="32">
        <v>2.2799999999999998</v>
      </c>
      <c r="E56" s="32">
        <v>2.2799999999999998</v>
      </c>
      <c r="F56" s="5">
        <f t="shared" si="1"/>
        <v>0</v>
      </c>
      <c r="G56" s="5"/>
      <c r="H56" s="5"/>
      <c r="I56" s="5"/>
      <c r="J56" s="99">
        <f t="shared" si="2"/>
        <v>0</v>
      </c>
    </row>
    <row r="57" spans="1:10" ht="15.6" thickTop="1" thickBot="1" x14ac:dyDescent="0.35">
      <c r="A57" s="66" t="s">
        <v>26</v>
      </c>
      <c r="B57" s="32"/>
      <c r="C57" s="10"/>
      <c r="D57" s="32">
        <v>18.16</v>
      </c>
      <c r="E57" s="32">
        <v>18.39</v>
      </c>
      <c r="F57" s="5">
        <f t="shared" si="1"/>
        <v>0.23000000000000043</v>
      </c>
      <c r="G57" s="5"/>
      <c r="H57" s="5"/>
      <c r="I57" s="5"/>
      <c r="J57" s="99">
        <f t="shared" si="2"/>
        <v>3.4693409090909157</v>
      </c>
    </row>
    <row r="58" spans="1:10" ht="15.6" thickTop="1" thickBot="1" x14ac:dyDescent="0.35">
      <c r="A58" s="66" t="s">
        <v>27</v>
      </c>
      <c r="B58" s="32"/>
      <c r="C58" s="10"/>
      <c r="D58" s="32">
        <v>23.45</v>
      </c>
      <c r="E58" s="32">
        <v>24.56</v>
      </c>
      <c r="F58" s="5">
        <f t="shared" si="1"/>
        <v>1.1099999999999994</v>
      </c>
      <c r="G58" s="5"/>
      <c r="H58" s="5"/>
      <c r="I58" s="5"/>
      <c r="J58" s="99">
        <f t="shared" si="2"/>
        <v>16.743340909090904</v>
      </c>
    </row>
    <row r="59" spans="1:10" ht="15.6" thickTop="1" thickBot="1" x14ac:dyDescent="0.35">
      <c r="A59" s="66" t="s">
        <v>109</v>
      </c>
      <c r="B59" s="32"/>
      <c r="C59" s="10"/>
      <c r="D59" s="32">
        <v>52.58</v>
      </c>
      <c r="E59" s="32">
        <v>52.75</v>
      </c>
      <c r="F59" s="5">
        <f t="shared" si="1"/>
        <v>0.17000000000000171</v>
      </c>
      <c r="G59" s="5"/>
      <c r="H59" s="5"/>
      <c r="I59" s="5"/>
      <c r="J59" s="99">
        <f t="shared" si="2"/>
        <v>2.5642954545454804</v>
      </c>
    </row>
    <row r="60" spans="1:10" ht="15.6" thickTop="1" thickBot="1" x14ac:dyDescent="0.35">
      <c r="A60" s="66" t="s">
        <v>28</v>
      </c>
      <c r="B60" s="32"/>
      <c r="C60" s="10"/>
      <c r="D60" s="32">
        <v>9.7200000000000006</v>
      </c>
      <c r="E60" s="32">
        <v>9.7200000000000006</v>
      </c>
      <c r="F60" s="5">
        <f t="shared" si="1"/>
        <v>0</v>
      </c>
      <c r="G60" s="5"/>
      <c r="H60" s="5"/>
      <c r="I60" s="5"/>
      <c r="J60" s="99">
        <f t="shared" si="2"/>
        <v>0</v>
      </c>
    </row>
    <row r="61" spans="1:10" ht="15.6" thickTop="1" thickBot="1" x14ac:dyDescent="0.35">
      <c r="A61" s="66" t="s">
        <v>29</v>
      </c>
      <c r="B61" s="32"/>
      <c r="C61" s="10"/>
      <c r="D61" s="32">
        <v>35.01</v>
      </c>
      <c r="E61" s="32">
        <v>35.01</v>
      </c>
      <c r="F61" s="5">
        <f t="shared" si="1"/>
        <v>0</v>
      </c>
      <c r="G61" s="5"/>
      <c r="H61" s="5"/>
      <c r="I61" s="5"/>
      <c r="J61" s="99">
        <f t="shared" si="2"/>
        <v>0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1"/>
        <v>0</v>
      </c>
      <c r="G62" s="5"/>
      <c r="H62" s="5"/>
      <c r="I62" s="5"/>
      <c r="J62" s="99">
        <f t="shared" si="2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6.54</v>
      </c>
      <c r="E63" s="32">
        <v>6.74</v>
      </c>
      <c r="F63" s="5">
        <f t="shared" si="1"/>
        <v>0.20000000000000018</v>
      </c>
      <c r="G63" s="5"/>
      <c r="H63" s="5"/>
      <c r="I63" s="5"/>
      <c r="J63" s="99">
        <f t="shared" si="2"/>
        <v>3.0168181818181847</v>
      </c>
    </row>
    <row r="64" spans="1:10" ht="15.6" thickTop="1" thickBot="1" x14ac:dyDescent="0.35">
      <c r="A64" s="66" t="s">
        <v>32</v>
      </c>
      <c r="B64" s="32"/>
      <c r="C64" s="10"/>
      <c r="D64" s="32">
        <v>34.9</v>
      </c>
      <c r="E64" s="32">
        <v>35.72</v>
      </c>
      <c r="F64" s="5">
        <f t="shared" si="1"/>
        <v>0.82000000000000028</v>
      </c>
      <c r="G64" s="5"/>
      <c r="H64" s="5"/>
      <c r="I64" s="5"/>
      <c r="J64" s="99">
        <f t="shared" si="2"/>
        <v>12.368954545454551</v>
      </c>
    </row>
    <row r="65" spans="1:10" ht="15.6" thickTop="1" thickBot="1" x14ac:dyDescent="0.35">
      <c r="A65" s="66" t="s">
        <v>33</v>
      </c>
      <c r="B65" s="32"/>
      <c r="C65" s="10"/>
      <c r="D65" s="32">
        <v>20.05</v>
      </c>
      <c r="E65" s="32">
        <v>20.23</v>
      </c>
      <c r="F65" s="5">
        <f t="shared" si="1"/>
        <v>0.17999999999999972</v>
      </c>
      <c r="G65" s="5"/>
      <c r="H65" s="5"/>
      <c r="I65" s="5"/>
      <c r="J65" s="99">
        <f t="shared" si="2"/>
        <v>2.7151363636363595</v>
      </c>
    </row>
    <row r="66" spans="1:10" ht="15.6" thickTop="1" thickBot="1" x14ac:dyDescent="0.35">
      <c r="A66" s="66" t="s">
        <v>34</v>
      </c>
      <c r="B66" s="32"/>
      <c r="C66" s="10"/>
      <c r="D66" s="32">
        <v>15.47</v>
      </c>
      <c r="E66" s="32">
        <v>15.72</v>
      </c>
      <c r="F66" s="5">
        <f t="shared" si="1"/>
        <v>0.25</v>
      </c>
      <c r="G66" s="5"/>
      <c r="H66" s="5"/>
      <c r="I66" s="5"/>
      <c r="J66" s="99">
        <f t="shared" si="2"/>
        <v>3.7710227272727277</v>
      </c>
    </row>
    <row r="67" spans="1:10" ht="15.6" thickTop="1" thickBot="1" x14ac:dyDescent="0.35">
      <c r="A67" s="66" t="s">
        <v>110</v>
      </c>
      <c r="B67" s="32"/>
      <c r="C67" s="10"/>
      <c r="D67" s="32">
        <v>1</v>
      </c>
      <c r="E67" s="32">
        <v>1</v>
      </c>
      <c r="F67" s="5">
        <f t="shared" si="1"/>
        <v>0</v>
      </c>
      <c r="G67" s="5"/>
      <c r="H67" s="5"/>
      <c r="I67" s="5"/>
      <c r="J67" s="99">
        <f t="shared" si="2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47.39</v>
      </c>
      <c r="E68" s="32">
        <v>48.77</v>
      </c>
      <c r="F68" s="5">
        <f t="shared" si="1"/>
        <v>1.3800000000000026</v>
      </c>
      <c r="G68" s="5"/>
      <c r="H68" s="5"/>
      <c r="I68" s="5"/>
      <c r="J68" s="99">
        <f t="shared" si="2"/>
        <v>20.816045454545495</v>
      </c>
    </row>
    <row r="69" spans="1:10" ht="15.6" thickTop="1" thickBot="1" x14ac:dyDescent="0.35">
      <c r="A69" s="66" t="s">
        <v>111</v>
      </c>
      <c r="B69" s="32"/>
      <c r="C69" s="10"/>
      <c r="D69" s="32">
        <v>1.41</v>
      </c>
      <c r="E69" s="32">
        <v>1.41</v>
      </c>
      <c r="F69" s="5">
        <f t="shared" si="1"/>
        <v>0</v>
      </c>
      <c r="G69" s="5"/>
      <c r="H69" s="5"/>
      <c r="I69" s="5"/>
      <c r="J69" s="99">
        <f t="shared" si="2"/>
        <v>0</v>
      </c>
    </row>
    <row r="70" spans="1:10" ht="15.6" thickTop="1" thickBot="1" x14ac:dyDescent="0.35">
      <c r="A70" s="66" t="s">
        <v>36</v>
      </c>
      <c r="B70" s="32"/>
      <c r="C70" s="10"/>
      <c r="D70" s="32">
        <v>55.45</v>
      </c>
      <c r="E70" s="32">
        <v>55.79</v>
      </c>
      <c r="F70" s="5">
        <f t="shared" si="1"/>
        <v>0.33999999999999631</v>
      </c>
      <c r="G70" s="5"/>
      <c r="H70" s="5"/>
      <c r="I70" s="5"/>
      <c r="J70" s="99">
        <f t="shared" si="2"/>
        <v>5.1285909090908541</v>
      </c>
    </row>
    <row r="71" spans="1:10" ht="15.6" thickTop="1" thickBot="1" x14ac:dyDescent="0.35">
      <c r="A71" s="66" t="s">
        <v>37</v>
      </c>
      <c r="B71" s="32"/>
      <c r="C71" s="10"/>
      <c r="D71" s="32">
        <v>16.309999999999999</v>
      </c>
      <c r="E71" s="32">
        <v>16.89</v>
      </c>
      <c r="F71" s="5">
        <f t="shared" si="1"/>
        <v>0.58000000000000185</v>
      </c>
      <c r="G71" s="5"/>
      <c r="H71" s="5"/>
      <c r="I71" s="5"/>
      <c r="J71" s="99">
        <f t="shared" si="2"/>
        <v>8.7487727272727565</v>
      </c>
    </row>
    <row r="72" spans="1:10" ht="15.6" thickTop="1" thickBot="1" x14ac:dyDescent="0.35">
      <c r="A72" s="66" t="s">
        <v>38</v>
      </c>
      <c r="B72" s="32"/>
      <c r="C72" s="10"/>
      <c r="D72" s="32">
        <v>2.21</v>
      </c>
      <c r="E72" s="32">
        <v>2.21</v>
      </c>
      <c r="F72" s="5">
        <f t="shared" si="1"/>
        <v>0</v>
      </c>
      <c r="G72" s="5"/>
      <c r="H72" s="5"/>
      <c r="I72" s="5"/>
      <c r="J72" s="99">
        <f t="shared" si="2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1.44</v>
      </c>
      <c r="E73" s="32">
        <v>1.44</v>
      </c>
      <c r="F73" s="5">
        <f t="shared" si="1"/>
        <v>0</v>
      </c>
      <c r="G73" s="5"/>
      <c r="H73" s="5"/>
      <c r="I73" s="5"/>
      <c r="J73" s="99">
        <f t="shared" si="2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2.0699999999999998</v>
      </c>
      <c r="E74" s="32">
        <v>2.0699999999999998</v>
      </c>
      <c r="F74" s="5">
        <f t="shared" si="1"/>
        <v>0</v>
      </c>
      <c r="G74" s="5"/>
      <c r="H74" s="5"/>
      <c r="I74" s="5"/>
      <c r="J74" s="99">
        <f t="shared" si="2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1.2</v>
      </c>
      <c r="E75" s="32">
        <v>1.2</v>
      </c>
      <c r="F75" s="5">
        <f t="shared" si="1"/>
        <v>0</v>
      </c>
      <c r="G75" s="5"/>
      <c r="H75" s="5"/>
      <c r="I75" s="5"/>
      <c r="J75" s="99">
        <f t="shared" si="2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11.63</v>
      </c>
      <c r="E76" s="32">
        <v>14.02</v>
      </c>
      <c r="F76" s="5">
        <f t="shared" si="1"/>
        <v>2.3899999999999988</v>
      </c>
      <c r="G76" s="5"/>
      <c r="H76" s="5"/>
      <c r="I76" s="5"/>
      <c r="J76" s="99">
        <f t="shared" si="2"/>
        <v>36.050977272727259</v>
      </c>
    </row>
    <row r="77" spans="1:10" ht="15.6" thickTop="1" thickBot="1" x14ac:dyDescent="0.35">
      <c r="A77" s="66" t="s">
        <v>114</v>
      </c>
      <c r="B77" s="32"/>
      <c r="C77" s="10"/>
      <c r="D77" s="32">
        <v>9.92</v>
      </c>
      <c r="E77" s="32">
        <v>9.92</v>
      </c>
      <c r="F77" s="5">
        <f t="shared" si="1"/>
        <v>0</v>
      </c>
      <c r="G77" s="5"/>
      <c r="H77" s="5"/>
      <c r="I77" s="5"/>
      <c r="J77" s="99">
        <f t="shared" si="2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1.97</v>
      </c>
      <c r="E78" s="32">
        <v>1.97</v>
      </c>
      <c r="F78" s="5">
        <f t="shared" si="1"/>
        <v>0</v>
      </c>
      <c r="G78" s="5"/>
      <c r="H78" s="5"/>
      <c r="I78" s="5"/>
      <c r="J78" s="99">
        <f t="shared" si="2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5.71</v>
      </c>
      <c r="E79" s="32">
        <v>5.71</v>
      </c>
      <c r="F79" s="5">
        <f t="shared" si="1"/>
        <v>0</v>
      </c>
      <c r="G79" s="5"/>
      <c r="H79" s="5"/>
      <c r="I79" s="5"/>
      <c r="J79" s="99">
        <f t="shared" si="2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2.94</v>
      </c>
      <c r="E80" s="32">
        <v>3.07</v>
      </c>
      <c r="F80" s="5">
        <f t="shared" si="1"/>
        <v>0.12999999999999989</v>
      </c>
      <c r="G80" s="5"/>
      <c r="H80" s="5"/>
      <c r="I80" s="5"/>
      <c r="J80" s="99">
        <f t="shared" si="2"/>
        <v>1.9609318181818167</v>
      </c>
    </row>
    <row r="81" spans="1:10" ht="15.6" thickTop="1" thickBot="1" x14ac:dyDescent="0.35">
      <c r="A81" s="66" t="s">
        <v>42</v>
      </c>
      <c r="B81" s="32"/>
      <c r="C81" s="10"/>
      <c r="D81" s="32">
        <v>6.32</v>
      </c>
      <c r="E81" s="32">
        <v>6.32</v>
      </c>
      <c r="F81" s="5">
        <f t="shared" si="1"/>
        <v>0</v>
      </c>
      <c r="G81" s="5"/>
      <c r="H81" s="5"/>
      <c r="I81" s="5"/>
      <c r="J81" s="99">
        <v>0</v>
      </c>
    </row>
    <row r="82" spans="1:10" ht="15" thickTop="1" x14ac:dyDescent="0.3">
      <c r="A82" s="66" t="s">
        <v>117</v>
      </c>
      <c r="B82" s="32"/>
      <c r="C82" s="10"/>
      <c r="D82" s="32">
        <v>1.57</v>
      </c>
      <c r="E82" s="32">
        <v>1.57</v>
      </c>
      <c r="F82" s="5">
        <f t="shared" si="1"/>
        <v>0</v>
      </c>
      <c r="G82" s="5"/>
      <c r="H82" s="5"/>
      <c r="I82" s="5"/>
      <c r="J82" s="99">
        <f t="shared" si="2"/>
        <v>0</v>
      </c>
    </row>
    <row r="83" spans="1:10" x14ac:dyDescent="0.3">
      <c r="A83" s="68" t="s">
        <v>43</v>
      </c>
      <c r="B83" s="32"/>
      <c r="C83" s="10"/>
      <c r="D83" s="32">
        <v>181.41</v>
      </c>
      <c r="E83" s="32">
        <v>182.09</v>
      </c>
      <c r="F83" s="5">
        <f t="shared" si="1"/>
        <v>0.68000000000000682</v>
      </c>
      <c r="G83" s="5"/>
      <c r="H83" s="5"/>
      <c r="I83" s="5"/>
      <c r="J83" s="7">
        <f>+F83*H$5</f>
        <v>5.4336334661355128</v>
      </c>
    </row>
    <row r="84" spans="1:10" x14ac:dyDescent="0.3">
      <c r="A84" s="68" t="s">
        <v>44</v>
      </c>
      <c r="B84" s="32"/>
      <c r="C84" s="10"/>
      <c r="D84" s="32">
        <v>176.35</v>
      </c>
      <c r="E84" s="32">
        <v>183.01</v>
      </c>
      <c r="F84" s="5">
        <f t="shared" si="1"/>
        <v>6.6599999999999966</v>
      </c>
      <c r="G84" s="33"/>
      <c r="H84" s="5"/>
      <c r="I84" s="5"/>
      <c r="J84" s="7">
        <f t="shared" ref="J84:J147" si="3">+F84*H$5</f>
        <v>53.217645418326669</v>
      </c>
    </row>
    <row r="85" spans="1:10" x14ac:dyDescent="0.3">
      <c r="A85" s="68" t="s">
        <v>118</v>
      </c>
      <c r="B85" s="32"/>
      <c r="C85" s="10"/>
      <c r="D85" s="32">
        <v>239.26</v>
      </c>
      <c r="E85" s="32">
        <v>248.39</v>
      </c>
      <c r="F85" s="5">
        <f t="shared" si="1"/>
        <v>9.1299999999999955</v>
      </c>
      <c r="G85" s="33"/>
      <c r="H85" s="5"/>
      <c r="I85" s="5"/>
      <c r="J85" s="7">
        <f t="shared" si="3"/>
        <v>72.954519920318688</v>
      </c>
    </row>
    <row r="86" spans="1:10" x14ac:dyDescent="0.3">
      <c r="A86" s="68" t="s">
        <v>119</v>
      </c>
      <c r="B86" s="32"/>
      <c r="C86" s="10"/>
      <c r="D86" s="32">
        <v>62.48</v>
      </c>
      <c r="E86" s="32">
        <v>66.040000000000006</v>
      </c>
      <c r="F86" s="5">
        <f t="shared" si="1"/>
        <v>3.5600000000000094</v>
      </c>
      <c r="G86" s="33"/>
      <c r="H86" s="5"/>
      <c r="I86" s="5"/>
      <c r="J86" s="7">
        <f t="shared" si="3"/>
        <v>28.446669322709241</v>
      </c>
    </row>
    <row r="87" spans="1:10" x14ac:dyDescent="0.3">
      <c r="A87" s="68" t="s">
        <v>45</v>
      </c>
      <c r="B87" s="32"/>
      <c r="C87" s="10"/>
      <c r="D87" s="32">
        <v>152.69999999999999</v>
      </c>
      <c r="E87" s="32">
        <v>159.19999999999999</v>
      </c>
      <c r="F87" s="5">
        <f t="shared" si="1"/>
        <v>6.5</v>
      </c>
      <c r="G87" s="33"/>
      <c r="H87" s="5"/>
      <c r="I87" s="5"/>
      <c r="J87" s="7">
        <f t="shared" si="3"/>
        <v>51.939143426294827</v>
      </c>
    </row>
    <row r="88" spans="1:10" x14ac:dyDescent="0.3">
      <c r="A88" s="68" t="s">
        <v>46</v>
      </c>
      <c r="B88" s="32"/>
      <c r="C88" s="10"/>
      <c r="D88" s="32">
        <v>351.34</v>
      </c>
      <c r="E88" s="32">
        <v>357.01</v>
      </c>
      <c r="F88" s="5">
        <f t="shared" si="1"/>
        <v>5.6700000000000159</v>
      </c>
      <c r="G88" s="33"/>
      <c r="H88" s="5"/>
      <c r="I88" s="5"/>
      <c r="J88" s="7">
        <f t="shared" si="3"/>
        <v>45.306914342629611</v>
      </c>
    </row>
    <row r="89" spans="1:10" x14ac:dyDescent="0.3">
      <c r="A89" s="68" t="s">
        <v>47</v>
      </c>
      <c r="B89" s="32"/>
      <c r="C89" s="10"/>
      <c r="D89" s="32">
        <v>64.010000000000005</v>
      </c>
      <c r="E89" s="32">
        <v>64.010000000000005</v>
      </c>
      <c r="F89" s="5">
        <f t="shared" si="1"/>
        <v>0</v>
      </c>
      <c r="G89" s="33"/>
      <c r="H89" s="5"/>
      <c r="I89" s="5"/>
      <c r="J89" s="7">
        <f t="shared" si="3"/>
        <v>0</v>
      </c>
    </row>
    <row r="90" spans="1:10" x14ac:dyDescent="0.3">
      <c r="A90" s="68" t="s">
        <v>48</v>
      </c>
      <c r="B90" s="32"/>
      <c r="C90" s="10"/>
      <c r="D90" s="32">
        <v>217.35</v>
      </c>
      <c r="E90" s="32">
        <v>223.87</v>
      </c>
      <c r="F90" s="5">
        <f t="shared" si="1"/>
        <v>6.5200000000000102</v>
      </c>
      <c r="G90" s="33"/>
      <c r="H90" s="5"/>
      <c r="I90" s="5"/>
      <c r="J90" s="7">
        <f t="shared" si="3"/>
        <v>52.098956175298888</v>
      </c>
    </row>
    <row r="91" spans="1:10" x14ac:dyDescent="0.3">
      <c r="A91" s="68" t="s">
        <v>49</v>
      </c>
      <c r="B91" s="32"/>
      <c r="C91" s="10"/>
      <c r="D91" s="32">
        <v>295.75</v>
      </c>
      <c r="E91" s="32">
        <v>304.76</v>
      </c>
      <c r="F91" s="5">
        <f t="shared" si="1"/>
        <v>9.0099999999999909</v>
      </c>
      <c r="G91" s="33"/>
      <c r="H91" s="5"/>
      <c r="I91" s="5"/>
      <c r="J91" s="7">
        <f t="shared" si="3"/>
        <v>71.995643426294748</v>
      </c>
    </row>
    <row r="92" spans="1:10" x14ac:dyDescent="0.3">
      <c r="A92" s="68" t="s">
        <v>50</v>
      </c>
      <c r="B92" s="32"/>
      <c r="C92" s="10"/>
      <c r="D92" s="32">
        <v>470.43</v>
      </c>
      <c r="E92" s="32">
        <v>474.33</v>
      </c>
      <c r="F92" s="5">
        <f t="shared" si="1"/>
        <v>3.8999999999999773</v>
      </c>
      <c r="G92" s="33"/>
      <c r="H92" s="5"/>
      <c r="I92" s="5"/>
      <c r="J92" s="7">
        <f t="shared" si="3"/>
        <v>31.163486055776712</v>
      </c>
    </row>
    <row r="93" spans="1:10" x14ac:dyDescent="0.3">
      <c r="A93" s="68" t="s">
        <v>51</v>
      </c>
      <c r="B93" s="32"/>
      <c r="C93" s="10"/>
      <c r="D93" s="32">
        <v>127.14</v>
      </c>
      <c r="E93" s="32">
        <v>131.74</v>
      </c>
      <c r="F93" s="5">
        <f t="shared" si="1"/>
        <v>4.6000000000000085</v>
      </c>
      <c r="G93" s="33"/>
      <c r="H93" s="5"/>
      <c r="I93" s="5"/>
      <c r="J93" s="7">
        <f t="shared" si="3"/>
        <v>36.756932270916408</v>
      </c>
    </row>
    <row r="94" spans="1:10" x14ac:dyDescent="0.3">
      <c r="A94" s="68" t="s">
        <v>52</v>
      </c>
      <c r="B94" s="32"/>
      <c r="C94" s="10"/>
      <c r="D94" s="32">
        <v>72.78</v>
      </c>
      <c r="E94" s="32">
        <v>72.78</v>
      </c>
      <c r="F94" s="5">
        <f t="shared" si="1"/>
        <v>0</v>
      </c>
      <c r="G94" s="33"/>
      <c r="H94" s="5"/>
      <c r="I94" s="5"/>
      <c r="J94" s="7">
        <f t="shared" si="3"/>
        <v>0</v>
      </c>
    </row>
    <row r="95" spans="1:10" x14ac:dyDescent="0.3">
      <c r="A95" s="68" t="s">
        <v>120</v>
      </c>
      <c r="B95" s="32"/>
      <c r="C95" s="10"/>
      <c r="D95" s="32">
        <v>433.65</v>
      </c>
      <c r="E95" s="32">
        <v>453.02</v>
      </c>
      <c r="F95" s="5">
        <f t="shared" si="1"/>
        <v>19.370000000000005</v>
      </c>
      <c r="G95" s="33"/>
      <c r="H95" s="5"/>
      <c r="I95" s="5"/>
      <c r="J95" s="7">
        <f t="shared" si="3"/>
        <v>154.77864741035862</v>
      </c>
    </row>
    <row r="96" spans="1:10" x14ac:dyDescent="0.3">
      <c r="A96" s="68" t="s">
        <v>53</v>
      </c>
      <c r="B96" s="32"/>
      <c r="C96" s="10"/>
      <c r="D96" s="32">
        <v>217.01</v>
      </c>
      <c r="E96" s="32">
        <v>223.98</v>
      </c>
      <c r="F96" s="5">
        <f t="shared" si="1"/>
        <v>6.9699999999999989</v>
      </c>
      <c r="G96" s="33"/>
      <c r="H96" s="5"/>
      <c r="I96" s="5"/>
      <c r="J96" s="7">
        <f t="shared" si="3"/>
        <v>55.694743027888443</v>
      </c>
    </row>
    <row r="97" spans="1:10" x14ac:dyDescent="0.3">
      <c r="A97" s="68" t="s">
        <v>121</v>
      </c>
      <c r="B97" s="32"/>
      <c r="C97" s="10"/>
      <c r="D97" s="32">
        <v>81.37</v>
      </c>
      <c r="E97" s="32">
        <v>89.31</v>
      </c>
      <c r="F97" s="5">
        <f t="shared" ref="F97:F151" si="4">+E97-D97</f>
        <v>7.9399999999999977</v>
      </c>
      <c r="G97" s="33"/>
      <c r="H97" s="5"/>
      <c r="I97" s="5"/>
      <c r="J97" s="7">
        <f t="shared" si="3"/>
        <v>63.445661354581659</v>
      </c>
    </row>
    <row r="98" spans="1:10" x14ac:dyDescent="0.3">
      <c r="A98" s="68" t="s">
        <v>54</v>
      </c>
      <c r="B98" s="32"/>
      <c r="C98" s="10"/>
      <c r="D98" s="32">
        <v>118.25</v>
      </c>
      <c r="E98" s="32">
        <v>120.4</v>
      </c>
      <c r="F98" s="5">
        <f t="shared" si="4"/>
        <v>2.1500000000000057</v>
      </c>
      <c r="G98" s="33"/>
      <c r="H98" s="5"/>
      <c r="I98" s="5"/>
      <c r="J98" s="7">
        <f t="shared" si="3"/>
        <v>17.179870517928332</v>
      </c>
    </row>
    <row r="99" spans="1:10" x14ac:dyDescent="0.3">
      <c r="A99" s="68" t="s">
        <v>55</v>
      </c>
      <c r="B99" s="32"/>
      <c r="C99" s="10"/>
      <c r="D99" s="32">
        <v>142.26</v>
      </c>
      <c r="E99" s="32">
        <v>151.76</v>
      </c>
      <c r="F99" s="5">
        <f t="shared" si="4"/>
        <v>9.5</v>
      </c>
      <c r="G99" s="33"/>
      <c r="H99" s="5"/>
      <c r="I99" s="5"/>
      <c r="J99" s="7">
        <f t="shared" si="3"/>
        <v>75.911055776892439</v>
      </c>
    </row>
    <row r="100" spans="1:10" x14ac:dyDescent="0.3">
      <c r="A100" s="68" t="s">
        <v>122</v>
      </c>
      <c r="B100" s="32"/>
      <c r="C100" s="10"/>
      <c r="D100" s="32">
        <v>465.5</v>
      </c>
      <c r="E100" s="32">
        <v>497.3</v>
      </c>
      <c r="F100" s="5">
        <f t="shared" si="4"/>
        <v>31.800000000000011</v>
      </c>
      <c r="G100" s="33"/>
      <c r="H100" s="5"/>
      <c r="I100" s="5"/>
      <c r="J100" s="7">
        <f t="shared" si="3"/>
        <v>254.10227091633476</v>
      </c>
    </row>
    <row r="101" spans="1:10" x14ac:dyDescent="0.3">
      <c r="A101" s="68" t="s">
        <v>56</v>
      </c>
      <c r="B101" s="32"/>
      <c r="C101" s="10"/>
      <c r="D101" s="32">
        <v>192.64</v>
      </c>
      <c r="E101" s="32">
        <v>197.57</v>
      </c>
      <c r="F101" s="5">
        <f t="shared" si="4"/>
        <v>4.9300000000000068</v>
      </c>
      <c r="G101" s="33"/>
      <c r="H101" s="5"/>
      <c r="I101" s="5"/>
      <c r="J101" s="7">
        <f t="shared" si="3"/>
        <v>39.39384262948213</v>
      </c>
    </row>
    <row r="102" spans="1:10" x14ac:dyDescent="0.3">
      <c r="A102" s="66" t="s">
        <v>57</v>
      </c>
      <c r="B102" s="32"/>
      <c r="C102" s="10"/>
      <c r="D102" s="32">
        <v>218.66</v>
      </c>
      <c r="E102" s="32">
        <v>229.97</v>
      </c>
      <c r="F102" s="5">
        <f t="shared" si="4"/>
        <v>11.310000000000002</v>
      </c>
      <c r="G102" s="33"/>
      <c r="H102" s="5"/>
      <c r="I102" s="5"/>
      <c r="J102" s="7">
        <f t="shared" si="3"/>
        <v>90.374109561753016</v>
      </c>
    </row>
    <row r="103" spans="1:10" x14ac:dyDescent="0.3">
      <c r="A103" s="66" t="s">
        <v>58</v>
      </c>
      <c r="B103" s="32"/>
      <c r="C103" s="10"/>
      <c r="D103" s="32">
        <v>4.84</v>
      </c>
      <c r="E103" s="32">
        <v>5.07</v>
      </c>
      <c r="F103" s="5">
        <f t="shared" si="4"/>
        <v>0.23000000000000043</v>
      </c>
      <c r="G103" s="33"/>
      <c r="H103" s="5"/>
      <c r="I103" s="5"/>
      <c r="J103" s="7">
        <f t="shared" si="3"/>
        <v>1.8378466135458202</v>
      </c>
    </row>
    <row r="104" spans="1:10" x14ac:dyDescent="0.3">
      <c r="A104" s="68" t="s">
        <v>59</v>
      </c>
      <c r="B104" s="32"/>
      <c r="C104" s="10"/>
      <c r="D104" s="32">
        <v>780.58</v>
      </c>
      <c r="E104" s="32">
        <v>799.9</v>
      </c>
      <c r="F104" s="5">
        <f t="shared" si="4"/>
        <v>19.319999999999936</v>
      </c>
      <c r="G104" s="33"/>
      <c r="H104" s="5"/>
      <c r="I104" s="5"/>
      <c r="J104" s="7">
        <f t="shared" si="3"/>
        <v>154.37911553784809</v>
      </c>
    </row>
    <row r="105" spans="1:10" x14ac:dyDescent="0.3">
      <c r="A105" s="68" t="s">
        <v>60</v>
      </c>
      <c r="B105" s="32"/>
      <c r="C105" s="10"/>
      <c r="D105" s="32">
        <v>146.03</v>
      </c>
      <c r="E105" s="32">
        <v>149.93</v>
      </c>
      <c r="F105" s="5">
        <f t="shared" si="4"/>
        <v>3.9000000000000057</v>
      </c>
      <c r="G105" s="33"/>
      <c r="H105" s="5"/>
      <c r="I105" s="5"/>
      <c r="J105" s="7">
        <f t="shared" si="3"/>
        <v>31.163486055776939</v>
      </c>
    </row>
    <row r="106" spans="1:10" x14ac:dyDescent="0.3">
      <c r="A106" s="68" t="s">
        <v>61</v>
      </c>
      <c r="B106" s="32"/>
      <c r="C106" s="10"/>
      <c r="D106" s="32">
        <v>158.80000000000001</v>
      </c>
      <c r="E106" s="32">
        <v>159.56</v>
      </c>
      <c r="F106" s="5">
        <f t="shared" si="4"/>
        <v>0.75999999999999091</v>
      </c>
      <c r="G106" s="33"/>
      <c r="H106" s="5"/>
      <c r="I106" s="5"/>
      <c r="J106" s="7">
        <f t="shared" si="3"/>
        <v>6.0728844621513218</v>
      </c>
    </row>
    <row r="107" spans="1:10" x14ac:dyDescent="0.3">
      <c r="A107" s="68" t="s">
        <v>62</v>
      </c>
      <c r="B107" s="32"/>
      <c r="C107" s="10"/>
      <c r="D107" s="32">
        <v>551.27</v>
      </c>
      <c r="E107" s="32">
        <v>563.05999999999995</v>
      </c>
      <c r="F107" s="5">
        <f t="shared" si="4"/>
        <v>11.789999999999964</v>
      </c>
      <c r="G107" s="33"/>
      <c r="H107" s="5"/>
      <c r="I107" s="5"/>
      <c r="J107" s="7">
        <f t="shared" si="3"/>
        <v>94.209615537848322</v>
      </c>
    </row>
    <row r="108" spans="1:10" x14ac:dyDescent="0.3">
      <c r="A108" s="68" t="s">
        <v>63</v>
      </c>
      <c r="B108" s="32"/>
      <c r="C108" s="10"/>
      <c r="D108" s="32">
        <v>258.97000000000003</v>
      </c>
      <c r="E108" s="32">
        <v>262.55</v>
      </c>
      <c r="F108" s="5">
        <f t="shared" si="4"/>
        <v>3.5799999999999841</v>
      </c>
      <c r="G108" s="33"/>
      <c r="H108" s="5"/>
      <c r="I108" s="5"/>
      <c r="J108" s="7">
        <f t="shared" si="3"/>
        <v>28.606482071713021</v>
      </c>
    </row>
    <row r="109" spans="1:10" x14ac:dyDescent="0.3">
      <c r="A109" s="68" t="s">
        <v>123</v>
      </c>
      <c r="B109" s="32"/>
      <c r="C109" s="10"/>
      <c r="D109" s="32">
        <v>71.7</v>
      </c>
      <c r="E109" s="32">
        <v>73.900000000000006</v>
      </c>
      <c r="F109" s="5">
        <f t="shared" si="4"/>
        <v>2.2000000000000028</v>
      </c>
      <c r="G109" s="33"/>
      <c r="H109" s="5"/>
      <c r="I109" s="5"/>
      <c r="J109" s="7">
        <f t="shared" si="3"/>
        <v>17.579402390438272</v>
      </c>
    </row>
    <row r="110" spans="1:10" x14ac:dyDescent="0.3">
      <c r="A110" s="68" t="s">
        <v>64</v>
      </c>
      <c r="B110" s="32"/>
      <c r="C110" s="10"/>
      <c r="D110" s="32">
        <v>81.2</v>
      </c>
      <c r="E110" s="32">
        <v>87.25</v>
      </c>
      <c r="F110" s="5">
        <f t="shared" si="4"/>
        <v>6.0499999999999972</v>
      </c>
      <c r="G110" s="33"/>
      <c r="H110" s="5"/>
      <c r="I110" s="5"/>
      <c r="J110" s="7">
        <f t="shared" si="3"/>
        <v>48.343356573705158</v>
      </c>
    </row>
    <row r="111" spans="1:10" x14ac:dyDescent="0.3">
      <c r="A111" s="68" t="s">
        <v>65</v>
      </c>
      <c r="B111" s="32"/>
      <c r="C111" s="10"/>
      <c r="D111" s="32">
        <v>210.66</v>
      </c>
      <c r="E111" s="32">
        <v>216.78</v>
      </c>
      <c r="F111" s="5">
        <f t="shared" si="4"/>
        <v>6.1200000000000045</v>
      </c>
      <c r="G111" s="33"/>
      <c r="H111" s="5"/>
      <c r="I111" s="5"/>
      <c r="J111" s="7">
        <f t="shared" si="3"/>
        <v>48.902701195219166</v>
      </c>
    </row>
    <row r="112" spans="1:10" x14ac:dyDescent="0.3">
      <c r="A112" s="68" t="s">
        <v>66</v>
      </c>
      <c r="B112" s="32"/>
      <c r="C112" s="10"/>
      <c r="D112" s="32">
        <v>120.2</v>
      </c>
      <c r="E112" s="32">
        <v>120.32</v>
      </c>
      <c r="F112" s="5">
        <f t="shared" si="4"/>
        <v>0.11999999999999034</v>
      </c>
      <c r="G112" s="33"/>
      <c r="H112" s="5"/>
      <c r="I112" s="5"/>
      <c r="J112" s="7">
        <f t="shared" si="3"/>
        <v>0.95887649402382724</v>
      </c>
    </row>
    <row r="113" spans="1:10" x14ac:dyDescent="0.3">
      <c r="A113" s="68" t="s">
        <v>124</v>
      </c>
      <c r="B113" s="32"/>
      <c r="C113" s="10"/>
      <c r="D113" s="32">
        <v>50.6</v>
      </c>
      <c r="E113" s="32">
        <v>51.86</v>
      </c>
      <c r="F113" s="5">
        <f t="shared" si="4"/>
        <v>1.259999999999998</v>
      </c>
      <c r="G113" s="33"/>
      <c r="H113" s="5"/>
      <c r="I113" s="5"/>
      <c r="J113" s="7">
        <f t="shared" si="3"/>
        <v>10.068203187250981</v>
      </c>
    </row>
    <row r="114" spans="1:10" x14ac:dyDescent="0.3">
      <c r="A114" s="68" t="s">
        <v>67</v>
      </c>
      <c r="B114" s="32"/>
      <c r="C114" s="10"/>
      <c r="D114" s="32">
        <v>91.04</v>
      </c>
      <c r="E114" s="32">
        <v>92.01</v>
      </c>
      <c r="F114" s="5">
        <f t="shared" si="4"/>
        <v>0.96999999999999886</v>
      </c>
      <c r="G114" s="33"/>
      <c r="H114" s="5"/>
      <c r="I114" s="5"/>
      <c r="J114" s="7">
        <f t="shared" si="3"/>
        <v>7.7509183266932187</v>
      </c>
    </row>
    <row r="115" spans="1:10" x14ac:dyDescent="0.3">
      <c r="A115" s="51" t="s">
        <v>68</v>
      </c>
      <c r="B115" s="32"/>
      <c r="C115" s="51"/>
      <c r="D115" s="9">
        <v>211.47</v>
      </c>
      <c r="E115" s="9">
        <v>222.51</v>
      </c>
      <c r="F115" s="5">
        <f t="shared" si="4"/>
        <v>11.039999999999992</v>
      </c>
      <c r="G115" s="33"/>
      <c r="H115" s="5"/>
      <c r="I115" s="5"/>
      <c r="J115" s="7">
        <f t="shared" si="3"/>
        <v>88.216637450199144</v>
      </c>
    </row>
    <row r="116" spans="1:10" x14ac:dyDescent="0.3">
      <c r="A116" s="68" t="s">
        <v>125</v>
      </c>
      <c r="B116" s="32"/>
      <c r="C116" s="10"/>
      <c r="D116" s="32">
        <v>241.62</v>
      </c>
      <c r="E116" s="32">
        <v>252.03</v>
      </c>
      <c r="F116" s="5">
        <f t="shared" si="4"/>
        <v>10.409999999999997</v>
      </c>
      <c r="G116" s="33"/>
      <c r="H116" s="5"/>
      <c r="I116" s="5"/>
      <c r="J116" s="7">
        <f t="shared" si="3"/>
        <v>83.182535856573679</v>
      </c>
    </row>
    <row r="117" spans="1:10" x14ac:dyDescent="0.3">
      <c r="A117" s="68" t="s">
        <v>126</v>
      </c>
      <c r="B117" s="9"/>
      <c r="C117" s="10"/>
      <c r="D117" s="32">
        <v>130.18</v>
      </c>
      <c r="E117" s="32">
        <v>133.69999999999999</v>
      </c>
      <c r="F117" s="5">
        <f t="shared" si="4"/>
        <v>3.5199999999999818</v>
      </c>
      <c r="G117" s="33"/>
      <c r="H117" s="5"/>
      <c r="I117" s="5"/>
      <c r="J117" s="7">
        <f t="shared" si="3"/>
        <v>28.127043824701051</v>
      </c>
    </row>
    <row r="118" spans="1:10" x14ac:dyDescent="0.3">
      <c r="A118" s="68" t="s">
        <v>69</v>
      </c>
      <c r="B118" s="32"/>
      <c r="C118" s="10"/>
      <c r="D118" s="32">
        <v>110.39</v>
      </c>
      <c r="E118" s="32">
        <v>110.39</v>
      </c>
      <c r="F118" s="5">
        <f t="shared" si="4"/>
        <v>0</v>
      </c>
      <c r="G118" s="33"/>
      <c r="H118" s="5"/>
      <c r="I118" s="5"/>
      <c r="J118" s="7">
        <f t="shared" si="3"/>
        <v>0</v>
      </c>
    </row>
    <row r="119" spans="1:10" x14ac:dyDescent="0.3">
      <c r="A119" s="68" t="s">
        <v>127</v>
      </c>
      <c r="B119" s="32"/>
      <c r="C119" s="10"/>
      <c r="D119" s="32">
        <v>389.18</v>
      </c>
      <c r="E119" s="32">
        <v>399.24</v>
      </c>
      <c r="F119" s="5">
        <f t="shared" si="4"/>
        <v>10.060000000000002</v>
      </c>
      <c r="G119" s="33"/>
      <c r="H119" s="5"/>
      <c r="I119" s="5"/>
      <c r="J119" s="7">
        <f t="shared" si="3"/>
        <v>80.385812749004003</v>
      </c>
    </row>
    <row r="120" spans="1:10" x14ac:dyDescent="0.3">
      <c r="A120" s="68" t="s">
        <v>128</v>
      </c>
      <c r="B120" s="32"/>
      <c r="C120" s="10"/>
      <c r="D120" s="32">
        <v>236.71</v>
      </c>
      <c r="E120" s="32">
        <v>247.02</v>
      </c>
      <c r="F120" s="5">
        <f t="shared" si="4"/>
        <v>10.310000000000002</v>
      </c>
      <c r="G120" s="33"/>
      <c r="H120" s="5"/>
      <c r="I120" s="5"/>
      <c r="J120" s="7">
        <f t="shared" si="3"/>
        <v>82.383472111553814</v>
      </c>
    </row>
    <row r="121" spans="1:10" x14ac:dyDescent="0.3">
      <c r="A121" s="68" t="s">
        <v>129</v>
      </c>
      <c r="B121" s="32"/>
      <c r="C121" s="10"/>
      <c r="D121" s="32">
        <v>202.25</v>
      </c>
      <c r="E121" s="32">
        <v>209.58</v>
      </c>
      <c r="F121" s="5">
        <f t="shared" si="4"/>
        <v>7.3300000000000125</v>
      </c>
      <c r="G121" s="33"/>
      <c r="H121" s="5"/>
      <c r="I121" s="5"/>
      <c r="J121" s="7">
        <f t="shared" si="3"/>
        <v>58.571372509960263</v>
      </c>
    </row>
    <row r="122" spans="1:10" x14ac:dyDescent="0.3">
      <c r="A122" s="68" t="s">
        <v>70</v>
      </c>
      <c r="B122" s="32"/>
      <c r="C122" s="10"/>
      <c r="D122" s="32">
        <v>99.82</v>
      </c>
      <c r="E122" s="32">
        <v>102.59</v>
      </c>
      <c r="F122" s="5">
        <f t="shared" si="4"/>
        <v>2.7700000000000102</v>
      </c>
      <c r="G122" s="33"/>
      <c r="H122" s="5"/>
      <c r="I122" s="5"/>
      <c r="J122" s="7">
        <f t="shared" si="3"/>
        <v>22.134065737051877</v>
      </c>
    </row>
    <row r="123" spans="1:10" x14ac:dyDescent="0.3">
      <c r="A123" s="68" t="s">
        <v>71</v>
      </c>
      <c r="B123" s="32"/>
      <c r="C123" s="10"/>
      <c r="D123" s="32">
        <v>248.4</v>
      </c>
      <c r="E123" s="32">
        <v>251.86</v>
      </c>
      <c r="F123" s="5">
        <f t="shared" si="4"/>
        <v>3.460000000000008</v>
      </c>
      <c r="G123" s="33"/>
      <c r="H123" s="5"/>
      <c r="I123" s="5"/>
      <c r="J123" s="7">
        <f t="shared" si="3"/>
        <v>27.647605577689308</v>
      </c>
    </row>
    <row r="124" spans="1:10" x14ac:dyDescent="0.3">
      <c r="A124" s="68" t="s">
        <v>130</v>
      </c>
      <c r="B124" s="32"/>
      <c r="C124" s="10"/>
      <c r="D124" s="32">
        <v>63.08</v>
      </c>
      <c r="E124" s="32">
        <v>67.05</v>
      </c>
      <c r="F124" s="5">
        <f t="shared" si="4"/>
        <v>3.9699999999999989</v>
      </c>
      <c r="G124" s="33"/>
      <c r="H124" s="5"/>
      <c r="I124" s="5"/>
      <c r="J124" s="7">
        <f t="shared" si="3"/>
        <v>31.72283067729083</v>
      </c>
    </row>
    <row r="125" spans="1:10" x14ac:dyDescent="0.3">
      <c r="A125" s="68" t="s">
        <v>131</v>
      </c>
      <c r="B125" s="32"/>
      <c r="C125" s="10"/>
      <c r="D125" s="32">
        <v>2.77</v>
      </c>
      <c r="E125" s="32">
        <v>4.2699999999999996</v>
      </c>
      <c r="F125" s="5">
        <f t="shared" si="4"/>
        <v>1.4999999999999996</v>
      </c>
      <c r="G125" s="33"/>
      <c r="H125" s="5"/>
      <c r="I125" s="5"/>
      <c r="J125" s="7">
        <f t="shared" si="3"/>
        <v>11.985956175298803</v>
      </c>
    </row>
    <row r="126" spans="1:10" x14ac:dyDescent="0.3">
      <c r="A126" s="68" t="s">
        <v>72</v>
      </c>
      <c r="B126" s="32"/>
      <c r="C126" s="10"/>
      <c r="D126" s="32">
        <v>96.63</v>
      </c>
      <c r="E126" s="32">
        <v>96.7</v>
      </c>
      <c r="F126" s="5">
        <f t="shared" si="4"/>
        <v>7.000000000000739E-2</v>
      </c>
      <c r="G126" s="33"/>
      <c r="H126" s="5"/>
      <c r="I126" s="5"/>
      <c r="J126" s="7">
        <f t="shared" si="3"/>
        <v>0.55934462151400333</v>
      </c>
    </row>
    <row r="127" spans="1:10" x14ac:dyDescent="0.3">
      <c r="A127" s="68" t="s">
        <v>73</v>
      </c>
      <c r="B127" s="32"/>
      <c r="C127" s="10"/>
      <c r="D127" s="32">
        <v>381.83</v>
      </c>
      <c r="E127" s="32">
        <v>403.74</v>
      </c>
      <c r="F127" s="5">
        <f t="shared" si="4"/>
        <v>21.910000000000025</v>
      </c>
      <c r="G127" s="33"/>
      <c r="H127" s="5"/>
      <c r="I127" s="5"/>
      <c r="J127" s="7">
        <f t="shared" si="3"/>
        <v>175.07486653386476</v>
      </c>
    </row>
    <row r="128" spans="1:10" x14ac:dyDescent="0.3">
      <c r="A128" s="68" t="s">
        <v>74</v>
      </c>
      <c r="B128" s="32"/>
      <c r="C128" s="10"/>
      <c r="D128" s="32">
        <v>126.43</v>
      </c>
      <c r="E128" s="32">
        <v>140.04</v>
      </c>
      <c r="F128" s="5">
        <f t="shared" si="4"/>
        <v>13.609999999999985</v>
      </c>
      <c r="G128" s="33"/>
      <c r="H128" s="5"/>
      <c r="I128" s="5"/>
      <c r="J128" s="7">
        <f t="shared" si="3"/>
        <v>108.75257569721104</v>
      </c>
    </row>
    <row r="129" spans="1:10" x14ac:dyDescent="0.3">
      <c r="A129" s="68" t="s">
        <v>132</v>
      </c>
      <c r="B129" s="32"/>
      <c r="C129" s="10"/>
      <c r="D129" s="32">
        <v>11.5</v>
      </c>
      <c r="E129" s="32">
        <v>14.83</v>
      </c>
      <c r="F129" s="5">
        <f t="shared" si="4"/>
        <v>3.33</v>
      </c>
      <c r="G129" s="33"/>
      <c r="H129" s="5"/>
      <c r="I129" s="5"/>
      <c r="J129" s="7">
        <f t="shared" si="3"/>
        <v>26.608822709163348</v>
      </c>
    </row>
    <row r="130" spans="1:10" x14ac:dyDescent="0.3">
      <c r="A130" s="68" t="s">
        <v>133</v>
      </c>
      <c r="B130" s="32"/>
      <c r="C130" s="10"/>
      <c r="D130" s="32">
        <v>98.02</v>
      </c>
      <c r="E130" s="32">
        <v>98.48</v>
      </c>
      <c r="F130" s="5">
        <f t="shared" si="4"/>
        <v>0.46000000000000796</v>
      </c>
      <c r="G130" s="33"/>
      <c r="H130" s="5"/>
      <c r="I130" s="5"/>
      <c r="J130" s="7">
        <f t="shared" si="3"/>
        <v>3.6756932270916973</v>
      </c>
    </row>
    <row r="131" spans="1:10" x14ac:dyDescent="0.3">
      <c r="A131" s="68" t="s">
        <v>75</v>
      </c>
      <c r="B131" s="32"/>
      <c r="C131" s="10"/>
      <c r="D131" s="32">
        <v>135.49</v>
      </c>
      <c r="E131" s="32">
        <v>145.66999999999999</v>
      </c>
      <c r="F131" s="5">
        <f t="shared" si="4"/>
        <v>10.179999999999978</v>
      </c>
      <c r="G131" s="33"/>
      <c r="H131" s="5"/>
      <c r="I131" s="5"/>
      <c r="J131" s="7">
        <f t="shared" si="3"/>
        <v>81.344689243027716</v>
      </c>
    </row>
    <row r="132" spans="1:10" x14ac:dyDescent="0.3">
      <c r="A132" s="68" t="s">
        <v>134</v>
      </c>
      <c r="B132" s="32"/>
      <c r="C132" s="10"/>
      <c r="D132" s="32">
        <v>21.86</v>
      </c>
      <c r="E132" s="32">
        <v>21.86</v>
      </c>
      <c r="F132" s="5">
        <f t="shared" si="4"/>
        <v>0</v>
      </c>
      <c r="G132" s="33"/>
      <c r="H132" s="5"/>
      <c r="I132" s="5"/>
      <c r="J132" s="7">
        <f t="shared" si="3"/>
        <v>0</v>
      </c>
    </row>
    <row r="133" spans="1:10" x14ac:dyDescent="0.3">
      <c r="A133" s="68" t="s">
        <v>135</v>
      </c>
      <c r="B133" s="32"/>
      <c r="C133" s="10"/>
      <c r="D133" s="32">
        <v>120.36</v>
      </c>
      <c r="E133" s="32">
        <v>120.36</v>
      </c>
      <c r="F133" s="5">
        <f t="shared" si="4"/>
        <v>0</v>
      </c>
      <c r="G133" s="33"/>
      <c r="H133" s="5"/>
      <c r="I133" s="5"/>
      <c r="J133" s="7">
        <f t="shared" si="3"/>
        <v>0</v>
      </c>
    </row>
    <row r="134" spans="1:10" x14ac:dyDescent="0.3">
      <c r="A134" s="68" t="s">
        <v>76</v>
      </c>
      <c r="B134" s="32"/>
      <c r="C134" s="10"/>
      <c r="D134" s="32">
        <v>61.55</v>
      </c>
      <c r="E134" s="32">
        <v>61.78</v>
      </c>
      <c r="F134" s="5">
        <f t="shared" si="4"/>
        <v>0.23000000000000398</v>
      </c>
      <c r="G134" s="33"/>
      <c r="H134" s="5"/>
      <c r="I134" s="5"/>
      <c r="J134" s="7">
        <f t="shared" si="3"/>
        <v>1.8378466135458487</v>
      </c>
    </row>
    <row r="135" spans="1:10" x14ac:dyDescent="0.3">
      <c r="A135" s="68" t="s">
        <v>136</v>
      </c>
      <c r="B135" s="32"/>
      <c r="C135" s="10"/>
      <c r="D135" s="32">
        <v>244.96</v>
      </c>
      <c r="E135" s="32">
        <v>253.94</v>
      </c>
      <c r="F135" s="5">
        <f t="shared" si="4"/>
        <v>8.9799999999999898</v>
      </c>
      <c r="G135" s="33"/>
      <c r="H135" s="5"/>
      <c r="I135" s="5"/>
      <c r="J135" s="7">
        <f t="shared" si="3"/>
        <v>71.75592430278877</v>
      </c>
    </row>
    <row r="136" spans="1:10" x14ac:dyDescent="0.3">
      <c r="A136" s="68" t="s">
        <v>137</v>
      </c>
      <c r="B136" s="32"/>
      <c r="C136" s="10"/>
      <c r="D136" s="32">
        <v>194.55</v>
      </c>
      <c r="E136" s="32">
        <v>196.59</v>
      </c>
      <c r="F136" s="5">
        <f t="shared" si="4"/>
        <v>2.039999999999992</v>
      </c>
      <c r="G136" s="33"/>
      <c r="H136" s="5"/>
      <c r="I136" s="5"/>
      <c r="J136" s="7">
        <f t="shared" si="3"/>
        <v>16.300900398406313</v>
      </c>
    </row>
    <row r="137" spans="1:10" x14ac:dyDescent="0.3">
      <c r="A137" s="68" t="s">
        <v>77</v>
      </c>
      <c r="B137" s="32"/>
      <c r="C137" s="10"/>
      <c r="D137" s="32">
        <v>166.61</v>
      </c>
      <c r="E137" s="32">
        <v>176.2</v>
      </c>
      <c r="F137" s="5">
        <f t="shared" si="4"/>
        <v>9.589999999999975</v>
      </c>
      <c r="G137" s="33"/>
      <c r="H137" s="5"/>
      <c r="I137" s="5"/>
      <c r="J137" s="7">
        <f t="shared" si="3"/>
        <v>76.63021314741016</v>
      </c>
    </row>
    <row r="138" spans="1:10" x14ac:dyDescent="0.3">
      <c r="A138" s="68" t="s">
        <v>138</v>
      </c>
      <c r="B138" s="32"/>
      <c r="C138" s="10"/>
      <c r="D138" s="32">
        <v>172.75</v>
      </c>
      <c r="E138" s="32">
        <v>196.01</v>
      </c>
      <c r="F138" s="5">
        <f t="shared" si="4"/>
        <v>23.259999999999991</v>
      </c>
      <c r="G138" s="33"/>
      <c r="H138" s="5"/>
      <c r="I138" s="5"/>
      <c r="J138" s="7">
        <f t="shared" si="3"/>
        <v>185.8622270916334</v>
      </c>
    </row>
    <row r="139" spans="1:10" x14ac:dyDescent="0.3">
      <c r="A139" s="68" t="s">
        <v>78</v>
      </c>
      <c r="B139" s="32"/>
      <c r="C139" s="10"/>
      <c r="D139" s="32">
        <v>342.23</v>
      </c>
      <c r="E139" s="32">
        <v>346.98</v>
      </c>
      <c r="F139" s="5">
        <f t="shared" si="4"/>
        <v>4.75</v>
      </c>
      <c r="G139" s="33"/>
      <c r="H139" s="5"/>
      <c r="I139" s="5"/>
      <c r="J139" s="7">
        <f t="shared" si="3"/>
        <v>37.95552788844622</v>
      </c>
    </row>
    <row r="140" spans="1:10" x14ac:dyDescent="0.3">
      <c r="A140" s="68" t="s">
        <v>79</v>
      </c>
      <c r="B140" s="32"/>
      <c r="C140" s="10"/>
      <c r="D140" s="32">
        <v>133.01</v>
      </c>
      <c r="E140" s="32">
        <v>135.93</v>
      </c>
      <c r="F140" s="5">
        <f t="shared" si="4"/>
        <v>2.9200000000000159</v>
      </c>
      <c r="G140" s="33"/>
      <c r="H140" s="5"/>
      <c r="I140" s="5"/>
      <c r="J140" s="7">
        <f t="shared" si="3"/>
        <v>23.332661354581802</v>
      </c>
    </row>
    <row r="141" spans="1:10" x14ac:dyDescent="0.3">
      <c r="A141" s="68" t="s">
        <v>80</v>
      </c>
      <c r="B141" s="32"/>
      <c r="C141" s="10"/>
      <c r="D141" s="32">
        <v>169.19</v>
      </c>
      <c r="E141" s="32">
        <v>170.67</v>
      </c>
      <c r="F141" s="5">
        <f t="shared" si="4"/>
        <v>1.4799999999999898</v>
      </c>
      <c r="G141" s="33"/>
      <c r="H141" s="5"/>
      <c r="I141" s="5"/>
      <c r="J141" s="7">
        <f t="shared" si="3"/>
        <v>11.82614342629474</v>
      </c>
    </row>
    <row r="142" spans="1:10" x14ac:dyDescent="0.3">
      <c r="A142" s="68" t="s">
        <v>81</v>
      </c>
      <c r="B142" s="32"/>
      <c r="C142" s="10"/>
      <c r="D142" s="32">
        <v>158.72</v>
      </c>
      <c r="E142" s="32">
        <v>161.52000000000001</v>
      </c>
      <c r="F142" s="5">
        <f t="shared" si="4"/>
        <v>2.8000000000000114</v>
      </c>
      <c r="G142" s="33"/>
      <c r="H142" s="5"/>
      <c r="I142" s="5"/>
      <c r="J142" s="7">
        <f t="shared" si="3"/>
        <v>22.373784860557862</v>
      </c>
    </row>
    <row r="143" spans="1:10" x14ac:dyDescent="0.3">
      <c r="A143" s="68" t="s">
        <v>139</v>
      </c>
      <c r="B143" s="32"/>
      <c r="C143" s="10"/>
      <c r="D143" s="32">
        <v>201.3</v>
      </c>
      <c r="E143" s="32">
        <v>207.83</v>
      </c>
      <c r="F143" s="5">
        <f t="shared" si="4"/>
        <v>6.5300000000000011</v>
      </c>
      <c r="G143" s="33"/>
      <c r="H143" s="5"/>
      <c r="I143" s="5"/>
      <c r="J143" s="7">
        <f t="shared" si="3"/>
        <v>52.178862549800812</v>
      </c>
    </row>
    <row r="144" spans="1:10" x14ac:dyDescent="0.3">
      <c r="A144" s="68" t="s">
        <v>82</v>
      </c>
      <c r="B144" s="32"/>
      <c r="C144" s="10"/>
      <c r="D144" s="32">
        <v>168.25</v>
      </c>
      <c r="E144" s="32">
        <v>173.26</v>
      </c>
      <c r="F144" s="5">
        <f t="shared" si="4"/>
        <v>5.0099999999999909</v>
      </c>
      <c r="G144" s="33"/>
      <c r="H144" s="5"/>
      <c r="I144" s="5"/>
      <c r="J144" s="7">
        <f t="shared" si="3"/>
        <v>40.033093625497941</v>
      </c>
    </row>
    <row r="145" spans="1:10" x14ac:dyDescent="0.3">
      <c r="A145" s="68" t="s">
        <v>140</v>
      </c>
      <c r="B145" s="32"/>
      <c r="C145" s="10"/>
      <c r="D145" s="32">
        <v>122.87</v>
      </c>
      <c r="E145" s="32">
        <v>126.27</v>
      </c>
      <c r="F145" s="5">
        <f t="shared" si="4"/>
        <v>3.3999999999999915</v>
      </c>
      <c r="G145" s="33"/>
      <c r="H145" s="5"/>
      <c r="I145" s="5"/>
      <c r="J145" s="7">
        <f t="shared" si="3"/>
        <v>27.168167330677225</v>
      </c>
    </row>
    <row r="146" spans="1:10" x14ac:dyDescent="0.3">
      <c r="A146" s="68" t="s">
        <v>141</v>
      </c>
      <c r="B146" s="32"/>
      <c r="C146" s="10"/>
      <c r="D146" s="32">
        <v>81.16</v>
      </c>
      <c r="E146" s="32">
        <v>82.9</v>
      </c>
      <c r="F146" s="5">
        <f t="shared" si="4"/>
        <v>1.7400000000000091</v>
      </c>
      <c r="G146" s="33"/>
      <c r="H146" s="5"/>
      <c r="I146" s="5"/>
      <c r="J146" s="7">
        <f t="shared" si="3"/>
        <v>13.903709163346686</v>
      </c>
    </row>
    <row r="147" spans="1:10" x14ac:dyDescent="0.3">
      <c r="A147" s="68" t="s">
        <v>142</v>
      </c>
      <c r="B147" s="32"/>
      <c r="C147" s="10"/>
      <c r="D147" s="32">
        <v>451.22</v>
      </c>
      <c r="E147" s="32">
        <v>470.61</v>
      </c>
      <c r="F147" s="5">
        <f t="shared" si="4"/>
        <v>19.389999999999986</v>
      </c>
      <c r="G147" s="33"/>
      <c r="H147" s="5"/>
      <c r="I147" s="5"/>
      <c r="J147" s="7">
        <f t="shared" si="3"/>
        <v>154.93846015936245</v>
      </c>
    </row>
    <row r="148" spans="1:10" x14ac:dyDescent="0.3">
      <c r="A148" s="68" t="s">
        <v>143</v>
      </c>
      <c r="B148" s="32"/>
      <c r="C148" s="10"/>
      <c r="D148" s="32">
        <v>72.39</v>
      </c>
      <c r="E148" s="32">
        <v>79.959999999999994</v>
      </c>
      <c r="F148" s="5">
        <f t="shared" si="4"/>
        <v>7.5699999999999932</v>
      </c>
      <c r="G148" s="33"/>
      <c r="H148" s="5"/>
      <c r="I148" s="5"/>
      <c r="J148" s="7">
        <f t="shared" ref="J148:J150" si="5">+F148*H$5</f>
        <v>60.489125498007915</v>
      </c>
    </row>
    <row r="149" spans="1:10" x14ac:dyDescent="0.3">
      <c r="A149" s="68" t="s">
        <v>83</v>
      </c>
      <c r="B149" s="32"/>
      <c r="C149" s="10"/>
      <c r="D149" s="32">
        <v>147.81</v>
      </c>
      <c r="E149" s="32">
        <v>155.43</v>
      </c>
      <c r="F149" s="5">
        <f t="shared" si="4"/>
        <v>7.6200000000000045</v>
      </c>
      <c r="G149" s="33"/>
      <c r="H149" s="5"/>
      <c r="I149" s="5"/>
      <c r="J149" s="7">
        <f t="shared" si="5"/>
        <v>60.888657370517969</v>
      </c>
    </row>
    <row r="150" spans="1:10" x14ac:dyDescent="0.3">
      <c r="A150" s="68" t="s">
        <v>144</v>
      </c>
      <c r="B150" s="32"/>
      <c r="C150" s="10"/>
      <c r="D150" s="32">
        <v>655.09</v>
      </c>
      <c r="E150" s="32">
        <v>681.33</v>
      </c>
      <c r="F150" s="5">
        <f t="shared" si="4"/>
        <v>26.240000000000009</v>
      </c>
      <c r="G150" s="33"/>
      <c r="H150" s="5"/>
      <c r="I150" s="5"/>
      <c r="J150" s="7">
        <f t="shared" si="5"/>
        <v>209.67432669322719</v>
      </c>
    </row>
    <row r="151" spans="1:10" x14ac:dyDescent="0.3">
      <c r="A151" s="68" t="s">
        <v>145</v>
      </c>
      <c r="B151" s="32"/>
      <c r="C151" s="10"/>
      <c r="D151" s="32">
        <v>302.08999999999997</v>
      </c>
      <c r="E151" s="32">
        <v>307.19</v>
      </c>
      <c r="F151" s="5">
        <f t="shared" si="4"/>
        <v>5.1000000000000227</v>
      </c>
      <c r="G151" s="33"/>
      <c r="H151" s="5"/>
      <c r="I151" s="5"/>
      <c r="J151" s="7">
        <v>43</v>
      </c>
    </row>
    <row r="152" spans="1:10" x14ac:dyDescent="0.3">
      <c r="A152" s="17"/>
      <c r="B152" s="139" t="s">
        <v>5</v>
      </c>
      <c r="C152" s="36"/>
      <c r="D152" s="32"/>
      <c r="E152" s="32"/>
      <c r="F152" s="144">
        <f>SUM(F14:F151)</f>
        <v>493.95</v>
      </c>
      <c r="G152" s="70"/>
      <c r="H152" s="70"/>
      <c r="I152" s="70"/>
      <c r="J152" s="141">
        <f>SUM(J14:J83)</f>
        <v>505.75245164795371</v>
      </c>
    </row>
    <row r="153" spans="1:10" x14ac:dyDescent="0.3">
      <c r="A153" s="71"/>
      <c r="B153" s="136"/>
      <c r="D153" s="136"/>
      <c r="E153" s="136"/>
      <c r="F153" s="58"/>
      <c r="G153" s="72"/>
      <c r="H153" s="72"/>
      <c r="I153" s="72"/>
      <c r="J153" s="91"/>
    </row>
    <row r="154" spans="1:10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>
        <f>SUM(F154:I154)</f>
        <v>0</v>
      </c>
    </row>
    <row r="155" spans="1:10" x14ac:dyDescent="0.3">
      <c r="A155" s="71" t="s">
        <v>7</v>
      </c>
    </row>
    <row r="156" spans="1:10" x14ac:dyDescent="0.3">
      <c r="A156" s="73" t="s">
        <v>84</v>
      </c>
      <c r="H156" s="74" t="s">
        <v>248</v>
      </c>
    </row>
  </sheetData>
  <mergeCells count="23">
    <mergeCell ref="B26:C26"/>
    <mergeCell ref="F7:G7"/>
    <mergeCell ref="F8:G8"/>
    <mergeCell ref="B13:C13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  <mergeCell ref="I27:I31"/>
    <mergeCell ref="B27:C31"/>
    <mergeCell ref="D27:D31"/>
    <mergeCell ref="E27:E31"/>
    <mergeCell ref="F27:F31"/>
    <mergeCell ref="G27:G31"/>
    <mergeCell ref="H27:H31"/>
  </mergeCells>
  <pageMargins left="0.7" right="0.7" top="0.75" bottom="0.75" header="0.3" footer="0.3"/>
  <pageSetup paperSize="9" orientation="portrait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workbookViewId="0">
      <selection activeCell="K9" sqref="K9"/>
    </sheetView>
  </sheetViews>
  <sheetFormatPr baseColWidth="10" defaultRowHeight="14.4" x14ac:dyDescent="0.3"/>
  <cols>
    <col min="2" max="2" width="21" customWidth="1"/>
    <col min="3" max="3" width="10" customWidth="1"/>
    <col min="5" max="5" width="14.33203125" customWidth="1"/>
    <col min="7" max="7" width="10.6640625" customWidth="1"/>
    <col min="9" max="9" width="4" customWidth="1"/>
    <col min="10" max="10" width="16.33203125" customWidth="1"/>
  </cols>
  <sheetData>
    <row r="1" spans="1:10" x14ac:dyDescent="0.3"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22" t="s">
        <v>219</v>
      </c>
      <c r="F2" s="10">
        <v>458.3</v>
      </c>
      <c r="G2" s="10">
        <v>33</v>
      </c>
      <c r="H2" s="10">
        <f>+F2/G2</f>
        <v>13.887878787878789</v>
      </c>
    </row>
    <row r="3" spans="1:10" x14ac:dyDescent="0.3">
      <c r="D3" s="122" t="s">
        <v>192</v>
      </c>
      <c r="E3" s="122">
        <v>16498</v>
      </c>
      <c r="F3" s="10">
        <v>2059.3000000000002</v>
      </c>
      <c r="G3" s="10">
        <v>256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1535.4</v>
      </c>
      <c r="G4" s="10">
        <v>206</v>
      </c>
      <c r="H4" s="10"/>
    </row>
    <row r="5" spans="1:10" x14ac:dyDescent="0.3">
      <c r="A5" s="15" t="s">
        <v>146</v>
      </c>
      <c r="C5" s="15"/>
      <c r="D5" s="122"/>
      <c r="E5" s="122" t="s">
        <v>220</v>
      </c>
      <c r="F5" s="122">
        <f>+F4+F3</f>
        <v>3594.7000000000003</v>
      </c>
      <c r="G5" s="122">
        <f>+G4+G3</f>
        <v>462</v>
      </c>
      <c r="H5" s="10">
        <f>+F5/G5</f>
        <v>7.7807359307359309</v>
      </c>
    </row>
    <row r="6" spans="1:10" x14ac:dyDescent="0.3">
      <c r="A6" s="15" t="s">
        <v>250</v>
      </c>
      <c r="B6" s="15"/>
      <c r="C6" s="15"/>
      <c r="D6" s="15"/>
      <c r="E6" s="15"/>
      <c r="F6" s="15">
        <f>+F2+F3+F4</f>
        <v>4053.0000000000005</v>
      </c>
      <c r="G6" s="15">
        <f>+G2+G3+G4</f>
        <v>495</v>
      </c>
      <c r="J6" s="138" t="s">
        <v>189</v>
      </c>
    </row>
    <row r="7" spans="1:10" x14ac:dyDescent="0.3">
      <c r="A7" s="58"/>
      <c r="B7" s="15"/>
      <c r="C7" s="58"/>
      <c r="D7" s="58"/>
      <c r="E7" s="58"/>
      <c r="F7" s="225" t="s">
        <v>151</v>
      </c>
      <c r="G7" s="225"/>
      <c r="H7" s="137">
        <f>+H2</f>
        <v>13.887878787878789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226" t="s">
        <v>152</v>
      </c>
      <c r="G8" s="226"/>
      <c r="H8" s="137">
        <f>+H5</f>
        <v>7.7807359307359309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62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00" t="s">
        <v>212</v>
      </c>
      <c r="D14" s="97">
        <v>1.61</v>
      </c>
      <c r="E14" s="97">
        <v>1.61</v>
      </c>
      <c r="F14" s="98">
        <f>+E14-D14</f>
        <v>0</v>
      </c>
      <c r="G14" s="98"/>
      <c r="H14" s="98"/>
      <c r="I14" s="98"/>
      <c r="J14" s="99">
        <v>5</v>
      </c>
    </row>
    <row r="15" spans="1:10" ht="15.6" thickTop="1" thickBot="1" x14ac:dyDescent="0.35">
      <c r="A15" s="104" t="s">
        <v>9</v>
      </c>
      <c r="B15" s="146" t="s">
        <v>214</v>
      </c>
      <c r="C15" s="100" t="s">
        <v>212</v>
      </c>
      <c r="D15" s="100">
        <v>0.92</v>
      </c>
      <c r="E15" s="100">
        <v>0.92</v>
      </c>
      <c r="F15" s="98">
        <f>+E15-D15</f>
        <v>0</v>
      </c>
      <c r="G15" s="101"/>
      <c r="H15" s="101"/>
      <c r="I15" s="101"/>
      <c r="J15" s="99">
        <v>12</v>
      </c>
    </row>
    <row r="16" spans="1:10" ht="15.6" thickTop="1" thickBot="1" x14ac:dyDescent="0.35">
      <c r="A16" s="104" t="s">
        <v>13</v>
      </c>
      <c r="B16" s="146" t="s">
        <v>215</v>
      </c>
      <c r="C16" s="100" t="s">
        <v>212</v>
      </c>
      <c r="D16" s="100">
        <v>0.8</v>
      </c>
      <c r="E16" s="100">
        <v>0.8</v>
      </c>
      <c r="F16" s="98">
        <f>+E16-D16</f>
        <v>0</v>
      </c>
      <c r="G16" s="101"/>
      <c r="H16" s="101"/>
      <c r="I16" s="101"/>
      <c r="J16" s="99">
        <v>9</v>
      </c>
    </row>
    <row r="17" spans="1:10" ht="15.6" thickTop="1" thickBot="1" x14ac:dyDescent="0.35">
      <c r="A17" s="103" t="s">
        <v>86</v>
      </c>
      <c r="B17" s="209" t="s">
        <v>212</v>
      </c>
      <c r="C17" s="210"/>
      <c r="D17" s="220">
        <v>166.22</v>
      </c>
      <c r="E17" s="220">
        <v>169.67</v>
      </c>
      <c r="F17" s="220">
        <f>+E17-D17</f>
        <v>3.4499999999999886</v>
      </c>
      <c r="G17" s="102"/>
      <c r="H17" s="102"/>
      <c r="I17" s="102"/>
      <c r="J17" s="99">
        <v>2</v>
      </c>
    </row>
    <row r="18" spans="1:10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102"/>
      <c r="H18" s="102"/>
      <c r="I18" s="102"/>
      <c r="J18" s="99">
        <v>2</v>
      </c>
    </row>
    <row r="19" spans="1:10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102">
        <f>+F17*H2</f>
        <v>47.913181818181663</v>
      </c>
      <c r="H19" s="102"/>
      <c r="I19" s="102"/>
      <c r="J19" s="99">
        <v>10</v>
      </c>
    </row>
    <row r="20" spans="1:10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13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9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14.76</v>
      </c>
      <c r="E22" s="94">
        <v>15.49</v>
      </c>
      <c r="F22" s="98">
        <f t="shared" ref="F22:F27" si="0">+E22-D22</f>
        <v>0.73000000000000043</v>
      </c>
      <c r="G22" s="95">
        <f>+F22*H2</f>
        <v>10.138151515151522</v>
      </c>
      <c r="H22" s="95"/>
      <c r="I22" s="95"/>
      <c r="J22" s="99">
        <v>12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16.93</v>
      </c>
      <c r="E23" s="94">
        <v>19.25</v>
      </c>
      <c r="F23" s="98">
        <f t="shared" si="0"/>
        <v>2.3200000000000003</v>
      </c>
      <c r="G23" s="95">
        <f>+F23*H2</f>
        <v>32.219878787878791</v>
      </c>
      <c r="H23" s="95"/>
      <c r="I23" s="95"/>
      <c r="J23" s="99">
        <v>32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11.85</v>
      </c>
      <c r="E24" s="94">
        <v>12.36</v>
      </c>
      <c r="F24" s="98">
        <f t="shared" si="0"/>
        <v>0.50999999999999979</v>
      </c>
      <c r="G24" s="95">
        <f>+F24*H2</f>
        <v>7.0828181818181788</v>
      </c>
      <c r="H24" s="95"/>
      <c r="I24" s="95"/>
      <c r="J24" s="99">
        <v>7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1.1399999999999999</v>
      </c>
      <c r="E25" s="94">
        <v>1.1399999999999999</v>
      </c>
      <c r="F25" s="98">
        <f t="shared" si="0"/>
        <v>0</v>
      </c>
      <c r="G25" s="95">
        <f>+F25*H2</f>
        <v>0</v>
      </c>
      <c r="H25" s="95"/>
      <c r="I25" s="95"/>
      <c r="J25" s="99">
        <v>2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35.200000000000003</v>
      </c>
      <c r="E26" s="96">
        <v>35.200000000000003</v>
      </c>
      <c r="F26" s="98">
        <f t="shared" si="0"/>
        <v>0</v>
      </c>
      <c r="G26" s="95">
        <f>+F26*H2</f>
        <v>0</v>
      </c>
      <c r="H26" s="96"/>
      <c r="I26" s="96"/>
      <c r="J26" s="99">
        <v>2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154.53</v>
      </c>
      <c r="E27" s="227">
        <v>159.28</v>
      </c>
      <c r="F27" s="220">
        <f t="shared" si="0"/>
        <v>4.75</v>
      </c>
      <c r="G27" s="223">
        <f>+F27*H2</f>
        <v>65.967424242424244</v>
      </c>
      <c r="H27" s="223"/>
      <c r="I27" s="223"/>
      <c r="J27" s="99">
        <v>9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12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10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9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17</v>
      </c>
    </row>
    <row r="32" spans="1:10" ht="15.6" thickTop="1" thickBot="1" x14ac:dyDescent="0.35">
      <c r="A32" s="66" t="s">
        <v>92</v>
      </c>
      <c r="B32" s="6"/>
      <c r="C32" s="6"/>
      <c r="D32" s="6">
        <v>39.08</v>
      </c>
      <c r="E32" s="6">
        <v>39.22</v>
      </c>
      <c r="F32" s="5">
        <f>+E32-D32</f>
        <v>0.14000000000000057</v>
      </c>
      <c r="G32" s="5"/>
      <c r="H32" s="5"/>
      <c r="I32" s="5"/>
      <c r="J32" s="99">
        <f>+F32*H$2</f>
        <v>1.9443030303030382</v>
      </c>
    </row>
    <row r="33" spans="1:10" ht="15.6" thickTop="1" thickBot="1" x14ac:dyDescent="0.35">
      <c r="A33" s="66" t="s">
        <v>93</v>
      </c>
      <c r="B33" s="6"/>
      <c r="C33" s="6"/>
      <c r="D33" s="6">
        <v>25.9</v>
      </c>
      <c r="E33" s="6">
        <v>26.01</v>
      </c>
      <c r="F33" s="5">
        <f t="shared" ref="F33:F96" si="1">+E33-D33</f>
        <v>0.11000000000000298</v>
      </c>
      <c r="G33" s="5"/>
      <c r="H33" s="5"/>
      <c r="I33" s="5"/>
      <c r="J33" s="99">
        <f t="shared" ref="J33:J82" si="2">+F33*H$2</f>
        <v>1.5276666666667083</v>
      </c>
    </row>
    <row r="34" spans="1:10" ht="15.6" thickTop="1" thickBot="1" x14ac:dyDescent="0.35">
      <c r="A34" s="66" t="s">
        <v>94</v>
      </c>
      <c r="B34" s="32"/>
      <c r="C34" s="5"/>
      <c r="D34" s="32">
        <v>45.38</v>
      </c>
      <c r="E34" s="32">
        <v>45.88</v>
      </c>
      <c r="F34" s="5">
        <f t="shared" si="1"/>
        <v>0.5</v>
      </c>
      <c r="G34" s="5"/>
      <c r="H34" s="5"/>
      <c r="I34" s="5"/>
      <c r="J34" s="99">
        <f t="shared" si="2"/>
        <v>6.9439393939393943</v>
      </c>
    </row>
    <row r="35" spans="1:10" ht="15.6" thickTop="1" thickBot="1" x14ac:dyDescent="0.35">
      <c r="A35" s="66" t="s">
        <v>95</v>
      </c>
      <c r="B35" s="32"/>
      <c r="C35" s="6"/>
      <c r="D35" s="32">
        <v>14.01</v>
      </c>
      <c r="E35" s="32">
        <v>14.2</v>
      </c>
      <c r="F35" s="5">
        <f t="shared" si="1"/>
        <v>0.1899999999999995</v>
      </c>
      <c r="G35" s="5"/>
      <c r="H35" s="5"/>
      <c r="I35" s="5"/>
      <c r="J35" s="99">
        <f t="shared" si="2"/>
        <v>2.6386969696969631</v>
      </c>
    </row>
    <row r="36" spans="1:10" ht="15.6" thickTop="1" thickBot="1" x14ac:dyDescent="0.35">
      <c r="A36" s="66" t="s">
        <v>96</v>
      </c>
      <c r="B36" s="32"/>
      <c r="C36" s="6"/>
      <c r="D36" s="32">
        <v>7.46</v>
      </c>
      <c r="E36" s="32">
        <v>7.46</v>
      </c>
      <c r="F36" s="5">
        <f t="shared" si="1"/>
        <v>0</v>
      </c>
      <c r="G36" s="5"/>
      <c r="H36" s="5"/>
      <c r="I36" s="5"/>
      <c r="J36" s="99">
        <f t="shared" si="2"/>
        <v>0</v>
      </c>
    </row>
    <row r="37" spans="1:10" ht="15.6" thickTop="1" thickBot="1" x14ac:dyDescent="0.35">
      <c r="A37" s="66" t="s">
        <v>97</v>
      </c>
      <c r="B37" s="32"/>
      <c r="C37" s="6"/>
      <c r="D37" s="32">
        <v>22.93</v>
      </c>
      <c r="E37" s="32">
        <v>22.99</v>
      </c>
      <c r="F37" s="5">
        <f t="shared" si="1"/>
        <v>5.9999999999998721E-2</v>
      </c>
      <c r="G37" s="5"/>
      <c r="H37" s="5"/>
      <c r="I37" s="5"/>
      <c r="J37" s="99">
        <f t="shared" si="2"/>
        <v>0.83327272727270951</v>
      </c>
    </row>
    <row r="38" spans="1:10" ht="15.6" thickTop="1" thickBot="1" x14ac:dyDescent="0.35">
      <c r="A38" s="66" t="s">
        <v>98</v>
      </c>
      <c r="B38" s="32"/>
      <c r="C38" s="6"/>
      <c r="D38" s="32">
        <v>12.95</v>
      </c>
      <c r="E38" s="32">
        <v>13.55</v>
      </c>
      <c r="F38" s="5">
        <f t="shared" si="1"/>
        <v>0.60000000000000142</v>
      </c>
      <c r="G38" s="5"/>
      <c r="H38" s="5"/>
      <c r="I38" s="5"/>
      <c r="J38" s="99">
        <f t="shared" si="2"/>
        <v>8.3327272727272934</v>
      </c>
    </row>
    <row r="39" spans="1:10" ht="15.6" thickTop="1" thickBot="1" x14ac:dyDescent="0.35">
      <c r="A39" s="66" t="s">
        <v>99</v>
      </c>
      <c r="B39" s="32"/>
      <c r="C39" s="6"/>
      <c r="D39" s="32">
        <v>30.92</v>
      </c>
      <c r="E39" s="32">
        <v>31.58</v>
      </c>
      <c r="F39" s="5">
        <f t="shared" si="1"/>
        <v>0.65999999999999659</v>
      </c>
      <c r="G39" s="5"/>
      <c r="H39" s="5"/>
      <c r="I39" s="5"/>
      <c r="J39" s="99">
        <f t="shared" si="2"/>
        <v>9.1659999999999524</v>
      </c>
    </row>
    <row r="40" spans="1:10" ht="15.6" thickTop="1" thickBot="1" x14ac:dyDescent="0.35">
      <c r="A40" s="66" t="s">
        <v>100</v>
      </c>
      <c r="B40" s="32"/>
      <c r="C40" s="6"/>
      <c r="D40" s="32">
        <v>14.6</v>
      </c>
      <c r="E40" s="32">
        <v>14.6</v>
      </c>
      <c r="F40" s="5">
        <f t="shared" si="1"/>
        <v>0</v>
      </c>
      <c r="G40" s="5"/>
      <c r="H40" s="5"/>
      <c r="I40" s="5"/>
      <c r="J40" s="99">
        <f t="shared" si="2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0.25</v>
      </c>
      <c r="E41" s="32">
        <v>0.25</v>
      </c>
      <c r="F41" s="5">
        <f t="shared" si="1"/>
        <v>0</v>
      </c>
      <c r="G41" s="5"/>
      <c r="H41" s="5"/>
      <c r="I41" s="5"/>
      <c r="J41" s="99">
        <f t="shared" si="2"/>
        <v>0</v>
      </c>
    </row>
    <row r="42" spans="1:10" ht="15.6" thickTop="1" thickBot="1" x14ac:dyDescent="0.35">
      <c r="A42" s="66" t="s">
        <v>102</v>
      </c>
      <c r="B42" s="32"/>
      <c r="C42" s="6"/>
      <c r="D42" s="32">
        <v>3.09</v>
      </c>
      <c r="E42" s="32">
        <v>3.14</v>
      </c>
      <c r="F42" s="5">
        <f t="shared" si="1"/>
        <v>5.0000000000000266E-2</v>
      </c>
      <c r="G42" s="5"/>
      <c r="H42" s="5"/>
      <c r="I42" s="5"/>
      <c r="J42" s="99">
        <f t="shared" si="2"/>
        <v>0.69439393939394312</v>
      </c>
    </row>
    <row r="43" spans="1:10" ht="15.6" thickTop="1" thickBot="1" x14ac:dyDescent="0.35">
      <c r="A43" s="66" t="s">
        <v>103</v>
      </c>
      <c r="B43" s="32"/>
      <c r="C43" s="6"/>
      <c r="D43" s="32">
        <v>19.399999999999999</v>
      </c>
      <c r="E43" s="32">
        <v>19.600000000000001</v>
      </c>
      <c r="F43" s="5">
        <f t="shared" si="1"/>
        <v>0.20000000000000284</v>
      </c>
      <c r="G43" s="5"/>
      <c r="H43" s="5"/>
      <c r="I43" s="5"/>
      <c r="J43" s="99">
        <f t="shared" si="2"/>
        <v>2.7775757575757973</v>
      </c>
    </row>
    <row r="44" spans="1:10" ht="15.6" thickTop="1" thickBot="1" x14ac:dyDescent="0.35">
      <c r="A44" s="66" t="s">
        <v>104</v>
      </c>
      <c r="B44" s="32"/>
      <c r="C44" s="10"/>
      <c r="D44" s="32">
        <v>46.68</v>
      </c>
      <c r="E44" s="32">
        <v>47.38</v>
      </c>
      <c r="F44" s="5">
        <f t="shared" si="1"/>
        <v>0.70000000000000284</v>
      </c>
      <c r="G44" s="5"/>
      <c r="H44" s="5"/>
      <c r="I44" s="5"/>
      <c r="J44" s="99">
        <f t="shared" si="2"/>
        <v>9.7215151515151916</v>
      </c>
    </row>
    <row r="45" spans="1:10" ht="15.6" thickTop="1" thickBot="1" x14ac:dyDescent="0.35">
      <c r="A45" s="66" t="s">
        <v>105</v>
      </c>
      <c r="B45" s="32"/>
      <c r="C45" s="10"/>
      <c r="D45" s="32">
        <v>46.95</v>
      </c>
      <c r="E45" s="32">
        <v>49.54</v>
      </c>
      <c r="F45" s="5">
        <f>+E45-D45</f>
        <v>2.5899999999999963</v>
      </c>
      <c r="G45" s="5"/>
      <c r="H45" s="5"/>
      <c r="I45" s="5"/>
      <c r="J45" s="99">
        <f t="shared" si="2"/>
        <v>35.969606060606012</v>
      </c>
    </row>
    <row r="46" spans="1:10" ht="15.6" thickTop="1" thickBot="1" x14ac:dyDescent="0.35">
      <c r="A46" s="66" t="s">
        <v>106</v>
      </c>
      <c r="B46" s="32"/>
      <c r="C46" s="10"/>
      <c r="D46" s="32">
        <v>83.5</v>
      </c>
      <c r="E46" s="32">
        <v>85.5</v>
      </c>
      <c r="F46" s="5">
        <f t="shared" si="1"/>
        <v>2</v>
      </c>
      <c r="G46" s="5"/>
      <c r="H46" s="5"/>
      <c r="I46" s="5"/>
      <c r="J46" s="99">
        <f t="shared" si="2"/>
        <v>27.775757575757577</v>
      </c>
    </row>
    <row r="47" spans="1:10" ht="15.6" thickTop="1" thickBot="1" x14ac:dyDescent="0.35">
      <c r="A47" s="66" t="s">
        <v>18</v>
      </c>
      <c r="B47" s="32"/>
      <c r="C47" s="10"/>
      <c r="D47" s="32">
        <v>1.86</v>
      </c>
      <c r="E47" s="32">
        <v>1.86</v>
      </c>
      <c r="F47" s="5">
        <f t="shared" si="1"/>
        <v>0</v>
      </c>
      <c r="G47" s="5"/>
      <c r="H47" s="5"/>
      <c r="I47" s="5"/>
      <c r="J47" s="99">
        <f t="shared" si="2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78.48</v>
      </c>
      <c r="E48" s="32">
        <v>78.48</v>
      </c>
      <c r="F48" s="5">
        <f t="shared" si="1"/>
        <v>0</v>
      </c>
      <c r="G48" s="5"/>
      <c r="H48" s="5"/>
      <c r="I48" s="5"/>
      <c r="J48" s="99">
        <f t="shared" si="2"/>
        <v>0</v>
      </c>
    </row>
    <row r="49" spans="1:10" ht="15.6" thickTop="1" thickBot="1" x14ac:dyDescent="0.35">
      <c r="A49" s="66" t="s">
        <v>107</v>
      </c>
      <c r="B49" s="32"/>
      <c r="C49" s="10"/>
      <c r="D49" s="32">
        <v>42</v>
      </c>
      <c r="E49" s="32">
        <v>43.54</v>
      </c>
      <c r="F49" s="5">
        <f t="shared" si="1"/>
        <v>1.5399999999999991</v>
      </c>
      <c r="G49" s="5"/>
      <c r="H49" s="5"/>
      <c r="I49" s="5"/>
      <c r="J49" s="99">
        <f t="shared" si="2"/>
        <v>21.387333333333324</v>
      </c>
    </row>
    <row r="50" spans="1:10" ht="15.6" thickTop="1" thickBot="1" x14ac:dyDescent="0.35">
      <c r="A50" s="66" t="s">
        <v>108</v>
      </c>
      <c r="B50" s="32"/>
      <c r="C50" s="10"/>
      <c r="D50" s="32">
        <v>5.96</v>
      </c>
      <c r="E50" s="32">
        <v>5.96</v>
      </c>
      <c r="F50" s="5">
        <f t="shared" si="1"/>
        <v>0</v>
      </c>
      <c r="G50" s="5"/>
      <c r="H50" s="5"/>
      <c r="I50" s="5"/>
      <c r="J50" s="99">
        <f t="shared" si="2"/>
        <v>0</v>
      </c>
    </row>
    <row r="51" spans="1:10" ht="15.6" thickTop="1" thickBot="1" x14ac:dyDescent="0.35">
      <c r="A51" s="66" t="s">
        <v>20</v>
      </c>
      <c r="B51" s="32"/>
      <c r="C51" s="10"/>
      <c r="D51" s="32">
        <v>26.59</v>
      </c>
      <c r="E51" s="32">
        <v>27.43</v>
      </c>
      <c r="F51" s="5">
        <f t="shared" si="1"/>
        <v>0.83999999999999986</v>
      </c>
      <c r="G51" s="5"/>
      <c r="H51" s="5"/>
      <c r="I51" s="5"/>
      <c r="J51" s="99">
        <f t="shared" si="2"/>
        <v>11.66581818181818</v>
      </c>
    </row>
    <row r="52" spans="1:10" ht="15.6" thickTop="1" thickBot="1" x14ac:dyDescent="0.35">
      <c r="A52" s="66" t="s">
        <v>21</v>
      </c>
      <c r="B52" s="32"/>
      <c r="C52" s="10"/>
      <c r="D52" s="32">
        <v>5.08</v>
      </c>
      <c r="E52" s="32">
        <v>5.08</v>
      </c>
      <c r="F52" s="5">
        <f t="shared" si="1"/>
        <v>0</v>
      </c>
      <c r="G52" s="5"/>
      <c r="H52" s="5"/>
      <c r="I52" s="5"/>
      <c r="J52" s="99">
        <f t="shared" si="2"/>
        <v>0</v>
      </c>
    </row>
    <row r="53" spans="1:10" ht="15.6" thickTop="1" thickBot="1" x14ac:dyDescent="0.35">
      <c r="A53" s="66" t="s">
        <v>22</v>
      </c>
      <c r="B53" s="32"/>
      <c r="C53" s="10"/>
      <c r="D53" s="32">
        <v>58.56</v>
      </c>
      <c r="E53" s="32">
        <v>59.17</v>
      </c>
      <c r="F53" s="5">
        <f t="shared" si="1"/>
        <v>0.60999999999999943</v>
      </c>
      <c r="G53" s="5"/>
      <c r="H53" s="5"/>
      <c r="I53" s="5"/>
      <c r="J53" s="99">
        <f t="shared" si="2"/>
        <v>8.471606060606053</v>
      </c>
    </row>
    <row r="54" spans="1:10" ht="15.6" thickTop="1" thickBot="1" x14ac:dyDescent="0.35">
      <c r="A54" s="66" t="s">
        <v>23</v>
      </c>
      <c r="B54" s="32"/>
      <c r="C54" s="10"/>
      <c r="D54" s="32">
        <v>13.36</v>
      </c>
      <c r="E54" s="32">
        <v>13.82</v>
      </c>
      <c r="F54" s="5">
        <f t="shared" si="1"/>
        <v>0.46000000000000085</v>
      </c>
      <c r="G54" s="5"/>
      <c r="H54" s="5"/>
      <c r="I54" s="5"/>
      <c r="J54" s="99">
        <f t="shared" si="2"/>
        <v>6.3884242424242546</v>
      </c>
    </row>
    <row r="55" spans="1:10" ht="15.6" thickTop="1" thickBot="1" x14ac:dyDescent="0.35">
      <c r="A55" s="66" t="s">
        <v>24</v>
      </c>
      <c r="B55" s="32"/>
      <c r="C55" s="10"/>
      <c r="D55" s="32">
        <v>12.9</v>
      </c>
      <c r="E55" s="32">
        <v>12.98</v>
      </c>
      <c r="F55" s="5">
        <f t="shared" si="1"/>
        <v>8.0000000000000071E-2</v>
      </c>
      <c r="G55" s="5"/>
      <c r="H55" s="5"/>
      <c r="I55" s="5"/>
      <c r="J55" s="99">
        <f t="shared" si="2"/>
        <v>1.1110303030303041</v>
      </c>
    </row>
    <row r="56" spans="1:10" ht="15.6" thickTop="1" thickBot="1" x14ac:dyDescent="0.35">
      <c r="A56" s="66" t="s">
        <v>25</v>
      </c>
      <c r="B56" s="32"/>
      <c r="C56" s="10"/>
      <c r="D56" s="32">
        <v>2.2799999999999998</v>
      </c>
      <c r="E56" s="32">
        <v>2.2799999999999998</v>
      </c>
      <c r="F56" s="5">
        <f t="shared" si="1"/>
        <v>0</v>
      </c>
      <c r="G56" s="5"/>
      <c r="H56" s="5"/>
      <c r="I56" s="5"/>
      <c r="J56" s="99">
        <f t="shared" si="2"/>
        <v>0</v>
      </c>
    </row>
    <row r="57" spans="1:10" ht="15.6" thickTop="1" thickBot="1" x14ac:dyDescent="0.35">
      <c r="A57" s="66" t="s">
        <v>26</v>
      </c>
      <c r="B57" s="32"/>
      <c r="C57" s="10"/>
      <c r="D57" s="32">
        <v>18.39</v>
      </c>
      <c r="E57" s="32">
        <v>18.670000000000002</v>
      </c>
      <c r="F57" s="5">
        <f t="shared" si="1"/>
        <v>0.28000000000000114</v>
      </c>
      <c r="G57" s="5"/>
      <c r="H57" s="5"/>
      <c r="I57" s="5"/>
      <c r="J57" s="99">
        <f t="shared" si="2"/>
        <v>3.8886060606060764</v>
      </c>
    </row>
    <row r="58" spans="1:10" ht="15.6" thickTop="1" thickBot="1" x14ac:dyDescent="0.35">
      <c r="A58" s="66" t="s">
        <v>27</v>
      </c>
      <c r="B58" s="32"/>
      <c r="C58" s="10"/>
      <c r="D58" s="32">
        <v>24.56</v>
      </c>
      <c r="E58" s="32">
        <v>26</v>
      </c>
      <c r="F58" s="5">
        <f t="shared" si="1"/>
        <v>1.4400000000000013</v>
      </c>
      <c r="G58" s="5"/>
      <c r="H58" s="5"/>
      <c r="I58" s="5"/>
      <c r="J58" s="99">
        <f t="shared" si="2"/>
        <v>19.998545454545475</v>
      </c>
    </row>
    <row r="59" spans="1:10" ht="15.6" thickTop="1" thickBot="1" x14ac:dyDescent="0.35">
      <c r="A59" s="66" t="s">
        <v>109</v>
      </c>
      <c r="B59" s="32"/>
      <c r="C59" s="10"/>
      <c r="D59" s="32">
        <v>52.75</v>
      </c>
      <c r="E59" s="32">
        <v>53.12</v>
      </c>
      <c r="F59" s="5">
        <f t="shared" si="1"/>
        <v>0.36999999999999744</v>
      </c>
      <c r="G59" s="5"/>
      <c r="H59" s="5"/>
      <c r="I59" s="5"/>
      <c r="J59" s="99">
        <f t="shared" si="2"/>
        <v>5.138515151515116</v>
      </c>
    </row>
    <row r="60" spans="1:10" ht="15.6" thickTop="1" thickBot="1" x14ac:dyDescent="0.35">
      <c r="A60" s="66" t="s">
        <v>28</v>
      </c>
      <c r="B60" s="32"/>
      <c r="C60" s="10"/>
      <c r="D60" s="32">
        <v>9.7200000000000006</v>
      </c>
      <c r="E60" s="32">
        <v>9.7799999999999994</v>
      </c>
      <c r="F60" s="5">
        <f t="shared" si="1"/>
        <v>5.9999999999998721E-2</v>
      </c>
      <c r="G60" s="5"/>
      <c r="H60" s="5"/>
      <c r="I60" s="5"/>
      <c r="J60" s="99">
        <f t="shared" si="2"/>
        <v>0.83327272727270951</v>
      </c>
    </row>
    <row r="61" spans="1:10" ht="15.6" thickTop="1" thickBot="1" x14ac:dyDescent="0.35">
      <c r="A61" s="66" t="s">
        <v>29</v>
      </c>
      <c r="B61" s="32"/>
      <c r="C61" s="10"/>
      <c r="D61" s="32">
        <v>35.01</v>
      </c>
      <c r="E61" s="32">
        <v>35.01</v>
      </c>
      <c r="F61" s="5">
        <f t="shared" si="1"/>
        <v>0</v>
      </c>
      <c r="G61" s="5"/>
      <c r="H61" s="5"/>
      <c r="I61" s="5"/>
      <c r="J61" s="99">
        <f t="shared" si="2"/>
        <v>0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1"/>
        <v>0</v>
      </c>
      <c r="G62" s="5"/>
      <c r="H62" s="5"/>
      <c r="I62" s="5"/>
      <c r="J62" s="99">
        <f t="shared" si="2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6.74</v>
      </c>
      <c r="E63" s="32">
        <v>6.97</v>
      </c>
      <c r="F63" s="5">
        <f t="shared" si="1"/>
        <v>0.22999999999999954</v>
      </c>
      <c r="G63" s="5"/>
      <c r="H63" s="5"/>
      <c r="I63" s="5"/>
      <c r="J63" s="99">
        <f t="shared" si="2"/>
        <v>3.1942121212121148</v>
      </c>
    </row>
    <row r="64" spans="1:10" ht="15.6" thickTop="1" thickBot="1" x14ac:dyDescent="0.35">
      <c r="A64" s="66" t="s">
        <v>32</v>
      </c>
      <c r="B64" s="32"/>
      <c r="C64" s="10"/>
      <c r="D64" s="32">
        <v>35.72</v>
      </c>
      <c r="E64" s="32">
        <v>36.53</v>
      </c>
      <c r="F64" s="5">
        <f t="shared" si="1"/>
        <v>0.81000000000000227</v>
      </c>
      <c r="G64" s="5"/>
      <c r="H64" s="5"/>
      <c r="I64" s="5"/>
      <c r="J64" s="99">
        <f t="shared" si="2"/>
        <v>11.249181818181849</v>
      </c>
    </row>
    <row r="65" spans="1:10" ht="15.6" thickTop="1" thickBot="1" x14ac:dyDescent="0.35">
      <c r="A65" s="66" t="s">
        <v>33</v>
      </c>
      <c r="B65" s="32"/>
      <c r="C65" s="10"/>
      <c r="D65" s="32">
        <v>20.23</v>
      </c>
      <c r="E65" s="32">
        <v>20.67</v>
      </c>
      <c r="F65" s="5">
        <f t="shared" si="1"/>
        <v>0.44000000000000128</v>
      </c>
      <c r="G65" s="5"/>
      <c r="H65" s="5"/>
      <c r="I65" s="5"/>
      <c r="J65" s="99">
        <f t="shared" si="2"/>
        <v>6.1106666666666847</v>
      </c>
    </row>
    <row r="66" spans="1:10" ht="15.6" thickTop="1" thickBot="1" x14ac:dyDescent="0.35">
      <c r="A66" s="66" t="s">
        <v>34</v>
      </c>
      <c r="B66" s="32"/>
      <c r="C66" s="10"/>
      <c r="D66" s="32">
        <v>15.72</v>
      </c>
      <c r="E66" s="32">
        <v>15.95</v>
      </c>
      <c r="F66" s="5">
        <f t="shared" si="1"/>
        <v>0.22999999999999865</v>
      </c>
      <c r="G66" s="5"/>
      <c r="H66" s="5"/>
      <c r="I66" s="5"/>
      <c r="J66" s="99">
        <f t="shared" si="2"/>
        <v>3.1942121212121029</v>
      </c>
    </row>
    <row r="67" spans="1:10" ht="15.6" thickTop="1" thickBot="1" x14ac:dyDescent="0.35">
      <c r="A67" s="66" t="s">
        <v>110</v>
      </c>
      <c r="B67" s="32"/>
      <c r="C67" s="10"/>
      <c r="D67" s="32">
        <v>1</v>
      </c>
      <c r="E67" s="32">
        <v>1</v>
      </c>
      <c r="F67" s="5">
        <f t="shared" si="1"/>
        <v>0</v>
      </c>
      <c r="G67" s="5"/>
      <c r="H67" s="5"/>
      <c r="I67" s="5"/>
      <c r="J67" s="99">
        <f t="shared" si="2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48.77</v>
      </c>
      <c r="E68" s="32">
        <v>50.01</v>
      </c>
      <c r="F68" s="5">
        <f t="shared" si="1"/>
        <v>1.2399999999999949</v>
      </c>
      <c r="G68" s="5"/>
      <c r="H68" s="5"/>
      <c r="I68" s="5"/>
      <c r="J68" s="99">
        <f t="shared" si="2"/>
        <v>17.220969696969625</v>
      </c>
    </row>
    <row r="69" spans="1:10" ht="15.6" thickTop="1" thickBot="1" x14ac:dyDescent="0.35">
      <c r="A69" s="66" t="s">
        <v>111</v>
      </c>
      <c r="B69" s="32"/>
      <c r="C69" s="10"/>
      <c r="D69" s="32">
        <v>1.41</v>
      </c>
      <c r="E69" s="32">
        <v>1.41</v>
      </c>
      <c r="F69" s="5">
        <f t="shared" si="1"/>
        <v>0</v>
      </c>
      <c r="G69" s="5"/>
      <c r="H69" s="5"/>
      <c r="I69" s="5"/>
      <c r="J69" s="99">
        <f t="shared" si="2"/>
        <v>0</v>
      </c>
    </row>
    <row r="70" spans="1:10" ht="15.6" thickTop="1" thickBot="1" x14ac:dyDescent="0.35">
      <c r="A70" s="66" t="s">
        <v>36</v>
      </c>
      <c r="B70" s="32"/>
      <c r="C70" s="10"/>
      <c r="D70" s="32">
        <v>56.09</v>
      </c>
      <c r="E70" s="32">
        <v>56.45</v>
      </c>
      <c r="F70" s="5">
        <f t="shared" si="1"/>
        <v>0.35999999999999943</v>
      </c>
      <c r="G70" s="5"/>
      <c r="H70" s="5"/>
      <c r="I70" s="5"/>
      <c r="J70" s="99">
        <f t="shared" si="2"/>
        <v>4.9996363636363563</v>
      </c>
    </row>
    <row r="71" spans="1:10" ht="15.6" thickTop="1" thickBot="1" x14ac:dyDescent="0.35">
      <c r="A71" s="66" t="s">
        <v>37</v>
      </c>
      <c r="B71" s="32"/>
      <c r="C71" s="10"/>
      <c r="D71" s="32">
        <v>16.989999999999998</v>
      </c>
      <c r="E71" s="32">
        <v>17.899999999999999</v>
      </c>
      <c r="F71" s="5">
        <f t="shared" si="1"/>
        <v>0.91000000000000014</v>
      </c>
      <c r="G71" s="5"/>
      <c r="H71" s="5"/>
      <c r="I71" s="5"/>
      <c r="J71" s="99">
        <f t="shared" si="2"/>
        <v>12.6379696969697</v>
      </c>
    </row>
    <row r="72" spans="1:10" ht="15.6" thickTop="1" thickBot="1" x14ac:dyDescent="0.35">
      <c r="A72" s="66" t="s">
        <v>38</v>
      </c>
      <c r="B72" s="32"/>
      <c r="C72" s="10"/>
      <c r="D72" s="32">
        <v>2.21</v>
      </c>
      <c r="E72" s="32">
        <v>2.21</v>
      </c>
      <c r="F72" s="5">
        <f t="shared" si="1"/>
        <v>0</v>
      </c>
      <c r="G72" s="5"/>
      <c r="H72" s="5"/>
      <c r="I72" s="5"/>
      <c r="J72" s="99">
        <f t="shared" si="2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1.44</v>
      </c>
      <c r="E73" s="32">
        <v>1.44</v>
      </c>
      <c r="F73" s="5">
        <f t="shared" si="1"/>
        <v>0</v>
      </c>
      <c r="G73" s="5"/>
      <c r="H73" s="5"/>
      <c r="I73" s="5"/>
      <c r="J73" s="99">
        <f t="shared" si="2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2.0699999999999998</v>
      </c>
      <c r="E74" s="32">
        <v>2.25</v>
      </c>
      <c r="F74" s="5">
        <f t="shared" si="1"/>
        <v>0.18000000000000016</v>
      </c>
      <c r="G74" s="5"/>
      <c r="H74" s="5"/>
      <c r="I74" s="5"/>
      <c r="J74" s="99">
        <f t="shared" si="2"/>
        <v>2.4998181818181844</v>
      </c>
    </row>
    <row r="75" spans="1:10" ht="15.6" thickTop="1" thickBot="1" x14ac:dyDescent="0.35">
      <c r="A75" s="66" t="s">
        <v>112</v>
      </c>
      <c r="B75" s="32"/>
      <c r="C75" s="10"/>
      <c r="D75" s="32">
        <v>1.2</v>
      </c>
      <c r="E75" s="32">
        <v>1.2</v>
      </c>
      <c r="F75" s="5">
        <f t="shared" si="1"/>
        <v>0</v>
      </c>
      <c r="G75" s="5"/>
      <c r="H75" s="5"/>
      <c r="I75" s="5"/>
      <c r="J75" s="99">
        <f t="shared" si="2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14.02</v>
      </c>
      <c r="E76" s="32">
        <v>15.79</v>
      </c>
      <c r="F76" s="5">
        <f t="shared" si="1"/>
        <v>1.7699999999999996</v>
      </c>
      <c r="G76" s="5"/>
      <c r="H76" s="5"/>
      <c r="I76" s="5"/>
      <c r="J76" s="99">
        <f t="shared" si="2"/>
        <v>24.581545454545449</v>
      </c>
    </row>
    <row r="77" spans="1:10" ht="15.6" thickTop="1" thickBot="1" x14ac:dyDescent="0.35">
      <c r="A77" s="66" t="s">
        <v>114</v>
      </c>
      <c r="B77" s="32"/>
      <c r="C77" s="10"/>
      <c r="D77" s="32">
        <v>9.92</v>
      </c>
      <c r="E77" s="32">
        <v>10.050000000000001</v>
      </c>
      <c r="F77" s="5">
        <f t="shared" si="1"/>
        <v>0.13000000000000078</v>
      </c>
      <c r="G77" s="5"/>
      <c r="H77" s="5"/>
      <c r="I77" s="5"/>
      <c r="J77" s="99">
        <f t="shared" si="2"/>
        <v>1.8054242424242535</v>
      </c>
    </row>
    <row r="78" spans="1:10" ht="15.6" thickTop="1" thickBot="1" x14ac:dyDescent="0.35">
      <c r="A78" s="66" t="s">
        <v>115</v>
      </c>
      <c r="B78" s="32"/>
      <c r="C78" s="10"/>
      <c r="D78" s="32">
        <v>1.97</v>
      </c>
      <c r="E78" s="32">
        <v>1.97</v>
      </c>
      <c r="F78" s="5">
        <f t="shared" si="1"/>
        <v>0</v>
      </c>
      <c r="G78" s="5"/>
      <c r="H78" s="5"/>
      <c r="I78" s="5"/>
      <c r="J78" s="99">
        <f t="shared" si="2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5.71</v>
      </c>
      <c r="E79" s="32">
        <v>5.71</v>
      </c>
      <c r="F79" s="5">
        <f t="shared" si="1"/>
        <v>0</v>
      </c>
      <c r="G79" s="5"/>
      <c r="H79" s="5"/>
      <c r="I79" s="5"/>
      <c r="J79" s="99">
        <f t="shared" si="2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3.07</v>
      </c>
      <c r="E80" s="32">
        <v>3.07</v>
      </c>
      <c r="F80" s="5">
        <f t="shared" si="1"/>
        <v>0</v>
      </c>
      <c r="G80" s="5"/>
      <c r="H80" s="5"/>
      <c r="I80" s="5"/>
      <c r="J80" s="99">
        <f t="shared" si="2"/>
        <v>0</v>
      </c>
    </row>
    <row r="81" spans="1:11" ht="15.6" thickTop="1" thickBot="1" x14ac:dyDescent="0.35">
      <c r="A81" s="66" t="s">
        <v>42</v>
      </c>
      <c r="B81" s="32"/>
      <c r="C81" s="10"/>
      <c r="D81" s="32">
        <v>6.33</v>
      </c>
      <c r="E81" s="32">
        <v>6.33</v>
      </c>
      <c r="F81" s="5">
        <f t="shared" si="1"/>
        <v>0</v>
      </c>
      <c r="G81" s="5"/>
      <c r="H81" s="5"/>
      <c r="I81" s="5"/>
      <c r="J81" s="99">
        <f t="shared" si="2"/>
        <v>0</v>
      </c>
    </row>
    <row r="82" spans="1:11" ht="15" thickTop="1" x14ac:dyDescent="0.3">
      <c r="A82" s="66" t="s">
        <v>117</v>
      </c>
      <c r="B82" s="32"/>
      <c r="C82" s="10"/>
      <c r="D82" s="32">
        <v>1.57</v>
      </c>
      <c r="E82" s="32">
        <v>1.57</v>
      </c>
      <c r="F82" s="5">
        <f t="shared" si="1"/>
        <v>0</v>
      </c>
      <c r="G82" s="5"/>
      <c r="H82" s="5"/>
      <c r="I82" s="5"/>
      <c r="J82" s="99">
        <f t="shared" si="2"/>
        <v>0</v>
      </c>
      <c r="K82" s="56">
        <f>SUM(J14:J82)</f>
        <v>448.70224242424229</v>
      </c>
    </row>
    <row r="83" spans="1:11" x14ac:dyDescent="0.3">
      <c r="A83" s="68" t="s">
        <v>43</v>
      </c>
      <c r="B83" s="32"/>
      <c r="C83" s="10"/>
      <c r="D83" s="32">
        <v>185.09</v>
      </c>
      <c r="E83" s="32">
        <v>192.97</v>
      </c>
      <c r="F83" s="5">
        <f t="shared" si="1"/>
        <v>7.8799999999999955</v>
      </c>
      <c r="G83" s="5"/>
      <c r="H83" s="5"/>
      <c r="I83" s="5"/>
      <c r="J83" s="7">
        <f>+F83*H$5</f>
        <v>61.312199134199098</v>
      </c>
    </row>
    <row r="84" spans="1:11" x14ac:dyDescent="0.3">
      <c r="A84" s="68" t="s">
        <v>44</v>
      </c>
      <c r="B84" s="32"/>
      <c r="C84" s="10"/>
      <c r="D84" s="32">
        <v>190.39</v>
      </c>
      <c r="E84" s="32">
        <v>198.32</v>
      </c>
      <c r="F84" s="5">
        <f t="shared" si="1"/>
        <v>7.9300000000000068</v>
      </c>
      <c r="G84" s="33"/>
      <c r="H84" s="5"/>
      <c r="I84" s="5"/>
      <c r="J84" s="7">
        <f t="shared" ref="J84:J147" si="3">+F84*H$5</f>
        <v>61.701235930735983</v>
      </c>
    </row>
    <row r="85" spans="1:11" x14ac:dyDescent="0.3">
      <c r="A85" s="68" t="s">
        <v>118</v>
      </c>
      <c r="B85" s="32"/>
      <c r="C85" s="10"/>
      <c r="D85" s="32">
        <v>258.75</v>
      </c>
      <c r="E85" s="32">
        <v>269.31</v>
      </c>
      <c r="F85" s="5">
        <f t="shared" si="1"/>
        <v>10.560000000000002</v>
      </c>
      <c r="G85" s="33"/>
      <c r="H85" s="5"/>
      <c r="I85" s="5"/>
      <c r="J85" s="7">
        <f t="shared" si="3"/>
        <v>82.164571428571449</v>
      </c>
    </row>
    <row r="86" spans="1:11" x14ac:dyDescent="0.3">
      <c r="A86" s="68" t="s">
        <v>119</v>
      </c>
      <c r="B86" s="32"/>
      <c r="C86" s="10"/>
      <c r="D86" s="32">
        <v>69.7</v>
      </c>
      <c r="E86" s="32">
        <v>72.41</v>
      </c>
      <c r="F86" s="5">
        <f t="shared" si="1"/>
        <v>2.7099999999999937</v>
      </c>
      <c r="G86" s="33"/>
      <c r="H86" s="5"/>
      <c r="I86" s="5"/>
      <c r="J86" s="7">
        <f t="shared" si="3"/>
        <v>21.085794372294323</v>
      </c>
    </row>
    <row r="87" spans="1:11" x14ac:dyDescent="0.3">
      <c r="A87" s="68" t="s">
        <v>45</v>
      </c>
      <c r="B87" s="32"/>
      <c r="C87" s="10"/>
      <c r="D87" s="32">
        <v>163.9</v>
      </c>
      <c r="E87" s="32">
        <v>163.9</v>
      </c>
      <c r="F87" s="5">
        <f t="shared" si="1"/>
        <v>0</v>
      </c>
      <c r="G87" s="33"/>
      <c r="H87" s="5"/>
      <c r="I87" s="5"/>
      <c r="J87" s="7">
        <f t="shared" si="3"/>
        <v>0</v>
      </c>
    </row>
    <row r="88" spans="1:11" x14ac:dyDescent="0.3">
      <c r="A88" s="68" t="s">
        <v>46</v>
      </c>
      <c r="B88" s="32"/>
      <c r="C88" s="10"/>
      <c r="D88" s="32">
        <v>362.03</v>
      </c>
      <c r="E88" s="32">
        <v>364.29</v>
      </c>
      <c r="F88" s="5">
        <f t="shared" si="1"/>
        <v>2.2600000000000477</v>
      </c>
      <c r="G88" s="33"/>
      <c r="H88" s="5"/>
      <c r="I88" s="5"/>
      <c r="J88" s="7">
        <f t="shared" si="3"/>
        <v>17.584463203463574</v>
      </c>
    </row>
    <row r="89" spans="1:11" x14ac:dyDescent="0.3">
      <c r="A89" s="68" t="s">
        <v>47</v>
      </c>
      <c r="B89" s="32"/>
      <c r="C89" s="10"/>
      <c r="D89" s="32">
        <v>64.010000000000005</v>
      </c>
      <c r="E89" s="32">
        <v>64.010000000000005</v>
      </c>
      <c r="F89" s="5">
        <f t="shared" si="1"/>
        <v>0</v>
      </c>
      <c r="G89" s="33"/>
      <c r="H89" s="5"/>
      <c r="I89" s="5"/>
      <c r="J89" s="7">
        <f t="shared" si="3"/>
        <v>0</v>
      </c>
    </row>
    <row r="90" spans="1:11" x14ac:dyDescent="0.3">
      <c r="A90" s="68" t="s">
        <v>48</v>
      </c>
      <c r="B90" s="32"/>
      <c r="C90" s="10"/>
      <c r="D90" s="32">
        <v>236.53</v>
      </c>
      <c r="E90" s="32">
        <v>249.26</v>
      </c>
      <c r="F90" s="5">
        <f t="shared" si="1"/>
        <v>12.72999999999999</v>
      </c>
      <c r="G90" s="33"/>
      <c r="H90" s="5"/>
      <c r="I90" s="5"/>
      <c r="J90" s="7">
        <f t="shared" si="3"/>
        <v>99.048768398268322</v>
      </c>
    </row>
    <row r="91" spans="1:11" x14ac:dyDescent="0.3">
      <c r="A91" s="68" t="s">
        <v>49</v>
      </c>
      <c r="B91" s="32"/>
      <c r="C91" s="10"/>
      <c r="D91" s="32">
        <v>313.5</v>
      </c>
      <c r="E91" s="32">
        <v>323.99</v>
      </c>
      <c r="F91" s="5">
        <f t="shared" si="1"/>
        <v>10.490000000000009</v>
      </c>
      <c r="G91" s="33"/>
      <c r="H91" s="5"/>
      <c r="I91" s="5"/>
      <c r="J91" s="7">
        <f t="shared" si="3"/>
        <v>81.619919913419992</v>
      </c>
    </row>
    <row r="92" spans="1:11" x14ac:dyDescent="0.3">
      <c r="A92" s="68" t="s">
        <v>50</v>
      </c>
      <c r="B92" s="32"/>
      <c r="C92" s="10"/>
      <c r="D92" s="32">
        <v>481.74</v>
      </c>
      <c r="E92" s="32">
        <v>486.5</v>
      </c>
      <c r="F92" s="5">
        <f t="shared" si="1"/>
        <v>4.7599999999999909</v>
      </c>
      <c r="G92" s="33"/>
      <c r="H92" s="5"/>
      <c r="I92" s="5"/>
      <c r="J92" s="7">
        <f t="shared" si="3"/>
        <v>37.03630303030296</v>
      </c>
    </row>
    <row r="93" spans="1:11" x14ac:dyDescent="0.3">
      <c r="A93" s="68" t="s">
        <v>51</v>
      </c>
      <c r="B93" s="32"/>
      <c r="C93" s="10"/>
      <c r="D93" s="32">
        <v>137.85</v>
      </c>
      <c r="E93" s="32">
        <v>142.97</v>
      </c>
      <c r="F93" s="5">
        <f t="shared" si="1"/>
        <v>5.1200000000000045</v>
      </c>
      <c r="G93" s="33"/>
      <c r="H93" s="5"/>
      <c r="I93" s="5"/>
      <c r="J93" s="7">
        <f t="shared" si="3"/>
        <v>39.837367965368003</v>
      </c>
    </row>
    <row r="94" spans="1:11" x14ac:dyDescent="0.3">
      <c r="A94" s="68" t="s">
        <v>52</v>
      </c>
      <c r="B94" s="32"/>
      <c r="C94" s="10"/>
      <c r="D94" s="32">
        <v>75.05</v>
      </c>
      <c r="E94" s="32">
        <v>75.97</v>
      </c>
      <c r="F94" s="5">
        <f t="shared" si="1"/>
        <v>0.92000000000000171</v>
      </c>
      <c r="G94" s="33"/>
      <c r="H94" s="5"/>
      <c r="I94" s="5"/>
      <c r="J94" s="7">
        <f t="shared" si="3"/>
        <v>7.1582770562770701</v>
      </c>
    </row>
    <row r="95" spans="1:11" x14ac:dyDescent="0.3">
      <c r="A95" s="68" t="s">
        <v>120</v>
      </c>
      <c r="B95" s="32"/>
      <c r="C95" s="10"/>
      <c r="D95" s="32">
        <v>490.03</v>
      </c>
      <c r="E95" s="32">
        <v>517.5</v>
      </c>
      <c r="F95" s="5">
        <f t="shared" si="1"/>
        <v>27.470000000000027</v>
      </c>
      <c r="G95" s="33"/>
      <c r="H95" s="5"/>
      <c r="I95" s="5"/>
      <c r="J95" s="7">
        <f t="shared" si="3"/>
        <v>213.73681601731624</v>
      </c>
    </row>
    <row r="96" spans="1:11" x14ac:dyDescent="0.3">
      <c r="A96" s="68" t="s">
        <v>53</v>
      </c>
      <c r="B96" s="32"/>
      <c r="C96" s="10"/>
      <c r="D96" s="32">
        <v>229.49</v>
      </c>
      <c r="E96" s="32">
        <v>234.69</v>
      </c>
      <c r="F96" s="5">
        <f t="shared" si="1"/>
        <v>5.1999999999999886</v>
      </c>
      <c r="G96" s="33"/>
      <c r="H96" s="5"/>
      <c r="I96" s="5"/>
      <c r="J96" s="7">
        <f t="shared" si="3"/>
        <v>40.459826839826754</v>
      </c>
    </row>
    <row r="97" spans="1:10" x14ac:dyDescent="0.3">
      <c r="A97" s="68" t="s">
        <v>121</v>
      </c>
      <c r="B97" s="32"/>
      <c r="C97" s="10"/>
      <c r="D97" s="32">
        <v>100.07</v>
      </c>
      <c r="E97" s="32">
        <v>110.7</v>
      </c>
      <c r="F97" s="5">
        <f t="shared" ref="F97:F151" si="4">+E97-D97</f>
        <v>10.63000000000001</v>
      </c>
      <c r="G97" s="33"/>
      <c r="H97" s="5"/>
      <c r="I97" s="5"/>
      <c r="J97" s="7">
        <f t="shared" si="3"/>
        <v>82.70922294372302</v>
      </c>
    </row>
    <row r="98" spans="1:10" x14ac:dyDescent="0.3">
      <c r="A98" s="68" t="s">
        <v>54</v>
      </c>
      <c r="B98" s="32"/>
      <c r="C98" s="10"/>
      <c r="D98" s="32">
        <v>121.9</v>
      </c>
      <c r="E98" s="32">
        <v>123.78</v>
      </c>
      <c r="F98" s="5">
        <f t="shared" si="4"/>
        <v>1.8799999999999955</v>
      </c>
      <c r="G98" s="33"/>
      <c r="H98" s="5"/>
      <c r="I98" s="5"/>
      <c r="J98" s="7">
        <f t="shared" si="3"/>
        <v>14.627783549783516</v>
      </c>
    </row>
    <row r="99" spans="1:10" x14ac:dyDescent="0.3">
      <c r="A99" s="68" t="s">
        <v>55</v>
      </c>
      <c r="B99" s="32"/>
      <c r="C99" s="10"/>
      <c r="D99" s="32">
        <v>160.44999999999999</v>
      </c>
      <c r="E99" s="32">
        <v>167.69</v>
      </c>
      <c r="F99" s="5">
        <f t="shared" si="4"/>
        <v>7.2400000000000091</v>
      </c>
      <c r="G99" s="33"/>
      <c r="H99" s="5"/>
      <c r="I99" s="5"/>
      <c r="J99" s="7">
        <f t="shared" si="3"/>
        <v>56.332528138528211</v>
      </c>
    </row>
    <row r="100" spans="1:10" x14ac:dyDescent="0.3">
      <c r="A100" s="68" t="s">
        <v>122</v>
      </c>
      <c r="B100" s="32"/>
      <c r="C100" s="10"/>
      <c r="D100" s="32">
        <v>531.62</v>
      </c>
      <c r="E100" s="32">
        <v>556.87</v>
      </c>
      <c r="F100" s="5">
        <f t="shared" si="4"/>
        <v>25.25</v>
      </c>
      <c r="G100" s="33"/>
      <c r="H100" s="5"/>
      <c r="I100" s="5"/>
      <c r="J100" s="7">
        <f t="shared" si="3"/>
        <v>196.46358225108224</v>
      </c>
    </row>
    <row r="101" spans="1:10" x14ac:dyDescent="0.3">
      <c r="A101" s="68" t="s">
        <v>56</v>
      </c>
      <c r="B101" s="32"/>
      <c r="C101" s="10"/>
      <c r="D101" s="32">
        <v>202.84</v>
      </c>
      <c r="E101" s="32">
        <v>207.53</v>
      </c>
      <c r="F101" s="5">
        <f t="shared" si="4"/>
        <v>4.6899999999999977</v>
      </c>
      <c r="G101" s="33"/>
      <c r="H101" s="5"/>
      <c r="I101" s="5"/>
      <c r="J101" s="7">
        <f t="shared" si="3"/>
        <v>36.491651515151496</v>
      </c>
    </row>
    <row r="102" spans="1:10" x14ac:dyDescent="0.3">
      <c r="A102" s="66" t="s">
        <v>57</v>
      </c>
      <c r="B102" s="32"/>
      <c r="C102" s="10"/>
      <c r="D102" s="32">
        <v>240.6</v>
      </c>
      <c r="E102" s="32">
        <v>250.69</v>
      </c>
      <c r="F102" s="5">
        <f t="shared" si="4"/>
        <v>10.090000000000003</v>
      </c>
      <c r="G102" s="33"/>
      <c r="H102" s="5"/>
      <c r="I102" s="5"/>
      <c r="J102" s="7">
        <f t="shared" si="3"/>
        <v>78.507625541125563</v>
      </c>
    </row>
    <row r="103" spans="1:10" x14ac:dyDescent="0.3">
      <c r="A103" s="66" t="s">
        <v>58</v>
      </c>
      <c r="B103" s="32"/>
      <c r="C103" s="10"/>
      <c r="D103" s="32">
        <v>5.07</v>
      </c>
      <c r="E103" s="32">
        <v>5.07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0" x14ac:dyDescent="0.3">
      <c r="A104" s="68" t="s">
        <v>59</v>
      </c>
      <c r="B104" s="32"/>
      <c r="C104" s="10"/>
      <c r="D104" s="32">
        <v>817.3</v>
      </c>
      <c r="E104" s="32">
        <v>833.4</v>
      </c>
      <c r="F104" s="5">
        <f t="shared" si="4"/>
        <v>16.100000000000023</v>
      </c>
      <c r="G104" s="33"/>
      <c r="H104" s="5"/>
      <c r="I104" s="5"/>
      <c r="J104" s="7">
        <f t="shared" si="3"/>
        <v>125.26984848484867</v>
      </c>
    </row>
    <row r="105" spans="1:10" x14ac:dyDescent="0.3">
      <c r="A105" s="68" t="s">
        <v>60</v>
      </c>
      <c r="B105" s="32"/>
      <c r="C105" s="10"/>
      <c r="D105" s="32">
        <v>152.59</v>
      </c>
      <c r="E105" s="32">
        <v>155.31</v>
      </c>
      <c r="F105" s="5">
        <f t="shared" si="4"/>
        <v>2.7199999999999989</v>
      </c>
      <c r="G105" s="33"/>
      <c r="H105" s="5"/>
      <c r="I105" s="5"/>
      <c r="J105" s="7">
        <f t="shared" si="3"/>
        <v>21.163601731601723</v>
      </c>
    </row>
    <row r="106" spans="1:10" x14ac:dyDescent="0.3">
      <c r="A106" s="68" t="s">
        <v>61</v>
      </c>
      <c r="B106" s="32"/>
      <c r="C106" s="10"/>
      <c r="D106" s="32">
        <v>161</v>
      </c>
      <c r="E106" s="32">
        <v>163.01</v>
      </c>
      <c r="F106" s="5">
        <f t="shared" si="4"/>
        <v>2.0099999999999909</v>
      </c>
      <c r="G106" s="33"/>
      <c r="H106" s="5"/>
      <c r="I106" s="5"/>
      <c r="J106" s="7">
        <f t="shared" si="3"/>
        <v>15.63927922077915</v>
      </c>
    </row>
    <row r="107" spans="1:10" x14ac:dyDescent="0.3">
      <c r="A107" s="68" t="s">
        <v>62</v>
      </c>
      <c r="B107" s="32"/>
      <c r="C107" s="10"/>
      <c r="D107" s="32">
        <v>579.36</v>
      </c>
      <c r="E107" s="32">
        <v>593.41</v>
      </c>
      <c r="F107" s="5">
        <f t="shared" si="4"/>
        <v>14.049999999999955</v>
      </c>
      <c r="G107" s="33"/>
      <c r="H107" s="5"/>
      <c r="I107" s="5"/>
      <c r="J107" s="7">
        <f t="shared" si="3"/>
        <v>109.31933982683948</v>
      </c>
    </row>
    <row r="108" spans="1:10" x14ac:dyDescent="0.3">
      <c r="A108" s="68" t="s">
        <v>63</v>
      </c>
      <c r="B108" s="32"/>
      <c r="C108" s="10"/>
      <c r="D108" s="32">
        <v>268.52</v>
      </c>
      <c r="E108" s="32">
        <v>271.97000000000003</v>
      </c>
      <c r="F108" s="5">
        <f t="shared" si="4"/>
        <v>3.4500000000000455</v>
      </c>
      <c r="G108" s="33"/>
      <c r="H108" s="5"/>
      <c r="I108" s="5"/>
      <c r="J108" s="7">
        <f t="shared" si="3"/>
        <v>26.843538961039314</v>
      </c>
    </row>
    <row r="109" spans="1:10" x14ac:dyDescent="0.3">
      <c r="A109" s="68" t="s">
        <v>123</v>
      </c>
      <c r="B109" s="32"/>
      <c r="C109" s="10"/>
      <c r="D109" s="32">
        <v>76.2</v>
      </c>
      <c r="E109" s="32">
        <v>78.260000000000005</v>
      </c>
      <c r="F109" s="5">
        <f t="shared" si="4"/>
        <v>2.0600000000000023</v>
      </c>
      <c r="G109" s="33"/>
      <c r="H109" s="5"/>
      <c r="I109" s="5"/>
      <c r="J109" s="7">
        <f t="shared" si="3"/>
        <v>16.028316017316037</v>
      </c>
    </row>
    <row r="110" spans="1:10" x14ac:dyDescent="0.3">
      <c r="A110" s="68" t="s">
        <v>64</v>
      </c>
      <c r="B110" s="32"/>
      <c r="C110" s="10"/>
      <c r="D110" s="32">
        <v>93.25</v>
      </c>
      <c r="E110" s="32">
        <v>99.98</v>
      </c>
      <c r="F110" s="5">
        <f t="shared" si="4"/>
        <v>6.730000000000004</v>
      </c>
      <c r="G110" s="33"/>
      <c r="H110" s="5"/>
      <c r="I110" s="5"/>
      <c r="J110" s="7">
        <f t="shared" si="3"/>
        <v>52.364352813852847</v>
      </c>
    </row>
    <row r="111" spans="1:10" x14ac:dyDescent="0.3">
      <c r="A111" s="68" t="s">
        <v>65</v>
      </c>
      <c r="B111" s="32"/>
      <c r="C111" s="10"/>
      <c r="D111" s="32">
        <v>222.04</v>
      </c>
      <c r="E111" s="32">
        <v>226.21</v>
      </c>
      <c r="F111" s="5">
        <f t="shared" si="4"/>
        <v>4.1700000000000159</v>
      </c>
      <c r="G111" s="33"/>
      <c r="H111" s="5"/>
      <c r="I111" s="5"/>
      <c r="J111" s="7">
        <f t="shared" si="3"/>
        <v>32.445668831168959</v>
      </c>
    </row>
    <row r="112" spans="1:10" x14ac:dyDescent="0.3">
      <c r="A112" s="68" t="s">
        <v>66</v>
      </c>
      <c r="B112" s="32"/>
      <c r="C112" s="10"/>
      <c r="D112" s="32">
        <v>120.39</v>
      </c>
      <c r="E112" s="32">
        <v>120.39</v>
      </c>
      <c r="F112" s="5">
        <f t="shared" si="4"/>
        <v>0</v>
      </c>
      <c r="G112" s="33"/>
      <c r="H112" s="5"/>
      <c r="I112" s="5"/>
      <c r="J112" s="7">
        <f t="shared" si="3"/>
        <v>0</v>
      </c>
    </row>
    <row r="113" spans="1:10" x14ac:dyDescent="0.3">
      <c r="A113" s="68" t="s">
        <v>124</v>
      </c>
      <c r="B113" s="32"/>
      <c r="C113" s="10"/>
      <c r="D113" s="32">
        <v>52.97</v>
      </c>
      <c r="E113" s="32">
        <v>55.17</v>
      </c>
      <c r="F113" s="5">
        <f t="shared" si="4"/>
        <v>2.2000000000000028</v>
      </c>
      <c r="G113" s="33"/>
      <c r="H113" s="5"/>
      <c r="I113" s="5"/>
      <c r="J113" s="7">
        <f t="shared" si="3"/>
        <v>17.117619047619069</v>
      </c>
    </row>
    <row r="114" spans="1:10" x14ac:dyDescent="0.3">
      <c r="A114" s="68" t="s">
        <v>67</v>
      </c>
      <c r="B114" s="32"/>
      <c r="C114" s="10"/>
      <c r="D114" s="32">
        <v>93.78</v>
      </c>
      <c r="E114" s="32">
        <v>94.51</v>
      </c>
      <c r="F114" s="5">
        <f t="shared" si="4"/>
        <v>0.73000000000000398</v>
      </c>
      <c r="G114" s="33"/>
      <c r="H114" s="5"/>
      <c r="I114" s="5"/>
      <c r="J114" s="7">
        <f t="shared" si="3"/>
        <v>5.679937229437261</v>
      </c>
    </row>
    <row r="115" spans="1:10" x14ac:dyDescent="0.3">
      <c r="A115" s="51" t="s">
        <v>68</v>
      </c>
      <c r="B115" s="32"/>
      <c r="C115" s="51"/>
      <c r="D115" s="9">
        <v>230.57</v>
      </c>
      <c r="E115" s="9">
        <v>239.49</v>
      </c>
      <c r="F115" s="5">
        <f t="shared" si="4"/>
        <v>8.9200000000000159</v>
      </c>
      <c r="G115" s="33"/>
      <c r="H115" s="5"/>
      <c r="I115" s="5"/>
      <c r="J115" s="7">
        <f t="shared" si="3"/>
        <v>69.404164502164633</v>
      </c>
    </row>
    <row r="116" spans="1:10" x14ac:dyDescent="0.3">
      <c r="A116" s="68" t="s">
        <v>125</v>
      </c>
      <c r="B116" s="32"/>
      <c r="C116" s="10"/>
      <c r="D116" s="32">
        <v>264.29000000000002</v>
      </c>
      <c r="E116" s="32">
        <v>277.04000000000002</v>
      </c>
      <c r="F116" s="5">
        <f t="shared" si="4"/>
        <v>12.75</v>
      </c>
      <c r="G116" s="33"/>
      <c r="H116" s="5"/>
      <c r="I116" s="5"/>
      <c r="J116" s="7">
        <f t="shared" si="3"/>
        <v>99.204383116883122</v>
      </c>
    </row>
    <row r="117" spans="1:10" x14ac:dyDescent="0.3">
      <c r="A117" s="68" t="s">
        <v>126</v>
      </c>
      <c r="B117" s="9"/>
      <c r="C117" s="10"/>
      <c r="D117" s="32">
        <v>137.4</v>
      </c>
      <c r="E117" s="32">
        <v>140.41</v>
      </c>
      <c r="F117" s="5">
        <f t="shared" si="4"/>
        <v>3.0099999999999909</v>
      </c>
      <c r="G117" s="33"/>
      <c r="H117" s="5"/>
      <c r="I117" s="5"/>
      <c r="J117" s="7">
        <f t="shared" si="3"/>
        <v>23.420015151515081</v>
      </c>
    </row>
    <row r="118" spans="1:10" x14ac:dyDescent="0.3">
      <c r="A118" s="68" t="s">
        <v>69</v>
      </c>
      <c r="B118" s="32"/>
      <c r="C118" s="10"/>
      <c r="D118" s="32">
        <v>110.52</v>
      </c>
      <c r="E118" s="32">
        <v>111.66</v>
      </c>
      <c r="F118" s="5">
        <f t="shared" si="4"/>
        <v>1.1400000000000006</v>
      </c>
      <c r="G118" s="33"/>
      <c r="H118" s="5"/>
      <c r="I118" s="5"/>
      <c r="J118" s="7">
        <f t="shared" si="3"/>
        <v>8.8700389610389649</v>
      </c>
    </row>
    <row r="119" spans="1:10" x14ac:dyDescent="0.3">
      <c r="A119" s="68" t="s">
        <v>127</v>
      </c>
      <c r="B119" s="32"/>
      <c r="C119" s="10"/>
      <c r="D119" s="32">
        <v>413.78</v>
      </c>
      <c r="E119" s="32">
        <v>424.95</v>
      </c>
      <c r="F119" s="5">
        <f t="shared" si="4"/>
        <v>11.170000000000016</v>
      </c>
      <c r="G119" s="33"/>
      <c r="H119" s="5"/>
      <c r="I119" s="5"/>
      <c r="J119" s="7">
        <f t="shared" si="3"/>
        <v>86.910820346320477</v>
      </c>
    </row>
    <row r="120" spans="1:10" x14ac:dyDescent="0.3">
      <c r="A120" s="68" t="s">
        <v>128</v>
      </c>
      <c r="B120" s="32"/>
      <c r="C120" s="10"/>
      <c r="D120" s="32">
        <v>256.58999999999997</v>
      </c>
      <c r="E120" s="32">
        <v>266.64999999999998</v>
      </c>
      <c r="F120" s="5">
        <f t="shared" si="4"/>
        <v>10.060000000000002</v>
      </c>
      <c r="G120" s="33"/>
      <c r="H120" s="5"/>
      <c r="I120" s="5"/>
      <c r="J120" s="7">
        <f t="shared" si="3"/>
        <v>78.274203463203477</v>
      </c>
    </row>
    <row r="121" spans="1:10" x14ac:dyDescent="0.3">
      <c r="A121" s="68" t="s">
        <v>129</v>
      </c>
      <c r="B121" s="32"/>
      <c r="C121" s="10"/>
      <c r="D121" s="32">
        <v>217.34</v>
      </c>
      <c r="E121" s="32">
        <v>225.3</v>
      </c>
      <c r="F121" s="5">
        <f t="shared" si="4"/>
        <v>7.960000000000008</v>
      </c>
      <c r="G121" s="33"/>
      <c r="H121" s="5"/>
      <c r="I121" s="5"/>
      <c r="J121" s="7">
        <f t="shared" si="3"/>
        <v>61.934658008658076</v>
      </c>
    </row>
    <row r="122" spans="1:10" x14ac:dyDescent="0.3">
      <c r="A122" s="68" t="s">
        <v>70</v>
      </c>
      <c r="B122" s="32"/>
      <c r="C122" s="10"/>
      <c r="D122" s="32">
        <v>108.36</v>
      </c>
      <c r="E122" s="32">
        <v>114.33</v>
      </c>
      <c r="F122" s="5">
        <f t="shared" si="4"/>
        <v>5.9699999999999989</v>
      </c>
      <c r="G122" s="33"/>
      <c r="H122" s="5"/>
      <c r="I122" s="5"/>
      <c r="J122" s="7">
        <f t="shared" si="3"/>
        <v>46.450993506493496</v>
      </c>
    </row>
    <row r="123" spans="1:10" x14ac:dyDescent="0.3">
      <c r="A123" s="68" t="s">
        <v>71</v>
      </c>
      <c r="B123" s="32"/>
      <c r="C123" s="10"/>
      <c r="D123" s="32">
        <v>255.88</v>
      </c>
      <c r="E123" s="32">
        <v>262.17</v>
      </c>
      <c r="F123" s="5">
        <f t="shared" si="4"/>
        <v>6.2900000000000205</v>
      </c>
      <c r="G123" s="33"/>
      <c r="H123" s="5"/>
      <c r="I123" s="5"/>
      <c r="J123" s="7">
        <f t="shared" si="3"/>
        <v>48.940829004329167</v>
      </c>
    </row>
    <row r="124" spans="1:10" x14ac:dyDescent="0.3">
      <c r="A124" s="68" t="s">
        <v>130</v>
      </c>
      <c r="B124" s="32"/>
      <c r="C124" s="10"/>
      <c r="D124" s="32">
        <v>70.11</v>
      </c>
      <c r="E124" s="32">
        <v>73.489999999999995</v>
      </c>
      <c r="F124" s="5">
        <f t="shared" si="4"/>
        <v>3.3799999999999955</v>
      </c>
      <c r="G124" s="33"/>
      <c r="H124" s="5"/>
      <c r="I124" s="5"/>
      <c r="J124" s="7">
        <f t="shared" si="3"/>
        <v>26.298887445887413</v>
      </c>
    </row>
    <row r="125" spans="1:10" x14ac:dyDescent="0.3">
      <c r="A125" s="68" t="s">
        <v>131</v>
      </c>
      <c r="B125" s="32"/>
      <c r="C125" s="10"/>
      <c r="D125" s="32">
        <v>7.87</v>
      </c>
      <c r="E125" s="32">
        <v>11.86</v>
      </c>
      <c r="F125" s="5">
        <f t="shared" si="4"/>
        <v>3.9899999999999993</v>
      </c>
      <c r="G125" s="33"/>
      <c r="H125" s="5"/>
      <c r="I125" s="5"/>
      <c r="J125" s="7">
        <f t="shared" si="3"/>
        <v>31.04513636363636</v>
      </c>
    </row>
    <row r="126" spans="1:10" x14ac:dyDescent="0.3">
      <c r="A126" s="68" t="s">
        <v>72</v>
      </c>
      <c r="B126" s="32"/>
      <c r="C126" s="10"/>
      <c r="D126" s="32">
        <v>96.77</v>
      </c>
      <c r="E126" s="32">
        <v>96.94</v>
      </c>
      <c r="F126" s="5">
        <f t="shared" si="4"/>
        <v>0.17000000000000171</v>
      </c>
      <c r="G126" s="33"/>
      <c r="H126" s="5"/>
      <c r="I126" s="5"/>
      <c r="J126" s="7">
        <f t="shared" si="3"/>
        <v>1.3227251082251215</v>
      </c>
    </row>
    <row r="127" spans="1:10" x14ac:dyDescent="0.3">
      <c r="A127" s="68" t="s">
        <v>73</v>
      </c>
      <c r="B127" s="32"/>
      <c r="C127" s="10"/>
      <c r="D127" s="32">
        <v>413.35</v>
      </c>
      <c r="E127" s="32">
        <v>422.69</v>
      </c>
      <c r="F127" s="5">
        <f t="shared" si="4"/>
        <v>9.339999999999975</v>
      </c>
      <c r="G127" s="33"/>
      <c r="H127" s="5"/>
      <c r="I127" s="5"/>
      <c r="J127" s="7">
        <f t="shared" si="3"/>
        <v>72.672073593073407</v>
      </c>
    </row>
    <row r="128" spans="1:10" x14ac:dyDescent="0.3">
      <c r="A128" s="68" t="s">
        <v>74</v>
      </c>
      <c r="B128" s="32"/>
      <c r="C128" s="10"/>
      <c r="D128" s="32">
        <v>154.28</v>
      </c>
      <c r="E128" s="32">
        <v>168.58</v>
      </c>
      <c r="F128" s="5">
        <f t="shared" si="4"/>
        <v>14.300000000000011</v>
      </c>
      <c r="G128" s="33"/>
      <c r="H128" s="5"/>
      <c r="I128" s="5"/>
      <c r="J128" s="7">
        <f t="shared" si="3"/>
        <v>111.26452380952391</v>
      </c>
    </row>
    <row r="129" spans="1:10" x14ac:dyDescent="0.3">
      <c r="A129" s="68" t="s">
        <v>132</v>
      </c>
      <c r="B129" s="32"/>
      <c r="C129" s="10"/>
      <c r="D129" s="32">
        <v>16.38</v>
      </c>
      <c r="E129" s="32">
        <v>17.72</v>
      </c>
      <c r="F129" s="5">
        <f t="shared" si="4"/>
        <v>1.3399999999999999</v>
      </c>
      <c r="G129" s="33"/>
      <c r="H129" s="5"/>
      <c r="I129" s="5"/>
      <c r="J129" s="7">
        <f t="shared" si="3"/>
        <v>10.426186147186147</v>
      </c>
    </row>
    <row r="130" spans="1:10" x14ac:dyDescent="0.3">
      <c r="A130" s="68" t="s">
        <v>133</v>
      </c>
      <c r="B130" s="32"/>
      <c r="C130" s="10"/>
      <c r="D130" s="32">
        <v>104.34</v>
      </c>
      <c r="E130" s="32">
        <v>111.38</v>
      </c>
      <c r="F130" s="5">
        <f t="shared" si="4"/>
        <v>7.039999999999992</v>
      </c>
      <c r="G130" s="33"/>
      <c r="H130" s="5"/>
      <c r="I130" s="5"/>
      <c r="J130" s="7">
        <f t="shared" si="3"/>
        <v>54.77638095238089</v>
      </c>
    </row>
    <row r="131" spans="1:10" x14ac:dyDescent="0.3">
      <c r="A131" s="68" t="s">
        <v>75</v>
      </c>
      <c r="B131" s="32"/>
      <c r="C131" s="10"/>
      <c r="D131" s="32">
        <v>155.15</v>
      </c>
      <c r="E131" s="32">
        <v>156.29</v>
      </c>
      <c r="F131" s="5">
        <f t="shared" si="4"/>
        <v>1.1399999999999864</v>
      </c>
      <c r="G131" s="33"/>
      <c r="H131" s="5"/>
      <c r="I131" s="5"/>
      <c r="J131" s="7">
        <f t="shared" si="3"/>
        <v>8.8700389610388548</v>
      </c>
    </row>
    <row r="132" spans="1:10" x14ac:dyDescent="0.3">
      <c r="A132" s="68" t="s">
        <v>134</v>
      </c>
      <c r="B132" s="32"/>
      <c r="C132" s="10"/>
      <c r="D132" s="32">
        <v>21.86</v>
      </c>
      <c r="E132" s="32">
        <v>21.86</v>
      </c>
      <c r="F132" s="5">
        <f t="shared" si="4"/>
        <v>0</v>
      </c>
      <c r="G132" s="33"/>
      <c r="H132" s="5"/>
      <c r="I132" s="5"/>
      <c r="J132" s="7">
        <f t="shared" si="3"/>
        <v>0</v>
      </c>
    </row>
    <row r="133" spans="1:10" x14ac:dyDescent="0.3">
      <c r="A133" s="68" t="s">
        <v>135</v>
      </c>
      <c r="B133" s="32"/>
      <c r="C133" s="10"/>
      <c r="D133" s="32">
        <v>123.78</v>
      </c>
      <c r="E133" s="32">
        <v>128.66999999999999</v>
      </c>
      <c r="F133" s="5">
        <f t="shared" si="4"/>
        <v>4.8899999999999864</v>
      </c>
      <c r="G133" s="33"/>
      <c r="H133" s="5"/>
      <c r="I133" s="5"/>
      <c r="J133" s="7">
        <f t="shared" si="3"/>
        <v>38.047798701298596</v>
      </c>
    </row>
    <row r="134" spans="1:10" x14ac:dyDescent="0.3">
      <c r="A134" s="68" t="s">
        <v>76</v>
      </c>
      <c r="B134" s="32"/>
      <c r="C134" s="10"/>
      <c r="D134" s="32">
        <v>62.14</v>
      </c>
      <c r="E134" s="32">
        <v>62.14</v>
      </c>
      <c r="F134" s="5">
        <f t="shared" si="4"/>
        <v>0</v>
      </c>
      <c r="G134" s="33"/>
      <c r="H134" s="5"/>
      <c r="I134" s="5"/>
      <c r="J134" s="7">
        <f t="shared" si="3"/>
        <v>0</v>
      </c>
    </row>
    <row r="135" spans="1:10" x14ac:dyDescent="0.3">
      <c r="A135" s="68" t="s">
        <v>136</v>
      </c>
      <c r="B135" s="32"/>
      <c r="C135" s="10"/>
      <c r="D135" s="32">
        <v>263.60000000000002</v>
      </c>
      <c r="E135" s="32">
        <v>273.26</v>
      </c>
      <c r="F135" s="5">
        <f t="shared" si="4"/>
        <v>9.6599999999999682</v>
      </c>
      <c r="G135" s="33"/>
      <c r="H135" s="5"/>
      <c r="I135" s="5"/>
      <c r="J135" s="7">
        <f t="shared" si="3"/>
        <v>75.16190909090885</v>
      </c>
    </row>
    <row r="136" spans="1:10" x14ac:dyDescent="0.3">
      <c r="A136" s="68" t="s">
        <v>137</v>
      </c>
      <c r="B136" s="32"/>
      <c r="C136" s="10"/>
      <c r="D136" s="32">
        <v>198.6</v>
      </c>
      <c r="E136" s="32">
        <v>200.04</v>
      </c>
      <c r="F136" s="5">
        <f t="shared" si="4"/>
        <v>1.4399999999999977</v>
      </c>
      <c r="G136" s="33"/>
      <c r="H136" s="5"/>
      <c r="I136" s="5"/>
      <c r="J136" s="7">
        <f t="shared" si="3"/>
        <v>11.204259740259722</v>
      </c>
    </row>
    <row r="137" spans="1:10" x14ac:dyDescent="0.3">
      <c r="A137" s="68" t="s">
        <v>77</v>
      </c>
      <c r="B137" s="32"/>
      <c r="C137" s="10"/>
      <c r="D137" s="32">
        <v>190.32</v>
      </c>
      <c r="E137" s="32">
        <v>201.43</v>
      </c>
      <c r="F137" s="5">
        <f t="shared" si="4"/>
        <v>11.110000000000014</v>
      </c>
      <c r="G137" s="33"/>
      <c r="H137" s="5"/>
      <c r="I137" s="5"/>
      <c r="J137" s="7">
        <f t="shared" si="3"/>
        <v>86.443976190476306</v>
      </c>
    </row>
    <row r="138" spans="1:10" x14ac:dyDescent="0.3">
      <c r="A138" s="68" t="s">
        <v>138</v>
      </c>
      <c r="B138" s="32"/>
      <c r="C138" s="10"/>
      <c r="D138" s="32">
        <v>217.8</v>
      </c>
      <c r="E138" s="32">
        <v>238.2</v>
      </c>
      <c r="F138" s="5">
        <f t="shared" si="4"/>
        <v>20.399999999999977</v>
      </c>
      <c r="G138" s="33"/>
      <c r="H138" s="5"/>
      <c r="I138" s="5"/>
      <c r="J138" s="7">
        <f t="shared" si="3"/>
        <v>158.72701298701281</v>
      </c>
    </row>
    <row r="139" spans="1:10" x14ac:dyDescent="0.3">
      <c r="A139" s="68" t="s">
        <v>78</v>
      </c>
      <c r="B139" s="32"/>
      <c r="C139" s="10"/>
      <c r="D139" s="32">
        <v>353.76</v>
      </c>
      <c r="E139" s="32">
        <v>358.23</v>
      </c>
      <c r="F139" s="5">
        <f t="shared" si="4"/>
        <v>4.4700000000000273</v>
      </c>
      <c r="G139" s="33"/>
      <c r="H139" s="5"/>
      <c r="I139" s="5"/>
      <c r="J139" s="7">
        <f t="shared" si="3"/>
        <v>34.779889610389823</v>
      </c>
    </row>
    <row r="140" spans="1:10" x14ac:dyDescent="0.3">
      <c r="A140" s="68" t="s">
        <v>79</v>
      </c>
      <c r="B140" s="32"/>
      <c r="C140" s="10"/>
      <c r="D140" s="32">
        <v>139.31</v>
      </c>
      <c r="E140" s="32">
        <v>142.97</v>
      </c>
      <c r="F140" s="5">
        <f t="shared" si="4"/>
        <v>3.6599999999999966</v>
      </c>
      <c r="G140" s="33"/>
      <c r="H140" s="5"/>
      <c r="I140" s="5"/>
      <c r="J140" s="7">
        <f t="shared" si="3"/>
        <v>28.477493506493481</v>
      </c>
    </row>
    <row r="141" spans="1:10" x14ac:dyDescent="0.3">
      <c r="A141" s="68" t="s">
        <v>80</v>
      </c>
      <c r="B141" s="32"/>
      <c r="C141" s="10"/>
      <c r="D141" s="32">
        <v>174.62</v>
      </c>
      <c r="E141" s="32">
        <v>180.34</v>
      </c>
      <c r="F141" s="5">
        <f t="shared" si="4"/>
        <v>5.7199999999999989</v>
      </c>
      <c r="G141" s="33"/>
      <c r="H141" s="5"/>
      <c r="I141" s="5"/>
      <c r="J141" s="7">
        <f t="shared" si="3"/>
        <v>44.505809523809518</v>
      </c>
    </row>
    <row r="142" spans="1:10" x14ac:dyDescent="0.3">
      <c r="A142" s="68" t="s">
        <v>81</v>
      </c>
      <c r="B142" s="32"/>
      <c r="C142" s="10"/>
      <c r="D142" s="32">
        <v>165.22</v>
      </c>
      <c r="E142" s="32">
        <v>174.32</v>
      </c>
      <c r="F142" s="5">
        <f t="shared" si="4"/>
        <v>9.0999999999999943</v>
      </c>
      <c r="G142" s="33"/>
      <c r="H142" s="5"/>
      <c r="I142" s="5"/>
      <c r="J142" s="7">
        <f t="shared" si="3"/>
        <v>70.804696969696934</v>
      </c>
    </row>
    <row r="143" spans="1:10" x14ac:dyDescent="0.3">
      <c r="A143" s="68" t="s">
        <v>139</v>
      </c>
      <c r="B143" s="32"/>
      <c r="C143" s="10"/>
      <c r="D143" s="32">
        <v>215.87</v>
      </c>
      <c r="E143" s="32">
        <v>221.79</v>
      </c>
      <c r="F143" s="5">
        <f t="shared" si="4"/>
        <v>5.9199999999999875</v>
      </c>
      <c r="G143" s="33"/>
      <c r="H143" s="5"/>
      <c r="I143" s="5"/>
      <c r="J143" s="7">
        <f t="shared" si="3"/>
        <v>46.061956709956611</v>
      </c>
    </row>
    <row r="144" spans="1:10" x14ac:dyDescent="0.3">
      <c r="A144" s="68" t="s">
        <v>82</v>
      </c>
      <c r="B144" s="32"/>
      <c r="C144" s="10"/>
      <c r="D144" s="32">
        <v>179.35</v>
      </c>
      <c r="E144" s="32">
        <v>185.98</v>
      </c>
      <c r="F144" s="5">
        <f t="shared" si="4"/>
        <v>6.6299999999999955</v>
      </c>
      <c r="G144" s="33"/>
      <c r="H144" s="5"/>
      <c r="I144" s="5"/>
      <c r="J144" s="7">
        <f t="shared" si="3"/>
        <v>51.58627922077919</v>
      </c>
    </row>
    <row r="145" spans="1:11" x14ac:dyDescent="0.3">
      <c r="A145" s="68" t="s">
        <v>140</v>
      </c>
      <c r="B145" s="32"/>
      <c r="C145" s="10"/>
      <c r="D145" s="32">
        <v>129.6</v>
      </c>
      <c r="E145" s="32">
        <v>134</v>
      </c>
      <c r="F145" s="5">
        <f t="shared" si="4"/>
        <v>4.4000000000000057</v>
      </c>
      <c r="G145" s="33"/>
      <c r="H145" s="5"/>
      <c r="I145" s="5"/>
      <c r="J145" s="7">
        <f t="shared" si="3"/>
        <v>34.235238095238138</v>
      </c>
    </row>
    <row r="146" spans="1:11" x14ac:dyDescent="0.3">
      <c r="A146" s="68" t="s">
        <v>141</v>
      </c>
      <c r="B146" s="32"/>
      <c r="C146" s="10"/>
      <c r="D146" s="32">
        <v>84.53</v>
      </c>
      <c r="E146" s="32">
        <v>86.43</v>
      </c>
      <c r="F146" s="5">
        <f t="shared" si="4"/>
        <v>1.9000000000000057</v>
      </c>
      <c r="G146" s="33"/>
      <c r="H146" s="5"/>
      <c r="I146" s="5"/>
      <c r="J146" s="7">
        <f t="shared" si="3"/>
        <v>14.783398268398313</v>
      </c>
    </row>
    <row r="147" spans="1:11" x14ac:dyDescent="0.3">
      <c r="A147" s="68" t="s">
        <v>142</v>
      </c>
      <c r="B147" s="32"/>
      <c r="C147" s="10"/>
      <c r="D147" s="32">
        <v>475.67</v>
      </c>
      <c r="E147" s="32">
        <v>478.32</v>
      </c>
      <c r="F147" s="5">
        <f t="shared" si="4"/>
        <v>2.6499999999999773</v>
      </c>
      <c r="G147" s="33"/>
      <c r="H147" s="5"/>
      <c r="I147" s="5"/>
      <c r="J147" s="7">
        <f t="shared" si="3"/>
        <v>20.618950216450042</v>
      </c>
    </row>
    <row r="148" spans="1:11" x14ac:dyDescent="0.3">
      <c r="A148" s="68" t="s">
        <v>143</v>
      </c>
      <c r="B148" s="32"/>
      <c r="C148" s="10"/>
      <c r="D148" s="32">
        <v>87.9</v>
      </c>
      <c r="E148" s="32">
        <v>96.47</v>
      </c>
      <c r="F148" s="5">
        <f t="shared" si="4"/>
        <v>8.5699999999999932</v>
      </c>
      <c r="G148" s="33"/>
      <c r="H148" s="5"/>
      <c r="I148" s="5"/>
      <c r="J148" s="7">
        <f t="shared" ref="J148:J151" si="5">+F148*H$5</f>
        <v>66.680906926406877</v>
      </c>
    </row>
    <row r="149" spans="1:11" x14ac:dyDescent="0.3">
      <c r="A149" s="68" t="s">
        <v>83</v>
      </c>
      <c r="B149" s="32"/>
      <c r="C149" s="10"/>
      <c r="D149" s="32">
        <v>162.56</v>
      </c>
      <c r="E149" s="32">
        <v>167.43</v>
      </c>
      <c r="F149" s="5">
        <f t="shared" si="4"/>
        <v>4.8700000000000045</v>
      </c>
      <c r="G149" s="33"/>
      <c r="H149" s="5"/>
      <c r="I149" s="5"/>
      <c r="J149" s="7">
        <f t="shared" si="5"/>
        <v>37.892183982684017</v>
      </c>
    </row>
    <row r="150" spans="1:11" x14ac:dyDescent="0.3">
      <c r="A150" s="68" t="s">
        <v>144</v>
      </c>
      <c r="B150" s="32"/>
      <c r="C150" s="10"/>
      <c r="D150" s="32">
        <v>706.07</v>
      </c>
      <c r="E150" s="32">
        <v>730.08</v>
      </c>
      <c r="F150" s="5">
        <f t="shared" si="4"/>
        <v>24.009999999999991</v>
      </c>
      <c r="G150" s="33"/>
      <c r="H150" s="5"/>
      <c r="I150" s="5"/>
      <c r="J150" s="7">
        <f t="shared" si="5"/>
        <v>186.81546969696964</v>
      </c>
    </row>
    <row r="151" spans="1:11" x14ac:dyDescent="0.3">
      <c r="A151" s="68" t="s">
        <v>145</v>
      </c>
      <c r="B151" s="32"/>
      <c r="C151" s="10"/>
      <c r="D151" s="32">
        <v>317.45999999999998</v>
      </c>
      <c r="E151" s="32">
        <v>329.66</v>
      </c>
      <c r="F151" s="5">
        <f t="shared" si="4"/>
        <v>12.200000000000045</v>
      </c>
      <c r="G151" s="33"/>
      <c r="H151" s="5"/>
      <c r="I151" s="5"/>
      <c r="J151" s="7">
        <f t="shared" si="5"/>
        <v>94.924978354978705</v>
      </c>
    </row>
    <row r="152" spans="1:11" x14ac:dyDescent="0.3">
      <c r="A152" s="17"/>
      <c r="B152" s="139" t="s">
        <v>5</v>
      </c>
      <c r="C152" s="36"/>
      <c r="D152" s="32"/>
      <c r="E152" s="32"/>
      <c r="F152" s="144">
        <f>SUM(F14:F151)</f>
        <v>493.14000000000016</v>
      </c>
      <c r="G152" s="70"/>
      <c r="H152" s="70"/>
      <c r="I152" s="70"/>
      <c r="J152" s="7">
        <f t="shared" ref="J152" si="6">+F152*H$5</f>
        <v>3836.9921168831183</v>
      </c>
      <c r="K152" s="56">
        <f>SUM(J83:J151)</f>
        <v>3591.5877056277059</v>
      </c>
    </row>
    <row r="153" spans="1:11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4040.2899480519482</v>
      </c>
      <c r="K153" s="91">
        <f>SUM(K14:K152)</f>
        <v>4040.2899480519482</v>
      </c>
    </row>
    <row r="154" spans="1:11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>
        <f>SUM(F154:I154)</f>
        <v>0</v>
      </c>
    </row>
    <row r="155" spans="1:11" x14ac:dyDescent="0.3">
      <c r="A155" s="71" t="s">
        <v>7</v>
      </c>
    </row>
    <row r="156" spans="1:11" x14ac:dyDescent="0.3">
      <c r="A156" s="73" t="s">
        <v>84</v>
      </c>
      <c r="H156" s="74" t="s">
        <v>251</v>
      </c>
    </row>
  </sheetData>
  <mergeCells count="23">
    <mergeCell ref="B26:C26"/>
    <mergeCell ref="F7:G7"/>
    <mergeCell ref="F8:G8"/>
    <mergeCell ref="B13:C13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  <mergeCell ref="I27:I31"/>
    <mergeCell ref="B27:C31"/>
    <mergeCell ref="D27:D31"/>
    <mergeCell ref="E27:E31"/>
    <mergeCell ref="F27:F31"/>
    <mergeCell ref="G27:G31"/>
    <mergeCell ref="H27:H31"/>
  </mergeCells>
  <pageMargins left="0.31496062992125984" right="0.27559055118110237" top="0.74803149606299213" bottom="0.74803149606299213" header="0.31496062992125984" footer="0.31496062992125984"/>
  <pageSetup paperSize="9" scale="80" orientation="portrait" horizontalDpi="4294967293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topLeftCell="C146" workbookViewId="0">
      <selection activeCell="J154" sqref="J154"/>
    </sheetView>
  </sheetViews>
  <sheetFormatPr baseColWidth="10" defaultRowHeight="14.4" x14ac:dyDescent="0.3"/>
  <cols>
    <col min="1" max="1" width="10" customWidth="1"/>
    <col min="2" max="2" width="23.109375" customWidth="1"/>
    <col min="3" max="3" width="8.109375" customWidth="1"/>
    <col min="5" max="5" width="16" customWidth="1"/>
    <col min="7" max="7" width="10.44140625" customWidth="1"/>
    <col min="9" max="9" width="0.44140625" customWidth="1"/>
    <col min="10" max="10" width="13.5546875" customWidth="1"/>
    <col min="11" max="11" width="8" customWidth="1"/>
  </cols>
  <sheetData>
    <row r="1" spans="1:10" x14ac:dyDescent="0.3"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22" t="s">
        <v>219</v>
      </c>
      <c r="F2" s="10">
        <v>477.4</v>
      </c>
      <c r="G2" s="10">
        <v>34</v>
      </c>
      <c r="H2" s="10">
        <f>+F2/G2</f>
        <v>14.041176470588235</v>
      </c>
    </row>
    <row r="3" spans="1:10" x14ac:dyDescent="0.3">
      <c r="D3" s="122" t="s">
        <v>192</v>
      </c>
      <c r="E3" s="122">
        <v>16498</v>
      </c>
      <c r="F3" s="10">
        <v>2084.9</v>
      </c>
      <c r="G3" s="10">
        <v>258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2001</v>
      </c>
      <c r="G4" s="10">
        <v>250</v>
      </c>
      <c r="H4" s="10"/>
    </row>
    <row r="5" spans="1:10" x14ac:dyDescent="0.3">
      <c r="A5" s="15" t="s">
        <v>146</v>
      </c>
      <c r="C5" s="15"/>
      <c r="D5" s="122"/>
      <c r="E5" s="122" t="s">
        <v>220</v>
      </c>
      <c r="F5" s="122">
        <f>+F4+F3</f>
        <v>4085.9</v>
      </c>
      <c r="G5" s="122">
        <f>+G4+G3</f>
        <v>508</v>
      </c>
      <c r="H5" s="10">
        <f>+F5/G5</f>
        <v>8.0431102362204729</v>
      </c>
    </row>
    <row r="6" spans="1:10" x14ac:dyDescent="0.3">
      <c r="A6" s="15" t="s">
        <v>252</v>
      </c>
      <c r="B6" s="15"/>
      <c r="C6" s="15"/>
      <c r="D6" s="15"/>
      <c r="E6" s="15"/>
      <c r="F6" s="15">
        <f>+F2+F3+F4</f>
        <v>4563.3</v>
      </c>
      <c r="G6" s="15">
        <f>+G2+G3+G4</f>
        <v>542</v>
      </c>
      <c r="J6" s="138" t="s">
        <v>189</v>
      </c>
    </row>
    <row r="7" spans="1:10" x14ac:dyDescent="0.3">
      <c r="A7" s="58"/>
      <c r="B7" s="15"/>
      <c r="C7" s="58"/>
      <c r="D7" s="58"/>
      <c r="E7" s="58"/>
      <c r="F7" s="225" t="s">
        <v>151</v>
      </c>
      <c r="G7" s="225"/>
      <c r="H7" s="137">
        <f>+H2</f>
        <v>14.041176470588235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226" t="s">
        <v>152</v>
      </c>
      <c r="G8" s="226"/>
      <c r="H8" s="137">
        <f>+H5</f>
        <v>8.0431102362204729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62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00" t="s">
        <v>212</v>
      </c>
      <c r="D14" s="97">
        <v>1.61</v>
      </c>
      <c r="E14" s="97">
        <v>1.61</v>
      </c>
      <c r="F14" s="98">
        <f>+E14-D14</f>
        <v>0</v>
      </c>
      <c r="G14" s="98"/>
      <c r="H14" s="98"/>
      <c r="I14" s="98"/>
      <c r="J14" s="99">
        <v>5</v>
      </c>
    </row>
    <row r="15" spans="1:10" ht="15.6" thickTop="1" thickBot="1" x14ac:dyDescent="0.35">
      <c r="A15" s="104" t="s">
        <v>9</v>
      </c>
      <c r="B15" s="146" t="s">
        <v>214</v>
      </c>
      <c r="C15" s="100" t="s">
        <v>212</v>
      </c>
      <c r="D15" s="100">
        <v>0.92</v>
      </c>
      <c r="E15" s="100">
        <v>0.92</v>
      </c>
      <c r="F15" s="98">
        <f>+E15-D15</f>
        <v>0</v>
      </c>
      <c r="G15" s="101"/>
      <c r="H15" s="101"/>
      <c r="I15" s="101"/>
      <c r="J15" s="99">
        <v>11</v>
      </c>
    </row>
    <row r="16" spans="1:10" ht="15.6" thickTop="1" thickBot="1" x14ac:dyDescent="0.35">
      <c r="A16" s="104" t="s">
        <v>13</v>
      </c>
      <c r="B16" s="146" t="s">
        <v>215</v>
      </c>
      <c r="C16" s="100" t="s">
        <v>212</v>
      </c>
      <c r="D16" s="100">
        <v>0.8</v>
      </c>
      <c r="E16" s="100">
        <v>0.8</v>
      </c>
      <c r="F16" s="98">
        <f>+E16-D16</f>
        <v>0</v>
      </c>
      <c r="G16" s="101"/>
      <c r="H16" s="101"/>
      <c r="I16" s="101"/>
      <c r="J16" s="99">
        <v>10</v>
      </c>
    </row>
    <row r="17" spans="1:10" ht="15.6" thickTop="1" thickBot="1" x14ac:dyDescent="0.35">
      <c r="A17" s="103" t="s">
        <v>86</v>
      </c>
      <c r="B17" s="209" t="s">
        <v>212</v>
      </c>
      <c r="C17" s="210"/>
      <c r="D17" s="220">
        <v>169.67</v>
      </c>
      <c r="E17" s="220">
        <v>174.15</v>
      </c>
      <c r="F17" s="220">
        <f>+E17-D17</f>
        <v>4.4800000000000182</v>
      </c>
      <c r="G17" s="102"/>
      <c r="H17" s="102"/>
      <c r="I17" s="102"/>
      <c r="J17" s="99">
        <v>5</v>
      </c>
    </row>
    <row r="18" spans="1:10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102"/>
      <c r="H18" s="102"/>
      <c r="I18" s="102"/>
      <c r="J18" s="99">
        <v>7</v>
      </c>
    </row>
    <row r="19" spans="1:10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102">
        <f>+F17*H2</f>
        <v>62.904470588235547</v>
      </c>
      <c r="H19" s="102"/>
      <c r="I19" s="102"/>
      <c r="J19" s="99">
        <v>10</v>
      </c>
    </row>
    <row r="20" spans="1:10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13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10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15.49</v>
      </c>
      <c r="E22" s="94">
        <v>15.94</v>
      </c>
      <c r="F22" s="98">
        <f t="shared" ref="F22:F27" si="0">+E22-D22</f>
        <v>0.44999999999999929</v>
      </c>
      <c r="G22" s="95">
        <f>+F22*H2</f>
        <v>6.318529411764696</v>
      </c>
      <c r="H22" s="95"/>
      <c r="I22" s="95"/>
      <c r="J22" s="99">
        <v>10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19.25</v>
      </c>
      <c r="E23" s="94">
        <v>21.24</v>
      </c>
      <c r="F23" s="98">
        <f t="shared" si="0"/>
        <v>1.9899999999999984</v>
      </c>
      <c r="G23" s="95">
        <f>+F23*H2</f>
        <v>27.941941176470564</v>
      </c>
      <c r="H23" s="95"/>
      <c r="I23" s="95"/>
      <c r="J23" s="99">
        <v>28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12.36</v>
      </c>
      <c r="E24" s="94">
        <v>12.71</v>
      </c>
      <c r="F24" s="98">
        <f t="shared" si="0"/>
        <v>0.35000000000000142</v>
      </c>
      <c r="G24" s="95">
        <f>+F24*H2</f>
        <v>4.9144117647059025</v>
      </c>
      <c r="H24" s="95"/>
      <c r="I24" s="95"/>
      <c r="J24" s="99">
        <v>6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1.1399999999999999</v>
      </c>
      <c r="E25" s="94">
        <v>1.1399999999999999</v>
      </c>
      <c r="F25" s="98">
        <f t="shared" si="0"/>
        <v>0</v>
      </c>
      <c r="G25" s="95">
        <f>+F25*H2</f>
        <v>0</v>
      </c>
      <c r="H25" s="95"/>
      <c r="I25" s="95"/>
      <c r="J25" s="99">
        <v>0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35.200000000000003</v>
      </c>
      <c r="E26" s="96">
        <v>35.200000000000003</v>
      </c>
      <c r="F26" s="98">
        <f t="shared" si="0"/>
        <v>0</v>
      </c>
      <c r="G26" s="95">
        <f>+F26*H2</f>
        <v>0</v>
      </c>
      <c r="H26" s="96"/>
      <c r="I26" s="96"/>
      <c r="J26" s="99">
        <v>2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159.28</v>
      </c>
      <c r="E27" s="227">
        <v>163.1</v>
      </c>
      <c r="F27" s="220">
        <f t="shared" si="0"/>
        <v>3.8199999999999932</v>
      </c>
      <c r="G27" s="223">
        <f>+F27*H2</f>
        <v>53.63729411764696</v>
      </c>
      <c r="H27" s="223"/>
      <c r="I27" s="223"/>
      <c r="J27" s="99">
        <v>8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11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11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8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15</v>
      </c>
    </row>
    <row r="32" spans="1:10" ht="15.6" thickTop="1" thickBot="1" x14ac:dyDescent="0.35">
      <c r="A32" s="66" t="s">
        <v>92</v>
      </c>
      <c r="B32" s="6"/>
      <c r="C32" s="6"/>
      <c r="D32" s="6">
        <v>39.22</v>
      </c>
      <c r="E32" s="6">
        <v>40.049999999999997</v>
      </c>
      <c r="F32" s="5">
        <f>+E32-D32</f>
        <v>0.82999999999999829</v>
      </c>
      <c r="G32" s="5"/>
      <c r="H32" s="5"/>
      <c r="I32" s="5"/>
      <c r="J32" s="99">
        <f>+F32*H$2</f>
        <v>11.654176470588212</v>
      </c>
    </row>
    <row r="33" spans="1:10" ht="15.6" thickTop="1" thickBot="1" x14ac:dyDescent="0.35">
      <c r="A33" s="66" t="s">
        <v>93</v>
      </c>
      <c r="B33" s="6"/>
      <c r="C33" s="6"/>
      <c r="D33" s="6">
        <v>26.01</v>
      </c>
      <c r="E33" s="6">
        <v>26.48</v>
      </c>
      <c r="F33" s="5">
        <f t="shared" ref="F33:F96" si="1">+E33-D33</f>
        <v>0.46999999999999886</v>
      </c>
      <c r="G33" s="5"/>
      <c r="H33" s="5"/>
      <c r="I33" s="5"/>
      <c r="J33" s="99">
        <f t="shared" ref="J33:J82" si="2">+F33*H$2</f>
        <v>6.5993529411764547</v>
      </c>
    </row>
    <row r="34" spans="1:10" ht="15.6" thickTop="1" thickBot="1" x14ac:dyDescent="0.35">
      <c r="A34" s="66" t="s">
        <v>94</v>
      </c>
      <c r="B34" s="32"/>
      <c r="C34" s="5"/>
      <c r="D34" s="32">
        <v>45.88</v>
      </c>
      <c r="E34" s="32">
        <v>46.5</v>
      </c>
      <c r="F34" s="5">
        <f t="shared" si="1"/>
        <v>0.61999999999999744</v>
      </c>
      <c r="G34" s="5"/>
      <c r="H34" s="5"/>
      <c r="I34" s="5"/>
      <c r="J34" s="99">
        <f t="shared" si="2"/>
        <v>8.7055294117646707</v>
      </c>
    </row>
    <row r="35" spans="1:10" ht="15.6" thickTop="1" thickBot="1" x14ac:dyDescent="0.35">
      <c r="A35" s="66" t="s">
        <v>95</v>
      </c>
      <c r="B35" s="32"/>
      <c r="C35" s="6"/>
      <c r="D35" s="32">
        <v>14.2</v>
      </c>
      <c r="E35" s="32">
        <v>14.37</v>
      </c>
      <c r="F35" s="5">
        <f t="shared" si="1"/>
        <v>0.16999999999999993</v>
      </c>
      <c r="G35" s="5"/>
      <c r="H35" s="5"/>
      <c r="I35" s="5"/>
      <c r="J35" s="99">
        <f t="shared" si="2"/>
        <v>2.3869999999999991</v>
      </c>
    </row>
    <row r="36" spans="1:10" ht="15.6" thickTop="1" thickBot="1" x14ac:dyDescent="0.35">
      <c r="A36" s="66" t="s">
        <v>96</v>
      </c>
      <c r="B36" s="32"/>
      <c r="C36" s="6"/>
      <c r="D36" s="32">
        <v>7.46</v>
      </c>
      <c r="E36" s="32">
        <v>7.46</v>
      </c>
      <c r="F36" s="5">
        <f t="shared" si="1"/>
        <v>0</v>
      </c>
      <c r="G36" s="5"/>
      <c r="H36" s="5"/>
      <c r="I36" s="5"/>
      <c r="J36" s="99">
        <f t="shared" si="2"/>
        <v>0</v>
      </c>
    </row>
    <row r="37" spans="1:10" ht="15.6" thickTop="1" thickBot="1" x14ac:dyDescent="0.35">
      <c r="A37" s="66" t="s">
        <v>97</v>
      </c>
      <c r="B37" s="32"/>
      <c r="C37" s="6"/>
      <c r="D37" s="32">
        <v>22.99</v>
      </c>
      <c r="E37" s="32">
        <v>23.03</v>
      </c>
      <c r="F37" s="5">
        <f t="shared" si="1"/>
        <v>4.00000000000027E-2</v>
      </c>
      <c r="G37" s="5"/>
      <c r="H37" s="5"/>
      <c r="I37" s="5"/>
      <c r="J37" s="99">
        <f t="shared" si="2"/>
        <v>0.56164705882356736</v>
      </c>
    </row>
    <row r="38" spans="1:10" ht="15.6" thickTop="1" thickBot="1" x14ac:dyDescent="0.35">
      <c r="A38" s="66" t="s">
        <v>98</v>
      </c>
      <c r="B38" s="32"/>
      <c r="C38" s="6"/>
      <c r="D38" s="32">
        <v>13.55</v>
      </c>
      <c r="E38" s="32">
        <v>14.8</v>
      </c>
      <c r="F38" s="5">
        <f t="shared" si="1"/>
        <v>1.25</v>
      </c>
      <c r="G38" s="5"/>
      <c r="H38" s="5"/>
      <c r="I38" s="5"/>
      <c r="J38" s="99">
        <f t="shared" si="2"/>
        <v>17.551470588235293</v>
      </c>
    </row>
    <row r="39" spans="1:10" ht="15.6" thickTop="1" thickBot="1" x14ac:dyDescent="0.35">
      <c r="A39" s="66" t="s">
        <v>99</v>
      </c>
      <c r="B39" s="32"/>
      <c r="C39" s="6"/>
      <c r="D39" s="32">
        <v>31.58</v>
      </c>
      <c r="E39" s="32">
        <v>32.24</v>
      </c>
      <c r="F39" s="5">
        <f t="shared" si="1"/>
        <v>0.66000000000000369</v>
      </c>
      <c r="G39" s="5"/>
      <c r="H39" s="5"/>
      <c r="I39" s="5"/>
      <c r="J39" s="99">
        <f t="shared" si="2"/>
        <v>9.2671764705882875</v>
      </c>
    </row>
    <row r="40" spans="1:10" ht="15.6" thickTop="1" thickBot="1" x14ac:dyDescent="0.35">
      <c r="A40" s="66" t="s">
        <v>100</v>
      </c>
      <c r="B40" s="32"/>
      <c r="C40" s="6"/>
      <c r="D40" s="32">
        <v>14.6</v>
      </c>
      <c r="E40" s="32">
        <v>14.6</v>
      </c>
      <c r="F40" s="5">
        <f t="shared" si="1"/>
        <v>0</v>
      </c>
      <c r="G40" s="5"/>
      <c r="H40" s="5"/>
      <c r="I40" s="5"/>
      <c r="J40" s="99">
        <f t="shared" si="2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0.25</v>
      </c>
      <c r="E41" s="32">
        <v>0.37</v>
      </c>
      <c r="F41" s="5">
        <f t="shared" si="1"/>
        <v>0.12</v>
      </c>
      <c r="G41" s="5"/>
      <c r="H41" s="5"/>
      <c r="I41" s="5"/>
      <c r="J41" s="99">
        <f t="shared" si="2"/>
        <v>1.6849411764705882</v>
      </c>
    </row>
    <row r="42" spans="1:10" ht="15.6" thickTop="1" thickBot="1" x14ac:dyDescent="0.35">
      <c r="A42" s="66" t="s">
        <v>102</v>
      </c>
      <c r="B42" s="32"/>
      <c r="C42" s="6"/>
      <c r="D42" s="32">
        <v>3.14</v>
      </c>
      <c r="E42" s="32">
        <v>3.14</v>
      </c>
      <c r="F42" s="5">
        <f t="shared" si="1"/>
        <v>0</v>
      </c>
      <c r="G42" s="5"/>
      <c r="H42" s="5"/>
      <c r="I42" s="5"/>
      <c r="J42" s="99">
        <f t="shared" si="2"/>
        <v>0</v>
      </c>
    </row>
    <row r="43" spans="1:10" ht="15.6" thickTop="1" thickBot="1" x14ac:dyDescent="0.35">
      <c r="A43" s="66" t="s">
        <v>103</v>
      </c>
      <c r="B43" s="32"/>
      <c r="C43" s="6"/>
      <c r="D43" s="32">
        <v>19.600000000000001</v>
      </c>
      <c r="E43" s="32">
        <v>19.89</v>
      </c>
      <c r="F43" s="5">
        <f t="shared" si="1"/>
        <v>0.28999999999999915</v>
      </c>
      <c r="G43" s="5"/>
      <c r="H43" s="5"/>
      <c r="I43" s="5"/>
      <c r="J43" s="99">
        <f t="shared" si="2"/>
        <v>4.0719411764705766</v>
      </c>
    </row>
    <row r="44" spans="1:10" ht="15.6" thickTop="1" thickBot="1" x14ac:dyDescent="0.35">
      <c r="A44" s="66" t="s">
        <v>104</v>
      </c>
      <c r="B44" s="32"/>
      <c r="C44" s="10"/>
      <c r="D44" s="32">
        <v>47.38</v>
      </c>
      <c r="E44" s="32">
        <v>47.89</v>
      </c>
      <c r="F44" s="5">
        <f t="shared" si="1"/>
        <v>0.50999999999999801</v>
      </c>
      <c r="G44" s="5"/>
      <c r="H44" s="5"/>
      <c r="I44" s="5"/>
      <c r="J44" s="99">
        <f t="shared" si="2"/>
        <v>7.1609999999999721</v>
      </c>
    </row>
    <row r="45" spans="1:10" ht="15.6" thickTop="1" thickBot="1" x14ac:dyDescent="0.35">
      <c r="A45" s="66" t="s">
        <v>105</v>
      </c>
      <c r="B45" s="32"/>
      <c r="C45" s="10"/>
      <c r="D45" s="32">
        <v>49.54</v>
      </c>
      <c r="E45" s="32">
        <v>54.8</v>
      </c>
      <c r="F45" s="5">
        <f>+E45-D45</f>
        <v>5.259999999999998</v>
      </c>
      <c r="G45" s="5"/>
      <c r="H45" s="5"/>
      <c r="I45" s="5"/>
      <c r="J45" s="99">
        <f t="shared" si="2"/>
        <v>73.856588235294083</v>
      </c>
    </row>
    <row r="46" spans="1:10" ht="15.6" thickTop="1" thickBot="1" x14ac:dyDescent="0.35">
      <c r="A46" s="66" t="s">
        <v>106</v>
      </c>
      <c r="B46" s="32"/>
      <c r="C46" s="10"/>
      <c r="D46" s="32">
        <v>85.5</v>
      </c>
      <c r="E46" s="32">
        <v>87.01</v>
      </c>
      <c r="F46" s="5">
        <f t="shared" si="1"/>
        <v>1.5100000000000051</v>
      </c>
      <c r="G46" s="5"/>
      <c r="H46" s="5"/>
      <c r="I46" s="5"/>
      <c r="J46" s="99">
        <f t="shared" si="2"/>
        <v>21.202176470588306</v>
      </c>
    </row>
    <row r="47" spans="1:10" ht="15.6" thickTop="1" thickBot="1" x14ac:dyDescent="0.35">
      <c r="A47" s="66" t="s">
        <v>18</v>
      </c>
      <c r="B47" s="32"/>
      <c r="C47" s="10"/>
      <c r="D47" s="32">
        <v>1.86</v>
      </c>
      <c r="E47" s="32">
        <v>1.91</v>
      </c>
      <c r="F47" s="5">
        <f t="shared" si="1"/>
        <v>4.9999999999999822E-2</v>
      </c>
      <c r="G47" s="5"/>
      <c r="H47" s="5"/>
      <c r="I47" s="5"/>
      <c r="J47" s="99">
        <f t="shared" si="2"/>
        <v>0.70205882352940929</v>
      </c>
    </row>
    <row r="48" spans="1:10" ht="15.6" thickTop="1" thickBot="1" x14ac:dyDescent="0.35">
      <c r="A48" s="66" t="s">
        <v>19</v>
      </c>
      <c r="B48" s="32"/>
      <c r="C48" s="10"/>
      <c r="D48" s="32">
        <v>78.48</v>
      </c>
      <c r="E48" s="32">
        <v>79.12</v>
      </c>
      <c r="F48" s="5">
        <f t="shared" si="1"/>
        <v>0.64000000000000057</v>
      </c>
      <c r="G48" s="5"/>
      <c r="H48" s="5"/>
      <c r="I48" s="5"/>
      <c r="J48" s="99">
        <f t="shared" si="2"/>
        <v>8.9863529411764791</v>
      </c>
    </row>
    <row r="49" spans="1:10" ht="15.6" thickTop="1" thickBot="1" x14ac:dyDescent="0.35">
      <c r="A49" s="66" t="s">
        <v>107</v>
      </c>
      <c r="B49" s="32"/>
      <c r="C49" s="10"/>
      <c r="D49" s="32">
        <v>43.54</v>
      </c>
      <c r="E49" s="32">
        <v>45.19</v>
      </c>
      <c r="F49" s="5">
        <f t="shared" si="1"/>
        <v>1.6499999999999986</v>
      </c>
      <c r="G49" s="5"/>
      <c r="H49" s="5"/>
      <c r="I49" s="5"/>
      <c r="J49" s="99">
        <f t="shared" si="2"/>
        <v>23.167941176470567</v>
      </c>
    </row>
    <row r="50" spans="1:10" ht="15.6" thickTop="1" thickBot="1" x14ac:dyDescent="0.35">
      <c r="A50" s="66" t="s">
        <v>108</v>
      </c>
      <c r="B50" s="32"/>
      <c r="C50" s="10"/>
      <c r="D50" s="32">
        <v>5.96</v>
      </c>
      <c r="E50" s="32">
        <v>5.96</v>
      </c>
      <c r="F50" s="5">
        <f t="shared" si="1"/>
        <v>0</v>
      </c>
      <c r="G50" s="5"/>
      <c r="H50" s="5"/>
      <c r="I50" s="5"/>
      <c r="J50" s="99">
        <f t="shared" si="2"/>
        <v>0</v>
      </c>
    </row>
    <row r="51" spans="1:10" ht="15.6" thickTop="1" thickBot="1" x14ac:dyDescent="0.35">
      <c r="A51" s="66" t="s">
        <v>20</v>
      </c>
      <c r="B51" s="32"/>
      <c r="C51" s="10"/>
      <c r="D51" s="32">
        <v>27.43</v>
      </c>
      <c r="E51" s="32">
        <v>28.31</v>
      </c>
      <c r="F51" s="5">
        <f t="shared" si="1"/>
        <v>0.87999999999999901</v>
      </c>
      <c r="G51" s="5"/>
      <c r="H51" s="5"/>
      <c r="I51" s="5"/>
      <c r="J51" s="99">
        <f t="shared" si="2"/>
        <v>12.356235294117633</v>
      </c>
    </row>
    <row r="52" spans="1:10" ht="15.6" thickTop="1" thickBot="1" x14ac:dyDescent="0.35">
      <c r="A52" s="66" t="s">
        <v>21</v>
      </c>
      <c r="B52" s="32"/>
      <c r="C52" s="10"/>
      <c r="D52" s="32">
        <v>5.08</v>
      </c>
      <c r="E52" s="32">
        <v>5.08</v>
      </c>
      <c r="F52" s="5">
        <f t="shared" si="1"/>
        <v>0</v>
      </c>
      <c r="G52" s="5"/>
      <c r="H52" s="5"/>
      <c r="I52" s="5"/>
      <c r="J52" s="99">
        <f t="shared" si="2"/>
        <v>0</v>
      </c>
    </row>
    <row r="53" spans="1:10" ht="15.6" thickTop="1" thickBot="1" x14ac:dyDescent="0.35">
      <c r="A53" s="66" t="s">
        <v>22</v>
      </c>
      <c r="B53" s="32"/>
      <c r="C53" s="10"/>
      <c r="D53" s="32">
        <v>59.17</v>
      </c>
      <c r="E53" s="32">
        <v>60.1</v>
      </c>
      <c r="F53" s="5">
        <f t="shared" si="1"/>
        <v>0.92999999999999972</v>
      </c>
      <c r="G53" s="5"/>
      <c r="H53" s="5"/>
      <c r="I53" s="5"/>
      <c r="J53" s="99">
        <f t="shared" si="2"/>
        <v>13.058294117647055</v>
      </c>
    </row>
    <row r="54" spans="1:10" ht="15.6" thickTop="1" thickBot="1" x14ac:dyDescent="0.35">
      <c r="A54" s="66" t="s">
        <v>23</v>
      </c>
      <c r="B54" s="32"/>
      <c r="C54" s="10"/>
      <c r="D54" s="32">
        <v>13.82</v>
      </c>
      <c r="E54" s="32">
        <v>14.09</v>
      </c>
      <c r="F54" s="5">
        <f t="shared" si="1"/>
        <v>0.26999999999999957</v>
      </c>
      <c r="G54" s="5"/>
      <c r="H54" s="5"/>
      <c r="I54" s="5"/>
      <c r="J54" s="99">
        <f t="shared" si="2"/>
        <v>3.7911176470588175</v>
      </c>
    </row>
    <row r="55" spans="1:10" ht="15.6" thickTop="1" thickBot="1" x14ac:dyDescent="0.35">
      <c r="A55" s="66" t="s">
        <v>24</v>
      </c>
      <c r="B55" s="32"/>
      <c r="C55" s="10"/>
      <c r="D55" s="32">
        <v>12.98</v>
      </c>
      <c r="E55" s="32">
        <v>12.98</v>
      </c>
      <c r="F55" s="5">
        <f t="shared" si="1"/>
        <v>0</v>
      </c>
      <c r="G55" s="5"/>
      <c r="H55" s="5"/>
      <c r="I55" s="5"/>
      <c r="J55" s="99">
        <f t="shared" si="2"/>
        <v>0</v>
      </c>
    </row>
    <row r="56" spans="1:10" ht="15.6" thickTop="1" thickBot="1" x14ac:dyDescent="0.35">
      <c r="A56" s="66" t="s">
        <v>25</v>
      </c>
      <c r="B56" s="32"/>
      <c r="C56" s="10"/>
      <c r="D56" s="32">
        <v>2.2799999999999998</v>
      </c>
      <c r="E56" s="32">
        <v>2.2799999999999998</v>
      </c>
      <c r="F56" s="5">
        <f t="shared" si="1"/>
        <v>0</v>
      </c>
      <c r="G56" s="5"/>
      <c r="H56" s="5"/>
      <c r="I56" s="5"/>
      <c r="J56" s="99">
        <f t="shared" si="2"/>
        <v>0</v>
      </c>
    </row>
    <row r="57" spans="1:10" ht="15.6" thickTop="1" thickBot="1" x14ac:dyDescent="0.35">
      <c r="A57" s="66" t="s">
        <v>26</v>
      </c>
      <c r="B57" s="32"/>
      <c r="C57" s="10"/>
      <c r="D57" s="32">
        <v>18.670000000000002</v>
      </c>
      <c r="E57" s="32">
        <v>19.05</v>
      </c>
      <c r="F57" s="5">
        <f t="shared" si="1"/>
        <v>0.37999999999999901</v>
      </c>
      <c r="G57" s="5"/>
      <c r="H57" s="5"/>
      <c r="I57" s="5"/>
      <c r="J57" s="99">
        <f t="shared" si="2"/>
        <v>5.3356470588235156</v>
      </c>
    </row>
    <row r="58" spans="1:10" ht="15.6" thickTop="1" thickBot="1" x14ac:dyDescent="0.35">
      <c r="A58" s="66" t="s">
        <v>27</v>
      </c>
      <c r="B58" s="32"/>
      <c r="C58" s="10"/>
      <c r="D58" s="32">
        <v>26</v>
      </c>
      <c r="E58" s="32">
        <v>27.17</v>
      </c>
      <c r="F58" s="5">
        <f t="shared" si="1"/>
        <v>1.1700000000000017</v>
      </c>
      <c r="G58" s="5"/>
      <c r="H58" s="5"/>
      <c r="I58" s="5"/>
      <c r="J58" s="99">
        <f t="shared" si="2"/>
        <v>16.428176470588259</v>
      </c>
    </row>
    <row r="59" spans="1:10" ht="15.6" thickTop="1" thickBot="1" x14ac:dyDescent="0.35">
      <c r="A59" s="66" t="s">
        <v>109</v>
      </c>
      <c r="B59" s="32"/>
      <c r="C59" s="10"/>
      <c r="D59" s="32">
        <v>53.12</v>
      </c>
      <c r="E59" s="32">
        <v>53.79</v>
      </c>
      <c r="F59" s="5">
        <f t="shared" si="1"/>
        <v>0.67000000000000171</v>
      </c>
      <c r="G59" s="5"/>
      <c r="H59" s="5"/>
      <c r="I59" s="5"/>
      <c r="J59" s="99">
        <f t="shared" si="2"/>
        <v>9.407588235294142</v>
      </c>
    </row>
    <row r="60" spans="1:10" ht="15.6" thickTop="1" thickBot="1" x14ac:dyDescent="0.35">
      <c r="A60" s="66" t="s">
        <v>28</v>
      </c>
      <c r="B60" s="32"/>
      <c r="C60" s="10"/>
      <c r="D60" s="32">
        <v>9.7799999999999994</v>
      </c>
      <c r="E60" s="32">
        <v>9.8800000000000008</v>
      </c>
      <c r="F60" s="5">
        <f t="shared" si="1"/>
        <v>0.10000000000000142</v>
      </c>
      <c r="G60" s="5"/>
      <c r="H60" s="5"/>
      <c r="I60" s="5"/>
      <c r="J60" s="99">
        <f t="shared" si="2"/>
        <v>1.4041176470588435</v>
      </c>
    </row>
    <row r="61" spans="1:10" ht="15.6" thickTop="1" thickBot="1" x14ac:dyDescent="0.35">
      <c r="A61" s="66" t="s">
        <v>29</v>
      </c>
      <c r="B61" s="32"/>
      <c r="C61" s="10"/>
      <c r="D61" s="32">
        <v>35.01</v>
      </c>
      <c r="E61" s="32">
        <v>35.01</v>
      </c>
      <c r="F61" s="5">
        <f t="shared" si="1"/>
        <v>0</v>
      </c>
      <c r="G61" s="5"/>
      <c r="H61" s="5"/>
      <c r="I61" s="5"/>
      <c r="J61" s="99">
        <f t="shared" si="2"/>
        <v>0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1"/>
        <v>0</v>
      </c>
      <c r="G62" s="5"/>
      <c r="H62" s="5"/>
      <c r="I62" s="5"/>
      <c r="J62" s="99">
        <f t="shared" si="2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6.97</v>
      </c>
      <c r="E63" s="32">
        <v>6.97</v>
      </c>
      <c r="F63" s="5">
        <f t="shared" si="1"/>
        <v>0</v>
      </c>
      <c r="G63" s="5"/>
      <c r="H63" s="5"/>
      <c r="I63" s="5"/>
      <c r="J63" s="99">
        <f t="shared" si="2"/>
        <v>0</v>
      </c>
    </row>
    <row r="64" spans="1:10" ht="15.6" thickTop="1" thickBot="1" x14ac:dyDescent="0.35">
      <c r="A64" s="66" t="s">
        <v>32</v>
      </c>
      <c r="B64" s="32"/>
      <c r="C64" s="10"/>
      <c r="D64" s="32">
        <v>36.53</v>
      </c>
      <c r="E64" s="32">
        <v>37.520000000000003</v>
      </c>
      <c r="F64" s="5">
        <f t="shared" si="1"/>
        <v>0.99000000000000199</v>
      </c>
      <c r="G64" s="5"/>
      <c r="H64" s="5"/>
      <c r="I64" s="5"/>
      <c r="J64" s="99">
        <f t="shared" si="2"/>
        <v>13.900764705882381</v>
      </c>
    </row>
    <row r="65" spans="1:10" ht="15.6" thickTop="1" thickBot="1" x14ac:dyDescent="0.35">
      <c r="A65" s="66" t="s">
        <v>33</v>
      </c>
      <c r="B65" s="32"/>
      <c r="C65" s="10"/>
      <c r="D65" s="32">
        <v>20.67</v>
      </c>
      <c r="E65" s="32">
        <v>21.05</v>
      </c>
      <c r="F65" s="5">
        <f t="shared" si="1"/>
        <v>0.37999999999999901</v>
      </c>
      <c r="G65" s="5"/>
      <c r="H65" s="5"/>
      <c r="I65" s="5"/>
      <c r="J65" s="99">
        <f t="shared" si="2"/>
        <v>5.3356470588235156</v>
      </c>
    </row>
    <row r="66" spans="1:10" ht="15.6" thickTop="1" thickBot="1" x14ac:dyDescent="0.35">
      <c r="A66" s="66" t="s">
        <v>34</v>
      </c>
      <c r="B66" s="32"/>
      <c r="C66" s="10"/>
      <c r="D66" s="32">
        <v>15.95</v>
      </c>
      <c r="E66" s="32">
        <v>16.059999999999999</v>
      </c>
      <c r="F66" s="5">
        <f t="shared" si="1"/>
        <v>0.10999999999999943</v>
      </c>
      <c r="G66" s="5"/>
      <c r="H66" s="5"/>
      <c r="I66" s="5"/>
      <c r="J66" s="99">
        <f t="shared" si="2"/>
        <v>1.5445294117646979</v>
      </c>
    </row>
    <row r="67" spans="1:10" ht="15.6" thickTop="1" thickBot="1" x14ac:dyDescent="0.35">
      <c r="A67" s="66" t="s">
        <v>110</v>
      </c>
      <c r="B67" s="32"/>
      <c r="C67" s="10"/>
      <c r="D67" s="32">
        <v>1</v>
      </c>
      <c r="E67" s="32">
        <v>1</v>
      </c>
      <c r="F67" s="5">
        <f t="shared" si="1"/>
        <v>0</v>
      </c>
      <c r="G67" s="5"/>
      <c r="H67" s="5"/>
      <c r="I67" s="5"/>
      <c r="J67" s="99">
        <f t="shared" si="2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50.01</v>
      </c>
      <c r="E68" s="32">
        <v>51.38</v>
      </c>
      <c r="F68" s="5">
        <f t="shared" si="1"/>
        <v>1.3700000000000045</v>
      </c>
      <c r="G68" s="5"/>
      <c r="H68" s="5"/>
      <c r="I68" s="5"/>
      <c r="J68" s="99">
        <f t="shared" si="2"/>
        <v>19.236411764705945</v>
      </c>
    </row>
    <row r="69" spans="1:10" ht="15.6" thickTop="1" thickBot="1" x14ac:dyDescent="0.35">
      <c r="A69" s="66" t="s">
        <v>111</v>
      </c>
      <c r="B69" s="32"/>
      <c r="C69" s="10"/>
      <c r="D69" s="32">
        <v>1.41</v>
      </c>
      <c r="E69" s="32">
        <v>1.41</v>
      </c>
      <c r="F69" s="5">
        <f t="shared" si="1"/>
        <v>0</v>
      </c>
      <c r="G69" s="5"/>
      <c r="H69" s="5"/>
      <c r="I69" s="5"/>
      <c r="J69" s="99">
        <f t="shared" si="2"/>
        <v>0</v>
      </c>
    </row>
    <row r="70" spans="1:10" ht="15.6" thickTop="1" thickBot="1" x14ac:dyDescent="0.35">
      <c r="A70" s="66" t="s">
        <v>36</v>
      </c>
      <c r="B70" s="32"/>
      <c r="C70" s="10"/>
      <c r="D70" s="32">
        <v>56.45</v>
      </c>
      <c r="E70" s="32">
        <v>56.45</v>
      </c>
      <c r="F70" s="5">
        <f t="shared" si="1"/>
        <v>0</v>
      </c>
      <c r="G70" s="5"/>
      <c r="H70" s="5"/>
      <c r="I70" s="5"/>
      <c r="J70" s="99">
        <f t="shared" si="2"/>
        <v>0</v>
      </c>
    </row>
    <row r="71" spans="1:10" ht="15.6" thickTop="1" thickBot="1" x14ac:dyDescent="0.35">
      <c r="A71" s="66" t="s">
        <v>37</v>
      </c>
      <c r="B71" s="32"/>
      <c r="C71" s="10"/>
      <c r="D71" s="32">
        <v>17.899999999999999</v>
      </c>
      <c r="E71" s="32">
        <v>18.989999999999998</v>
      </c>
      <c r="F71" s="5">
        <f t="shared" si="1"/>
        <v>1.0899999999999999</v>
      </c>
      <c r="G71" s="5"/>
      <c r="H71" s="5"/>
      <c r="I71" s="5"/>
      <c r="J71" s="99">
        <f t="shared" si="2"/>
        <v>15.304882352941174</v>
      </c>
    </row>
    <row r="72" spans="1:10" ht="15.6" thickTop="1" thickBot="1" x14ac:dyDescent="0.35">
      <c r="A72" s="66" t="s">
        <v>38</v>
      </c>
      <c r="B72" s="32"/>
      <c r="C72" s="10"/>
      <c r="D72" s="32">
        <v>2.21</v>
      </c>
      <c r="E72" s="32">
        <v>2.21</v>
      </c>
      <c r="F72" s="5">
        <f t="shared" si="1"/>
        <v>0</v>
      </c>
      <c r="G72" s="5"/>
      <c r="H72" s="5"/>
      <c r="I72" s="5"/>
      <c r="J72" s="99">
        <f t="shared" si="2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1.44</v>
      </c>
      <c r="E73" s="32">
        <v>1.44</v>
      </c>
      <c r="F73" s="5">
        <f t="shared" si="1"/>
        <v>0</v>
      </c>
      <c r="G73" s="5"/>
      <c r="H73" s="5"/>
      <c r="I73" s="5"/>
      <c r="J73" s="99">
        <f t="shared" si="2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2.25</v>
      </c>
      <c r="E74" s="32">
        <v>2.5</v>
      </c>
      <c r="F74" s="5">
        <f t="shared" si="1"/>
        <v>0.25</v>
      </c>
      <c r="G74" s="5"/>
      <c r="H74" s="5"/>
      <c r="I74" s="5"/>
      <c r="J74" s="99">
        <f t="shared" si="2"/>
        <v>3.5102941176470588</v>
      </c>
    </row>
    <row r="75" spans="1:10" ht="15.6" thickTop="1" thickBot="1" x14ac:dyDescent="0.35">
      <c r="A75" s="66" t="s">
        <v>112</v>
      </c>
      <c r="B75" s="32"/>
      <c r="C75" s="10"/>
      <c r="D75" s="32">
        <v>1.2</v>
      </c>
      <c r="E75" s="32">
        <v>1.2</v>
      </c>
      <c r="F75" s="5">
        <f t="shared" si="1"/>
        <v>0</v>
      </c>
      <c r="G75" s="5"/>
      <c r="H75" s="5"/>
      <c r="I75" s="5"/>
      <c r="J75" s="99">
        <f t="shared" si="2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15.79</v>
      </c>
      <c r="E76" s="32">
        <v>16.23</v>
      </c>
      <c r="F76" s="5">
        <f t="shared" si="1"/>
        <v>0.44000000000000128</v>
      </c>
      <c r="G76" s="5"/>
      <c r="H76" s="5"/>
      <c r="I76" s="5"/>
      <c r="J76" s="99">
        <f t="shared" si="2"/>
        <v>6.1781176470588415</v>
      </c>
    </row>
    <row r="77" spans="1:10" ht="15.6" thickTop="1" thickBot="1" x14ac:dyDescent="0.35">
      <c r="A77" s="66" t="s">
        <v>114</v>
      </c>
      <c r="B77" s="32"/>
      <c r="C77" s="10"/>
      <c r="D77" s="32">
        <v>10.050000000000001</v>
      </c>
      <c r="E77" s="32">
        <v>10.050000000000001</v>
      </c>
      <c r="F77" s="5">
        <f t="shared" si="1"/>
        <v>0</v>
      </c>
      <c r="G77" s="5"/>
      <c r="H77" s="5"/>
      <c r="I77" s="5"/>
      <c r="J77" s="99">
        <f t="shared" si="2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1.97</v>
      </c>
      <c r="E78" s="32">
        <v>1.97</v>
      </c>
      <c r="F78" s="5">
        <f t="shared" si="1"/>
        <v>0</v>
      </c>
      <c r="G78" s="5"/>
      <c r="H78" s="5"/>
      <c r="I78" s="5"/>
      <c r="J78" s="99">
        <f t="shared" si="2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5.71</v>
      </c>
      <c r="E79" s="32">
        <v>5.71</v>
      </c>
      <c r="F79" s="5">
        <f t="shared" si="1"/>
        <v>0</v>
      </c>
      <c r="G79" s="5"/>
      <c r="H79" s="5"/>
      <c r="I79" s="5"/>
      <c r="J79" s="99">
        <f t="shared" si="2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3.07</v>
      </c>
      <c r="E80" s="32">
        <v>3.18</v>
      </c>
      <c r="F80" s="5">
        <f t="shared" si="1"/>
        <v>0.11000000000000032</v>
      </c>
      <c r="G80" s="5"/>
      <c r="H80" s="5"/>
      <c r="I80" s="5"/>
      <c r="J80" s="99">
        <f t="shared" si="2"/>
        <v>1.5445294117647104</v>
      </c>
    </row>
    <row r="81" spans="1:11" ht="15.6" thickTop="1" thickBot="1" x14ac:dyDescent="0.35">
      <c r="A81" s="66" t="s">
        <v>42</v>
      </c>
      <c r="B81" s="32"/>
      <c r="C81" s="10"/>
      <c r="D81" s="32">
        <v>6.33</v>
      </c>
      <c r="E81" s="32">
        <v>6.33</v>
      </c>
      <c r="F81" s="5">
        <f t="shared" si="1"/>
        <v>0</v>
      </c>
      <c r="G81" s="5"/>
      <c r="H81" s="5"/>
      <c r="I81" s="5"/>
      <c r="J81" s="99">
        <f t="shared" si="2"/>
        <v>0</v>
      </c>
    </row>
    <row r="82" spans="1:11" ht="15" thickTop="1" x14ac:dyDescent="0.3">
      <c r="A82" s="66" t="s">
        <v>117</v>
      </c>
      <c r="B82" s="32"/>
      <c r="C82" s="10"/>
      <c r="D82" s="32">
        <v>1.57</v>
      </c>
      <c r="E82" s="32">
        <v>1.57</v>
      </c>
      <c r="F82" s="5">
        <f t="shared" si="1"/>
        <v>0</v>
      </c>
      <c r="G82" s="5"/>
      <c r="H82" s="5"/>
      <c r="I82" s="5"/>
      <c r="J82" s="99">
        <f t="shared" si="2"/>
        <v>0</v>
      </c>
      <c r="K82" s="56">
        <f>SUM(J14:J82)</f>
        <v>495.89570588235307</v>
      </c>
    </row>
    <row r="83" spans="1:11" x14ac:dyDescent="0.3">
      <c r="A83" s="68" t="s">
        <v>43</v>
      </c>
      <c r="B83" s="32"/>
      <c r="C83" s="10"/>
      <c r="D83" s="32">
        <v>192.97</v>
      </c>
      <c r="E83" s="32">
        <v>197.48</v>
      </c>
      <c r="F83" s="5">
        <f t="shared" si="1"/>
        <v>4.5099999999999909</v>
      </c>
      <c r="G83" s="5"/>
      <c r="H83" s="5"/>
      <c r="I83" s="5"/>
      <c r="J83" s="7">
        <f>+F83*H$5</f>
        <v>36.274427165354261</v>
      </c>
    </row>
    <row r="84" spans="1:11" x14ac:dyDescent="0.3">
      <c r="A84" s="68" t="s">
        <v>44</v>
      </c>
      <c r="B84" s="32"/>
      <c r="C84" s="10"/>
      <c r="D84" s="32">
        <v>198.32</v>
      </c>
      <c r="E84" s="32">
        <v>208.31</v>
      </c>
      <c r="F84" s="5">
        <f t="shared" si="1"/>
        <v>9.9900000000000091</v>
      </c>
      <c r="G84" s="33"/>
      <c r="H84" s="5"/>
      <c r="I84" s="5"/>
      <c r="J84" s="7">
        <f t="shared" ref="J84:J147" si="3">+F84*H$5</f>
        <v>80.350671259842599</v>
      </c>
    </row>
    <row r="85" spans="1:11" x14ac:dyDescent="0.3">
      <c r="A85" s="68" t="s">
        <v>118</v>
      </c>
      <c r="B85" s="32"/>
      <c r="C85" s="10"/>
      <c r="D85" s="32">
        <v>269.31</v>
      </c>
      <c r="E85" s="32">
        <v>276.01</v>
      </c>
      <c r="F85" s="5">
        <f t="shared" si="1"/>
        <v>6.6999999999999886</v>
      </c>
      <c r="G85" s="33"/>
      <c r="H85" s="5"/>
      <c r="I85" s="5"/>
      <c r="J85" s="7">
        <f t="shared" si="3"/>
        <v>53.888838582677074</v>
      </c>
    </row>
    <row r="86" spans="1:11" x14ac:dyDescent="0.3">
      <c r="A86" s="68" t="s">
        <v>119</v>
      </c>
      <c r="B86" s="32"/>
      <c r="C86" s="10"/>
      <c r="D86" s="32">
        <v>72.41</v>
      </c>
      <c r="E86" s="32">
        <v>76.37</v>
      </c>
      <c r="F86" s="5">
        <f t="shared" si="1"/>
        <v>3.960000000000008</v>
      </c>
      <c r="G86" s="33"/>
      <c r="H86" s="5"/>
      <c r="I86" s="5"/>
      <c r="J86" s="7">
        <f t="shared" si="3"/>
        <v>31.850716535433136</v>
      </c>
    </row>
    <row r="87" spans="1:11" x14ac:dyDescent="0.3">
      <c r="A87" s="68" t="s">
        <v>45</v>
      </c>
      <c r="B87" s="32"/>
      <c r="C87" s="10"/>
      <c r="D87" s="32">
        <v>163.9</v>
      </c>
      <c r="E87" s="32">
        <v>168.39</v>
      </c>
      <c r="F87" s="5">
        <f t="shared" si="1"/>
        <v>4.4899999999999807</v>
      </c>
      <c r="G87" s="33"/>
      <c r="H87" s="5"/>
      <c r="I87" s="5"/>
      <c r="J87" s="7">
        <f t="shared" si="3"/>
        <v>36.113564960629766</v>
      </c>
    </row>
    <row r="88" spans="1:11" x14ac:dyDescent="0.3">
      <c r="A88" s="68" t="s">
        <v>46</v>
      </c>
      <c r="B88" s="32"/>
      <c r="C88" s="10"/>
      <c r="D88" s="32">
        <v>364.29</v>
      </c>
      <c r="E88" s="32">
        <v>366.12</v>
      </c>
      <c r="F88" s="5">
        <f t="shared" si="1"/>
        <v>1.8299999999999841</v>
      </c>
      <c r="G88" s="33"/>
      <c r="H88" s="5"/>
      <c r="I88" s="5"/>
      <c r="J88" s="7">
        <f t="shared" si="3"/>
        <v>14.718891732283337</v>
      </c>
    </row>
    <row r="89" spans="1:11" x14ac:dyDescent="0.3">
      <c r="A89" s="68" t="s">
        <v>47</v>
      </c>
      <c r="B89" s="32"/>
      <c r="C89" s="10"/>
      <c r="D89" s="32">
        <v>64.010000000000005</v>
      </c>
      <c r="E89" s="32">
        <v>65.900000000000006</v>
      </c>
      <c r="F89" s="5">
        <f t="shared" si="1"/>
        <v>1.8900000000000006</v>
      </c>
      <c r="G89" s="33"/>
      <c r="H89" s="5"/>
      <c r="I89" s="5"/>
      <c r="J89" s="7">
        <f t="shared" si="3"/>
        <v>15.201478346456698</v>
      </c>
    </row>
    <row r="90" spans="1:11" x14ac:dyDescent="0.3">
      <c r="A90" s="68" t="s">
        <v>48</v>
      </c>
      <c r="B90" s="32"/>
      <c r="C90" s="10"/>
      <c r="D90" s="32">
        <v>249.26</v>
      </c>
      <c r="E90" s="32">
        <v>257.04000000000002</v>
      </c>
      <c r="F90" s="5">
        <f t="shared" si="1"/>
        <v>7.7800000000000296</v>
      </c>
      <c r="G90" s="33"/>
      <c r="H90" s="5"/>
      <c r="I90" s="5"/>
      <c r="J90" s="7">
        <f t="shared" si="3"/>
        <v>62.575397637795518</v>
      </c>
    </row>
    <row r="91" spans="1:11" x14ac:dyDescent="0.3">
      <c r="A91" s="68" t="s">
        <v>49</v>
      </c>
      <c r="B91" s="32"/>
      <c r="C91" s="10"/>
      <c r="D91" s="32">
        <v>323.99</v>
      </c>
      <c r="E91" s="32">
        <v>333.97</v>
      </c>
      <c r="F91" s="5">
        <f t="shared" si="1"/>
        <v>9.9800000000000182</v>
      </c>
      <c r="G91" s="33"/>
      <c r="H91" s="5"/>
      <c r="I91" s="5"/>
      <c r="J91" s="7">
        <f t="shared" si="3"/>
        <v>80.270240157480472</v>
      </c>
    </row>
    <row r="92" spans="1:11" x14ac:dyDescent="0.3">
      <c r="A92" s="68" t="s">
        <v>50</v>
      </c>
      <c r="B92" s="32"/>
      <c r="C92" s="10"/>
      <c r="D92" s="32">
        <v>486.5</v>
      </c>
      <c r="E92" s="32">
        <v>500.77</v>
      </c>
      <c r="F92" s="5">
        <f t="shared" si="1"/>
        <v>14.269999999999982</v>
      </c>
      <c r="G92" s="33"/>
      <c r="H92" s="5"/>
      <c r="I92" s="5"/>
      <c r="J92" s="7">
        <f t="shared" si="3"/>
        <v>114.77518307086601</v>
      </c>
    </row>
    <row r="93" spans="1:11" x14ac:dyDescent="0.3">
      <c r="A93" s="68" t="s">
        <v>51</v>
      </c>
      <c r="B93" s="32"/>
      <c r="C93" s="10"/>
      <c r="D93" s="32">
        <v>142.97</v>
      </c>
      <c r="E93" s="32">
        <v>151.04</v>
      </c>
      <c r="F93" s="5">
        <f t="shared" si="1"/>
        <v>8.0699999999999932</v>
      </c>
      <c r="G93" s="33"/>
      <c r="H93" s="5"/>
      <c r="I93" s="5"/>
      <c r="J93" s="7">
        <f t="shared" si="3"/>
        <v>64.907899606299168</v>
      </c>
    </row>
    <row r="94" spans="1:11" x14ac:dyDescent="0.3">
      <c r="A94" s="68" t="s">
        <v>52</v>
      </c>
      <c r="B94" s="32"/>
      <c r="C94" s="10"/>
      <c r="D94" s="32">
        <v>75.97</v>
      </c>
      <c r="E94" s="32">
        <v>75.97</v>
      </c>
      <c r="F94" s="5">
        <f t="shared" si="1"/>
        <v>0</v>
      </c>
      <c r="G94" s="33"/>
      <c r="H94" s="5"/>
      <c r="I94" s="5"/>
      <c r="J94" s="7">
        <f t="shared" si="3"/>
        <v>0</v>
      </c>
    </row>
    <row r="95" spans="1:11" x14ac:dyDescent="0.3">
      <c r="A95" s="68" t="s">
        <v>120</v>
      </c>
      <c r="B95" s="32"/>
      <c r="C95" s="10"/>
      <c r="D95" s="32">
        <v>517.5</v>
      </c>
      <c r="E95" s="32">
        <v>529.01</v>
      </c>
      <c r="F95" s="5">
        <f t="shared" si="1"/>
        <v>11.509999999999991</v>
      </c>
      <c r="G95" s="33"/>
      <c r="H95" s="5"/>
      <c r="I95" s="5"/>
      <c r="J95" s="7">
        <f t="shared" si="3"/>
        <v>92.576198818897566</v>
      </c>
    </row>
    <row r="96" spans="1:11" x14ac:dyDescent="0.3">
      <c r="A96" s="68" t="s">
        <v>53</v>
      </c>
      <c r="B96" s="32"/>
      <c r="C96" s="10"/>
      <c r="D96" s="32">
        <v>234.69</v>
      </c>
      <c r="E96" s="32">
        <v>239.32</v>
      </c>
      <c r="F96" s="5">
        <f t="shared" si="1"/>
        <v>4.6299999999999955</v>
      </c>
      <c r="G96" s="33"/>
      <c r="H96" s="5"/>
      <c r="I96" s="5"/>
      <c r="J96" s="7">
        <f t="shared" si="3"/>
        <v>37.239600393700755</v>
      </c>
    </row>
    <row r="97" spans="1:10" x14ac:dyDescent="0.3">
      <c r="A97" s="68" t="s">
        <v>121</v>
      </c>
      <c r="B97" s="32"/>
      <c r="C97" s="10"/>
      <c r="D97" s="32">
        <v>110.7</v>
      </c>
      <c r="E97" s="32">
        <v>120.94</v>
      </c>
      <c r="F97" s="5">
        <f t="shared" ref="F97:F151" si="4">+E97-D97</f>
        <v>10.239999999999995</v>
      </c>
      <c r="G97" s="33"/>
      <c r="H97" s="5"/>
      <c r="I97" s="5"/>
      <c r="J97" s="7">
        <f t="shared" si="3"/>
        <v>82.3614488188976</v>
      </c>
    </row>
    <row r="98" spans="1:10" x14ac:dyDescent="0.3">
      <c r="A98" s="68" t="s">
        <v>54</v>
      </c>
      <c r="B98" s="32"/>
      <c r="C98" s="10"/>
      <c r="D98" s="32">
        <v>123.78</v>
      </c>
      <c r="E98" s="32">
        <v>125.48</v>
      </c>
      <c r="F98" s="5">
        <f t="shared" si="4"/>
        <v>1.7000000000000028</v>
      </c>
      <c r="G98" s="33"/>
      <c r="H98" s="5"/>
      <c r="I98" s="5"/>
      <c r="J98" s="7">
        <f t="shared" si="3"/>
        <v>13.673287401574827</v>
      </c>
    </row>
    <row r="99" spans="1:10" x14ac:dyDescent="0.3">
      <c r="A99" s="68" t="s">
        <v>55</v>
      </c>
      <c r="B99" s="32"/>
      <c r="C99" s="10"/>
      <c r="D99" s="32">
        <v>167.69</v>
      </c>
      <c r="E99" s="32">
        <v>173.95</v>
      </c>
      <c r="F99" s="5">
        <f t="shared" si="4"/>
        <v>6.2599999999999909</v>
      </c>
      <c r="G99" s="33"/>
      <c r="H99" s="5"/>
      <c r="I99" s="5"/>
      <c r="J99" s="7">
        <f t="shared" si="3"/>
        <v>50.349870078740089</v>
      </c>
    </row>
    <row r="100" spans="1:10" x14ac:dyDescent="0.3">
      <c r="A100" s="68" t="s">
        <v>122</v>
      </c>
      <c r="B100" s="32"/>
      <c r="C100" s="10"/>
      <c r="D100" s="32">
        <v>556.87</v>
      </c>
      <c r="E100" s="32">
        <v>578.97</v>
      </c>
      <c r="F100" s="5">
        <f t="shared" si="4"/>
        <v>22.100000000000023</v>
      </c>
      <c r="G100" s="33"/>
      <c r="H100" s="5"/>
      <c r="I100" s="5"/>
      <c r="J100" s="7">
        <v>95</v>
      </c>
    </row>
    <row r="101" spans="1:10" x14ac:dyDescent="0.3">
      <c r="A101" s="68" t="s">
        <v>56</v>
      </c>
      <c r="B101" s="32"/>
      <c r="C101" s="10"/>
      <c r="D101" s="32">
        <v>207.53</v>
      </c>
      <c r="E101" s="32">
        <v>212.65</v>
      </c>
      <c r="F101" s="5">
        <f t="shared" si="4"/>
        <v>5.1200000000000045</v>
      </c>
      <c r="G101" s="33"/>
      <c r="H101" s="5"/>
      <c r="I101" s="5"/>
      <c r="J101" s="7">
        <f t="shared" si="3"/>
        <v>41.180724409448857</v>
      </c>
    </row>
    <row r="102" spans="1:10" x14ac:dyDescent="0.3">
      <c r="A102" s="66" t="s">
        <v>57</v>
      </c>
      <c r="B102" s="32"/>
      <c r="C102" s="10"/>
      <c r="D102" s="32">
        <v>250.69</v>
      </c>
      <c r="E102" s="32">
        <v>261.8</v>
      </c>
      <c r="F102" s="5">
        <f t="shared" si="4"/>
        <v>11.110000000000014</v>
      </c>
      <c r="G102" s="33"/>
      <c r="H102" s="5"/>
      <c r="I102" s="5"/>
      <c r="J102" s="7">
        <f t="shared" si="3"/>
        <v>89.358954724409557</v>
      </c>
    </row>
    <row r="103" spans="1:10" x14ac:dyDescent="0.3">
      <c r="A103" s="66" t="s">
        <v>58</v>
      </c>
      <c r="B103" s="32"/>
      <c r="C103" s="10"/>
      <c r="D103" s="32">
        <v>5.07</v>
      </c>
      <c r="E103" s="32">
        <v>5.07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0" x14ac:dyDescent="0.3">
      <c r="A104" s="68" t="s">
        <v>59</v>
      </c>
      <c r="B104" s="32"/>
      <c r="C104" s="10"/>
      <c r="D104" s="32">
        <v>833.4</v>
      </c>
      <c r="E104" s="32">
        <v>849.09</v>
      </c>
      <c r="F104" s="5">
        <f t="shared" si="4"/>
        <v>15.690000000000055</v>
      </c>
      <c r="G104" s="33"/>
      <c r="H104" s="5"/>
      <c r="I104" s="5"/>
      <c r="J104" s="7">
        <f t="shared" si="3"/>
        <v>126.19639960629966</v>
      </c>
    </row>
    <row r="105" spans="1:10" x14ac:dyDescent="0.3">
      <c r="A105" s="68" t="s">
        <v>60</v>
      </c>
      <c r="B105" s="32"/>
      <c r="C105" s="10"/>
      <c r="D105" s="32">
        <v>155.31</v>
      </c>
      <c r="E105" s="32">
        <v>160.56</v>
      </c>
      <c r="F105" s="5">
        <f t="shared" si="4"/>
        <v>5.25</v>
      </c>
      <c r="G105" s="33"/>
      <c r="H105" s="5"/>
      <c r="I105" s="5"/>
      <c r="J105" s="7">
        <f t="shared" si="3"/>
        <v>42.226328740157484</v>
      </c>
    </row>
    <row r="106" spans="1:10" x14ac:dyDescent="0.3">
      <c r="A106" s="68" t="s">
        <v>61</v>
      </c>
      <c r="B106" s="32"/>
      <c r="C106" s="10"/>
      <c r="D106" s="32">
        <v>163.01</v>
      </c>
      <c r="E106" s="32">
        <v>166.05</v>
      </c>
      <c r="F106" s="5">
        <f t="shared" si="4"/>
        <v>3.0400000000000205</v>
      </c>
      <c r="G106" s="33"/>
      <c r="H106" s="5"/>
      <c r="I106" s="5"/>
      <c r="J106" s="7">
        <f t="shared" si="3"/>
        <v>24.451055118110403</v>
      </c>
    </row>
    <row r="107" spans="1:10" x14ac:dyDescent="0.3">
      <c r="A107" s="68" t="s">
        <v>62</v>
      </c>
      <c r="B107" s="32"/>
      <c r="C107" s="10"/>
      <c r="D107" s="32">
        <v>593.41</v>
      </c>
      <c r="E107" s="32">
        <v>610.03</v>
      </c>
      <c r="F107" s="5">
        <f t="shared" si="4"/>
        <v>16.620000000000005</v>
      </c>
      <c r="G107" s="33"/>
      <c r="H107" s="5"/>
      <c r="I107" s="5"/>
      <c r="J107" s="7">
        <f t="shared" si="3"/>
        <v>133.67649212598431</v>
      </c>
    </row>
    <row r="108" spans="1:10" x14ac:dyDescent="0.3">
      <c r="A108" s="68" t="s">
        <v>63</v>
      </c>
      <c r="B108" s="32"/>
      <c r="C108" s="10"/>
      <c r="D108" s="32">
        <v>271.97000000000003</v>
      </c>
      <c r="E108" s="32">
        <v>277.54000000000002</v>
      </c>
      <c r="F108" s="5">
        <f t="shared" si="4"/>
        <v>5.5699999999999932</v>
      </c>
      <c r="G108" s="33"/>
      <c r="H108" s="5"/>
      <c r="I108" s="5"/>
      <c r="J108" s="7">
        <f t="shared" si="3"/>
        <v>44.800124015747983</v>
      </c>
    </row>
    <row r="109" spans="1:10" x14ac:dyDescent="0.3">
      <c r="A109" s="68" t="s">
        <v>123</v>
      </c>
      <c r="B109" s="32"/>
      <c r="C109" s="10"/>
      <c r="D109" s="32">
        <v>78.260000000000005</v>
      </c>
      <c r="E109" s="32">
        <v>81.010000000000005</v>
      </c>
      <c r="F109" s="5">
        <f t="shared" si="4"/>
        <v>2.75</v>
      </c>
      <c r="G109" s="33"/>
      <c r="H109" s="5"/>
      <c r="I109" s="5"/>
      <c r="J109" s="7">
        <f t="shared" si="3"/>
        <v>22.118553149606299</v>
      </c>
    </row>
    <row r="110" spans="1:10" x14ac:dyDescent="0.3">
      <c r="A110" s="68" t="s">
        <v>64</v>
      </c>
      <c r="B110" s="32"/>
      <c r="C110" s="10"/>
      <c r="D110" s="32">
        <v>99.98</v>
      </c>
      <c r="E110" s="32">
        <v>106.74</v>
      </c>
      <c r="F110" s="5">
        <f t="shared" si="4"/>
        <v>6.7599999999999909</v>
      </c>
      <c r="G110" s="33"/>
      <c r="H110" s="5"/>
      <c r="I110" s="5"/>
      <c r="J110" s="7">
        <f t="shared" si="3"/>
        <v>54.371425196850325</v>
      </c>
    </row>
    <row r="111" spans="1:10" x14ac:dyDescent="0.3">
      <c r="A111" s="68" t="s">
        <v>65</v>
      </c>
      <c r="B111" s="32"/>
      <c r="C111" s="10"/>
      <c r="D111" s="32">
        <v>226.21</v>
      </c>
      <c r="E111" s="32">
        <v>237.29</v>
      </c>
      <c r="F111" s="5">
        <f t="shared" si="4"/>
        <v>11.079999999999984</v>
      </c>
      <c r="G111" s="33"/>
      <c r="H111" s="5"/>
      <c r="I111" s="5"/>
      <c r="J111" s="7">
        <f t="shared" si="3"/>
        <v>89.117661417322708</v>
      </c>
    </row>
    <row r="112" spans="1:10" x14ac:dyDescent="0.3">
      <c r="A112" s="68" t="s">
        <v>66</v>
      </c>
      <c r="B112" s="32"/>
      <c r="C112" s="10"/>
      <c r="D112" s="32">
        <v>120.39</v>
      </c>
      <c r="E112" s="32">
        <v>120.39</v>
      </c>
      <c r="F112" s="5">
        <f t="shared" si="4"/>
        <v>0</v>
      </c>
      <c r="G112" s="33"/>
      <c r="H112" s="5"/>
      <c r="I112" s="5"/>
      <c r="J112" s="7">
        <f t="shared" si="3"/>
        <v>0</v>
      </c>
    </row>
    <row r="113" spans="1:10" x14ac:dyDescent="0.3">
      <c r="A113" s="68" t="s">
        <v>124</v>
      </c>
      <c r="B113" s="32"/>
      <c r="C113" s="10"/>
      <c r="D113" s="32">
        <v>55.17</v>
      </c>
      <c r="E113" s="32">
        <v>57.58</v>
      </c>
      <c r="F113" s="5">
        <f t="shared" si="4"/>
        <v>2.4099999999999966</v>
      </c>
      <c r="G113" s="33"/>
      <c r="H113" s="5"/>
      <c r="I113" s="5"/>
      <c r="J113" s="7">
        <f t="shared" si="3"/>
        <v>19.383895669291313</v>
      </c>
    </row>
    <row r="114" spans="1:10" x14ac:dyDescent="0.3">
      <c r="A114" s="68" t="s">
        <v>67</v>
      </c>
      <c r="B114" s="32"/>
      <c r="C114" s="10"/>
      <c r="D114" s="32">
        <v>94.51</v>
      </c>
      <c r="E114" s="32">
        <v>95.97</v>
      </c>
      <c r="F114" s="5">
        <f t="shared" si="4"/>
        <v>1.4599999999999937</v>
      </c>
      <c r="G114" s="33"/>
      <c r="H114" s="5"/>
      <c r="I114" s="5"/>
      <c r="J114" s="7">
        <f t="shared" si="3"/>
        <v>11.742940944881839</v>
      </c>
    </row>
    <row r="115" spans="1:10" x14ac:dyDescent="0.3">
      <c r="A115" s="51" t="s">
        <v>68</v>
      </c>
      <c r="B115" s="32"/>
      <c r="C115" s="51"/>
      <c r="D115" s="9">
        <v>239.49</v>
      </c>
      <c r="E115" s="9">
        <v>246.88</v>
      </c>
      <c r="F115" s="5">
        <f t="shared" si="4"/>
        <v>7.3899999999999864</v>
      </c>
      <c r="G115" s="33"/>
      <c r="H115" s="5"/>
      <c r="I115" s="5"/>
      <c r="J115" s="7">
        <f t="shared" si="3"/>
        <v>59.438584645669188</v>
      </c>
    </row>
    <row r="116" spans="1:10" x14ac:dyDescent="0.3">
      <c r="A116" s="68" t="s">
        <v>125</v>
      </c>
      <c r="B116" s="32"/>
      <c r="C116" s="10"/>
      <c r="D116" s="32">
        <v>277.04000000000002</v>
      </c>
      <c r="E116" s="32">
        <v>287.79000000000002</v>
      </c>
      <c r="F116" s="5">
        <f t="shared" si="4"/>
        <v>10.75</v>
      </c>
      <c r="G116" s="33"/>
      <c r="H116" s="5"/>
      <c r="I116" s="5"/>
      <c r="J116" s="7">
        <f t="shared" si="3"/>
        <v>86.463435039370083</v>
      </c>
    </row>
    <row r="117" spans="1:10" x14ac:dyDescent="0.3">
      <c r="A117" s="68" t="s">
        <v>126</v>
      </c>
      <c r="B117" s="9"/>
      <c r="C117" s="10"/>
      <c r="D117" s="32">
        <v>140.41</v>
      </c>
      <c r="E117" s="32">
        <v>143.19999999999999</v>
      </c>
      <c r="F117" s="5">
        <f t="shared" si="4"/>
        <v>2.789999999999992</v>
      </c>
      <c r="G117" s="33"/>
      <c r="H117" s="5"/>
      <c r="I117" s="5"/>
      <c r="J117" s="7">
        <f t="shared" si="3"/>
        <v>22.440277559055055</v>
      </c>
    </row>
    <row r="118" spans="1:10" x14ac:dyDescent="0.3">
      <c r="A118" s="68" t="s">
        <v>69</v>
      </c>
      <c r="B118" s="32"/>
      <c r="C118" s="10"/>
      <c r="D118" s="32">
        <v>111.66</v>
      </c>
      <c r="E118" s="32">
        <v>114.06</v>
      </c>
      <c r="F118" s="5">
        <f t="shared" si="4"/>
        <v>2.4000000000000057</v>
      </c>
      <c r="G118" s="33"/>
      <c r="H118" s="5"/>
      <c r="I118" s="5"/>
      <c r="J118" s="7">
        <f t="shared" si="3"/>
        <v>19.303464566929179</v>
      </c>
    </row>
    <row r="119" spans="1:10" x14ac:dyDescent="0.3">
      <c r="A119" s="68" t="s">
        <v>127</v>
      </c>
      <c r="B119" s="32"/>
      <c r="C119" s="10"/>
      <c r="D119" s="32">
        <v>424.95</v>
      </c>
      <c r="E119" s="32">
        <v>434.28</v>
      </c>
      <c r="F119" s="5">
        <f t="shared" si="4"/>
        <v>9.3299999999999841</v>
      </c>
      <c r="G119" s="33"/>
      <c r="H119" s="5"/>
      <c r="I119" s="5"/>
      <c r="J119" s="7">
        <f t="shared" si="3"/>
        <v>75.04221850393688</v>
      </c>
    </row>
    <row r="120" spans="1:10" x14ac:dyDescent="0.3">
      <c r="A120" s="68" t="s">
        <v>128</v>
      </c>
      <c r="B120" s="32"/>
      <c r="C120" s="10"/>
      <c r="D120" s="32">
        <v>266.64999999999998</v>
      </c>
      <c r="E120" s="32">
        <v>276.94</v>
      </c>
      <c r="F120" s="5">
        <f t="shared" si="4"/>
        <v>10.29000000000002</v>
      </c>
      <c r="G120" s="33"/>
      <c r="H120" s="5"/>
      <c r="I120" s="5"/>
      <c r="J120" s="7">
        <f t="shared" si="3"/>
        <v>82.76360433070883</v>
      </c>
    </row>
    <row r="121" spans="1:10" x14ac:dyDescent="0.3">
      <c r="A121" s="68" t="s">
        <v>129</v>
      </c>
      <c r="B121" s="32"/>
      <c r="C121" s="10"/>
      <c r="D121" s="32">
        <v>225.3</v>
      </c>
      <c r="E121" s="32">
        <v>234.15</v>
      </c>
      <c r="F121" s="5">
        <f t="shared" si="4"/>
        <v>8.8499999999999943</v>
      </c>
      <c r="G121" s="33"/>
      <c r="H121" s="5"/>
      <c r="I121" s="5"/>
      <c r="J121" s="7">
        <f t="shared" si="3"/>
        <v>71.181525590551146</v>
      </c>
    </row>
    <row r="122" spans="1:10" x14ac:dyDescent="0.3">
      <c r="A122" s="68" t="s">
        <v>70</v>
      </c>
      <c r="B122" s="32"/>
      <c r="C122" s="10"/>
      <c r="D122" s="32">
        <v>114.33</v>
      </c>
      <c r="E122" s="32">
        <v>119.09</v>
      </c>
      <c r="F122" s="5">
        <f t="shared" si="4"/>
        <v>4.7600000000000051</v>
      </c>
      <c r="G122" s="33"/>
      <c r="H122" s="5"/>
      <c r="I122" s="5"/>
      <c r="J122" s="7">
        <f t="shared" si="3"/>
        <v>38.285204724409489</v>
      </c>
    </row>
    <row r="123" spans="1:10" x14ac:dyDescent="0.3">
      <c r="A123" s="68" t="s">
        <v>71</v>
      </c>
      <c r="B123" s="32"/>
      <c r="C123" s="10"/>
      <c r="D123" s="32">
        <v>262.17</v>
      </c>
      <c r="E123" s="32">
        <v>271.27</v>
      </c>
      <c r="F123" s="5">
        <f t="shared" si="4"/>
        <v>9.0999999999999659</v>
      </c>
      <c r="G123" s="33"/>
      <c r="H123" s="5"/>
      <c r="I123" s="5"/>
      <c r="J123" s="7">
        <f t="shared" si="3"/>
        <v>73.192303149606033</v>
      </c>
    </row>
    <row r="124" spans="1:10" x14ac:dyDescent="0.3">
      <c r="A124" s="68" t="s">
        <v>130</v>
      </c>
      <c r="B124" s="32"/>
      <c r="C124" s="10"/>
      <c r="D124" s="32">
        <v>73.489999999999995</v>
      </c>
      <c r="E124" s="32">
        <v>77.81</v>
      </c>
      <c r="F124" s="5">
        <f t="shared" si="4"/>
        <v>4.3200000000000074</v>
      </c>
      <c r="G124" s="33"/>
      <c r="H124" s="5"/>
      <c r="I124" s="5"/>
      <c r="J124" s="7">
        <f t="shared" si="3"/>
        <v>34.746236220472504</v>
      </c>
    </row>
    <row r="125" spans="1:10" x14ac:dyDescent="0.3">
      <c r="A125" s="68" t="s">
        <v>131</v>
      </c>
      <c r="B125" s="32"/>
      <c r="C125" s="10"/>
      <c r="D125" s="32">
        <v>11.86</v>
      </c>
      <c r="E125" s="32">
        <v>16.940000000000001</v>
      </c>
      <c r="F125" s="5">
        <f t="shared" si="4"/>
        <v>5.0800000000000018</v>
      </c>
      <c r="G125" s="33"/>
      <c r="H125" s="5"/>
      <c r="I125" s="5"/>
      <c r="J125" s="7">
        <f t="shared" si="3"/>
        <v>40.859000000000016</v>
      </c>
    </row>
    <row r="126" spans="1:10" x14ac:dyDescent="0.3">
      <c r="A126" s="68" t="s">
        <v>72</v>
      </c>
      <c r="B126" s="32"/>
      <c r="C126" s="10"/>
      <c r="D126" s="32">
        <v>96.94</v>
      </c>
      <c r="E126" s="32">
        <v>97.04</v>
      </c>
      <c r="F126" s="5">
        <f t="shared" si="4"/>
        <v>0.10000000000000853</v>
      </c>
      <c r="G126" s="33"/>
      <c r="H126" s="5"/>
      <c r="I126" s="5"/>
      <c r="J126" s="7">
        <f t="shared" si="3"/>
        <v>0.80431102362211593</v>
      </c>
    </row>
    <row r="127" spans="1:10" x14ac:dyDescent="0.3">
      <c r="A127" s="68" t="s">
        <v>73</v>
      </c>
      <c r="B127" s="32"/>
      <c r="C127" s="10"/>
      <c r="D127" s="32">
        <v>422.69</v>
      </c>
      <c r="E127" s="32">
        <v>442.46</v>
      </c>
      <c r="F127" s="5">
        <f t="shared" si="4"/>
        <v>19.769999999999982</v>
      </c>
      <c r="G127" s="33"/>
      <c r="H127" s="5"/>
      <c r="I127" s="5"/>
      <c r="J127" s="7">
        <f t="shared" si="3"/>
        <v>159.01228937007861</v>
      </c>
    </row>
    <row r="128" spans="1:10" x14ac:dyDescent="0.3">
      <c r="A128" s="68" t="s">
        <v>74</v>
      </c>
      <c r="B128" s="32"/>
      <c r="C128" s="10"/>
      <c r="D128" s="32">
        <v>168.58</v>
      </c>
      <c r="E128" s="32">
        <v>184.32</v>
      </c>
      <c r="F128" s="5">
        <f t="shared" si="4"/>
        <v>15.739999999999981</v>
      </c>
      <c r="G128" s="33"/>
      <c r="H128" s="5"/>
      <c r="I128" s="5"/>
      <c r="J128" s="7">
        <f t="shared" si="3"/>
        <v>126.59855511811008</v>
      </c>
    </row>
    <row r="129" spans="1:10" x14ac:dyDescent="0.3">
      <c r="A129" s="68" t="s">
        <v>132</v>
      </c>
      <c r="B129" s="32"/>
      <c r="C129" s="10"/>
      <c r="D129" s="32">
        <v>17.72</v>
      </c>
      <c r="E129" s="32">
        <v>18.899999999999999</v>
      </c>
      <c r="F129" s="5">
        <f t="shared" si="4"/>
        <v>1.1799999999999997</v>
      </c>
      <c r="G129" s="33"/>
      <c r="H129" s="5"/>
      <c r="I129" s="5"/>
      <c r="J129" s="7">
        <f t="shared" si="3"/>
        <v>9.490870078740155</v>
      </c>
    </row>
    <row r="130" spans="1:10" x14ac:dyDescent="0.3">
      <c r="A130" s="68" t="s">
        <v>133</v>
      </c>
      <c r="B130" s="32"/>
      <c r="C130" s="10"/>
      <c r="D130" s="32">
        <v>111.38</v>
      </c>
      <c r="E130" s="32">
        <v>118.58</v>
      </c>
      <c r="F130" s="5">
        <f t="shared" si="4"/>
        <v>7.2000000000000028</v>
      </c>
      <c r="G130" s="33"/>
      <c r="H130" s="5"/>
      <c r="I130" s="5"/>
      <c r="J130" s="7">
        <f t="shared" si="3"/>
        <v>57.910393700787431</v>
      </c>
    </row>
    <row r="131" spans="1:10" x14ac:dyDescent="0.3">
      <c r="A131" s="68" t="s">
        <v>75</v>
      </c>
      <c r="B131" s="32"/>
      <c r="C131" s="10"/>
      <c r="D131" s="32">
        <v>156.29</v>
      </c>
      <c r="E131" s="32">
        <v>164.86</v>
      </c>
      <c r="F131" s="5">
        <f t="shared" si="4"/>
        <v>8.5700000000000216</v>
      </c>
      <c r="G131" s="33"/>
      <c r="H131" s="5"/>
      <c r="I131" s="5"/>
      <c r="J131" s="7">
        <f t="shared" si="3"/>
        <v>68.929454724409624</v>
      </c>
    </row>
    <row r="132" spans="1:10" x14ac:dyDescent="0.3">
      <c r="A132" s="68" t="s">
        <v>134</v>
      </c>
      <c r="B132" s="32"/>
      <c r="C132" s="10"/>
      <c r="D132" s="32">
        <v>21.86</v>
      </c>
      <c r="E132" s="32">
        <v>21.86</v>
      </c>
      <c r="F132" s="5">
        <f t="shared" si="4"/>
        <v>0</v>
      </c>
      <c r="G132" s="33"/>
      <c r="H132" s="5"/>
      <c r="I132" s="5"/>
      <c r="J132" s="7">
        <f t="shared" si="3"/>
        <v>0</v>
      </c>
    </row>
    <row r="133" spans="1:10" x14ac:dyDescent="0.3">
      <c r="A133" s="68" t="s">
        <v>135</v>
      </c>
      <c r="B133" s="32"/>
      <c r="C133" s="10"/>
      <c r="D133" s="32">
        <v>128.66999999999999</v>
      </c>
      <c r="E133" s="32">
        <v>134.80000000000001</v>
      </c>
      <c r="F133" s="5">
        <f t="shared" si="4"/>
        <v>6.1300000000000239</v>
      </c>
      <c r="G133" s="33"/>
      <c r="H133" s="5"/>
      <c r="I133" s="5"/>
      <c r="J133" s="7">
        <f t="shared" si="3"/>
        <v>49.304265748031689</v>
      </c>
    </row>
    <row r="134" spans="1:10" x14ac:dyDescent="0.3">
      <c r="A134" s="68" t="s">
        <v>76</v>
      </c>
      <c r="B134" s="32"/>
      <c r="C134" s="10"/>
      <c r="D134" s="32">
        <v>62.14</v>
      </c>
      <c r="E134" s="32">
        <v>62.5</v>
      </c>
      <c r="F134" s="5">
        <f t="shared" si="4"/>
        <v>0.35999999999999943</v>
      </c>
      <c r="G134" s="33"/>
      <c r="H134" s="5"/>
      <c r="I134" s="5"/>
      <c r="J134" s="7">
        <f t="shared" si="3"/>
        <v>2.8955196850393659</v>
      </c>
    </row>
    <row r="135" spans="1:10" x14ac:dyDescent="0.3">
      <c r="A135" s="68" t="s">
        <v>136</v>
      </c>
      <c r="B135" s="32"/>
      <c r="C135" s="10"/>
      <c r="D135" s="32">
        <v>273.26</v>
      </c>
      <c r="E135" s="32">
        <v>283.69</v>
      </c>
      <c r="F135" s="5">
        <f t="shared" si="4"/>
        <v>10.430000000000007</v>
      </c>
      <c r="G135" s="33"/>
      <c r="H135" s="5"/>
      <c r="I135" s="5"/>
      <c r="J135" s="7">
        <f t="shared" si="3"/>
        <v>83.889639763779584</v>
      </c>
    </row>
    <row r="136" spans="1:10" x14ac:dyDescent="0.3">
      <c r="A136" s="68" t="s">
        <v>137</v>
      </c>
      <c r="B136" s="32"/>
      <c r="C136" s="10"/>
      <c r="D136" s="32">
        <v>200.04</v>
      </c>
      <c r="E136" s="32">
        <v>201.4</v>
      </c>
      <c r="F136" s="5">
        <f t="shared" si="4"/>
        <v>1.3600000000000136</v>
      </c>
      <c r="G136" s="33"/>
      <c r="H136" s="5"/>
      <c r="I136" s="5"/>
      <c r="J136" s="7">
        <f t="shared" si="3"/>
        <v>10.938629921259952</v>
      </c>
    </row>
    <row r="137" spans="1:10" x14ac:dyDescent="0.3">
      <c r="A137" s="68" t="s">
        <v>77</v>
      </c>
      <c r="B137" s="32"/>
      <c r="C137" s="10"/>
      <c r="D137" s="32">
        <v>201.43</v>
      </c>
      <c r="E137" s="32">
        <v>211.47</v>
      </c>
      <c r="F137" s="5">
        <f t="shared" si="4"/>
        <v>10.039999999999992</v>
      </c>
      <c r="G137" s="33"/>
      <c r="H137" s="5"/>
      <c r="I137" s="5"/>
      <c r="J137" s="7">
        <f t="shared" si="3"/>
        <v>80.752826771653488</v>
      </c>
    </row>
    <row r="138" spans="1:10" x14ac:dyDescent="0.3">
      <c r="A138" s="68" t="s">
        <v>138</v>
      </c>
      <c r="B138" s="32"/>
      <c r="C138" s="10"/>
      <c r="D138" s="32">
        <v>238.2</v>
      </c>
      <c r="E138" s="32">
        <v>257.7</v>
      </c>
      <c r="F138" s="5">
        <f t="shared" si="4"/>
        <v>19.5</v>
      </c>
      <c r="G138" s="33"/>
      <c r="H138" s="5"/>
      <c r="I138" s="5"/>
      <c r="J138" s="7">
        <f t="shared" si="3"/>
        <v>156.84064960629922</v>
      </c>
    </row>
    <row r="139" spans="1:10" x14ac:dyDescent="0.3">
      <c r="A139" s="68" t="s">
        <v>78</v>
      </c>
      <c r="B139" s="32"/>
      <c r="C139" s="10"/>
      <c r="D139" s="32">
        <v>358.23</v>
      </c>
      <c r="E139" s="32">
        <v>364.98</v>
      </c>
      <c r="F139" s="5">
        <f t="shared" si="4"/>
        <v>6.75</v>
      </c>
      <c r="G139" s="33"/>
      <c r="H139" s="5"/>
      <c r="I139" s="5"/>
      <c r="J139" s="7">
        <f t="shared" si="3"/>
        <v>54.290994094488191</v>
      </c>
    </row>
    <row r="140" spans="1:10" x14ac:dyDescent="0.3">
      <c r="A140" s="68" t="s">
        <v>79</v>
      </c>
      <c r="B140" s="32"/>
      <c r="C140" s="10"/>
      <c r="D140" s="32">
        <v>142.97</v>
      </c>
      <c r="E140" s="32">
        <v>147.66</v>
      </c>
      <c r="F140" s="5">
        <f t="shared" si="4"/>
        <v>4.6899999999999977</v>
      </c>
      <c r="G140" s="33"/>
      <c r="H140" s="5"/>
      <c r="I140" s="5"/>
      <c r="J140" s="7">
        <f t="shared" si="3"/>
        <v>37.722187007873998</v>
      </c>
    </row>
    <row r="141" spans="1:10" x14ac:dyDescent="0.3">
      <c r="A141" s="68" t="s">
        <v>80</v>
      </c>
      <c r="B141" s="32"/>
      <c r="C141" s="10"/>
      <c r="D141" s="32">
        <v>180.34</v>
      </c>
      <c r="E141" s="32">
        <v>184.5</v>
      </c>
      <c r="F141" s="5">
        <f t="shared" si="4"/>
        <v>4.1599999999999966</v>
      </c>
      <c r="G141" s="33"/>
      <c r="H141" s="5"/>
      <c r="I141" s="5"/>
      <c r="J141" s="7">
        <f t="shared" si="3"/>
        <v>33.459338582677141</v>
      </c>
    </row>
    <row r="142" spans="1:10" x14ac:dyDescent="0.3">
      <c r="A142" s="68" t="s">
        <v>81</v>
      </c>
      <c r="B142" s="32"/>
      <c r="C142" s="10"/>
      <c r="D142" s="32">
        <v>174.32</v>
      </c>
      <c r="E142" s="32">
        <v>184.63</v>
      </c>
      <c r="F142" s="5">
        <f t="shared" si="4"/>
        <v>10.310000000000002</v>
      </c>
      <c r="G142" s="33"/>
      <c r="H142" s="5"/>
      <c r="I142" s="5"/>
      <c r="J142" s="7">
        <f t="shared" si="3"/>
        <v>82.924466535433098</v>
      </c>
    </row>
    <row r="143" spans="1:10" x14ac:dyDescent="0.3">
      <c r="A143" s="68" t="s">
        <v>139</v>
      </c>
      <c r="B143" s="32"/>
      <c r="C143" s="10"/>
      <c r="D143" s="32">
        <v>221.79</v>
      </c>
      <c r="E143" s="32">
        <v>229.42</v>
      </c>
      <c r="F143" s="5">
        <f t="shared" si="4"/>
        <v>7.6299999999999955</v>
      </c>
      <c r="G143" s="33"/>
      <c r="H143" s="5"/>
      <c r="I143" s="5"/>
      <c r="J143" s="7">
        <f t="shared" si="3"/>
        <v>61.368931102362168</v>
      </c>
    </row>
    <row r="144" spans="1:10" x14ac:dyDescent="0.3">
      <c r="A144" s="68" t="s">
        <v>82</v>
      </c>
      <c r="B144" s="32"/>
      <c r="C144" s="10"/>
      <c r="D144" s="32">
        <v>185.98</v>
      </c>
      <c r="E144" s="32">
        <v>192.04</v>
      </c>
      <c r="F144" s="5">
        <f t="shared" si="4"/>
        <v>6.0600000000000023</v>
      </c>
      <c r="G144" s="33"/>
      <c r="H144" s="5"/>
      <c r="I144" s="5"/>
      <c r="J144" s="7">
        <f t="shared" si="3"/>
        <v>48.741248031496085</v>
      </c>
    </row>
    <row r="145" spans="1:11" x14ac:dyDescent="0.3">
      <c r="A145" s="68" t="s">
        <v>140</v>
      </c>
      <c r="B145" s="32"/>
      <c r="C145" s="10"/>
      <c r="D145" s="32">
        <v>134</v>
      </c>
      <c r="E145" s="32">
        <v>139.38999999999999</v>
      </c>
      <c r="F145" s="5">
        <f t="shared" si="4"/>
        <v>5.3899999999999864</v>
      </c>
      <c r="G145" s="33"/>
      <c r="H145" s="5"/>
      <c r="I145" s="5"/>
      <c r="J145" s="7">
        <f t="shared" si="3"/>
        <v>43.352364173228239</v>
      </c>
    </row>
    <row r="146" spans="1:11" x14ac:dyDescent="0.3">
      <c r="A146" s="68" t="s">
        <v>141</v>
      </c>
      <c r="B146" s="32"/>
      <c r="C146" s="10"/>
      <c r="D146" s="32">
        <v>86.43</v>
      </c>
      <c r="E146" s="32">
        <v>88.46</v>
      </c>
      <c r="F146" s="5">
        <f t="shared" si="4"/>
        <v>2.0299999999999869</v>
      </c>
      <c r="G146" s="33"/>
      <c r="H146" s="5"/>
      <c r="I146" s="5"/>
      <c r="J146" s="7">
        <f t="shared" si="3"/>
        <v>16.327513779527454</v>
      </c>
    </row>
    <row r="147" spans="1:11" x14ac:dyDescent="0.3">
      <c r="A147" s="68" t="s">
        <v>142</v>
      </c>
      <c r="B147" s="32"/>
      <c r="C147" s="10"/>
      <c r="D147" s="32">
        <v>478.32</v>
      </c>
      <c r="E147" s="32">
        <v>482.06</v>
      </c>
      <c r="F147" s="5">
        <f t="shared" si="4"/>
        <v>3.7400000000000091</v>
      </c>
      <c r="G147" s="33"/>
      <c r="H147" s="5"/>
      <c r="I147" s="5"/>
      <c r="J147" s="7">
        <f t="shared" si="3"/>
        <v>30.081232283464644</v>
      </c>
    </row>
    <row r="148" spans="1:11" x14ac:dyDescent="0.3">
      <c r="A148" s="68" t="s">
        <v>143</v>
      </c>
      <c r="B148" s="32"/>
      <c r="C148" s="10"/>
      <c r="D148" s="32">
        <v>96.47</v>
      </c>
      <c r="E148" s="32">
        <v>104.99</v>
      </c>
      <c r="F148" s="5">
        <f t="shared" si="4"/>
        <v>8.519999999999996</v>
      </c>
      <c r="G148" s="33"/>
      <c r="H148" s="5"/>
      <c r="I148" s="5"/>
      <c r="J148" s="7">
        <f t="shared" ref="J148:J151" si="5">+F148*H$5</f>
        <v>68.527299212598393</v>
      </c>
    </row>
    <row r="149" spans="1:11" x14ac:dyDescent="0.3">
      <c r="A149" s="68" t="s">
        <v>83</v>
      </c>
      <c r="B149" s="32"/>
      <c r="C149" s="10"/>
      <c r="D149" s="32">
        <v>167.43</v>
      </c>
      <c r="E149" s="32">
        <v>174.39</v>
      </c>
      <c r="F149" s="5">
        <f t="shared" si="4"/>
        <v>6.9599999999999795</v>
      </c>
      <c r="G149" s="33"/>
      <c r="H149" s="5"/>
      <c r="I149" s="5"/>
      <c r="J149" s="7">
        <f t="shared" si="5"/>
        <v>55.98004724409433</v>
      </c>
    </row>
    <row r="150" spans="1:11" x14ac:dyDescent="0.3">
      <c r="A150" s="68" t="s">
        <v>144</v>
      </c>
      <c r="B150" s="32"/>
      <c r="C150" s="10"/>
      <c r="D150" s="32">
        <v>730.08</v>
      </c>
      <c r="E150" s="32">
        <v>752.55</v>
      </c>
      <c r="F150" s="5">
        <f t="shared" si="4"/>
        <v>22.469999999999914</v>
      </c>
      <c r="G150" s="33"/>
      <c r="H150" s="5"/>
      <c r="I150" s="5"/>
      <c r="J150" s="7">
        <f t="shared" si="5"/>
        <v>180.72868700787333</v>
      </c>
    </row>
    <row r="151" spans="1:11" x14ac:dyDescent="0.3">
      <c r="A151" s="68" t="s">
        <v>145</v>
      </c>
      <c r="B151" s="32"/>
      <c r="C151" s="10"/>
      <c r="D151" s="32">
        <v>329.66</v>
      </c>
      <c r="E151" s="32">
        <v>346.6</v>
      </c>
      <c r="F151" s="5">
        <f t="shared" si="4"/>
        <v>16.939999999999998</v>
      </c>
      <c r="G151" s="33"/>
      <c r="H151" s="5"/>
      <c r="I151" s="5"/>
      <c r="J151" s="7">
        <f t="shared" si="5"/>
        <v>136.25028740157478</v>
      </c>
    </row>
    <row r="152" spans="1:11" x14ac:dyDescent="0.3">
      <c r="A152" s="17"/>
      <c r="B152" s="139" t="s">
        <v>5</v>
      </c>
      <c r="C152" s="36"/>
      <c r="D152" s="32"/>
      <c r="E152" s="32"/>
      <c r="F152" s="144">
        <f>SUM(F14:F151)</f>
        <v>532.15999999999985</v>
      </c>
      <c r="G152" s="70"/>
      <c r="H152" s="70"/>
      <c r="I152" s="70"/>
      <c r="J152" s="7">
        <f t="shared" ref="J152" si="6">+F152*H$5</f>
        <v>4280.221543307086</v>
      </c>
      <c r="K152" s="56">
        <f>SUM(J83:J151)</f>
        <v>3921.5901259842517</v>
      </c>
    </row>
    <row r="153" spans="1:11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4417.4858318666038</v>
      </c>
      <c r="K153" s="91">
        <f>SUM(K14:K152)</f>
        <v>4417.4858318666047</v>
      </c>
    </row>
    <row r="154" spans="1:11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1" x14ac:dyDescent="0.3">
      <c r="A155" s="71" t="s">
        <v>7</v>
      </c>
    </row>
    <row r="156" spans="1:11" x14ac:dyDescent="0.3">
      <c r="A156" s="73" t="s">
        <v>84</v>
      </c>
      <c r="H156" s="74" t="s">
        <v>253</v>
      </c>
    </row>
  </sheetData>
  <mergeCells count="23">
    <mergeCell ref="B26:C26"/>
    <mergeCell ref="F7:G7"/>
    <mergeCell ref="F8:G8"/>
    <mergeCell ref="B13:C13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  <mergeCell ref="I27:I31"/>
    <mergeCell ref="B27:C31"/>
    <mergeCell ref="D27:D31"/>
    <mergeCell ref="E27:E31"/>
    <mergeCell ref="F27:F31"/>
    <mergeCell ref="G27:G31"/>
    <mergeCell ref="H27:H31"/>
  </mergeCells>
  <pageMargins left="0.28000000000000003" right="0.24" top="0.46" bottom="0.71" header="0.31496062992125984" footer="0.31496062992125984"/>
  <pageSetup paperSize="9" scale="80" orientation="portrait" horizontalDpi="4294967293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workbookViewId="0">
      <selection sqref="A1:L156"/>
    </sheetView>
  </sheetViews>
  <sheetFormatPr baseColWidth="10" defaultRowHeight="14.4" x14ac:dyDescent="0.3"/>
  <cols>
    <col min="2" max="2" width="23.33203125" customWidth="1"/>
    <col min="3" max="3" width="7.88671875" customWidth="1"/>
    <col min="5" max="5" width="16.109375" customWidth="1"/>
    <col min="6" max="6" width="12.44140625" customWidth="1"/>
    <col min="8" max="8" width="10" customWidth="1"/>
    <col min="9" max="9" width="1.88671875" customWidth="1"/>
    <col min="10" max="10" width="15.5546875" customWidth="1"/>
  </cols>
  <sheetData>
    <row r="1" spans="1:10" x14ac:dyDescent="0.3"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22" t="s">
        <v>219</v>
      </c>
      <c r="F2" s="10">
        <v>553</v>
      </c>
      <c r="G2" s="10">
        <v>38</v>
      </c>
      <c r="H2" s="10">
        <f>+F2/G2</f>
        <v>14.552631578947368</v>
      </c>
    </row>
    <row r="3" spans="1:10" x14ac:dyDescent="0.3">
      <c r="D3" s="122" t="s">
        <v>192</v>
      </c>
      <c r="E3" s="122">
        <v>16498</v>
      </c>
      <c r="F3" s="10">
        <v>1791.7</v>
      </c>
      <c r="G3" s="10">
        <v>230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1865.2</v>
      </c>
      <c r="G4" s="10">
        <v>237</v>
      </c>
      <c r="H4" s="10"/>
    </row>
    <row r="5" spans="1:10" x14ac:dyDescent="0.3">
      <c r="A5" s="15" t="s">
        <v>146</v>
      </c>
      <c r="C5" s="15"/>
      <c r="D5" s="122"/>
      <c r="E5" s="122" t="s">
        <v>220</v>
      </c>
      <c r="F5" s="122">
        <f>+F4+F3</f>
        <v>3656.9</v>
      </c>
      <c r="G5" s="122">
        <f>+G4+G3</f>
        <v>467</v>
      </c>
      <c r="H5" s="10">
        <f>+F5/G5</f>
        <v>7.8306209850107065</v>
      </c>
    </row>
    <row r="6" spans="1:10" x14ac:dyDescent="0.3">
      <c r="A6" s="15" t="s">
        <v>254</v>
      </c>
      <c r="B6" s="15"/>
      <c r="C6" s="15"/>
      <c r="D6" s="15"/>
      <c r="E6" s="15"/>
      <c r="F6" s="15">
        <f>+F2+F3+F4</f>
        <v>4209.8999999999996</v>
      </c>
      <c r="G6" s="15">
        <f>+G2+G3+G4</f>
        <v>505</v>
      </c>
      <c r="J6" s="138" t="s">
        <v>189</v>
      </c>
    </row>
    <row r="7" spans="1:10" x14ac:dyDescent="0.3">
      <c r="A7" s="58"/>
      <c r="B7" s="15"/>
      <c r="C7" s="58"/>
      <c r="D7" s="58"/>
      <c r="E7" s="58"/>
      <c r="F7" s="225" t="s">
        <v>151</v>
      </c>
      <c r="G7" s="225"/>
      <c r="H7" s="137">
        <f>+H2</f>
        <v>14.552631578947368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226" t="s">
        <v>152</v>
      </c>
      <c r="G8" s="226"/>
      <c r="H8" s="137">
        <f>+H5</f>
        <v>7.8306209850107065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62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00" t="s">
        <v>212</v>
      </c>
      <c r="D14" s="97">
        <v>1.61</v>
      </c>
      <c r="E14" s="97">
        <v>1.61</v>
      </c>
      <c r="F14" s="98">
        <f>+E14-D14</f>
        <v>0</v>
      </c>
      <c r="G14" s="98"/>
      <c r="H14" s="98"/>
      <c r="I14" s="98"/>
      <c r="J14" s="99">
        <v>8</v>
      </c>
    </row>
    <row r="15" spans="1:10" ht="15.6" thickTop="1" thickBot="1" x14ac:dyDescent="0.35">
      <c r="A15" s="104" t="s">
        <v>9</v>
      </c>
      <c r="B15" s="146" t="s">
        <v>214</v>
      </c>
      <c r="C15" s="100" t="s">
        <v>212</v>
      </c>
      <c r="D15" s="100">
        <v>0.92</v>
      </c>
      <c r="E15" s="100">
        <v>0.92</v>
      </c>
      <c r="F15" s="98">
        <f>+E15-D15</f>
        <v>0</v>
      </c>
      <c r="G15" s="101"/>
      <c r="H15" s="101"/>
      <c r="I15" s="101"/>
      <c r="J15" s="99">
        <v>12</v>
      </c>
    </row>
    <row r="16" spans="1:10" ht="15.6" thickTop="1" thickBot="1" x14ac:dyDescent="0.35">
      <c r="A16" s="104" t="s">
        <v>13</v>
      </c>
      <c r="B16" s="146" t="s">
        <v>215</v>
      </c>
      <c r="C16" s="100" t="s">
        <v>212</v>
      </c>
      <c r="D16" s="100">
        <v>0.8</v>
      </c>
      <c r="E16" s="100">
        <v>0.8</v>
      </c>
      <c r="F16" s="98">
        <f>+E16-D16</f>
        <v>0</v>
      </c>
      <c r="G16" s="101"/>
      <c r="H16" s="101"/>
      <c r="I16" s="101"/>
      <c r="J16" s="99">
        <v>10</v>
      </c>
    </row>
    <row r="17" spans="1:10" ht="15.6" thickTop="1" thickBot="1" x14ac:dyDescent="0.35">
      <c r="A17" s="103" t="s">
        <v>86</v>
      </c>
      <c r="B17" s="209" t="s">
        <v>212</v>
      </c>
      <c r="C17" s="210"/>
      <c r="D17" s="220">
        <v>174.15</v>
      </c>
      <c r="E17" s="220">
        <v>178.72</v>
      </c>
      <c r="F17" s="220">
        <f>+E17-D17</f>
        <v>4.5699999999999932</v>
      </c>
      <c r="G17" s="102"/>
      <c r="H17" s="102"/>
      <c r="I17" s="102"/>
      <c r="J17" s="99">
        <v>5</v>
      </c>
    </row>
    <row r="18" spans="1:10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102"/>
      <c r="H18" s="102"/>
      <c r="I18" s="102"/>
      <c r="J18" s="99">
        <v>10</v>
      </c>
    </row>
    <row r="19" spans="1:10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102">
        <f>+F17*H2</f>
        <v>66.505526315789368</v>
      </c>
      <c r="H19" s="102"/>
      <c r="I19" s="102"/>
      <c r="J19" s="99">
        <v>12</v>
      </c>
    </row>
    <row r="20" spans="1:10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15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11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15.94</v>
      </c>
      <c r="E22" s="94">
        <v>16.41</v>
      </c>
      <c r="F22" s="98">
        <f t="shared" ref="F22:F27" si="0">+E22-D22</f>
        <v>0.47000000000000064</v>
      </c>
      <c r="G22" s="95">
        <f>+F22*H2</f>
        <v>6.839736842105272</v>
      </c>
      <c r="H22" s="95"/>
      <c r="I22" s="95"/>
      <c r="J22" s="99">
        <v>10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21.24</v>
      </c>
      <c r="E23" s="94">
        <v>31.34</v>
      </c>
      <c r="F23" s="98">
        <f t="shared" si="0"/>
        <v>10.100000000000001</v>
      </c>
      <c r="G23" s="95">
        <f>+F23*H2</f>
        <v>146.98157894736843</v>
      </c>
      <c r="H23" s="95"/>
      <c r="I23" s="95"/>
      <c r="J23" s="99">
        <v>147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12.71</v>
      </c>
      <c r="E24" s="94">
        <v>13.12</v>
      </c>
      <c r="F24" s="98">
        <f t="shared" si="0"/>
        <v>0.40999999999999837</v>
      </c>
      <c r="G24" s="95">
        <f>+F24*H2</f>
        <v>5.9665789473683972</v>
      </c>
      <c r="H24" s="95"/>
      <c r="I24" s="95"/>
      <c r="J24" s="99">
        <v>9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1.1399999999999999</v>
      </c>
      <c r="E25" s="94">
        <v>1.1399999999999999</v>
      </c>
      <c r="F25" s="98">
        <f t="shared" si="0"/>
        <v>0</v>
      </c>
      <c r="G25" s="95">
        <f>+F25*H2</f>
        <v>0</v>
      </c>
      <c r="H25" s="95"/>
      <c r="I25" s="95"/>
      <c r="J25" s="99">
        <v>0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35.200000000000003</v>
      </c>
      <c r="E26" s="96">
        <v>35.200000000000003</v>
      </c>
      <c r="F26" s="98">
        <f t="shared" si="0"/>
        <v>0</v>
      </c>
      <c r="G26" s="95">
        <f>+F26*H2</f>
        <v>0</v>
      </c>
      <c r="H26" s="96"/>
      <c r="I26" s="96"/>
      <c r="J26" s="99">
        <v>2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163.1</v>
      </c>
      <c r="E27" s="227">
        <v>171.56</v>
      </c>
      <c r="F27" s="220">
        <f t="shared" si="0"/>
        <v>8.460000000000008</v>
      </c>
      <c r="G27" s="223">
        <f>+F27*H2</f>
        <v>123.11526315789484</v>
      </c>
      <c r="H27" s="223"/>
      <c r="I27" s="223"/>
      <c r="J27" s="99">
        <v>10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15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15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12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18</v>
      </c>
    </row>
    <row r="32" spans="1:10" ht="15.6" thickTop="1" thickBot="1" x14ac:dyDescent="0.35">
      <c r="A32" s="66" t="s">
        <v>92</v>
      </c>
      <c r="B32" s="6"/>
      <c r="C32" s="6"/>
      <c r="D32" s="6">
        <v>40.049999999999997</v>
      </c>
      <c r="E32" s="6">
        <v>40.36</v>
      </c>
      <c r="F32" s="5">
        <f>+E32-D32</f>
        <v>0.31000000000000227</v>
      </c>
      <c r="G32" s="5"/>
      <c r="H32" s="5"/>
      <c r="I32" s="5"/>
      <c r="J32" s="99">
        <f>+F32*H$2</f>
        <v>4.5113157894737173</v>
      </c>
    </row>
    <row r="33" spans="1:10" ht="15.6" thickTop="1" thickBot="1" x14ac:dyDescent="0.35">
      <c r="A33" s="66" t="s">
        <v>93</v>
      </c>
      <c r="B33" s="6"/>
      <c r="C33" s="6"/>
      <c r="D33" s="6">
        <v>26.48</v>
      </c>
      <c r="E33" s="6">
        <v>26.88</v>
      </c>
      <c r="F33" s="5">
        <f t="shared" ref="F33:F96" si="1">+E33-D33</f>
        <v>0.39999999999999858</v>
      </c>
      <c r="G33" s="5"/>
      <c r="H33" s="5"/>
      <c r="I33" s="5"/>
      <c r="J33" s="99">
        <f t="shared" ref="J33:J82" si="2">+F33*H$2</f>
        <v>5.8210526315789268</v>
      </c>
    </row>
    <row r="34" spans="1:10" ht="15.6" thickTop="1" thickBot="1" x14ac:dyDescent="0.35">
      <c r="A34" s="66" t="s">
        <v>94</v>
      </c>
      <c r="B34" s="32"/>
      <c r="C34" s="5"/>
      <c r="D34" s="32">
        <v>46.5</v>
      </c>
      <c r="E34" s="32">
        <v>46.9</v>
      </c>
      <c r="F34" s="5">
        <f t="shared" si="1"/>
        <v>0.39999999999999858</v>
      </c>
      <c r="G34" s="5"/>
      <c r="H34" s="5"/>
      <c r="I34" s="5"/>
      <c r="J34" s="99">
        <f t="shared" si="2"/>
        <v>5.8210526315789268</v>
      </c>
    </row>
    <row r="35" spans="1:10" ht="15.6" thickTop="1" thickBot="1" x14ac:dyDescent="0.35">
      <c r="A35" s="66" t="s">
        <v>95</v>
      </c>
      <c r="B35" s="32"/>
      <c r="C35" s="6"/>
      <c r="D35" s="32">
        <v>14.37</v>
      </c>
      <c r="E35" s="32">
        <v>14.61</v>
      </c>
      <c r="F35" s="5">
        <f t="shared" si="1"/>
        <v>0.24000000000000021</v>
      </c>
      <c r="G35" s="5"/>
      <c r="H35" s="5"/>
      <c r="I35" s="5"/>
      <c r="J35" s="99">
        <f t="shared" si="2"/>
        <v>3.4926315789473716</v>
      </c>
    </row>
    <row r="36" spans="1:10" ht="15.6" thickTop="1" thickBot="1" x14ac:dyDescent="0.35">
      <c r="A36" s="66" t="s">
        <v>96</v>
      </c>
      <c r="B36" s="32"/>
      <c r="C36" s="6"/>
      <c r="D36" s="32">
        <v>7.46</v>
      </c>
      <c r="E36" s="32">
        <v>7.46</v>
      </c>
      <c r="F36" s="5">
        <f t="shared" si="1"/>
        <v>0</v>
      </c>
      <c r="G36" s="5"/>
      <c r="H36" s="5"/>
      <c r="I36" s="5"/>
      <c r="J36" s="99">
        <f t="shared" si="2"/>
        <v>0</v>
      </c>
    </row>
    <row r="37" spans="1:10" ht="15.6" thickTop="1" thickBot="1" x14ac:dyDescent="0.35">
      <c r="A37" s="66" t="s">
        <v>97</v>
      </c>
      <c r="B37" s="32"/>
      <c r="C37" s="6"/>
      <c r="D37" s="32">
        <v>23.03</v>
      </c>
      <c r="E37" s="32">
        <v>23.03</v>
      </c>
      <c r="F37" s="5">
        <f t="shared" si="1"/>
        <v>0</v>
      </c>
      <c r="G37" s="5"/>
      <c r="H37" s="5"/>
      <c r="I37" s="5"/>
      <c r="J37" s="99">
        <f t="shared" si="2"/>
        <v>0</v>
      </c>
    </row>
    <row r="38" spans="1:10" ht="15.6" thickTop="1" thickBot="1" x14ac:dyDescent="0.35">
      <c r="A38" s="66" t="s">
        <v>98</v>
      </c>
      <c r="B38" s="32"/>
      <c r="C38" s="6"/>
      <c r="D38" s="32">
        <v>14.8</v>
      </c>
      <c r="E38" s="32">
        <v>15.76</v>
      </c>
      <c r="F38" s="5">
        <f t="shared" si="1"/>
        <v>0.95999999999999908</v>
      </c>
      <c r="G38" s="5"/>
      <c r="H38" s="5"/>
      <c r="I38" s="5"/>
      <c r="J38" s="99">
        <f t="shared" si="2"/>
        <v>13.97052631578946</v>
      </c>
    </row>
    <row r="39" spans="1:10" ht="15.6" thickTop="1" thickBot="1" x14ac:dyDescent="0.35">
      <c r="A39" s="66" t="s">
        <v>99</v>
      </c>
      <c r="B39" s="32"/>
      <c r="C39" s="6"/>
      <c r="D39" s="32">
        <v>32.24</v>
      </c>
      <c r="E39" s="32">
        <v>33.01</v>
      </c>
      <c r="F39" s="5">
        <f t="shared" si="1"/>
        <v>0.76999999999999602</v>
      </c>
      <c r="G39" s="5"/>
      <c r="H39" s="5"/>
      <c r="I39" s="5"/>
      <c r="J39" s="99">
        <f t="shared" si="2"/>
        <v>11.205526315789415</v>
      </c>
    </row>
    <row r="40" spans="1:10" ht="15.6" thickTop="1" thickBot="1" x14ac:dyDescent="0.35">
      <c r="A40" s="66" t="s">
        <v>100</v>
      </c>
      <c r="B40" s="32"/>
      <c r="C40" s="6"/>
      <c r="D40" s="32">
        <v>14.6</v>
      </c>
      <c r="E40" s="32">
        <v>14.6</v>
      </c>
      <c r="F40" s="5">
        <f t="shared" si="1"/>
        <v>0</v>
      </c>
      <c r="G40" s="5"/>
      <c r="H40" s="5"/>
      <c r="I40" s="5"/>
      <c r="J40" s="99">
        <f t="shared" si="2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0.37</v>
      </c>
      <c r="E41" s="32">
        <v>0.43</v>
      </c>
      <c r="F41" s="5">
        <f t="shared" si="1"/>
        <v>0.06</v>
      </c>
      <c r="G41" s="5"/>
      <c r="H41" s="5"/>
      <c r="I41" s="5"/>
      <c r="J41" s="99">
        <f t="shared" si="2"/>
        <v>0.87315789473684202</v>
      </c>
    </row>
    <row r="42" spans="1:10" ht="15.6" thickTop="1" thickBot="1" x14ac:dyDescent="0.35">
      <c r="A42" s="66" t="s">
        <v>102</v>
      </c>
      <c r="B42" s="32"/>
      <c r="C42" s="6"/>
      <c r="D42" s="32">
        <v>3.14</v>
      </c>
      <c r="E42" s="32">
        <v>3.14</v>
      </c>
      <c r="F42" s="5">
        <f t="shared" si="1"/>
        <v>0</v>
      </c>
      <c r="G42" s="5"/>
      <c r="H42" s="5"/>
      <c r="I42" s="5"/>
      <c r="J42" s="99">
        <f t="shared" si="2"/>
        <v>0</v>
      </c>
    </row>
    <row r="43" spans="1:10" ht="15.6" thickTop="1" thickBot="1" x14ac:dyDescent="0.35">
      <c r="A43" s="66" t="s">
        <v>103</v>
      </c>
      <c r="B43" s="32"/>
      <c r="C43" s="6"/>
      <c r="D43" s="32">
        <v>19.89</v>
      </c>
      <c r="E43" s="32">
        <v>20.2</v>
      </c>
      <c r="F43" s="5">
        <f t="shared" si="1"/>
        <v>0.30999999999999872</v>
      </c>
      <c r="G43" s="5"/>
      <c r="H43" s="5"/>
      <c r="I43" s="5"/>
      <c r="J43" s="99">
        <f t="shared" si="2"/>
        <v>4.5113157894736657</v>
      </c>
    </row>
    <row r="44" spans="1:10" ht="15.6" thickTop="1" thickBot="1" x14ac:dyDescent="0.35">
      <c r="A44" s="66" t="s">
        <v>104</v>
      </c>
      <c r="B44" s="32"/>
      <c r="C44" s="10"/>
      <c r="D44" s="32">
        <v>47.89</v>
      </c>
      <c r="E44" s="32">
        <v>48.56</v>
      </c>
      <c r="F44" s="5">
        <f t="shared" si="1"/>
        <v>0.67000000000000171</v>
      </c>
      <c r="G44" s="5"/>
      <c r="H44" s="5"/>
      <c r="I44" s="5"/>
      <c r="J44" s="99">
        <f t="shared" si="2"/>
        <v>9.7502631578947607</v>
      </c>
    </row>
    <row r="45" spans="1:10" ht="15.6" thickTop="1" thickBot="1" x14ac:dyDescent="0.35">
      <c r="A45" s="66" t="s">
        <v>105</v>
      </c>
      <c r="B45" s="32"/>
      <c r="C45" s="10"/>
      <c r="D45" s="32">
        <v>54.8</v>
      </c>
      <c r="E45" s="32">
        <v>58.02</v>
      </c>
      <c r="F45" s="5">
        <f>+E45-D45</f>
        <v>3.220000000000006</v>
      </c>
      <c r="G45" s="5"/>
      <c r="H45" s="5"/>
      <c r="I45" s="5"/>
      <c r="J45" s="99">
        <f t="shared" si="2"/>
        <v>46.859473684210613</v>
      </c>
    </row>
    <row r="46" spans="1:10" ht="15.6" thickTop="1" thickBot="1" x14ac:dyDescent="0.35">
      <c r="A46" s="66" t="s">
        <v>106</v>
      </c>
      <c r="B46" s="32"/>
      <c r="C46" s="10"/>
      <c r="D46" s="32">
        <v>87.01</v>
      </c>
      <c r="E46" s="32">
        <v>87.17</v>
      </c>
      <c r="F46" s="5">
        <f t="shared" si="1"/>
        <v>0.15999999999999659</v>
      </c>
      <c r="G46" s="5"/>
      <c r="H46" s="5"/>
      <c r="I46" s="5"/>
      <c r="J46" s="99">
        <f t="shared" si="2"/>
        <v>2.3284210526315294</v>
      </c>
    </row>
    <row r="47" spans="1:10" ht="15.6" thickTop="1" thickBot="1" x14ac:dyDescent="0.35">
      <c r="A47" s="66" t="s">
        <v>18</v>
      </c>
      <c r="B47" s="32"/>
      <c r="C47" s="10"/>
      <c r="D47" s="32">
        <v>1.91</v>
      </c>
      <c r="E47" s="32">
        <v>1.91</v>
      </c>
      <c r="F47" s="5">
        <f t="shared" si="1"/>
        <v>0</v>
      </c>
      <c r="G47" s="5"/>
      <c r="H47" s="5"/>
      <c r="I47" s="5"/>
      <c r="J47" s="99">
        <f t="shared" si="2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79.12</v>
      </c>
      <c r="E48" s="32">
        <v>80.27</v>
      </c>
      <c r="F48" s="5">
        <f t="shared" si="1"/>
        <v>1.1499999999999915</v>
      </c>
      <c r="G48" s="5"/>
      <c r="H48" s="5"/>
      <c r="I48" s="5"/>
      <c r="J48" s="99">
        <f t="shared" si="2"/>
        <v>16.73552631578935</v>
      </c>
    </row>
    <row r="49" spans="1:10" ht="15.6" thickTop="1" thickBot="1" x14ac:dyDescent="0.35">
      <c r="A49" s="66" t="s">
        <v>107</v>
      </c>
      <c r="B49" s="32"/>
      <c r="C49" s="10"/>
      <c r="D49" s="32">
        <v>45.19</v>
      </c>
      <c r="E49" s="32">
        <v>47.32</v>
      </c>
      <c r="F49" s="5">
        <f t="shared" si="1"/>
        <v>2.1300000000000026</v>
      </c>
      <c r="G49" s="5"/>
      <c r="H49" s="5"/>
      <c r="I49" s="5"/>
      <c r="J49" s="99">
        <f t="shared" si="2"/>
        <v>30.99710526315793</v>
      </c>
    </row>
    <row r="50" spans="1:10" ht="15.6" thickTop="1" thickBot="1" x14ac:dyDescent="0.35">
      <c r="A50" s="66" t="s">
        <v>108</v>
      </c>
      <c r="B50" s="32"/>
      <c r="C50" s="10"/>
      <c r="D50" s="32">
        <v>5.96</v>
      </c>
      <c r="E50" s="32">
        <v>5.96</v>
      </c>
      <c r="F50" s="5">
        <f t="shared" si="1"/>
        <v>0</v>
      </c>
      <c r="G50" s="5"/>
      <c r="H50" s="5"/>
      <c r="I50" s="5"/>
      <c r="J50" s="99">
        <f t="shared" si="2"/>
        <v>0</v>
      </c>
    </row>
    <row r="51" spans="1:10" ht="15.6" thickTop="1" thickBot="1" x14ac:dyDescent="0.35">
      <c r="A51" s="66" t="s">
        <v>20</v>
      </c>
      <c r="B51" s="32"/>
      <c r="C51" s="10"/>
      <c r="D51" s="32">
        <v>28.31</v>
      </c>
      <c r="E51" s="32">
        <v>29.34</v>
      </c>
      <c r="F51" s="5">
        <f t="shared" si="1"/>
        <v>1.0300000000000011</v>
      </c>
      <c r="G51" s="5"/>
      <c r="H51" s="5"/>
      <c r="I51" s="5"/>
      <c r="J51" s="99">
        <f t="shared" si="2"/>
        <v>14.989210526315805</v>
      </c>
    </row>
    <row r="52" spans="1:10" ht="15.6" thickTop="1" thickBot="1" x14ac:dyDescent="0.35">
      <c r="A52" s="66" t="s">
        <v>21</v>
      </c>
      <c r="B52" s="32"/>
      <c r="C52" s="10"/>
      <c r="D52" s="32">
        <v>5.08</v>
      </c>
      <c r="E52" s="32">
        <v>5.08</v>
      </c>
      <c r="F52" s="5">
        <f t="shared" si="1"/>
        <v>0</v>
      </c>
      <c r="G52" s="5"/>
      <c r="H52" s="5"/>
      <c r="I52" s="5"/>
      <c r="J52" s="99">
        <f t="shared" si="2"/>
        <v>0</v>
      </c>
    </row>
    <row r="53" spans="1:10" ht="15.6" thickTop="1" thickBot="1" x14ac:dyDescent="0.35">
      <c r="A53" s="66" t="s">
        <v>22</v>
      </c>
      <c r="B53" s="32"/>
      <c r="C53" s="10"/>
      <c r="D53" s="32">
        <v>60.1</v>
      </c>
      <c r="E53" s="32">
        <v>61.37</v>
      </c>
      <c r="F53" s="5">
        <f t="shared" si="1"/>
        <v>1.269999999999996</v>
      </c>
      <c r="G53" s="5"/>
      <c r="H53" s="5"/>
      <c r="I53" s="5"/>
      <c r="J53" s="99">
        <f t="shared" si="2"/>
        <v>18.481842105263098</v>
      </c>
    </row>
    <row r="54" spans="1:10" ht="15.6" thickTop="1" thickBot="1" x14ac:dyDescent="0.35">
      <c r="A54" s="66" t="s">
        <v>23</v>
      </c>
      <c r="B54" s="32"/>
      <c r="C54" s="10"/>
      <c r="D54" s="32">
        <v>14.09</v>
      </c>
      <c r="E54" s="32">
        <v>14.41</v>
      </c>
      <c r="F54" s="5">
        <f t="shared" si="1"/>
        <v>0.32000000000000028</v>
      </c>
      <c r="G54" s="5"/>
      <c r="H54" s="5"/>
      <c r="I54" s="5"/>
      <c r="J54" s="99">
        <f t="shared" si="2"/>
        <v>4.6568421052631619</v>
      </c>
    </row>
    <row r="55" spans="1:10" ht="15.6" thickTop="1" thickBot="1" x14ac:dyDescent="0.35">
      <c r="A55" s="66" t="s">
        <v>24</v>
      </c>
      <c r="B55" s="32"/>
      <c r="C55" s="10"/>
      <c r="D55" s="32">
        <v>12.98</v>
      </c>
      <c r="E55" s="32">
        <v>13.03</v>
      </c>
      <c r="F55" s="5">
        <f t="shared" si="1"/>
        <v>4.9999999999998934E-2</v>
      </c>
      <c r="G55" s="5"/>
      <c r="H55" s="5"/>
      <c r="I55" s="5"/>
      <c r="J55" s="99">
        <f t="shared" si="2"/>
        <v>0.72763157894735286</v>
      </c>
    </row>
    <row r="56" spans="1:10" ht="15.6" thickTop="1" thickBot="1" x14ac:dyDescent="0.35">
      <c r="A56" s="66" t="s">
        <v>25</v>
      </c>
      <c r="B56" s="32"/>
      <c r="C56" s="10"/>
      <c r="D56" s="32">
        <v>2.2799999999999998</v>
      </c>
      <c r="E56" s="32">
        <v>2.2799999999999998</v>
      </c>
      <c r="F56" s="5">
        <f t="shared" si="1"/>
        <v>0</v>
      </c>
      <c r="G56" s="5"/>
      <c r="H56" s="5"/>
      <c r="I56" s="5"/>
      <c r="J56" s="99">
        <f t="shared" si="2"/>
        <v>0</v>
      </c>
    </row>
    <row r="57" spans="1:10" ht="15.6" thickTop="1" thickBot="1" x14ac:dyDescent="0.35">
      <c r="A57" s="66" t="s">
        <v>26</v>
      </c>
      <c r="B57" s="32"/>
      <c r="C57" s="10"/>
      <c r="D57" s="32">
        <v>19.05</v>
      </c>
      <c r="E57" s="32">
        <v>19.25</v>
      </c>
      <c r="F57" s="5">
        <f t="shared" si="1"/>
        <v>0.19999999999999929</v>
      </c>
      <c r="G57" s="5"/>
      <c r="H57" s="5"/>
      <c r="I57" s="5"/>
      <c r="J57" s="99">
        <f t="shared" si="2"/>
        <v>2.9105263157894634</v>
      </c>
    </row>
    <row r="58" spans="1:10" ht="15.6" thickTop="1" thickBot="1" x14ac:dyDescent="0.35">
      <c r="A58" s="66" t="s">
        <v>27</v>
      </c>
      <c r="B58" s="32"/>
      <c r="C58" s="10"/>
      <c r="D58" s="32">
        <v>27.17</v>
      </c>
      <c r="E58" s="32">
        <v>28.45</v>
      </c>
      <c r="F58" s="5">
        <f t="shared" si="1"/>
        <v>1.2799999999999976</v>
      </c>
      <c r="G58" s="5"/>
      <c r="H58" s="5"/>
      <c r="I58" s="5"/>
      <c r="J58" s="99">
        <f t="shared" si="2"/>
        <v>18.627368421052598</v>
      </c>
    </row>
    <row r="59" spans="1:10" ht="15.6" thickTop="1" thickBot="1" x14ac:dyDescent="0.35">
      <c r="A59" s="66" t="s">
        <v>109</v>
      </c>
      <c r="B59" s="32"/>
      <c r="C59" s="10"/>
      <c r="D59" s="32">
        <v>53.79</v>
      </c>
      <c r="E59" s="32">
        <v>54.2</v>
      </c>
      <c r="F59" s="5">
        <f t="shared" si="1"/>
        <v>0.41000000000000369</v>
      </c>
      <c r="G59" s="5"/>
      <c r="H59" s="5"/>
      <c r="I59" s="5"/>
      <c r="J59" s="99">
        <f t="shared" si="2"/>
        <v>5.9665789473684745</v>
      </c>
    </row>
    <row r="60" spans="1:10" ht="15.6" thickTop="1" thickBot="1" x14ac:dyDescent="0.35">
      <c r="A60" s="66" t="s">
        <v>28</v>
      </c>
      <c r="B60" s="32"/>
      <c r="C60" s="10"/>
      <c r="D60" s="32">
        <v>9.8800000000000008</v>
      </c>
      <c r="E60" s="32">
        <v>10</v>
      </c>
      <c r="F60" s="5">
        <f t="shared" si="1"/>
        <v>0.11999999999999922</v>
      </c>
      <c r="G60" s="5"/>
      <c r="H60" s="5"/>
      <c r="I60" s="5"/>
      <c r="J60" s="99">
        <f t="shared" si="2"/>
        <v>1.7463157894736727</v>
      </c>
    </row>
    <row r="61" spans="1:10" ht="15.6" thickTop="1" thickBot="1" x14ac:dyDescent="0.35">
      <c r="A61" s="66" t="s">
        <v>29</v>
      </c>
      <c r="B61" s="32"/>
      <c r="C61" s="10"/>
      <c r="D61" s="32">
        <v>35.01</v>
      </c>
      <c r="E61" s="32">
        <v>35.01</v>
      </c>
      <c r="F61" s="5">
        <f t="shared" si="1"/>
        <v>0</v>
      </c>
      <c r="G61" s="5"/>
      <c r="H61" s="5"/>
      <c r="I61" s="5"/>
      <c r="J61" s="99">
        <f t="shared" si="2"/>
        <v>0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1"/>
        <v>0</v>
      </c>
      <c r="G62" s="5"/>
      <c r="H62" s="5"/>
      <c r="I62" s="5"/>
      <c r="J62" s="99">
        <f t="shared" si="2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6.97</v>
      </c>
      <c r="E63" s="32">
        <v>6.97</v>
      </c>
      <c r="F63" s="5">
        <f t="shared" si="1"/>
        <v>0</v>
      </c>
      <c r="G63" s="5"/>
      <c r="H63" s="5"/>
      <c r="I63" s="5"/>
      <c r="J63" s="99">
        <f t="shared" si="2"/>
        <v>0</v>
      </c>
    </row>
    <row r="64" spans="1:10" ht="15.6" thickTop="1" thickBot="1" x14ac:dyDescent="0.35">
      <c r="A64" s="66" t="s">
        <v>32</v>
      </c>
      <c r="B64" s="32"/>
      <c r="C64" s="10"/>
      <c r="D64" s="32">
        <v>37.520000000000003</v>
      </c>
      <c r="E64" s="32">
        <v>38.51</v>
      </c>
      <c r="F64" s="5">
        <f t="shared" si="1"/>
        <v>0.98999999999999488</v>
      </c>
      <c r="G64" s="5"/>
      <c r="H64" s="5"/>
      <c r="I64" s="5"/>
      <c r="J64" s="99">
        <f t="shared" si="2"/>
        <v>14.40710526315782</v>
      </c>
    </row>
    <row r="65" spans="1:10" ht="15.6" thickTop="1" thickBot="1" x14ac:dyDescent="0.35">
      <c r="A65" s="66" t="s">
        <v>33</v>
      </c>
      <c r="B65" s="32"/>
      <c r="C65" s="10"/>
      <c r="D65" s="32">
        <v>21.05</v>
      </c>
      <c r="E65" s="32">
        <v>21.43</v>
      </c>
      <c r="F65" s="5">
        <f t="shared" si="1"/>
        <v>0.37999999999999901</v>
      </c>
      <c r="G65" s="5"/>
      <c r="H65" s="5"/>
      <c r="I65" s="5"/>
      <c r="J65" s="99">
        <f t="shared" si="2"/>
        <v>5.5299999999999851</v>
      </c>
    </row>
    <row r="66" spans="1:10" ht="15.6" thickTop="1" thickBot="1" x14ac:dyDescent="0.35">
      <c r="A66" s="66" t="s">
        <v>34</v>
      </c>
      <c r="B66" s="32"/>
      <c r="C66" s="10"/>
      <c r="D66" s="32">
        <v>16.059999999999999</v>
      </c>
      <c r="E66" s="32">
        <v>16.350000000000001</v>
      </c>
      <c r="F66" s="5">
        <f t="shared" si="1"/>
        <v>0.2900000000000027</v>
      </c>
      <c r="G66" s="5"/>
      <c r="H66" s="5"/>
      <c r="I66" s="5"/>
      <c r="J66" s="99">
        <f t="shared" si="2"/>
        <v>4.2202631578947765</v>
      </c>
    </row>
    <row r="67" spans="1:10" ht="15.6" thickTop="1" thickBot="1" x14ac:dyDescent="0.35">
      <c r="A67" s="66" t="s">
        <v>110</v>
      </c>
      <c r="B67" s="32"/>
      <c r="C67" s="10"/>
      <c r="D67" s="32">
        <v>1</v>
      </c>
      <c r="E67" s="32">
        <v>1</v>
      </c>
      <c r="F67" s="5">
        <f t="shared" si="1"/>
        <v>0</v>
      </c>
      <c r="G67" s="5"/>
      <c r="H67" s="5"/>
      <c r="I67" s="5"/>
      <c r="J67" s="99">
        <f t="shared" si="2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51.38</v>
      </c>
      <c r="E68" s="32">
        <v>52.59</v>
      </c>
      <c r="F68" s="5">
        <f t="shared" si="1"/>
        <v>1.2100000000000009</v>
      </c>
      <c r="G68" s="5"/>
      <c r="H68" s="5"/>
      <c r="I68" s="5"/>
      <c r="J68" s="99">
        <f t="shared" si="2"/>
        <v>17.608684210526327</v>
      </c>
    </row>
    <row r="69" spans="1:10" ht="15.6" thickTop="1" thickBot="1" x14ac:dyDescent="0.35">
      <c r="A69" s="66" t="s">
        <v>111</v>
      </c>
      <c r="B69" s="32"/>
      <c r="C69" s="10"/>
      <c r="D69" s="32">
        <v>1.41</v>
      </c>
      <c r="E69" s="32">
        <v>1.41</v>
      </c>
      <c r="F69" s="5">
        <f t="shared" si="1"/>
        <v>0</v>
      </c>
      <c r="G69" s="5"/>
      <c r="H69" s="5"/>
      <c r="I69" s="5"/>
      <c r="J69" s="99">
        <f t="shared" si="2"/>
        <v>0</v>
      </c>
    </row>
    <row r="70" spans="1:10" ht="15.6" thickTop="1" thickBot="1" x14ac:dyDescent="0.35">
      <c r="A70" s="66" t="s">
        <v>36</v>
      </c>
      <c r="B70" s="32"/>
      <c r="C70" s="10"/>
      <c r="D70" s="32">
        <v>56.45</v>
      </c>
      <c r="E70" s="32">
        <v>56.8</v>
      </c>
      <c r="F70" s="5">
        <f t="shared" si="1"/>
        <v>0.34999999999999432</v>
      </c>
      <c r="G70" s="5"/>
      <c r="H70" s="5"/>
      <c r="I70" s="5"/>
      <c r="J70" s="99">
        <f t="shared" si="2"/>
        <v>5.0934210526314958</v>
      </c>
    </row>
    <row r="71" spans="1:10" ht="15.6" thickTop="1" thickBot="1" x14ac:dyDescent="0.35">
      <c r="A71" s="66" t="s">
        <v>37</v>
      </c>
      <c r="B71" s="32"/>
      <c r="C71" s="10"/>
      <c r="D71" s="32">
        <v>18.989999999999998</v>
      </c>
      <c r="E71" s="32">
        <v>19.899999999999999</v>
      </c>
      <c r="F71" s="5">
        <f t="shared" si="1"/>
        <v>0.91000000000000014</v>
      </c>
      <c r="G71" s="5"/>
      <c r="H71" s="5"/>
      <c r="I71" s="5"/>
      <c r="J71" s="99">
        <f t="shared" si="2"/>
        <v>13.242894736842107</v>
      </c>
    </row>
    <row r="72" spans="1:10" ht="15.6" thickTop="1" thickBot="1" x14ac:dyDescent="0.35">
      <c r="A72" s="66" t="s">
        <v>38</v>
      </c>
      <c r="B72" s="32"/>
      <c r="C72" s="10"/>
      <c r="D72" s="32">
        <v>2.21</v>
      </c>
      <c r="E72" s="32">
        <v>2.21</v>
      </c>
      <c r="F72" s="5">
        <f t="shared" si="1"/>
        <v>0</v>
      </c>
      <c r="G72" s="5"/>
      <c r="H72" s="5"/>
      <c r="I72" s="5"/>
      <c r="J72" s="99">
        <f t="shared" si="2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1.44</v>
      </c>
      <c r="E73" s="32">
        <v>1.44</v>
      </c>
      <c r="F73" s="5">
        <f t="shared" si="1"/>
        <v>0</v>
      </c>
      <c r="G73" s="5"/>
      <c r="H73" s="5"/>
      <c r="I73" s="5"/>
      <c r="J73" s="99">
        <f t="shared" si="2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2.5</v>
      </c>
      <c r="E74" s="32">
        <v>2.91</v>
      </c>
      <c r="F74" s="5">
        <f t="shared" si="1"/>
        <v>0.41000000000000014</v>
      </c>
      <c r="G74" s="5"/>
      <c r="H74" s="5"/>
      <c r="I74" s="5"/>
      <c r="J74" s="99">
        <f t="shared" si="2"/>
        <v>5.966578947368423</v>
      </c>
    </row>
    <row r="75" spans="1:10" ht="15.6" thickTop="1" thickBot="1" x14ac:dyDescent="0.35">
      <c r="A75" s="66" t="s">
        <v>112</v>
      </c>
      <c r="B75" s="32"/>
      <c r="C75" s="10"/>
      <c r="D75" s="32">
        <v>1.2</v>
      </c>
      <c r="E75" s="32">
        <v>1.2</v>
      </c>
      <c r="F75" s="5">
        <f t="shared" si="1"/>
        <v>0</v>
      </c>
      <c r="G75" s="5"/>
      <c r="H75" s="5"/>
      <c r="I75" s="5"/>
      <c r="J75" s="99">
        <f t="shared" si="2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16.23</v>
      </c>
      <c r="E76" s="32">
        <v>16.41</v>
      </c>
      <c r="F76" s="5">
        <f t="shared" si="1"/>
        <v>0.17999999999999972</v>
      </c>
      <c r="G76" s="5"/>
      <c r="H76" s="5"/>
      <c r="I76" s="5"/>
      <c r="J76" s="99">
        <f t="shared" si="2"/>
        <v>2.6194736842105222</v>
      </c>
    </row>
    <row r="77" spans="1:10" ht="15.6" thickTop="1" thickBot="1" x14ac:dyDescent="0.35">
      <c r="A77" s="66" t="s">
        <v>114</v>
      </c>
      <c r="B77" s="32"/>
      <c r="C77" s="10"/>
      <c r="D77" s="32">
        <v>10.050000000000001</v>
      </c>
      <c r="E77" s="32">
        <v>10.050000000000001</v>
      </c>
      <c r="F77" s="5">
        <f t="shared" si="1"/>
        <v>0</v>
      </c>
      <c r="G77" s="5"/>
      <c r="H77" s="5"/>
      <c r="I77" s="5"/>
      <c r="J77" s="99">
        <f t="shared" si="2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1.97</v>
      </c>
      <c r="E78" s="32">
        <v>1.97</v>
      </c>
      <c r="F78" s="5">
        <f t="shared" si="1"/>
        <v>0</v>
      </c>
      <c r="G78" s="5"/>
      <c r="H78" s="5"/>
      <c r="I78" s="5"/>
      <c r="J78" s="99">
        <f t="shared" si="2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5.71</v>
      </c>
      <c r="E79" s="32">
        <v>5.71</v>
      </c>
      <c r="F79" s="5">
        <f t="shared" si="1"/>
        <v>0</v>
      </c>
      <c r="G79" s="5"/>
      <c r="H79" s="5"/>
      <c r="I79" s="5"/>
      <c r="J79" s="99">
        <f t="shared" si="2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3.18</v>
      </c>
      <c r="E80" s="32">
        <v>3.18</v>
      </c>
      <c r="F80" s="5">
        <f t="shared" si="1"/>
        <v>0</v>
      </c>
      <c r="G80" s="5"/>
      <c r="H80" s="5"/>
      <c r="I80" s="5"/>
      <c r="J80" s="99">
        <f t="shared" si="2"/>
        <v>0</v>
      </c>
    </row>
    <row r="81" spans="1:11" ht="15.6" thickTop="1" thickBot="1" x14ac:dyDescent="0.35">
      <c r="A81" s="66" t="s">
        <v>42</v>
      </c>
      <c r="B81" s="32"/>
      <c r="C81" s="10"/>
      <c r="D81" s="32">
        <v>6.33</v>
      </c>
      <c r="E81" s="32">
        <v>6.33</v>
      </c>
      <c r="F81" s="5">
        <f t="shared" si="1"/>
        <v>0</v>
      </c>
      <c r="G81" s="5"/>
      <c r="H81" s="5"/>
      <c r="I81" s="5"/>
      <c r="J81" s="99">
        <f t="shared" si="2"/>
        <v>0</v>
      </c>
    </row>
    <row r="82" spans="1:11" ht="15" thickTop="1" x14ac:dyDescent="0.3">
      <c r="A82" s="66" t="s">
        <v>117</v>
      </c>
      <c r="B82" s="32"/>
      <c r="C82" s="10"/>
      <c r="D82" s="32">
        <v>1.57</v>
      </c>
      <c r="E82" s="32">
        <v>1.57</v>
      </c>
      <c r="F82" s="5">
        <f t="shared" si="1"/>
        <v>0</v>
      </c>
      <c r="G82" s="5"/>
      <c r="H82" s="5"/>
      <c r="I82" s="5"/>
      <c r="J82" s="99">
        <f t="shared" si="2"/>
        <v>0</v>
      </c>
      <c r="K82" s="56">
        <f>SUM(J14:J82)</f>
        <v>614.67210526315773</v>
      </c>
    </row>
    <row r="83" spans="1:11" x14ac:dyDescent="0.3">
      <c r="A83" s="68" t="s">
        <v>43</v>
      </c>
      <c r="B83" s="32"/>
      <c r="C83" s="10"/>
      <c r="D83" s="32">
        <v>197.48</v>
      </c>
      <c r="E83" s="32">
        <v>200.67</v>
      </c>
      <c r="F83" s="5">
        <f t="shared" si="1"/>
        <v>3.1899999999999977</v>
      </c>
      <c r="G83" s="5"/>
      <c r="H83" s="5"/>
      <c r="I83" s="5"/>
      <c r="J83" s="7">
        <f>+F83*H$5</f>
        <v>24.979680942184135</v>
      </c>
    </row>
    <row r="84" spans="1:11" x14ac:dyDescent="0.3">
      <c r="A84" s="68" t="s">
        <v>44</v>
      </c>
      <c r="B84" s="32"/>
      <c r="C84" s="10"/>
      <c r="D84" s="32">
        <v>208.31</v>
      </c>
      <c r="E84" s="32">
        <v>216.03</v>
      </c>
      <c r="F84" s="5">
        <f t="shared" si="1"/>
        <v>7.7199999999999989</v>
      </c>
      <c r="G84" s="33"/>
      <c r="H84" s="5"/>
      <c r="I84" s="5"/>
      <c r="J84" s="7">
        <f t="shared" ref="J84:J147" si="3">+F84*H$5</f>
        <v>60.452394004282645</v>
      </c>
    </row>
    <row r="85" spans="1:11" x14ac:dyDescent="0.3">
      <c r="A85" s="68" t="s">
        <v>118</v>
      </c>
      <c r="B85" s="32"/>
      <c r="C85" s="10"/>
      <c r="D85" s="32">
        <v>276.01</v>
      </c>
      <c r="E85" s="32">
        <v>281.36</v>
      </c>
      <c r="F85" s="5">
        <f t="shared" si="1"/>
        <v>5.3500000000000227</v>
      </c>
      <c r="G85" s="33"/>
      <c r="H85" s="5"/>
      <c r="I85" s="5"/>
      <c r="J85" s="7">
        <f t="shared" si="3"/>
        <v>41.893822269807458</v>
      </c>
    </row>
    <row r="86" spans="1:11" x14ac:dyDescent="0.3">
      <c r="A86" s="68" t="s">
        <v>119</v>
      </c>
      <c r="B86" s="32"/>
      <c r="C86" s="10"/>
      <c r="D86" s="32">
        <v>76.37</v>
      </c>
      <c r="E86" s="32">
        <v>79.959999999999994</v>
      </c>
      <c r="F86" s="5">
        <f t="shared" si="1"/>
        <v>3.5899999999999892</v>
      </c>
      <c r="G86" s="33"/>
      <c r="H86" s="5"/>
      <c r="I86" s="5"/>
      <c r="J86" s="7">
        <f t="shared" si="3"/>
        <v>28.11192933618835</v>
      </c>
    </row>
    <row r="87" spans="1:11" x14ac:dyDescent="0.3">
      <c r="A87" s="68" t="s">
        <v>45</v>
      </c>
      <c r="B87" s="32"/>
      <c r="C87" s="10"/>
      <c r="D87" s="32">
        <v>168.39</v>
      </c>
      <c r="E87" s="32">
        <v>173.61</v>
      </c>
      <c r="F87" s="5">
        <f t="shared" si="1"/>
        <v>5.2200000000000273</v>
      </c>
      <c r="G87" s="33"/>
      <c r="H87" s="5"/>
      <c r="I87" s="5"/>
      <c r="J87" s="7">
        <f t="shared" si="3"/>
        <v>40.875841541756103</v>
      </c>
    </row>
    <row r="88" spans="1:11" x14ac:dyDescent="0.3">
      <c r="A88" s="68" t="s">
        <v>46</v>
      </c>
      <c r="B88" s="32"/>
      <c r="C88" s="10"/>
      <c r="D88" s="32">
        <v>366.12</v>
      </c>
      <c r="E88" s="32">
        <v>368.73</v>
      </c>
      <c r="F88" s="5">
        <f t="shared" si="1"/>
        <v>2.6100000000000136</v>
      </c>
      <c r="G88" s="33"/>
      <c r="H88" s="5"/>
      <c r="I88" s="5"/>
      <c r="J88" s="7">
        <f t="shared" si="3"/>
        <v>20.437920770878051</v>
      </c>
    </row>
    <row r="89" spans="1:11" x14ac:dyDescent="0.3">
      <c r="A89" s="68" t="s">
        <v>47</v>
      </c>
      <c r="B89" s="32"/>
      <c r="C89" s="10"/>
      <c r="D89" s="32">
        <v>65.900000000000006</v>
      </c>
      <c r="E89" s="32">
        <v>68.959999999999994</v>
      </c>
      <c r="F89" s="5">
        <f t="shared" si="1"/>
        <v>3.0599999999999881</v>
      </c>
      <c r="G89" s="33"/>
      <c r="H89" s="5"/>
      <c r="I89" s="5"/>
      <c r="J89" s="7">
        <f t="shared" si="3"/>
        <v>23.961700214132669</v>
      </c>
    </row>
    <row r="90" spans="1:11" x14ac:dyDescent="0.3">
      <c r="A90" s="68" t="s">
        <v>48</v>
      </c>
      <c r="B90" s="32"/>
      <c r="C90" s="10"/>
      <c r="D90" s="32">
        <v>257.04000000000002</v>
      </c>
      <c r="E90" s="32">
        <v>266.92</v>
      </c>
      <c r="F90" s="5">
        <f t="shared" si="1"/>
        <v>9.8799999999999955</v>
      </c>
      <c r="G90" s="33"/>
      <c r="H90" s="5"/>
      <c r="I90" s="5"/>
      <c r="J90" s="7">
        <f t="shared" si="3"/>
        <v>77.366535331905737</v>
      </c>
    </row>
    <row r="91" spans="1:11" x14ac:dyDescent="0.3">
      <c r="A91" s="68" t="s">
        <v>49</v>
      </c>
      <c r="B91" s="32"/>
      <c r="C91" s="10"/>
      <c r="D91" s="32">
        <v>333.97</v>
      </c>
      <c r="E91" s="32">
        <v>343.47</v>
      </c>
      <c r="F91" s="5">
        <f t="shared" si="1"/>
        <v>9.5</v>
      </c>
      <c r="G91" s="33"/>
      <c r="H91" s="5"/>
      <c r="I91" s="5"/>
      <c r="J91" s="7">
        <f t="shared" si="3"/>
        <v>74.390899357601711</v>
      </c>
    </row>
    <row r="92" spans="1:11" x14ac:dyDescent="0.3">
      <c r="A92" s="68" t="s">
        <v>50</v>
      </c>
      <c r="B92" s="32"/>
      <c r="C92" s="10"/>
      <c r="D92" s="32">
        <v>500.77</v>
      </c>
      <c r="E92" s="32">
        <v>512.37</v>
      </c>
      <c r="F92" s="5">
        <f t="shared" si="1"/>
        <v>11.600000000000023</v>
      </c>
      <c r="G92" s="33"/>
      <c r="H92" s="5"/>
      <c r="I92" s="5"/>
      <c r="J92" s="7">
        <f t="shared" si="3"/>
        <v>90.83520342612438</v>
      </c>
    </row>
    <row r="93" spans="1:11" x14ac:dyDescent="0.3">
      <c r="A93" s="68" t="s">
        <v>51</v>
      </c>
      <c r="B93" s="32"/>
      <c r="C93" s="10"/>
      <c r="D93" s="32">
        <v>151.04</v>
      </c>
      <c r="E93" s="32">
        <v>157.78</v>
      </c>
      <c r="F93" s="5">
        <f t="shared" si="1"/>
        <v>6.7400000000000091</v>
      </c>
      <c r="G93" s="33"/>
      <c r="H93" s="5"/>
      <c r="I93" s="5"/>
      <c r="J93" s="7">
        <f t="shared" si="3"/>
        <v>52.778385438972229</v>
      </c>
    </row>
    <row r="94" spans="1:11" x14ac:dyDescent="0.3">
      <c r="A94" s="68" t="s">
        <v>52</v>
      </c>
      <c r="B94" s="32"/>
      <c r="C94" s="10"/>
      <c r="D94" s="32">
        <v>75.97</v>
      </c>
      <c r="E94" s="32">
        <v>83.24</v>
      </c>
      <c r="F94" s="5">
        <f t="shared" si="1"/>
        <v>7.269999999999996</v>
      </c>
      <c r="G94" s="33"/>
      <c r="H94" s="5"/>
      <c r="I94" s="5"/>
      <c r="J94" s="7">
        <f t="shared" si="3"/>
        <v>56.928614561027807</v>
      </c>
    </row>
    <row r="95" spans="1:11" x14ac:dyDescent="0.3">
      <c r="A95" s="68" t="s">
        <v>120</v>
      </c>
      <c r="B95" s="32"/>
      <c r="C95" s="10"/>
      <c r="D95" s="32">
        <v>529.01</v>
      </c>
      <c r="E95" s="32">
        <v>540.29999999999995</v>
      </c>
      <c r="F95" s="5">
        <f t="shared" si="1"/>
        <v>11.289999999999964</v>
      </c>
      <c r="G95" s="33"/>
      <c r="H95" s="5"/>
      <c r="I95" s="5"/>
      <c r="J95" s="7">
        <f t="shared" si="3"/>
        <v>88.407710920770597</v>
      </c>
    </row>
    <row r="96" spans="1:11" x14ac:dyDescent="0.3">
      <c r="A96" s="68" t="s">
        <v>53</v>
      </c>
      <c r="B96" s="32"/>
      <c r="C96" s="10"/>
      <c r="D96" s="32">
        <v>239.32</v>
      </c>
      <c r="E96" s="32">
        <v>245.13</v>
      </c>
      <c r="F96" s="5">
        <f t="shared" si="1"/>
        <v>5.8100000000000023</v>
      </c>
      <c r="G96" s="33"/>
      <c r="H96" s="5"/>
      <c r="I96" s="5"/>
      <c r="J96" s="7">
        <f t="shared" si="3"/>
        <v>45.495907922912224</v>
      </c>
    </row>
    <row r="97" spans="1:10" x14ac:dyDescent="0.3">
      <c r="A97" s="68" t="s">
        <v>121</v>
      </c>
      <c r="B97" s="32"/>
      <c r="C97" s="10"/>
      <c r="D97" s="32">
        <v>120.94</v>
      </c>
      <c r="E97" s="32">
        <v>130.6</v>
      </c>
      <c r="F97" s="5">
        <f t="shared" ref="F97:F151" si="4">+E97-D97</f>
        <v>9.6599999999999966</v>
      </c>
      <c r="G97" s="33"/>
      <c r="H97" s="5"/>
      <c r="I97" s="5"/>
      <c r="J97" s="7">
        <f t="shared" si="3"/>
        <v>75.643798715203403</v>
      </c>
    </row>
    <row r="98" spans="1:10" x14ac:dyDescent="0.3">
      <c r="A98" s="68" t="s">
        <v>54</v>
      </c>
      <c r="B98" s="32"/>
      <c r="C98" s="10"/>
      <c r="D98" s="32">
        <v>125.48</v>
      </c>
      <c r="E98" s="32">
        <v>128.77000000000001</v>
      </c>
      <c r="F98" s="5">
        <f t="shared" si="4"/>
        <v>3.2900000000000063</v>
      </c>
      <c r="G98" s="33"/>
      <c r="H98" s="5"/>
      <c r="I98" s="5"/>
      <c r="J98" s="7">
        <f t="shared" si="3"/>
        <v>25.762743040685272</v>
      </c>
    </row>
    <row r="99" spans="1:10" x14ac:dyDescent="0.3">
      <c r="A99" s="68" t="s">
        <v>55</v>
      </c>
      <c r="B99" s="32"/>
      <c r="C99" s="10"/>
      <c r="D99" s="32">
        <v>173.95</v>
      </c>
      <c r="E99" s="32">
        <v>180.92</v>
      </c>
      <c r="F99" s="5">
        <f t="shared" si="4"/>
        <v>6.9699999999999989</v>
      </c>
      <c r="G99" s="33"/>
      <c r="H99" s="5"/>
      <c r="I99" s="5"/>
      <c r="J99" s="7">
        <f t="shared" si="3"/>
        <v>54.579428265524612</v>
      </c>
    </row>
    <row r="100" spans="1:10" x14ac:dyDescent="0.3">
      <c r="A100" s="68" t="s">
        <v>122</v>
      </c>
      <c r="B100" s="32"/>
      <c r="C100" s="10"/>
      <c r="D100" s="32">
        <v>2.98</v>
      </c>
      <c r="E100" s="32">
        <v>15.6</v>
      </c>
      <c r="F100" s="5">
        <f t="shared" si="4"/>
        <v>12.62</v>
      </c>
      <c r="G100" s="33"/>
      <c r="H100" s="5"/>
      <c r="I100" s="5"/>
      <c r="J100" s="7">
        <f t="shared" si="3"/>
        <v>98.822436830835116</v>
      </c>
    </row>
    <row r="101" spans="1:10" x14ac:dyDescent="0.3">
      <c r="A101" s="68" t="s">
        <v>56</v>
      </c>
      <c r="B101" s="32"/>
      <c r="C101" s="10"/>
      <c r="D101" s="32">
        <v>212.65</v>
      </c>
      <c r="E101" s="32">
        <v>217.56</v>
      </c>
      <c r="F101" s="5">
        <f t="shared" si="4"/>
        <v>4.9099999999999966</v>
      </c>
      <c r="G101" s="33"/>
      <c r="H101" s="5"/>
      <c r="I101" s="5"/>
      <c r="J101" s="7">
        <f t="shared" si="3"/>
        <v>38.44834903640254</v>
      </c>
    </row>
    <row r="102" spans="1:10" x14ac:dyDescent="0.3">
      <c r="A102" s="66" t="s">
        <v>57</v>
      </c>
      <c r="B102" s="32"/>
      <c r="C102" s="10"/>
      <c r="D102" s="32">
        <v>261.8</v>
      </c>
      <c r="E102" s="32">
        <v>271.41000000000003</v>
      </c>
      <c r="F102" s="5">
        <f t="shared" si="4"/>
        <v>9.6100000000000136</v>
      </c>
      <c r="G102" s="33"/>
      <c r="H102" s="5"/>
      <c r="I102" s="5"/>
      <c r="J102" s="7">
        <f t="shared" si="3"/>
        <v>75.252267665952999</v>
      </c>
    </row>
    <row r="103" spans="1:10" x14ac:dyDescent="0.3">
      <c r="A103" s="66" t="s">
        <v>58</v>
      </c>
      <c r="B103" s="32"/>
      <c r="C103" s="10"/>
      <c r="D103" s="32">
        <v>5.07</v>
      </c>
      <c r="E103" s="32">
        <v>5.07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0" x14ac:dyDescent="0.3">
      <c r="A104" s="68" t="s">
        <v>59</v>
      </c>
      <c r="B104" s="32"/>
      <c r="C104" s="10"/>
      <c r="D104" s="32">
        <v>849.09</v>
      </c>
      <c r="E104" s="32">
        <v>864.39</v>
      </c>
      <c r="F104" s="5">
        <f t="shared" si="4"/>
        <v>15.299999999999955</v>
      </c>
      <c r="G104" s="33"/>
      <c r="H104" s="5"/>
      <c r="I104" s="5"/>
      <c r="J104" s="7">
        <f t="shared" si="3"/>
        <v>119.80850107066345</v>
      </c>
    </row>
    <row r="105" spans="1:10" x14ac:dyDescent="0.3">
      <c r="A105" s="68" t="s">
        <v>60</v>
      </c>
      <c r="B105" s="32"/>
      <c r="C105" s="10"/>
      <c r="D105" s="32">
        <v>160.56</v>
      </c>
      <c r="E105" s="32">
        <v>163.32</v>
      </c>
      <c r="F105" s="5">
        <f t="shared" si="4"/>
        <v>2.7599999999999909</v>
      </c>
      <c r="G105" s="33"/>
      <c r="H105" s="5"/>
      <c r="I105" s="5"/>
      <c r="J105" s="7">
        <f t="shared" si="3"/>
        <v>21.612513918629478</v>
      </c>
    </row>
    <row r="106" spans="1:10" x14ac:dyDescent="0.3">
      <c r="A106" s="68" t="s">
        <v>61</v>
      </c>
      <c r="B106" s="32"/>
      <c r="C106" s="10"/>
      <c r="D106" s="32">
        <v>166.05</v>
      </c>
      <c r="E106" s="32">
        <v>168.42</v>
      </c>
      <c r="F106" s="5">
        <f t="shared" si="4"/>
        <v>2.3699999999999761</v>
      </c>
      <c r="G106" s="33"/>
      <c r="H106" s="5"/>
      <c r="I106" s="5"/>
      <c r="J106" s="7">
        <f t="shared" si="3"/>
        <v>18.558571734475187</v>
      </c>
    </row>
    <row r="107" spans="1:10" x14ac:dyDescent="0.3">
      <c r="A107" s="68" t="s">
        <v>62</v>
      </c>
      <c r="B107" s="32"/>
      <c r="C107" s="10"/>
      <c r="D107" s="32">
        <v>610.03</v>
      </c>
      <c r="E107" s="32">
        <v>624.67999999999995</v>
      </c>
      <c r="F107" s="5">
        <f t="shared" si="4"/>
        <v>14.649999999999977</v>
      </c>
      <c r="G107" s="33"/>
      <c r="H107" s="5"/>
      <c r="I107" s="5"/>
      <c r="J107" s="7">
        <f t="shared" si="3"/>
        <v>114.71859743040667</v>
      </c>
    </row>
    <row r="108" spans="1:10" x14ac:dyDescent="0.3">
      <c r="A108" s="68" t="s">
        <v>63</v>
      </c>
      <c r="B108" s="32"/>
      <c r="C108" s="10"/>
      <c r="D108" s="32">
        <v>277.54000000000002</v>
      </c>
      <c r="E108" s="32">
        <v>282.85000000000002</v>
      </c>
      <c r="F108" s="5">
        <f t="shared" si="4"/>
        <v>5.3100000000000023</v>
      </c>
      <c r="G108" s="33"/>
      <c r="H108" s="5"/>
      <c r="I108" s="5"/>
      <c r="J108" s="7">
        <f t="shared" si="3"/>
        <v>41.580597430406868</v>
      </c>
    </row>
    <row r="109" spans="1:10" x14ac:dyDescent="0.3">
      <c r="A109" s="68" t="s">
        <v>123</v>
      </c>
      <c r="B109" s="32"/>
      <c r="C109" s="10"/>
      <c r="D109" s="32">
        <v>81.010000000000005</v>
      </c>
      <c r="E109" s="32">
        <v>82.3</v>
      </c>
      <c r="F109" s="5">
        <f t="shared" si="4"/>
        <v>1.289999999999992</v>
      </c>
      <c r="G109" s="33"/>
      <c r="H109" s="5"/>
      <c r="I109" s="5"/>
      <c r="J109" s="7">
        <f t="shared" si="3"/>
        <v>10.101501070663749</v>
      </c>
    </row>
    <row r="110" spans="1:10" x14ac:dyDescent="0.3">
      <c r="A110" s="68" t="s">
        <v>64</v>
      </c>
      <c r="B110" s="32"/>
      <c r="C110" s="10"/>
      <c r="D110" s="32">
        <v>106.74</v>
      </c>
      <c r="E110" s="32">
        <v>113.22</v>
      </c>
      <c r="F110" s="5">
        <f t="shared" si="4"/>
        <v>6.480000000000004</v>
      </c>
      <c r="G110" s="33"/>
      <c r="H110" s="5"/>
      <c r="I110" s="5"/>
      <c r="J110" s="7">
        <f t="shared" si="3"/>
        <v>50.742423982869411</v>
      </c>
    </row>
    <row r="111" spans="1:10" x14ac:dyDescent="0.3">
      <c r="A111" s="68" t="s">
        <v>65</v>
      </c>
      <c r="B111" s="32"/>
      <c r="C111" s="10"/>
      <c r="D111" s="32">
        <v>237.29</v>
      </c>
      <c r="E111" s="32">
        <v>246.86</v>
      </c>
      <c r="F111" s="5">
        <f t="shared" si="4"/>
        <v>9.5700000000000216</v>
      </c>
      <c r="G111" s="33"/>
      <c r="H111" s="5"/>
      <c r="I111" s="5"/>
      <c r="J111" s="7">
        <f t="shared" si="3"/>
        <v>74.939042826552637</v>
      </c>
    </row>
    <row r="112" spans="1:10" x14ac:dyDescent="0.3">
      <c r="A112" s="68" t="s">
        <v>66</v>
      </c>
      <c r="B112" s="32"/>
      <c r="C112" s="10"/>
      <c r="D112" s="32">
        <v>120.39</v>
      </c>
      <c r="E112" s="32">
        <v>120.39</v>
      </c>
      <c r="F112" s="5">
        <f t="shared" si="4"/>
        <v>0</v>
      </c>
      <c r="G112" s="33"/>
      <c r="H112" s="5"/>
      <c r="I112" s="5"/>
      <c r="J112" s="7">
        <f t="shared" si="3"/>
        <v>0</v>
      </c>
    </row>
    <row r="113" spans="1:10" x14ac:dyDescent="0.3">
      <c r="A113" s="68" t="s">
        <v>124</v>
      </c>
      <c r="B113" s="32"/>
      <c r="C113" s="10"/>
      <c r="D113" s="32">
        <v>57.58</v>
      </c>
      <c r="E113" s="32">
        <v>59.69</v>
      </c>
      <c r="F113" s="5">
        <f t="shared" si="4"/>
        <v>2.1099999999999994</v>
      </c>
      <c r="G113" s="33"/>
      <c r="H113" s="5"/>
      <c r="I113" s="5"/>
      <c r="J113" s="7">
        <f t="shared" si="3"/>
        <v>16.522610278372586</v>
      </c>
    </row>
    <row r="114" spans="1:10" x14ac:dyDescent="0.3">
      <c r="A114" s="68" t="s">
        <v>67</v>
      </c>
      <c r="B114" s="32"/>
      <c r="C114" s="10"/>
      <c r="D114" s="32">
        <v>95.97</v>
      </c>
      <c r="E114" s="32">
        <v>97.07</v>
      </c>
      <c r="F114" s="5">
        <f t="shared" si="4"/>
        <v>1.0999999999999943</v>
      </c>
      <c r="G114" s="33"/>
      <c r="H114" s="5"/>
      <c r="I114" s="5"/>
      <c r="J114" s="7">
        <f t="shared" si="3"/>
        <v>8.6136830835117326</v>
      </c>
    </row>
    <row r="115" spans="1:10" x14ac:dyDescent="0.3">
      <c r="A115" s="51" t="s">
        <v>68</v>
      </c>
      <c r="B115" s="32"/>
      <c r="C115" s="51"/>
      <c r="D115" s="9">
        <v>246.88</v>
      </c>
      <c r="E115" s="9">
        <v>251.89</v>
      </c>
      <c r="F115" s="5">
        <f t="shared" si="4"/>
        <v>5.0099999999999909</v>
      </c>
      <c r="G115" s="33"/>
      <c r="H115" s="5"/>
      <c r="I115" s="5"/>
      <c r="J115" s="7">
        <f t="shared" si="3"/>
        <v>39.231411134903567</v>
      </c>
    </row>
    <row r="116" spans="1:10" x14ac:dyDescent="0.3">
      <c r="A116" s="68" t="s">
        <v>125</v>
      </c>
      <c r="B116" s="32"/>
      <c r="C116" s="10"/>
      <c r="D116" s="32">
        <v>287.79000000000002</v>
      </c>
      <c r="E116" s="32">
        <v>297.13</v>
      </c>
      <c r="F116" s="5">
        <f t="shared" si="4"/>
        <v>9.339999999999975</v>
      </c>
      <c r="G116" s="33"/>
      <c r="H116" s="5"/>
      <c r="I116" s="5"/>
      <c r="J116" s="7">
        <f t="shared" si="3"/>
        <v>73.137999999999806</v>
      </c>
    </row>
    <row r="117" spans="1:10" x14ac:dyDescent="0.3">
      <c r="A117" s="68" t="s">
        <v>126</v>
      </c>
      <c r="B117" s="9"/>
      <c r="C117" s="10"/>
      <c r="D117" s="32">
        <v>143.19999999999999</v>
      </c>
      <c r="E117" s="32">
        <v>145.87</v>
      </c>
      <c r="F117" s="5">
        <f t="shared" si="4"/>
        <v>2.6700000000000159</v>
      </c>
      <c r="G117" s="33"/>
      <c r="H117" s="5"/>
      <c r="I117" s="5"/>
      <c r="J117" s="7">
        <f t="shared" si="3"/>
        <v>20.907758029978712</v>
      </c>
    </row>
    <row r="118" spans="1:10" x14ac:dyDescent="0.3">
      <c r="A118" s="68" t="s">
        <v>69</v>
      </c>
      <c r="B118" s="32"/>
      <c r="C118" s="10"/>
      <c r="D118" s="32">
        <v>114.06</v>
      </c>
      <c r="E118" s="32">
        <v>117.03</v>
      </c>
      <c r="F118" s="5">
        <f t="shared" si="4"/>
        <v>2.9699999999999989</v>
      </c>
      <c r="G118" s="33"/>
      <c r="H118" s="5"/>
      <c r="I118" s="5"/>
      <c r="J118" s="7">
        <f t="shared" si="3"/>
        <v>23.25694432548179</v>
      </c>
    </row>
    <row r="119" spans="1:10" x14ac:dyDescent="0.3">
      <c r="A119" s="68" t="s">
        <v>127</v>
      </c>
      <c r="B119" s="32"/>
      <c r="C119" s="10"/>
      <c r="D119" s="32">
        <v>434.28</v>
      </c>
      <c r="E119" s="32">
        <v>442.79</v>
      </c>
      <c r="F119" s="5">
        <f t="shared" si="4"/>
        <v>8.5100000000000477</v>
      </c>
      <c r="G119" s="33"/>
      <c r="H119" s="5"/>
      <c r="I119" s="5"/>
      <c r="J119" s="7">
        <f t="shared" si="3"/>
        <v>66.638584582441482</v>
      </c>
    </row>
    <row r="120" spans="1:10" x14ac:dyDescent="0.3">
      <c r="A120" s="68" t="s">
        <v>128</v>
      </c>
      <c r="B120" s="32"/>
      <c r="C120" s="10"/>
      <c r="D120" s="32">
        <v>276.94</v>
      </c>
      <c r="E120" s="32">
        <v>286.88</v>
      </c>
      <c r="F120" s="5">
        <f t="shared" si="4"/>
        <v>9.9399999999999977</v>
      </c>
      <c r="G120" s="33"/>
      <c r="H120" s="5"/>
      <c r="I120" s="5"/>
      <c r="J120" s="7">
        <f t="shared" si="3"/>
        <v>77.836372591006409</v>
      </c>
    </row>
    <row r="121" spans="1:10" x14ac:dyDescent="0.3">
      <c r="A121" s="68" t="s">
        <v>129</v>
      </c>
      <c r="B121" s="32"/>
      <c r="C121" s="10"/>
      <c r="D121" s="32">
        <v>234.15</v>
      </c>
      <c r="E121" s="32">
        <v>240</v>
      </c>
      <c r="F121" s="5">
        <f t="shared" si="4"/>
        <v>5.8499999999999943</v>
      </c>
      <c r="G121" s="33"/>
      <c r="H121" s="5"/>
      <c r="I121" s="5"/>
      <c r="J121" s="7">
        <f t="shared" si="3"/>
        <v>45.809132762312586</v>
      </c>
    </row>
    <row r="122" spans="1:10" x14ac:dyDescent="0.3">
      <c r="A122" s="68" t="s">
        <v>70</v>
      </c>
      <c r="B122" s="32"/>
      <c r="C122" s="10"/>
      <c r="D122" s="32">
        <v>119.09</v>
      </c>
      <c r="E122" s="32">
        <v>120</v>
      </c>
      <c r="F122" s="5">
        <f t="shared" si="4"/>
        <v>0.90999999999999659</v>
      </c>
      <c r="G122" s="33"/>
      <c r="H122" s="5"/>
      <c r="I122" s="5"/>
      <c r="J122" s="7">
        <f t="shared" si="3"/>
        <v>7.1258650963597159</v>
      </c>
    </row>
    <row r="123" spans="1:10" x14ac:dyDescent="0.3">
      <c r="A123" s="68" t="s">
        <v>71</v>
      </c>
      <c r="B123" s="32"/>
      <c r="C123" s="10"/>
      <c r="D123" s="32">
        <v>271.27</v>
      </c>
      <c r="E123" s="32">
        <v>279.07</v>
      </c>
      <c r="F123" s="5">
        <f t="shared" si="4"/>
        <v>7.8000000000000114</v>
      </c>
      <c r="G123" s="33"/>
      <c r="H123" s="5"/>
      <c r="I123" s="5"/>
      <c r="J123" s="7">
        <f t="shared" si="3"/>
        <v>61.078843683083598</v>
      </c>
    </row>
    <row r="124" spans="1:10" x14ac:dyDescent="0.3">
      <c r="A124" s="68" t="s">
        <v>130</v>
      </c>
      <c r="B124" s="32"/>
      <c r="C124" s="10"/>
      <c r="D124" s="32">
        <v>77.81</v>
      </c>
      <c r="E124" s="32">
        <v>82.05</v>
      </c>
      <c r="F124" s="5">
        <f t="shared" si="4"/>
        <v>4.2399999999999949</v>
      </c>
      <c r="G124" s="33"/>
      <c r="H124" s="5"/>
      <c r="I124" s="5"/>
      <c r="J124" s="7">
        <f t="shared" si="3"/>
        <v>33.201832976445353</v>
      </c>
    </row>
    <row r="125" spans="1:10" x14ac:dyDescent="0.3">
      <c r="A125" s="68" t="s">
        <v>131</v>
      </c>
      <c r="B125" s="32"/>
      <c r="C125" s="10"/>
      <c r="D125" s="32">
        <v>16.940000000000001</v>
      </c>
      <c r="E125" s="32">
        <v>21.57</v>
      </c>
      <c r="F125" s="5">
        <f t="shared" si="4"/>
        <v>4.629999999999999</v>
      </c>
      <c r="G125" s="33"/>
      <c r="H125" s="5"/>
      <c r="I125" s="5"/>
      <c r="J125" s="7">
        <f t="shared" si="3"/>
        <v>36.255775160599562</v>
      </c>
    </row>
    <row r="126" spans="1:10" x14ac:dyDescent="0.3">
      <c r="A126" s="68" t="s">
        <v>72</v>
      </c>
      <c r="B126" s="32"/>
      <c r="C126" s="10"/>
      <c r="D126" s="32">
        <v>97.04</v>
      </c>
      <c r="E126" s="32">
        <v>97.72</v>
      </c>
      <c r="F126" s="5">
        <f t="shared" si="4"/>
        <v>0.67999999999999261</v>
      </c>
      <c r="G126" s="33"/>
      <c r="H126" s="5"/>
      <c r="I126" s="5"/>
      <c r="J126" s="7">
        <f t="shared" si="3"/>
        <v>5.324822269807223</v>
      </c>
    </row>
    <row r="127" spans="1:10" x14ac:dyDescent="0.3">
      <c r="A127" s="68" t="s">
        <v>73</v>
      </c>
      <c r="B127" s="32"/>
      <c r="C127" s="10"/>
      <c r="D127" s="32">
        <v>442.46</v>
      </c>
      <c r="E127" s="32">
        <v>458.41</v>
      </c>
      <c r="F127" s="5">
        <f t="shared" si="4"/>
        <v>15.950000000000045</v>
      </c>
      <c r="G127" s="33"/>
      <c r="H127" s="5"/>
      <c r="I127" s="5"/>
      <c r="J127" s="7">
        <f t="shared" si="3"/>
        <v>124.89840471092113</v>
      </c>
    </row>
    <row r="128" spans="1:10" x14ac:dyDescent="0.3">
      <c r="A128" s="68" t="s">
        <v>74</v>
      </c>
      <c r="B128" s="32"/>
      <c r="C128" s="10"/>
      <c r="D128" s="32">
        <v>184.32</v>
      </c>
      <c r="E128" s="32">
        <v>198.29</v>
      </c>
      <c r="F128" s="5">
        <f t="shared" si="4"/>
        <v>13.969999999999999</v>
      </c>
      <c r="G128" s="33"/>
      <c r="H128" s="5"/>
      <c r="I128" s="5"/>
      <c r="J128" s="7">
        <f t="shared" si="3"/>
        <v>109.39377516059956</v>
      </c>
    </row>
    <row r="129" spans="1:10" x14ac:dyDescent="0.3">
      <c r="A129" s="68" t="s">
        <v>132</v>
      </c>
      <c r="B129" s="32"/>
      <c r="C129" s="10"/>
      <c r="D129" s="32">
        <v>18.899999999999999</v>
      </c>
      <c r="E129" s="32">
        <v>19.84</v>
      </c>
      <c r="F129" s="5">
        <f t="shared" si="4"/>
        <v>0.94000000000000128</v>
      </c>
      <c r="G129" s="33"/>
      <c r="H129" s="5"/>
      <c r="I129" s="5"/>
      <c r="J129" s="7">
        <f t="shared" si="3"/>
        <v>7.3607837259100739</v>
      </c>
    </row>
    <row r="130" spans="1:10" x14ac:dyDescent="0.3">
      <c r="A130" s="68" t="s">
        <v>133</v>
      </c>
      <c r="B130" s="32"/>
      <c r="C130" s="10"/>
      <c r="D130" s="32">
        <v>118.58</v>
      </c>
      <c r="E130" s="32">
        <v>124.23</v>
      </c>
      <c r="F130" s="5">
        <f t="shared" si="4"/>
        <v>5.6500000000000057</v>
      </c>
      <c r="G130" s="33"/>
      <c r="H130" s="5"/>
      <c r="I130" s="5"/>
      <c r="J130" s="7">
        <f t="shared" si="3"/>
        <v>44.243008565310539</v>
      </c>
    </row>
    <row r="131" spans="1:10" x14ac:dyDescent="0.3">
      <c r="A131" s="68" t="s">
        <v>75</v>
      </c>
      <c r="B131" s="32"/>
      <c r="C131" s="10"/>
      <c r="D131" s="32">
        <v>164.86</v>
      </c>
      <c r="E131" s="32">
        <v>165.26</v>
      </c>
      <c r="F131" s="5">
        <f t="shared" si="4"/>
        <v>0.39999999999997726</v>
      </c>
      <c r="G131" s="33"/>
      <c r="H131" s="5"/>
      <c r="I131" s="5"/>
      <c r="J131" s="7">
        <f t="shared" si="3"/>
        <v>3.1322483940041046</v>
      </c>
    </row>
    <row r="132" spans="1:10" x14ac:dyDescent="0.3">
      <c r="A132" s="68" t="s">
        <v>134</v>
      </c>
      <c r="B132" s="32"/>
      <c r="C132" s="10"/>
      <c r="D132" s="32">
        <v>21.86</v>
      </c>
      <c r="E132" s="32">
        <v>21.86</v>
      </c>
      <c r="F132" s="5">
        <f t="shared" si="4"/>
        <v>0</v>
      </c>
      <c r="G132" s="33"/>
      <c r="H132" s="5"/>
      <c r="I132" s="5"/>
      <c r="J132" s="7">
        <f t="shared" si="3"/>
        <v>0</v>
      </c>
    </row>
    <row r="133" spans="1:10" x14ac:dyDescent="0.3">
      <c r="A133" s="68" t="s">
        <v>135</v>
      </c>
      <c r="B133" s="32"/>
      <c r="C133" s="10"/>
      <c r="D133" s="32">
        <v>134.80000000000001</v>
      </c>
      <c r="E133" s="32">
        <v>138.97</v>
      </c>
      <c r="F133" s="5">
        <f t="shared" si="4"/>
        <v>4.1699999999999875</v>
      </c>
      <c r="G133" s="33"/>
      <c r="H133" s="5"/>
      <c r="I133" s="5"/>
      <c r="J133" s="7">
        <f t="shared" si="3"/>
        <v>32.653689507494548</v>
      </c>
    </row>
    <row r="134" spans="1:10" x14ac:dyDescent="0.3">
      <c r="A134" s="68" t="s">
        <v>76</v>
      </c>
      <c r="B134" s="32"/>
      <c r="C134" s="10"/>
      <c r="D134" s="32">
        <v>62.5</v>
      </c>
      <c r="E134" s="32">
        <v>63.88</v>
      </c>
      <c r="F134" s="5">
        <f t="shared" si="4"/>
        <v>1.3800000000000026</v>
      </c>
      <c r="G134" s="33"/>
      <c r="H134" s="5"/>
      <c r="I134" s="5"/>
      <c r="J134" s="7">
        <f t="shared" si="3"/>
        <v>10.806256959314794</v>
      </c>
    </row>
    <row r="135" spans="1:10" x14ac:dyDescent="0.3">
      <c r="A135" s="68" t="s">
        <v>136</v>
      </c>
      <c r="B135" s="32"/>
      <c r="C135" s="10"/>
      <c r="D135" s="32">
        <v>283.69</v>
      </c>
      <c r="E135" s="32">
        <v>295.56</v>
      </c>
      <c r="F135" s="5">
        <f t="shared" si="4"/>
        <v>11.870000000000005</v>
      </c>
      <c r="G135" s="33"/>
      <c r="H135" s="5"/>
      <c r="I135" s="5"/>
      <c r="J135" s="7">
        <f t="shared" si="3"/>
        <v>92.949471092077118</v>
      </c>
    </row>
    <row r="136" spans="1:10" x14ac:dyDescent="0.3">
      <c r="A136" s="68" t="s">
        <v>137</v>
      </c>
      <c r="B136" s="32"/>
      <c r="C136" s="10"/>
      <c r="D136" s="32">
        <v>201.4</v>
      </c>
      <c r="E136" s="32">
        <v>201.4</v>
      </c>
      <c r="F136" s="5">
        <f t="shared" si="4"/>
        <v>0</v>
      </c>
      <c r="G136" s="33"/>
      <c r="H136" s="5"/>
      <c r="I136" s="5"/>
      <c r="J136" s="7">
        <f t="shared" si="3"/>
        <v>0</v>
      </c>
    </row>
    <row r="137" spans="1:10" x14ac:dyDescent="0.3">
      <c r="A137" s="68" t="s">
        <v>77</v>
      </c>
      <c r="B137" s="32"/>
      <c r="C137" s="10"/>
      <c r="D137" s="32">
        <v>211.47</v>
      </c>
      <c r="E137" s="32">
        <v>214.41</v>
      </c>
      <c r="F137" s="5">
        <f t="shared" si="4"/>
        <v>2.9399999999999977</v>
      </c>
      <c r="G137" s="33"/>
      <c r="H137" s="5"/>
      <c r="I137" s="5"/>
      <c r="J137" s="7">
        <f t="shared" si="3"/>
        <v>23.022025695931458</v>
      </c>
    </row>
    <row r="138" spans="1:10" x14ac:dyDescent="0.3">
      <c r="A138" s="68" t="s">
        <v>138</v>
      </c>
      <c r="B138" s="32"/>
      <c r="C138" s="10"/>
      <c r="D138" s="32">
        <v>257.7</v>
      </c>
      <c r="E138" s="32">
        <v>275.36</v>
      </c>
      <c r="F138" s="5">
        <f t="shared" si="4"/>
        <v>17.660000000000025</v>
      </c>
      <c r="G138" s="33"/>
      <c r="H138" s="5"/>
      <c r="I138" s="5"/>
      <c r="J138" s="7">
        <f t="shared" si="3"/>
        <v>138.28876659528927</v>
      </c>
    </row>
    <row r="139" spans="1:10" x14ac:dyDescent="0.3">
      <c r="A139" s="68" t="s">
        <v>78</v>
      </c>
      <c r="B139" s="32"/>
      <c r="C139" s="10"/>
      <c r="D139" s="32">
        <v>364.98</v>
      </c>
      <c r="E139" s="32">
        <v>368.92</v>
      </c>
      <c r="F139" s="5">
        <f t="shared" si="4"/>
        <v>3.9399999999999977</v>
      </c>
      <c r="G139" s="33"/>
      <c r="H139" s="5"/>
      <c r="I139" s="5"/>
      <c r="J139" s="7">
        <f t="shared" si="3"/>
        <v>30.852646680942165</v>
      </c>
    </row>
    <row r="140" spans="1:10" x14ac:dyDescent="0.3">
      <c r="A140" s="68" t="s">
        <v>79</v>
      </c>
      <c r="B140" s="32"/>
      <c r="C140" s="10"/>
      <c r="D140" s="32">
        <v>147.66</v>
      </c>
      <c r="E140" s="32">
        <v>151.57</v>
      </c>
      <c r="F140" s="5">
        <f t="shared" si="4"/>
        <v>3.9099999999999966</v>
      </c>
      <c r="G140" s="33"/>
      <c r="H140" s="5"/>
      <c r="I140" s="5"/>
      <c r="J140" s="7">
        <f t="shared" si="3"/>
        <v>30.617728051391836</v>
      </c>
    </row>
    <row r="141" spans="1:10" x14ac:dyDescent="0.3">
      <c r="A141" s="68" t="s">
        <v>80</v>
      </c>
      <c r="B141" s="32"/>
      <c r="C141" s="10"/>
      <c r="D141" s="32">
        <v>184.5</v>
      </c>
      <c r="E141" s="32">
        <v>189.75</v>
      </c>
      <c r="F141" s="5">
        <f t="shared" si="4"/>
        <v>5.25</v>
      </c>
      <c r="G141" s="33"/>
      <c r="H141" s="5"/>
      <c r="I141" s="5"/>
      <c r="J141" s="7">
        <f t="shared" si="3"/>
        <v>41.110760171306211</v>
      </c>
    </row>
    <row r="142" spans="1:10" x14ac:dyDescent="0.3">
      <c r="A142" s="68" t="s">
        <v>81</v>
      </c>
      <c r="B142" s="32"/>
      <c r="C142" s="10"/>
      <c r="D142" s="32">
        <v>184.63</v>
      </c>
      <c r="E142" s="32">
        <v>185.34</v>
      </c>
      <c r="F142" s="5">
        <f t="shared" si="4"/>
        <v>0.71000000000000796</v>
      </c>
      <c r="G142" s="33"/>
      <c r="H142" s="5"/>
      <c r="I142" s="5"/>
      <c r="J142" s="7">
        <f t="shared" si="3"/>
        <v>5.5597408993576636</v>
      </c>
    </row>
    <row r="143" spans="1:10" x14ac:dyDescent="0.3">
      <c r="A143" s="68" t="s">
        <v>139</v>
      </c>
      <c r="B143" s="32"/>
      <c r="C143" s="10"/>
      <c r="D143" s="32">
        <v>229.42</v>
      </c>
      <c r="E143" s="32">
        <v>236.39</v>
      </c>
      <c r="F143" s="5">
        <f t="shared" si="4"/>
        <v>6.9699999999999989</v>
      </c>
      <c r="G143" s="33"/>
      <c r="H143" s="5"/>
      <c r="I143" s="5"/>
      <c r="J143" s="7">
        <f t="shared" si="3"/>
        <v>54.579428265524612</v>
      </c>
    </row>
    <row r="144" spans="1:10" x14ac:dyDescent="0.3">
      <c r="A144" s="68" t="s">
        <v>82</v>
      </c>
      <c r="B144" s="32"/>
      <c r="C144" s="10"/>
      <c r="D144" s="32">
        <v>192.04</v>
      </c>
      <c r="E144" s="32">
        <v>196.89</v>
      </c>
      <c r="F144" s="5">
        <f t="shared" si="4"/>
        <v>4.8499999999999943</v>
      </c>
      <c r="G144" s="33"/>
      <c r="H144" s="5"/>
      <c r="I144" s="5"/>
      <c r="J144" s="7">
        <f t="shared" si="3"/>
        <v>37.978511777301883</v>
      </c>
    </row>
    <row r="145" spans="1:11" x14ac:dyDescent="0.3">
      <c r="A145" s="68" t="s">
        <v>140</v>
      </c>
      <c r="B145" s="32"/>
      <c r="C145" s="10"/>
      <c r="D145" s="32">
        <v>139.38999999999999</v>
      </c>
      <c r="E145" s="32">
        <v>144.26</v>
      </c>
      <c r="F145" s="5">
        <f t="shared" si="4"/>
        <v>4.8700000000000045</v>
      </c>
      <c r="G145" s="33"/>
      <c r="H145" s="5"/>
      <c r="I145" s="5"/>
      <c r="J145" s="7">
        <f t="shared" si="3"/>
        <v>38.135124197002177</v>
      </c>
    </row>
    <row r="146" spans="1:11" x14ac:dyDescent="0.3">
      <c r="A146" s="68" t="s">
        <v>141</v>
      </c>
      <c r="B146" s="32"/>
      <c r="C146" s="10"/>
      <c r="D146" s="32">
        <v>88.46</v>
      </c>
      <c r="E146" s="32">
        <v>90.28</v>
      </c>
      <c r="F146" s="5">
        <f t="shared" si="4"/>
        <v>1.8200000000000074</v>
      </c>
      <c r="G146" s="33"/>
      <c r="H146" s="5"/>
      <c r="I146" s="5"/>
      <c r="J146" s="7">
        <f t="shared" si="3"/>
        <v>14.251730192719544</v>
      </c>
    </row>
    <row r="147" spans="1:11" x14ac:dyDescent="0.3">
      <c r="A147" s="68" t="s">
        <v>142</v>
      </c>
      <c r="B147" s="32"/>
      <c r="C147" s="10"/>
      <c r="D147" s="32">
        <v>482.06</v>
      </c>
      <c r="E147" s="32">
        <v>486.78</v>
      </c>
      <c r="F147" s="5">
        <f t="shared" si="4"/>
        <v>4.7199999999999704</v>
      </c>
      <c r="G147" s="33"/>
      <c r="H147" s="5"/>
      <c r="I147" s="5"/>
      <c r="J147" s="7">
        <f t="shared" si="3"/>
        <v>36.960531049250307</v>
      </c>
    </row>
    <row r="148" spans="1:11" x14ac:dyDescent="0.3">
      <c r="A148" s="68" t="s">
        <v>143</v>
      </c>
      <c r="B148" s="32"/>
      <c r="C148" s="10"/>
      <c r="D148" s="32">
        <v>104.99</v>
      </c>
      <c r="E148" s="32">
        <v>112.37</v>
      </c>
      <c r="F148" s="5">
        <f t="shared" si="4"/>
        <v>7.3800000000000097</v>
      </c>
      <c r="G148" s="33"/>
      <c r="H148" s="5"/>
      <c r="I148" s="5"/>
      <c r="J148" s="7">
        <f t="shared" ref="J148:J151" si="5">+F148*H$5</f>
        <v>57.789982869379088</v>
      </c>
    </row>
    <row r="149" spans="1:11" x14ac:dyDescent="0.3">
      <c r="A149" s="68" t="s">
        <v>83</v>
      </c>
      <c r="B149" s="32"/>
      <c r="C149" s="10"/>
      <c r="D149" s="32">
        <v>174.39</v>
      </c>
      <c r="E149" s="32">
        <v>180.85</v>
      </c>
      <c r="F149" s="5">
        <f t="shared" si="4"/>
        <v>6.460000000000008</v>
      </c>
      <c r="G149" s="33"/>
      <c r="H149" s="5"/>
      <c r="I149" s="5"/>
      <c r="J149" s="7">
        <f t="shared" si="5"/>
        <v>50.585811563169223</v>
      </c>
    </row>
    <row r="150" spans="1:11" x14ac:dyDescent="0.3">
      <c r="A150" s="68" t="s">
        <v>144</v>
      </c>
      <c r="B150" s="32"/>
      <c r="C150" s="10"/>
      <c r="D150" s="32">
        <v>752.55</v>
      </c>
      <c r="E150" s="32">
        <v>775.23</v>
      </c>
      <c r="F150" s="5">
        <f t="shared" si="4"/>
        <v>22.680000000000064</v>
      </c>
      <c r="G150" s="33"/>
      <c r="H150" s="5"/>
      <c r="I150" s="5"/>
      <c r="J150" s="7">
        <f t="shared" si="5"/>
        <v>177.59848394004331</v>
      </c>
    </row>
    <row r="151" spans="1:11" x14ac:dyDescent="0.3">
      <c r="A151" s="68" t="s">
        <v>145</v>
      </c>
      <c r="B151" s="32"/>
      <c r="C151" s="10"/>
      <c r="D151" s="32">
        <v>346.6</v>
      </c>
      <c r="E151" s="32">
        <v>362.21</v>
      </c>
      <c r="F151" s="5">
        <f t="shared" si="4"/>
        <v>15.609999999999957</v>
      </c>
      <c r="G151" s="33"/>
      <c r="H151" s="5"/>
      <c r="I151" s="5"/>
      <c r="J151" s="7">
        <f t="shared" si="5"/>
        <v>122.2359935760168</v>
      </c>
    </row>
    <row r="152" spans="1:11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3962.1059639355349</v>
      </c>
      <c r="K152" s="56">
        <f>SUM(J83:J151)</f>
        <v>3347.4338586723766</v>
      </c>
    </row>
    <row r="153" spans="1:11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3962.1059639355349</v>
      </c>
      <c r="K153" s="91">
        <f>SUM(K14:K152)</f>
        <v>3962.1059639355344</v>
      </c>
    </row>
    <row r="154" spans="1:11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1" x14ac:dyDescent="0.3">
      <c r="A155" s="73" t="s">
        <v>7</v>
      </c>
    </row>
    <row r="156" spans="1:11" x14ac:dyDescent="0.3">
      <c r="A156" s="73" t="s">
        <v>84</v>
      </c>
      <c r="H156" s="74" t="s">
        <v>255</v>
      </c>
    </row>
  </sheetData>
  <mergeCells count="23">
    <mergeCell ref="B26:C26"/>
    <mergeCell ref="F7:G7"/>
    <mergeCell ref="F8:G8"/>
    <mergeCell ref="B13:C13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  <mergeCell ref="I27:I31"/>
    <mergeCell ref="B27:C31"/>
    <mergeCell ref="D27:D31"/>
    <mergeCell ref="E27:E31"/>
    <mergeCell ref="F27:F31"/>
    <mergeCell ref="G27:G31"/>
    <mergeCell ref="H27:H31"/>
  </mergeCells>
  <pageMargins left="0.39" right="0.46" top="0.74803149606299213" bottom="0.74803149606299213" header="0.31496062992125984" footer="0.31496062992125984"/>
  <pageSetup paperSize="9" scale="75" orientation="portrait" horizontalDpi="4294967293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topLeftCell="A146" workbookViewId="0">
      <selection activeCell="A156" sqref="A1:K156"/>
    </sheetView>
  </sheetViews>
  <sheetFormatPr baseColWidth="10" defaultRowHeight="14.4" x14ac:dyDescent="0.3"/>
  <cols>
    <col min="2" max="2" width="22.6640625" customWidth="1"/>
    <col min="3" max="3" width="9.44140625" customWidth="1"/>
    <col min="5" max="5" width="16.6640625" customWidth="1"/>
    <col min="8" max="8" width="11.109375" customWidth="1"/>
    <col min="9" max="9" width="4.44140625" customWidth="1"/>
    <col min="10" max="10" width="16" customWidth="1"/>
  </cols>
  <sheetData>
    <row r="1" spans="1:10" x14ac:dyDescent="0.3"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22" t="s">
        <v>219</v>
      </c>
      <c r="F2" s="10">
        <v>497.2</v>
      </c>
      <c r="G2" s="10">
        <v>35</v>
      </c>
      <c r="H2" s="10">
        <f>+F2/G2</f>
        <v>14.205714285714285</v>
      </c>
    </row>
    <row r="3" spans="1:10" x14ac:dyDescent="0.3">
      <c r="D3" s="122" t="s">
        <v>192</v>
      </c>
      <c r="E3" s="122">
        <v>16498</v>
      </c>
      <c r="F3" s="10">
        <v>1709.2</v>
      </c>
      <c r="G3" s="10">
        <v>222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1782.8</v>
      </c>
      <c r="G4" s="10">
        <v>229</v>
      </c>
      <c r="H4" s="10"/>
    </row>
    <row r="5" spans="1:10" x14ac:dyDescent="0.3">
      <c r="A5" s="15" t="s">
        <v>146</v>
      </c>
      <c r="C5" s="15"/>
      <c r="D5" s="122"/>
      <c r="E5" s="122" t="s">
        <v>220</v>
      </c>
      <c r="F5" s="122">
        <f>+F4+F3</f>
        <v>3492</v>
      </c>
      <c r="G5" s="122">
        <f>+G4+G3</f>
        <v>451</v>
      </c>
      <c r="H5" s="10">
        <f>+F5/G5</f>
        <v>7.7427937915742797</v>
      </c>
    </row>
    <row r="6" spans="1:10" x14ac:dyDescent="0.3">
      <c r="A6" s="15" t="s">
        <v>256</v>
      </c>
      <c r="B6" s="15"/>
      <c r="C6" s="15"/>
      <c r="D6" s="15"/>
      <c r="E6" s="15"/>
      <c r="F6" s="15">
        <f>+F2+F3+F4</f>
        <v>3989.2</v>
      </c>
      <c r="G6" s="15">
        <f>+G2+G3+G4</f>
        <v>486</v>
      </c>
      <c r="J6" s="138" t="s">
        <v>189</v>
      </c>
    </row>
    <row r="7" spans="1:10" x14ac:dyDescent="0.3">
      <c r="A7" s="58"/>
      <c r="B7" s="15"/>
      <c r="C7" s="58"/>
      <c r="D7" s="58"/>
      <c r="E7" s="58"/>
      <c r="F7" s="225" t="s">
        <v>151</v>
      </c>
      <c r="G7" s="225"/>
      <c r="H7" s="137">
        <f>+H2</f>
        <v>14.205714285714285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226" t="s">
        <v>152</v>
      </c>
      <c r="G8" s="226"/>
      <c r="H8" s="137">
        <f>+H5</f>
        <v>7.7427937915742797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62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00" t="s">
        <v>212</v>
      </c>
      <c r="D14" s="97">
        <v>1.61</v>
      </c>
      <c r="E14" s="97">
        <v>1.61</v>
      </c>
      <c r="F14" s="98">
        <f>+E14-D14</f>
        <v>0</v>
      </c>
      <c r="G14" s="98"/>
      <c r="H14" s="98"/>
      <c r="I14" s="98"/>
      <c r="J14" s="99">
        <v>7</v>
      </c>
    </row>
    <row r="15" spans="1:10" ht="15.6" thickTop="1" thickBot="1" x14ac:dyDescent="0.35">
      <c r="A15" s="104" t="s">
        <v>9</v>
      </c>
      <c r="B15" s="146" t="s">
        <v>214</v>
      </c>
      <c r="C15" s="100" t="s">
        <v>212</v>
      </c>
      <c r="D15" s="100">
        <v>0.92</v>
      </c>
      <c r="E15" s="100">
        <v>0.92</v>
      </c>
      <c r="F15" s="98">
        <f>+E15-D15</f>
        <v>0</v>
      </c>
      <c r="G15" s="101"/>
      <c r="H15" s="101"/>
      <c r="I15" s="101"/>
      <c r="J15" s="99">
        <v>12</v>
      </c>
    </row>
    <row r="16" spans="1:10" ht="15.6" thickTop="1" thickBot="1" x14ac:dyDescent="0.35">
      <c r="A16" s="104" t="s">
        <v>13</v>
      </c>
      <c r="B16" s="146" t="s">
        <v>215</v>
      </c>
      <c r="C16" s="100" t="s">
        <v>212</v>
      </c>
      <c r="D16" s="100">
        <v>0.8</v>
      </c>
      <c r="E16" s="100">
        <v>0.8</v>
      </c>
      <c r="F16" s="98">
        <f>+E16-D16</f>
        <v>0</v>
      </c>
      <c r="G16" s="101"/>
      <c r="H16" s="101"/>
      <c r="I16" s="101"/>
      <c r="J16" s="99">
        <v>12</v>
      </c>
    </row>
    <row r="17" spans="1:10" ht="15.6" thickTop="1" thickBot="1" x14ac:dyDescent="0.35">
      <c r="A17" s="103" t="s">
        <v>86</v>
      </c>
      <c r="B17" s="209" t="s">
        <v>212</v>
      </c>
      <c r="C17" s="210"/>
      <c r="D17" s="220">
        <v>178.72</v>
      </c>
      <c r="E17" s="220">
        <v>183.18</v>
      </c>
      <c r="F17" s="220">
        <f>+E17-D17</f>
        <v>4.460000000000008</v>
      </c>
      <c r="G17" s="102"/>
      <c r="H17" s="102"/>
      <c r="I17" s="102"/>
      <c r="J17" s="99">
        <v>6</v>
      </c>
    </row>
    <row r="18" spans="1:10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102"/>
      <c r="H18" s="102"/>
      <c r="I18" s="102"/>
      <c r="J18" s="99">
        <v>10</v>
      </c>
    </row>
    <row r="19" spans="1:10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102">
        <f>+F17*H2</f>
        <v>63.357485714285822</v>
      </c>
      <c r="H19" s="102"/>
      <c r="I19" s="102"/>
      <c r="J19" s="99">
        <v>5</v>
      </c>
    </row>
    <row r="20" spans="1:10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6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11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16.41</v>
      </c>
      <c r="E22" s="94">
        <v>16.95</v>
      </c>
      <c r="F22" s="98">
        <f t="shared" ref="F22:F27" si="0">+E22-D22</f>
        <v>0.53999999999999915</v>
      </c>
      <c r="G22" s="95">
        <f>+F22*H2</f>
        <v>7.6710857142857014</v>
      </c>
      <c r="H22" s="95"/>
      <c r="I22" s="95"/>
      <c r="J22" s="99">
        <v>12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31.34</v>
      </c>
      <c r="E23" s="94">
        <v>32.56</v>
      </c>
      <c r="F23" s="98">
        <f t="shared" si="0"/>
        <v>1.2200000000000024</v>
      </c>
      <c r="G23" s="95">
        <f>+F23*H2</f>
        <v>17.330971428571463</v>
      </c>
      <c r="H23" s="95"/>
      <c r="I23" s="95"/>
      <c r="J23" s="99">
        <v>18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13.12</v>
      </c>
      <c r="E24" s="94">
        <v>14.34</v>
      </c>
      <c r="F24" s="98">
        <f t="shared" si="0"/>
        <v>1.2200000000000006</v>
      </c>
      <c r="G24" s="95">
        <f>+F24*H2</f>
        <v>17.330971428571438</v>
      </c>
      <c r="H24" s="95"/>
      <c r="I24" s="95"/>
      <c r="J24" s="99">
        <v>18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1.1399999999999999</v>
      </c>
      <c r="E25" s="94">
        <v>1.1399999999999999</v>
      </c>
      <c r="F25" s="98">
        <f t="shared" si="0"/>
        <v>0</v>
      </c>
      <c r="G25" s="95">
        <f>+F25*H2</f>
        <v>0</v>
      </c>
      <c r="H25" s="95"/>
      <c r="I25" s="95"/>
      <c r="J25" s="99">
        <v>0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35.200000000000003</v>
      </c>
      <c r="E26" s="96">
        <v>35.200000000000003</v>
      </c>
      <c r="F26" s="98">
        <f t="shared" si="0"/>
        <v>0</v>
      </c>
      <c r="G26" s="95">
        <f>+F26*H2</f>
        <v>0</v>
      </c>
      <c r="H26" s="96"/>
      <c r="I26" s="96"/>
      <c r="J26" s="99">
        <v>2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171.56</v>
      </c>
      <c r="E27" s="227">
        <v>173.81</v>
      </c>
      <c r="F27" s="220">
        <f t="shared" si="0"/>
        <v>2.25</v>
      </c>
      <c r="G27" s="223">
        <f>+F27*H2</f>
        <v>31.962857142857139</v>
      </c>
      <c r="H27" s="223"/>
      <c r="I27" s="223"/>
      <c r="J27" s="99">
        <v>8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14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14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9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6</v>
      </c>
    </row>
    <row r="32" spans="1:10" ht="15.6" thickTop="1" thickBot="1" x14ac:dyDescent="0.35">
      <c r="A32" s="66" t="s">
        <v>92</v>
      </c>
      <c r="B32" s="6"/>
      <c r="C32" s="6"/>
      <c r="D32" s="6">
        <v>40.36</v>
      </c>
      <c r="E32" s="6">
        <v>40.56</v>
      </c>
      <c r="F32" s="5">
        <f>+E32-D32</f>
        <v>0.20000000000000284</v>
      </c>
      <c r="G32" s="5"/>
      <c r="H32" s="5"/>
      <c r="I32" s="5"/>
      <c r="J32" s="99">
        <f>+F32*H$2</f>
        <v>2.8411428571428972</v>
      </c>
    </row>
    <row r="33" spans="1:10" ht="15.6" thickTop="1" thickBot="1" x14ac:dyDescent="0.35">
      <c r="A33" s="66" t="s">
        <v>93</v>
      </c>
      <c r="B33" s="6"/>
      <c r="C33" s="6"/>
      <c r="D33" s="6">
        <v>26.88</v>
      </c>
      <c r="E33" s="6">
        <v>27.3</v>
      </c>
      <c r="F33" s="5">
        <f t="shared" ref="F33:F96" si="1">+E33-D33</f>
        <v>0.42000000000000171</v>
      </c>
      <c r="G33" s="5"/>
      <c r="H33" s="5"/>
      <c r="I33" s="5"/>
      <c r="J33" s="99">
        <f t="shared" ref="J33:J82" si="2">+F33*H$2</f>
        <v>5.9664000000000241</v>
      </c>
    </row>
    <row r="34" spans="1:10" ht="15.6" thickTop="1" thickBot="1" x14ac:dyDescent="0.35">
      <c r="A34" s="66" t="s">
        <v>94</v>
      </c>
      <c r="B34" s="32"/>
      <c r="C34" s="5"/>
      <c r="D34" s="32">
        <v>46.9</v>
      </c>
      <c r="E34" s="32">
        <v>47.25</v>
      </c>
      <c r="F34" s="5">
        <f t="shared" si="1"/>
        <v>0.35000000000000142</v>
      </c>
      <c r="G34" s="5"/>
      <c r="H34" s="5"/>
      <c r="I34" s="5"/>
      <c r="J34" s="99">
        <f t="shared" si="2"/>
        <v>4.97200000000002</v>
      </c>
    </row>
    <row r="35" spans="1:10" ht="15.6" thickTop="1" thickBot="1" x14ac:dyDescent="0.35">
      <c r="A35" s="66" t="s">
        <v>95</v>
      </c>
      <c r="B35" s="32"/>
      <c r="C35" s="6"/>
      <c r="D35" s="32">
        <v>14.61</v>
      </c>
      <c r="E35" s="32">
        <v>15.02</v>
      </c>
      <c r="F35" s="5">
        <f t="shared" si="1"/>
        <v>0.41000000000000014</v>
      </c>
      <c r="G35" s="5"/>
      <c r="H35" s="5"/>
      <c r="I35" s="5"/>
      <c r="J35" s="99">
        <f t="shared" si="2"/>
        <v>5.8243428571428586</v>
      </c>
    </row>
    <row r="36" spans="1:10" ht="15.6" thickTop="1" thickBot="1" x14ac:dyDescent="0.35">
      <c r="A36" s="66" t="s">
        <v>96</v>
      </c>
      <c r="B36" s="32"/>
      <c r="C36" s="6"/>
      <c r="D36" s="32">
        <v>7.46</v>
      </c>
      <c r="E36" s="32">
        <v>7.46</v>
      </c>
      <c r="F36" s="5">
        <f t="shared" si="1"/>
        <v>0</v>
      </c>
      <c r="G36" s="5"/>
      <c r="H36" s="5"/>
      <c r="I36" s="5"/>
      <c r="J36" s="99">
        <f t="shared" si="2"/>
        <v>0</v>
      </c>
    </row>
    <row r="37" spans="1:10" ht="15.6" thickTop="1" thickBot="1" x14ac:dyDescent="0.35">
      <c r="A37" s="66" t="s">
        <v>97</v>
      </c>
      <c r="B37" s="32"/>
      <c r="C37" s="6"/>
      <c r="D37" s="32">
        <v>23.03</v>
      </c>
      <c r="E37" s="32">
        <v>23.03</v>
      </c>
      <c r="F37" s="5">
        <f t="shared" si="1"/>
        <v>0</v>
      </c>
      <c r="G37" s="5"/>
      <c r="H37" s="5"/>
      <c r="I37" s="5"/>
      <c r="J37" s="99">
        <f t="shared" si="2"/>
        <v>0</v>
      </c>
    </row>
    <row r="38" spans="1:10" ht="15.6" thickTop="1" thickBot="1" x14ac:dyDescent="0.35">
      <c r="A38" s="66" t="s">
        <v>98</v>
      </c>
      <c r="B38" s="32"/>
      <c r="C38" s="6"/>
      <c r="D38" s="32">
        <v>15.76</v>
      </c>
      <c r="E38" s="32">
        <v>16.89</v>
      </c>
      <c r="F38" s="5">
        <f t="shared" si="1"/>
        <v>1.1300000000000008</v>
      </c>
      <c r="G38" s="5"/>
      <c r="H38" s="5"/>
      <c r="I38" s="5"/>
      <c r="J38" s="99">
        <f t="shared" si="2"/>
        <v>16.052457142857154</v>
      </c>
    </row>
    <row r="39" spans="1:10" ht="15.6" thickTop="1" thickBot="1" x14ac:dyDescent="0.35">
      <c r="A39" s="66" t="s">
        <v>99</v>
      </c>
      <c r="B39" s="32"/>
      <c r="C39" s="6"/>
      <c r="D39" s="32">
        <v>33.01</v>
      </c>
      <c r="E39" s="32">
        <v>33.57</v>
      </c>
      <c r="F39" s="5">
        <f t="shared" si="1"/>
        <v>0.56000000000000227</v>
      </c>
      <c r="G39" s="5"/>
      <c r="H39" s="5"/>
      <c r="I39" s="5"/>
      <c r="J39" s="99">
        <f t="shared" si="2"/>
        <v>7.9552000000000316</v>
      </c>
    </row>
    <row r="40" spans="1:10" ht="15.6" thickTop="1" thickBot="1" x14ac:dyDescent="0.35">
      <c r="A40" s="66" t="s">
        <v>100</v>
      </c>
      <c r="B40" s="32"/>
      <c r="C40" s="6"/>
      <c r="D40" s="32">
        <v>14.6</v>
      </c>
      <c r="E40" s="32">
        <v>14.64</v>
      </c>
      <c r="F40" s="5">
        <f t="shared" si="1"/>
        <v>4.0000000000000924E-2</v>
      </c>
      <c r="G40" s="5"/>
      <c r="H40" s="5"/>
      <c r="I40" s="5"/>
      <c r="J40" s="99">
        <f t="shared" si="2"/>
        <v>0.56822857142858452</v>
      </c>
    </row>
    <row r="41" spans="1:10" ht="15.6" thickTop="1" thickBot="1" x14ac:dyDescent="0.35">
      <c r="A41" s="66" t="s">
        <v>101</v>
      </c>
      <c r="B41" s="32"/>
      <c r="C41" s="6"/>
      <c r="D41" s="32">
        <v>0.43</v>
      </c>
      <c r="E41" s="32">
        <v>0.55000000000000004</v>
      </c>
      <c r="F41" s="5">
        <f t="shared" si="1"/>
        <v>0.12000000000000005</v>
      </c>
      <c r="G41" s="5"/>
      <c r="H41" s="5"/>
      <c r="I41" s="5"/>
      <c r="J41" s="99">
        <f t="shared" si="2"/>
        <v>1.7046857142857148</v>
      </c>
    </row>
    <row r="42" spans="1:10" ht="15.6" thickTop="1" thickBot="1" x14ac:dyDescent="0.35">
      <c r="A42" s="66" t="s">
        <v>102</v>
      </c>
      <c r="B42" s="32"/>
      <c r="C42" s="6"/>
      <c r="D42" s="32">
        <v>3.14</v>
      </c>
      <c r="E42" s="32">
        <v>3.14</v>
      </c>
      <c r="F42" s="5">
        <f t="shared" si="1"/>
        <v>0</v>
      </c>
      <c r="G42" s="5"/>
      <c r="H42" s="5"/>
      <c r="I42" s="5"/>
      <c r="J42" s="99">
        <f t="shared" si="2"/>
        <v>0</v>
      </c>
    </row>
    <row r="43" spans="1:10" ht="15.6" thickTop="1" thickBot="1" x14ac:dyDescent="0.35">
      <c r="A43" s="66" t="s">
        <v>103</v>
      </c>
      <c r="B43" s="32"/>
      <c r="C43" s="6"/>
      <c r="D43" s="32">
        <v>20.2</v>
      </c>
      <c r="E43" s="32">
        <v>20.47</v>
      </c>
      <c r="F43" s="5">
        <f t="shared" si="1"/>
        <v>0.26999999999999957</v>
      </c>
      <c r="G43" s="5"/>
      <c r="H43" s="5"/>
      <c r="I43" s="5"/>
      <c r="J43" s="99">
        <f t="shared" si="2"/>
        <v>3.8355428571428507</v>
      </c>
    </row>
    <row r="44" spans="1:10" ht="15.6" thickTop="1" thickBot="1" x14ac:dyDescent="0.35">
      <c r="A44" s="66" t="s">
        <v>104</v>
      </c>
      <c r="B44" s="32"/>
      <c r="C44" s="10"/>
      <c r="D44" s="32">
        <v>48.56</v>
      </c>
      <c r="E44" s="32">
        <v>49.42</v>
      </c>
      <c r="F44" s="5">
        <f t="shared" si="1"/>
        <v>0.85999999999999943</v>
      </c>
      <c r="G44" s="5"/>
      <c r="H44" s="5"/>
      <c r="I44" s="5"/>
      <c r="J44" s="99">
        <f t="shared" si="2"/>
        <v>12.216914285714276</v>
      </c>
    </row>
    <row r="45" spans="1:10" ht="15.6" thickTop="1" thickBot="1" x14ac:dyDescent="0.35">
      <c r="A45" s="66" t="s">
        <v>105</v>
      </c>
      <c r="B45" s="32"/>
      <c r="C45" s="10"/>
      <c r="D45" s="32">
        <v>58.02</v>
      </c>
      <c r="E45" s="32">
        <v>62.33</v>
      </c>
      <c r="F45" s="5">
        <f>+E45-D45</f>
        <v>4.3099999999999952</v>
      </c>
      <c r="G45" s="5"/>
      <c r="H45" s="5"/>
      <c r="I45" s="5"/>
      <c r="J45" s="99">
        <f t="shared" si="2"/>
        <v>61.226628571428499</v>
      </c>
    </row>
    <row r="46" spans="1:10" ht="15.6" thickTop="1" thickBot="1" x14ac:dyDescent="0.35">
      <c r="A46" s="66" t="s">
        <v>106</v>
      </c>
      <c r="B46" s="32"/>
      <c r="C46" s="10"/>
      <c r="D46" s="32">
        <v>87.17</v>
      </c>
      <c r="E46" s="32">
        <v>87.39</v>
      </c>
      <c r="F46" s="5">
        <f t="shared" si="1"/>
        <v>0.21999999999999886</v>
      </c>
      <c r="G46" s="5"/>
      <c r="H46" s="5"/>
      <c r="I46" s="5"/>
      <c r="J46" s="99">
        <f t="shared" si="2"/>
        <v>3.1252571428571265</v>
      </c>
    </row>
    <row r="47" spans="1:10" ht="15.6" thickTop="1" thickBot="1" x14ac:dyDescent="0.35">
      <c r="A47" s="66" t="s">
        <v>18</v>
      </c>
      <c r="B47" s="32"/>
      <c r="C47" s="10"/>
      <c r="D47" s="32">
        <v>1.91</v>
      </c>
      <c r="E47" s="32">
        <v>1.91</v>
      </c>
      <c r="F47" s="5">
        <f t="shared" si="1"/>
        <v>0</v>
      </c>
      <c r="G47" s="5"/>
      <c r="H47" s="5"/>
      <c r="I47" s="5"/>
      <c r="J47" s="99">
        <f t="shared" si="2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80.27</v>
      </c>
      <c r="E48" s="32">
        <v>81.3</v>
      </c>
      <c r="F48" s="5">
        <f t="shared" si="1"/>
        <v>1.0300000000000011</v>
      </c>
      <c r="G48" s="5"/>
      <c r="H48" s="5"/>
      <c r="I48" s="5"/>
      <c r="J48" s="99">
        <f t="shared" si="2"/>
        <v>14.63188571428573</v>
      </c>
    </row>
    <row r="49" spans="1:10" ht="15.6" thickTop="1" thickBot="1" x14ac:dyDescent="0.35">
      <c r="A49" s="66" t="s">
        <v>107</v>
      </c>
      <c r="B49" s="32"/>
      <c r="C49" s="10"/>
      <c r="D49" s="32">
        <v>47.32</v>
      </c>
      <c r="E49" s="32">
        <v>49.01</v>
      </c>
      <c r="F49" s="5">
        <f t="shared" si="1"/>
        <v>1.6899999999999977</v>
      </c>
      <c r="G49" s="5"/>
      <c r="H49" s="5"/>
      <c r="I49" s="5"/>
      <c r="J49" s="99">
        <f t="shared" si="2"/>
        <v>24.007657142857109</v>
      </c>
    </row>
    <row r="50" spans="1:10" ht="15.6" thickTop="1" thickBot="1" x14ac:dyDescent="0.35">
      <c r="A50" s="66" t="s">
        <v>108</v>
      </c>
      <c r="B50" s="32"/>
      <c r="C50" s="10"/>
      <c r="D50" s="32">
        <v>5.96</v>
      </c>
      <c r="E50" s="32">
        <v>5.96</v>
      </c>
      <c r="F50" s="5">
        <f t="shared" si="1"/>
        <v>0</v>
      </c>
      <c r="G50" s="5"/>
      <c r="H50" s="5"/>
      <c r="I50" s="5"/>
      <c r="J50" s="99">
        <f t="shared" si="2"/>
        <v>0</v>
      </c>
    </row>
    <row r="51" spans="1:10" ht="15.6" thickTop="1" thickBot="1" x14ac:dyDescent="0.35">
      <c r="A51" s="66" t="s">
        <v>20</v>
      </c>
      <c r="B51" s="32"/>
      <c r="C51" s="10"/>
      <c r="D51" s="32">
        <v>29.34</v>
      </c>
      <c r="E51" s="32">
        <v>30.31</v>
      </c>
      <c r="F51" s="5">
        <f t="shared" si="1"/>
        <v>0.96999999999999886</v>
      </c>
      <c r="G51" s="5"/>
      <c r="H51" s="5"/>
      <c r="I51" s="5"/>
      <c r="J51" s="99">
        <f t="shared" si="2"/>
        <v>13.77954285714284</v>
      </c>
    </row>
    <row r="52" spans="1:10" ht="15.6" thickTop="1" thickBot="1" x14ac:dyDescent="0.35">
      <c r="A52" s="66" t="s">
        <v>21</v>
      </c>
      <c r="B52" s="32"/>
      <c r="C52" s="10"/>
      <c r="D52" s="32">
        <v>5.08</v>
      </c>
      <c r="E52" s="32">
        <v>5.08</v>
      </c>
      <c r="F52" s="5">
        <f t="shared" si="1"/>
        <v>0</v>
      </c>
      <c r="G52" s="5"/>
      <c r="H52" s="5"/>
      <c r="I52" s="5"/>
      <c r="J52" s="99">
        <f t="shared" si="2"/>
        <v>0</v>
      </c>
    </row>
    <row r="53" spans="1:10" ht="15.6" thickTop="1" thickBot="1" x14ac:dyDescent="0.35">
      <c r="A53" s="66" t="s">
        <v>22</v>
      </c>
      <c r="B53" s="32"/>
      <c r="C53" s="10"/>
      <c r="D53" s="32">
        <v>61.37</v>
      </c>
      <c r="E53" s="32">
        <v>62.28</v>
      </c>
      <c r="F53" s="5">
        <f t="shared" si="1"/>
        <v>0.91000000000000369</v>
      </c>
      <c r="G53" s="5"/>
      <c r="H53" s="5"/>
      <c r="I53" s="5"/>
      <c r="J53" s="99">
        <f t="shared" si="2"/>
        <v>12.927200000000051</v>
      </c>
    </row>
    <row r="54" spans="1:10" ht="15.6" thickTop="1" thickBot="1" x14ac:dyDescent="0.35">
      <c r="A54" s="66" t="s">
        <v>23</v>
      </c>
      <c r="B54" s="32"/>
      <c r="C54" s="10"/>
      <c r="D54" s="32">
        <v>14.41</v>
      </c>
      <c r="E54" s="32">
        <v>15.05</v>
      </c>
      <c r="F54" s="5">
        <f t="shared" si="1"/>
        <v>0.64000000000000057</v>
      </c>
      <c r="G54" s="5"/>
      <c r="H54" s="5"/>
      <c r="I54" s="5"/>
      <c r="J54" s="99">
        <f t="shared" si="2"/>
        <v>9.0916571428571498</v>
      </c>
    </row>
    <row r="55" spans="1:10" ht="15.6" thickTop="1" thickBot="1" x14ac:dyDescent="0.35">
      <c r="A55" s="66" t="s">
        <v>24</v>
      </c>
      <c r="B55" s="32"/>
      <c r="C55" s="10"/>
      <c r="D55" s="32">
        <v>13.03</v>
      </c>
      <c r="E55" s="32">
        <v>13.44</v>
      </c>
      <c r="F55" s="5">
        <f t="shared" si="1"/>
        <v>0.41000000000000014</v>
      </c>
      <c r="G55" s="5"/>
      <c r="H55" s="5"/>
      <c r="I55" s="5"/>
      <c r="J55" s="99">
        <f t="shared" si="2"/>
        <v>5.8243428571428586</v>
      </c>
    </row>
    <row r="56" spans="1:10" ht="15.6" thickTop="1" thickBot="1" x14ac:dyDescent="0.35">
      <c r="A56" s="66" t="s">
        <v>25</v>
      </c>
      <c r="B56" s="32"/>
      <c r="C56" s="10"/>
      <c r="D56" s="32">
        <v>2.2799999999999998</v>
      </c>
      <c r="E56" s="32">
        <v>2.2799999999999998</v>
      </c>
      <c r="F56" s="5">
        <f t="shared" si="1"/>
        <v>0</v>
      </c>
      <c r="G56" s="5"/>
      <c r="H56" s="5"/>
      <c r="I56" s="5"/>
      <c r="J56" s="99">
        <f t="shared" si="2"/>
        <v>0</v>
      </c>
    </row>
    <row r="57" spans="1:10" ht="15.6" thickTop="1" thickBot="1" x14ac:dyDescent="0.35">
      <c r="A57" s="66" t="s">
        <v>26</v>
      </c>
      <c r="B57" s="32"/>
      <c r="C57" s="10"/>
      <c r="D57" s="32">
        <v>19.25</v>
      </c>
      <c r="E57" s="32">
        <v>19.600000000000001</v>
      </c>
      <c r="F57" s="5">
        <f t="shared" si="1"/>
        <v>0.35000000000000142</v>
      </c>
      <c r="G57" s="5"/>
      <c r="H57" s="5"/>
      <c r="I57" s="5"/>
      <c r="J57" s="99">
        <f t="shared" si="2"/>
        <v>4.97200000000002</v>
      </c>
    </row>
    <row r="58" spans="1:10" ht="15.6" thickTop="1" thickBot="1" x14ac:dyDescent="0.35">
      <c r="A58" s="66" t="s">
        <v>27</v>
      </c>
      <c r="B58" s="32"/>
      <c r="C58" s="10"/>
      <c r="D58" s="32">
        <v>28.45</v>
      </c>
      <c r="E58" s="32">
        <v>29.67</v>
      </c>
      <c r="F58" s="5">
        <f t="shared" si="1"/>
        <v>1.2200000000000024</v>
      </c>
      <c r="G58" s="5"/>
      <c r="H58" s="5"/>
      <c r="I58" s="5"/>
      <c r="J58" s="99">
        <f t="shared" si="2"/>
        <v>17.330971428571463</v>
      </c>
    </row>
    <row r="59" spans="1:10" ht="15.6" thickTop="1" thickBot="1" x14ac:dyDescent="0.35">
      <c r="A59" s="66" t="s">
        <v>109</v>
      </c>
      <c r="B59" s="32"/>
      <c r="C59" s="10"/>
      <c r="D59" s="32">
        <v>54.2</v>
      </c>
      <c r="E59" s="32">
        <v>54.51</v>
      </c>
      <c r="F59" s="5">
        <f t="shared" si="1"/>
        <v>0.30999999999999517</v>
      </c>
      <c r="G59" s="5"/>
      <c r="H59" s="5"/>
      <c r="I59" s="5"/>
      <c r="J59" s="99">
        <f t="shared" si="2"/>
        <v>4.4037714285713596</v>
      </c>
    </row>
    <row r="60" spans="1:10" ht="15.6" thickTop="1" thickBot="1" x14ac:dyDescent="0.35">
      <c r="A60" s="66" t="s">
        <v>28</v>
      </c>
      <c r="B60" s="32"/>
      <c r="C60" s="10"/>
      <c r="D60" s="32">
        <v>10</v>
      </c>
      <c r="E60" s="32">
        <v>10.09</v>
      </c>
      <c r="F60" s="5">
        <f t="shared" si="1"/>
        <v>8.9999999999999858E-2</v>
      </c>
      <c r="G60" s="5"/>
      <c r="H60" s="5"/>
      <c r="I60" s="5"/>
      <c r="J60" s="99">
        <f t="shared" si="2"/>
        <v>1.2785142857142835</v>
      </c>
    </row>
    <row r="61" spans="1:10" ht="15.6" thickTop="1" thickBot="1" x14ac:dyDescent="0.35">
      <c r="A61" s="66" t="s">
        <v>29</v>
      </c>
      <c r="B61" s="32"/>
      <c r="C61" s="10"/>
      <c r="D61" s="32">
        <v>35.01</v>
      </c>
      <c r="E61" s="32">
        <v>35.01</v>
      </c>
      <c r="F61" s="5">
        <f t="shared" si="1"/>
        <v>0</v>
      </c>
      <c r="G61" s="5"/>
      <c r="H61" s="5"/>
      <c r="I61" s="5"/>
      <c r="J61" s="99">
        <f t="shared" si="2"/>
        <v>0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1"/>
        <v>0</v>
      </c>
      <c r="G62" s="5"/>
      <c r="H62" s="5"/>
      <c r="I62" s="5"/>
      <c r="J62" s="99">
        <f t="shared" si="2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6.97</v>
      </c>
      <c r="E63" s="32">
        <v>6.97</v>
      </c>
      <c r="F63" s="5">
        <f t="shared" si="1"/>
        <v>0</v>
      </c>
      <c r="G63" s="5"/>
      <c r="H63" s="5"/>
      <c r="I63" s="5"/>
      <c r="J63" s="99">
        <f t="shared" si="2"/>
        <v>0</v>
      </c>
    </row>
    <row r="64" spans="1:10" ht="15.6" thickTop="1" thickBot="1" x14ac:dyDescent="0.35">
      <c r="A64" s="66" t="s">
        <v>32</v>
      </c>
      <c r="B64" s="32"/>
      <c r="C64" s="10"/>
      <c r="D64" s="32">
        <v>38.51</v>
      </c>
      <c r="E64" s="32">
        <v>39.49</v>
      </c>
      <c r="F64" s="5">
        <f t="shared" si="1"/>
        <v>0.98000000000000398</v>
      </c>
      <c r="G64" s="5"/>
      <c r="H64" s="5"/>
      <c r="I64" s="5"/>
      <c r="J64" s="99">
        <f t="shared" si="2"/>
        <v>13.921600000000055</v>
      </c>
    </row>
    <row r="65" spans="1:10" ht="15.6" thickTop="1" thickBot="1" x14ac:dyDescent="0.35">
      <c r="A65" s="66" t="s">
        <v>33</v>
      </c>
      <c r="B65" s="32"/>
      <c r="C65" s="10"/>
      <c r="D65" s="32">
        <v>21.43</v>
      </c>
      <c r="E65" s="32">
        <v>21.84</v>
      </c>
      <c r="F65" s="5">
        <f t="shared" si="1"/>
        <v>0.41000000000000014</v>
      </c>
      <c r="G65" s="5"/>
      <c r="H65" s="5"/>
      <c r="I65" s="5"/>
      <c r="J65" s="99">
        <f t="shared" si="2"/>
        <v>5.8243428571428586</v>
      </c>
    </row>
    <row r="66" spans="1:10" ht="15.6" thickTop="1" thickBot="1" x14ac:dyDescent="0.35">
      <c r="A66" s="66" t="s">
        <v>34</v>
      </c>
      <c r="B66" s="32"/>
      <c r="C66" s="10"/>
      <c r="D66" s="32">
        <v>16.350000000000001</v>
      </c>
      <c r="E66" s="32">
        <v>16.559999999999999</v>
      </c>
      <c r="F66" s="5">
        <f t="shared" si="1"/>
        <v>0.2099999999999973</v>
      </c>
      <c r="G66" s="5"/>
      <c r="H66" s="5"/>
      <c r="I66" s="5"/>
      <c r="J66" s="99">
        <f t="shared" si="2"/>
        <v>2.9831999999999614</v>
      </c>
    </row>
    <row r="67" spans="1:10" ht="15.6" thickTop="1" thickBot="1" x14ac:dyDescent="0.35">
      <c r="A67" s="66" t="s">
        <v>110</v>
      </c>
      <c r="B67" s="32"/>
      <c r="C67" s="10"/>
      <c r="D67" s="32">
        <v>1</v>
      </c>
      <c r="E67" s="32">
        <v>1</v>
      </c>
      <c r="F67" s="5">
        <f t="shared" si="1"/>
        <v>0</v>
      </c>
      <c r="G67" s="5"/>
      <c r="H67" s="5"/>
      <c r="I67" s="5"/>
      <c r="J67" s="99">
        <f t="shared" si="2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52.59</v>
      </c>
      <c r="E68" s="32">
        <v>53.67</v>
      </c>
      <c r="F68" s="5">
        <f t="shared" si="1"/>
        <v>1.0799999999999983</v>
      </c>
      <c r="G68" s="5"/>
      <c r="H68" s="5"/>
      <c r="I68" s="5"/>
      <c r="J68" s="99">
        <f t="shared" si="2"/>
        <v>15.342171428571403</v>
      </c>
    </row>
    <row r="69" spans="1:10" ht="15.6" thickTop="1" thickBot="1" x14ac:dyDescent="0.35">
      <c r="A69" s="66" t="s">
        <v>111</v>
      </c>
      <c r="B69" s="32"/>
      <c r="C69" s="10"/>
      <c r="D69" s="32">
        <v>1.41</v>
      </c>
      <c r="E69" s="32">
        <v>1.41</v>
      </c>
      <c r="F69" s="5">
        <f t="shared" si="1"/>
        <v>0</v>
      </c>
      <c r="G69" s="5"/>
      <c r="H69" s="5"/>
      <c r="I69" s="5"/>
      <c r="J69" s="99">
        <f t="shared" si="2"/>
        <v>0</v>
      </c>
    </row>
    <row r="70" spans="1:10" ht="15.6" thickTop="1" thickBot="1" x14ac:dyDescent="0.35">
      <c r="A70" s="66" t="s">
        <v>36</v>
      </c>
      <c r="B70" s="32"/>
      <c r="C70" s="10"/>
      <c r="D70" s="32">
        <v>56.8</v>
      </c>
      <c r="E70" s="32">
        <v>57.52</v>
      </c>
      <c r="F70" s="5">
        <f t="shared" si="1"/>
        <v>0.72000000000000597</v>
      </c>
      <c r="G70" s="5"/>
      <c r="H70" s="5"/>
      <c r="I70" s="5"/>
      <c r="J70" s="99">
        <f t="shared" si="2"/>
        <v>10.228114285714369</v>
      </c>
    </row>
    <row r="71" spans="1:10" ht="15.6" thickTop="1" thickBot="1" x14ac:dyDescent="0.35">
      <c r="A71" s="66" t="s">
        <v>37</v>
      </c>
      <c r="B71" s="32"/>
      <c r="C71" s="10"/>
      <c r="D71" s="32">
        <v>19.899999999999999</v>
      </c>
      <c r="E71" s="32">
        <v>20.77</v>
      </c>
      <c r="F71" s="5">
        <f t="shared" si="1"/>
        <v>0.87000000000000099</v>
      </c>
      <c r="G71" s="5"/>
      <c r="H71" s="5"/>
      <c r="I71" s="5"/>
      <c r="J71" s="99">
        <f t="shared" si="2"/>
        <v>12.358971428571442</v>
      </c>
    </row>
    <row r="72" spans="1:10" ht="15.6" thickTop="1" thickBot="1" x14ac:dyDescent="0.35">
      <c r="A72" s="66" t="s">
        <v>38</v>
      </c>
      <c r="B72" s="32"/>
      <c r="C72" s="10"/>
      <c r="D72" s="32">
        <v>2.21</v>
      </c>
      <c r="E72" s="32">
        <v>2.21</v>
      </c>
      <c r="F72" s="5">
        <f t="shared" si="1"/>
        <v>0</v>
      </c>
      <c r="G72" s="5"/>
      <c r="H72" s="5"/>
      <c r="I72" s="5"/>
      <c r="J72" s="99">
        <f t="shared" si="2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1.44</v>
      </c>
      <c r="E73" s="32">
        <v>1.44</v>
      </c>
      <c r="F73" s="5">
        <f t="shared" si="1"/>
        <v>0</v>
      </c>
      <c r="G73" s="5"/>
      <c r="H73" s="5"/>
      <c r="I73" s="5"/>
      <c r="J73" s="99">
        <f t="shared" si="2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2.91</v>
      </c>
      <c r="E74" s="32">
        <v>2.91</v>
      </c>
      <c r="F74" s="5">
        <f t="shared" si="1"/>
        <v>0</v>
      </c>
      <c r="G74" s="5"/>
      <c r="H74" s="5"/>
      <c r="I74" s="5"/>
      <c r="J74" s="99">
        <f t="shared" si="2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1.2</v>
      </c>
      <c r="E75" s="32">
        <v>1.2</v>
      </c>
      <c r="F75" s="5">
        <f t="shared" si="1"/>
        <v>0</v>
      </c>
      <c r="G75" s="5"/>
      <c r="H75" s="5"/>
      <c r="I75" s="5"/>
      <c r="J75" s="99">
        <f t="shared" si="2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16.41</v>
      </c>
      <c r="E76" s="32">
        <v>16.75</v>
      </c>
      <c r="F76" s="5">
        <f t="shared" si="1"/>
        <v>0.33999999999999986</v>
      </c>
      <c r="G76" s="5"/>
      <c r="H76" s="5"/>
      <c r="I76" s="5"/>
      <c r="J76" s="99">
        <f t="shared" si="2"/>
        <v>4.8299428571428544</v>
      </c>
    </row>
    <row r="77" spans="1:10" ht="15.6" thickTop="1" thickBot="1" x14ac:dyDescent="0.35">
      <c r="A77" s="66" t="s">
        <v>114</v>
      </c>
      <c r="B77" s="32"/>
      <c r="C77" s="10"/>
      <c r="D77" s="32">
        <v>10.050000000000001</v>
      </c>
      <c r="E77" s="32">
        <v>10.050000000000001</v>
      </c>
      <c r="F77" s="5">
        <f t="shared" si="1"/>
        <v>0</v>
      </c>
      <c r="G77" s="5"/>
      <c r="H77" s="5"/>
      <c r="I77" s="5"/>
      <c r="J77" s="99">
        <f t="shared" si="2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1.97</v>
      </c>
      <c r="E78" s="32">
        <v>1.97</v>
      </c>
      <c r="F78" s="5">
        <f t="shared" si="1"/>
        <v>0</v>
      </c>
      <c r="G78" s="5"/>
      <c r="H78" s="5"/>
      <c r="I78" s="5"/>
      <c r="J78" s="99">
        <f t="shared" si="2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5.71</v>
      </c>
      <c r="E79" s="32">
        <v>5.71</v>
      </c>
      <c r="F79" s="5">
        <f t="shared" si="1"/>
        <v>0</v>
      </c>
      <c r="G79" s="5"/>
      <c r="H79" s="5"/>
      <c r="I79" s="5"/>
      <c r="J79" s="99">
        <f t="shared" si="2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3.18</v>
      </c>
      <c r="E80" s="32">
        <v>3.18</v>
      </c>
      <c r="F80" s="5">
        <f t="shared" si="1"/>
        <v>0</v>
      </c>
      <c r="G80" s="5"/>
      <c r="H80" s="5"/>
      <c r="I80" s="5"/>
      <c r="J80" s="99">
        <f t="shared" si="2"/>
        <v>0</v>
      </c>
    </row>
    <row r="81" spans="1:11" ht="15.6" thickTop="1" thickBot="1" x14ac:dyDescent="0.35">
      <c r="A81" s="66" t="s">
        <v>42</v>
      </c>
      <c r="B81" s="32"/>
      <c r="C81" s="10"/>
      <c r="D81" s="32">
        <v>6.33</v>
      </c>
      <c r="E81" s="32">
        <v>6.33</v>
      </c>
      <c r="F81" s="5">
        <f t="shared" si="1"/>
        <v>0</v>
      </c>
      <c r="G81" s="5"/>
      <c r="H81" s="5"/>
      <c r="I81" s="5"/>
      <c r="J81" s="99">
        <f t="shared" si="2"/>
        <v>0</v>
      </c>
    </row>
    <row r="82" spans="1:11" ht="15" thickTop="1" x14ac:dyDescent="0.3">
      <c r="A82" s="66" t="s">
        <v>117</v>
      </c>
      <c r="B82" s="32"/>
      <c r="C82" s="10"/>
      <c r="D82" s="32">
        <v>1.57</v>
      </c>
      <c r="E82" s="32">
        <v>1.57</v>
      </c>
      <c r="F82" s="5">
        <f t="shared" si="1"/>
        <v>0</v>
      </c>
      <c r="G82" s="5"/>
      <c r="H82" s="5"/>
      <c r="I82" s="5"/>
      <c r="J82" s="99">
        <f t="shared" si="2"/>
        <v>0</v>
      </c>
      <c r="K82" s="56">
        <f>SUM(J14:J82)</f>
        <v>470.02468571428585</v>
      </c>
    </row>
    <row r="83" spans="1:11" x14ac:dyDescent="0.3">
      <c r="A83" s="68" t="s">
        <v>43</v>
      </c>
      <c r="B83" s="32"/>
      <c r="C83" s="10"/>
      <c r="D83" s="32">
        <v>200.67</v>
      </c>
      <c r="E83" s="32">
        <v>201.88</v>
      </c>
      <c r="F83" s="5">
        <f t="shared" si="1"/>
        <v>1.210000000000008</v>
      </c>
      <c r="G83" s="5"/>
      <c r="H83" s="5"/>
      <c r="I83" s="5"/>
      <c r="J83" s="7">
        <f>+F83*H$5</f>
        <v>9.3687804878049405</v>
      </c>
    </row>
    <row r="84" spans="1:11" x14ac:dyDescent="0.3">
      <c r="A84" s="68" t="s">
        <v>44</v>
      </c>
      <c r="B84" s="32"/>
      <c r="C84" s="10"/>
      <c r="D84" s="32">
        <v>216.03</v>
      </c>
      <c r="E84" s="32">
        <v>224.3</v>
      </c>
      <c r="F84" s="5">
        <f t="shared" si="1"/>
        <v>8.2700000000000102</v>
      </c>
      <c r="G84" s="33"/>
      <c r="H84" s="5"/>
      <c r="I84" s="5"/>
      <c r="J84" s="7">
        <f t="shared" ref="J84:J147" si="3">+F84*H$5</f>
        <v>64.032904656319374</v>
      </c>
    </row>
    <row r="85" spans="1:11" x14ac:dyDescent="0.3">
      <c r="A85" s="68" t="s">
        <v>118</v>
      </c>
      <c r="B85" s="32"/>
      <c r="C85" s="10"/>
      <c r="D85" s="32">
        <v>281.36</v>
      </c>
      <c r="E85" s="32">
        <v>290.01</v>
      </c>
      <c r="F85" s="5">
        <f t="shared" si="1"/>
        <v>8.6499999999999773</v>
      </c>
      <c r="G85" s="33"/>
      <c r="H85" s="5"/>
      <c r="I85" s="5"/>
      <c r="J85" s="7">
        <f t="shared" si="3"/>
        <v>66.97516629711734</v>
      </c>
    </row>
    <row r="86" spans="1:11" x14ac:dyDescent="0.3">
      <c r="A86" s="68" t="s">
        <v>119</v>
      </c>
      <c r="B86" s="32"/>
      <c r="C86" s="10"/>
      <c r="D86" s="32">
        <v>79.959999999999994</v>
      </c>
      <c r="E86" s="32">
        <v>83.4</v>
      </c>
      <c r="F86" s="5">
        <f t="shared" si="1"/>
        <v>3.4400000000000119</v>
      </c>
      <c r="G86" s="33"/>
      <c r="H86" s="5"/>
      <c r="I86" s="5"/>
      <c r="J86" s="7">
        <f t="shared" si="3"/>
        <v>26.635210643015615</v>
      </c>
    </row>
    <row r="87" spans="1:11" x14ac:dyDescent="0.3">
      <c r="A87" s="68" t="s">
        <v>45</v>
      </c>
      <c r="B87" s="32"/>
      <c r="C87" s="10"/>
      <c r="D87" s="32">
        <v>173.61</v>
      </c>
      <c r="E87" s="32">
        <v>178.59</v>
      </c>
      <c r="F87" s="5">
        <f t="shared" si="1"/>
        <v>4.9799999999999898</v>
      </c>
      <c r="G87" s="33"/>
      <c r="H87" s="5"/>
      <c r="I87" s="5"/>
      <c r="J87" s="7">
        <f t="shared" si="3"/>
        <v>38.559113082039836</v>
      </c>
    </row>
    <row r="88" spans="1:11" x14ac:dyDescent="0.3">
      <c r="A88" s="68" t="s">
        <v>46</v>
      </c>
      <c r="B88" s="32"/>
      <c r="C88" s="10"/>
      <c r="D88" s="32">
        <v>368.73</v>
      </c>
      <c r="E88" s="32">
        <v>371.86</v>
      </c>
      <c r="F88" s="5">
        <f t="shared" si="1"/>
        <v>3.1299999999999955</v>
      </c>
      <c r="G88" s="33"/>
      <c r="H88" s="5"/>
      <c r="I88" s="5"/>
      <c r="J88" s="7">
        <f t="shared" si="3"/>
        <v>24.234944567627462</v>
      </c>
    </row>
    <row r="89" spans="1:11" x14ac:dyDescent="0.3">
      <c r="A89" s="68" t="s">
        <v>47</v>
      </c>
      <c r="B89" s="32"/>
      <c r="C89" s="10"/>
      <c r="D89" s="32">
        <v>68.959999999999994</v>
      </c>
      <c r="E89" s="32">
        <v>69.2</v>
      </c>
      <c r="F89" s="5">
        <f t="shared" si="1"/>
        <v>0.24000000000000909</v>
      </c>
      <c r="G89" s="33"/>
      <c r="H89" s="5"/>
      <c r="I89" s="5"/>
      <c r="J89" s="7">
        <f t="shared" si="3"/>
        <v>1.8582705099778976</v>
      </c>
    </row>
    <row r="90" spans="1:11" x14ac:dyDescent="0.3">
      <c r="A90" s="68" t="s">
        <v>48</v>
      </c>
      <c r="B90" s="32"/>
      <c r="C90" s="10"/>
      <c r="D90" s="32">
        <v>266.92</v>
      </c>
      <c r="E90" s="32">
        <v>279.16000000000003</v>
      </c>
      <c r="F90" s="5">
        <f t="shared" si="1"/>
        <v>12.240000000000009</v>
      </c>
      <c r="G90" s="33"/>
      <c r="H90" s="5"/>
      <c r="I90" s="5"/>
      <c r="J90" s="7">
        <f t="shared" si="3"/>
        <v>94.771796008869259</v>
      </c>
    </row>
    <row r="91" spans="1:11" x14ac:dyDescent="0.3">
      <c r="A91" s="68" t="s">
        <v>49</v>
      </c>
      <c r="B91" s="32"/>
      <c r="C91" s="10"/>
      <c r="D91" s="32">
        <v>343.47</v>
      </c>
      <c r="E91" s="32">
        <v>351.84</v>
      </c>
      <c r="F91" s="5">
        <f t="shared" si="1"/>
        <v>8.3699999999999477</v>
      </c>
      <c r="G91" s="33"/>
      <c r="H91" s="5"/>
      <c r="I91" s="5"/>
      <c r="J91" s="7">
        <f t="shared" si="3"/>
        <v>64.807184035476311</v>
      </c>
    </row>
    <row r="92" spans="1:11" x14ac:dyDescent="0.3">
      <c r="A92" s="68" t="s">
        <v>50</v>
      </c>
      <c r="B92" s="32"/>
      <c r="C92" s="10"/>
      <c r="D92" s="32">
        <v>512.37</v>
      </c>
      <c r="E92" s="32">
        <v>520.48</v>
      </c>
      <c r="F92" s="5">
        <f t="shared" si="1"/>
        <v>8.1100000000000136</v>
      </c>
      <c r="G92" s="33"/>
      <c r="H92" s="5"/>
      <c r="I92" s="5"/>
      <c r="J92" s="7">
        <f t="shared" si="3"/>
        <v>62.794057649667515</v>
      </c>
    </row>
    <row r="93" spans="1:11" x14ac:dyDescent="0.3">
      <c r="A93" s="68" t="s">
        <v>51</v>
      </c>
      <c r="B93" s="32"/>
      <c r="C93" s="10"/>
      <c r="D93" s="32">
        <v>157.78</v>
      </c>
      <c r="E93" s="32">
        <v>162.03</v>
      </c>
      <c r="F93" s="5">
        <f t="shared" si="1"/>
        <v>4.25</v>
      </c>
      <c r="G93" s="33"/>
      <c r="H93" s="5"/>
      <c r="I93" s="5"/>
      <c r="J93" s="7">
        <f t="shared" si="3"/>
        <v>32.906873614190687</v>
      </c>
    </row>
    <row r="94" spans="1:11" x14ac:dyDescent="0.3">
      <c r="A94" s="68" t="s">
        <v>52</v>
      </c>
      <c r="B94" s="32"/>
      <c r="C94" s="10"/>
      <c r="D94" s="32">
        <v>83.24</v>
      </c>
      <c r="E94" s="32">
        <v>94.56</v>
      </c>
      <c r="F94" s="5">
        <f t="shared" si="1"/>
        <v>11.320000000000007</v>
      </c>
      <c r="G94" s="33"/>
      <c r="H94" s="5"/>
      <c r="I94" s="5"/>
      <c r="J94" s="7">
        <f t="shared" si="3"/>
        <v>87.648425720620907</v>
      </c>
    </row>
    <row r="95" spans="1:11" x14ac:dyDescent="0.3">
      <c r="A95" s="68" t="s">
        <v>120</v>
      </c>
      <c r="B95" s="32"/>
      <c r="C95" s="10"/>
      <c r="D95" s="32">
        <v>540.29999999999995</v>
      </c>
      <c r="E95" s="32">
        <v>553.11</v>
      </c>
      <c r="F95" s="5">
        <f t="shared" si="1"/>
        <v>12.810000000000059</v>
      </c>
      <c r="G95" s="33"/>
      <c r="H95" s="5"/>
      <c r="I95" s="5"/>
      <c r="J95" s="7">
        <f t="shared" si="3"/>
        <v>99.185188470066976</v>
      </c>
    </row>
    <row r="96" spans="1:11" x14ac:dyDescent="0.3">
      <c r="A96" s="68" t="s">
        <v>53</v>
      </c>
      <c r="B96" s="32"/>
      <c r="C96" s="10"/>
      <c r="D96" s="32">
        <v>245.13</v>
      </c>
      <c r="E96" s="32">
        <v>251.19</v>
      </c>
      <c r="F96" s="5">
        <f t="shared" si="1"/>
        <v>6.0600000000000023</v>
      </c>
      <c r="G96" s="33"/>
      <c r="H96" s="5"/>
      <c r="I96" s="5"/>
      <c r="J96" s="7">
        <f t="shared" si="3"/>
        <v>46.921330376940155</v>
      </c>
    </row>
    <row r="97" spans="1:10" x14ac:dyDescent="0.3">
      <c r="A97" s="68" t="s">
        <v>121</v>
      </c>
      <c r="B97" s="32"/>
      <c r="C97" s="10"/>
      <c r="D97" s="32">
        <v>130.6</v>
      </c>
      <c r="E97" s="32">
        <v>140.94</v>
      </c>
      <c r="F97" s="5">
        <f t="shared" ref="F97:F151" si="4">+E97-D97</f>
        <v>10.340000000000003</v>
      </c>
      <c r="G97" s="33"/>
      <c r="H97" s="5"/>
      <c r="I97" s="5"/>
      <c r="J97" s="7">
        <f t="shared" si="3"/>
        <v>80.060487804878079</v>
      </c>
    </row>
    <row r="98" spans="1:10" x14ac:dyDescent="0.3">
      <c r="A98" s="68" t="s">
        <v>54</v>
      </c>
      <c r="B98" s="32"/>
      <c r="C98" s="10"/>
      <c r="D98" s="32">
        <v>128.77000000000001</v>
      </c>
      <c r="E98" s="32">
        <v>132.55000000000001</v>
      </c>
      <c r="F98" s="5">
        <f t="shared" si="4"/>
        <v>3.7800000000000011</v>
      </c>
      <c r="G98" s="33"/>
      <c r="H98" s="5"/>
      <c r="I98" s="5"/>
      <c r="J98" s="7">
        <f t="shared" si="3"/>
        <v>29.267760532150785</v>
      </c>
    </row>
    <row r="99" spans="1:10" x14ac:dyDescent="0.3">
      <c r="A99" s="68" t="s">
        <v>55</v>
      </c>
      <c r="B99" s="32"/>
      <c r="C99" s="10"/>
      <c r="D99" s="32">
        <v>180.92</v>
      </c>
      <c r="E99" s="32">
        <v>188.09</v>
      </c>
      <c r="F99" s="5">
        <f t="shared" si="4"/>
        <v>7.1700000000000159</v>
      </c>
      <c r="G99" s="33"/>
      <c r="H99" s="5"/>
      <c r="I99" s="5"/>
      <c r="J99" s="7">
        <f t="shared" si="3"/>
        <v>55.515831485587711</v>
      </c>
    </row>
    <row r="100" spans="1:10" x14ac:dyDescent="0.3">
      <c r="A100" s="68" t="s">
        <v>122</v>
      </c>
      <c r="B100" s="32"/>
      <c r="C100" s="10"/>
      <c r="D100" s="32">
        <v>15.6</v>
      </c>
      <c r="E100" s="32">
        <v>40.61</v>
      </c>
      <c r="F100" s="5">
        <f t="shared" si="4"/>
        <v>25.009999999999998</v>
      </c>
      <c r="G100" s="33"/>
      <c r="H100" s="5"/>
      <c r="I100" s="5"/>
      <c r="J100" s="7">
        <f t="shared" si="3"/>
        <v>193.64727272727271</v>
      </c>
    </row>
    <row r="101" spans="1:10" x14ac:dyDescent="0.3">
      <c r="A101" s="68" t="s">
        <v>56</v>
      </c>
      <c r="B101" s="32"/>
      <c r="C101" s="10"/>
      <c r="D101" s="32">
        <v>217.56</v>
      </c>
      <c r="E101" s="32">
        <v>222.08</v>
      </c>
      <c r="F101" s="5">
        <f t="shared" si="4"/>
        <v>4.5200000000000102</v>
      </c>
      <c r="G101" s="33"/>
      <c r="H101" s="5"/>
      <c r="I101" s="5"/>
      <c r="J101" s="7">
        <f t="shared" si="3"/>
        <v>34.997427937915823</v>
      </c>
    </row>
    <row r="102" spans="1:10" x14ac:dyDescent="0.3">
      <c r="A102" s="66" t="s">
        <v>57</v>
      </c>
      <c r="B102" s="32"/>
      <c r="C102" s="10"/>
      <c r="D102" s="32">
        <v>271.41000000000003</v>
      </c>
      <c r="E102" s="32">
        <v>281.64999999999998</v>
      </c>
      <c r="F102" s="5">
        <f t="shared" si="4"/>
        <v>10.239999999999952</v>
      </c>
      <c r="G102" s="33"/>
      <c r="H102" s="5"/>
      <c r="I102" s="5"/>
      <c r="J102" s="7">
        <f t="shared" si="3"/>
        <v>79.286208425720261</v>
      </c>
    </row>
    <row r="103" spans="1:10" x14ac:dyDescent="0.3">
      <c r="A103" s="66" t="s">
        <v>58</v>
      </c>
      <c r="B103" s="32"/>
      <c r="C103" s="10"/>
      <c r="D103" s="32">
        <v>5.07</v>
      </c>
      <c r="E103" s="32">
        <v>5.07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0" x14ac:dyDescent="0.3">
      <c r="A104" s="68" t="s">
        <v>59</v>
      </c>
      <c r="B104" s="32"/>
      <c r="C104" s="10"/>
      <c r="D104" s="32">
        <v>864.39</v>
      </c>
      <c r="E104" s="32">
        <v>880.07</v>
      </c>
      <c r="F104" s="5">
        <f t="shared" si="4"/>
        <v>15.680000000000064</v>
      </c>
      <c r="G104" s="33"/>
      <c r="H104" s="5"/>
      <c r="I104" s="5"/>
      <c r="J104" s="7">
        <f t="shared" si="3"/>
        <v>121.4070066518852</v>
      </c>
    </row>
    <row r="105" spans="1:10" x14ac:dyDescent="0.3">
      <c r="A105" s="68" t="s">
        <v>60</v>
      </c>
      <c r="B105" s="32"/>
      <c r="C105" s="10"/>
      <c r="D105" s="32">
        <v>163.32</v>
      </c>
      <c r="E105" s="32">
        <v>163.92</v>
      </c>
      <c r="F105" s="5">
        <f t="shared" si="4"/>
        <v>0.59999999999999432</v>
      </c>
      <c r="G105" s="33"/>
      <c r="H105" s="5"/>
      <c r="I105" s="5"/>
      <c r="J105" s="7">
        <f t="shared" si="3"/>
        <v>4.645676274944524</v>
      </c>
    </row>
    <row r="106" spans="1:10" x14ac:dyDescent="0.3">
      <c r="A106" s="68" t="s">
        <v>61</v>
      </c>
      <c r="B106" s="32"/>
      <c r="C106" s="10"/>
      <c r="D106" s="32">
        <v>168.42</v>
      </c>
      <c r="E106" s="32">
        <v>172.03</v>
      </c>
      <c r="F106" s="5">
        <f t="shared" si="4"/>
        <v>3.6100000000000136</v>
      </c>
      <c r="G106" s="33"/>
      <c r="H106" s="5"/>
      <c r="I106" s="5"/>
      <c r="J106" s="7">
        <f t="shared" si="3"/>
        <v>27.951485587583257</v>
      </c>
    </row>
    <row r="107" spans="1:10" x14ac:dyDescent="0.3">
      <c r="A107" s="68" t="s">
        <v>62</v>
      </c>
      <c r="B107" s="32"/>
      <c r="C107" s="10"/>
      <c r="D107" s="32">
        <v>624.67999999999995</v>
      </c>
      <c r="E107" s="32">
        <v>638.77</v>
      </c>
      <c r="F107" s="5">
        <f t="shared" si="4"/>
        <v>14.090000000000032</v>
      </c>
      <c r="G107" s="33"/>
      <c r="H107" s="5"/>
      <c r="I107" s="5"/>
      <c r="J107" s="7">
        <f t="shared" si="3"/>
        <v>109.09596452328185</v>
      </c>
    </row>
    <row r="108" spans="1:10" x14ac:dyDescent="0.3">
      <c r="A108" s="68" t="s">
        <v>63</v>
      </c>
      <c r="B108" s="32"/>
      <c r="C108" s="10"/>
      <c r="D108" s="32">
        <v>282.85000000000002</v>
      </c>
      <c r="E108" s="32">
        <v>287.72000000000003</v>
      </c>
      <c r="F108" s="5">
        <f t="shared" si="4"/>
        <v>4.8700000000000045</v>
      </c>
      <c r="G108" s="33"/>
      <c r="H108" s="5"/>
      <c r="I108" s="5"/>
      <c r="J108" s="7">
        <f t="shared" si="3"/>
        <v>37.707405764966779</v>
      </c>
    </row>
    <row r="109" spans="1:10" x14ac:dyDescent="0.3">
      <c r="A109" s="68" t="s">
        <v>123</v>
      </c>
      <c r="B109" s="32"/>
      <c r="C109" s="10"/>
      <c r="D109" s="32">
        <v>82.3</v>
      </c>
      <c r="E109" s="32">
        <v>82.68</v>
      </c>
      <c r="F109" s="5">
        <f t="shared" si="4"/>
        <v>0.38000000000000966</v>
      </c>
      <c r="G109" s="33"/>
      <c r="H109" s="5"/>
      <c r="I109" s="5"/>
      <c r="J109" s="7">
        <f t="shared" si="3"/>
        <v>2.9422616407983013</v>
      </c>
    </row>
    <row r="110" spans="1:10" x14ac:dyDescent="0.3">
      <c r="A110" s="68" t="s">
        <v>64</v>
      </c>
      <c r="B110" s="32"/>
      <c r="C110" s="10"/>
      <c r="D110" s="32">
        <v>113.22</v>
      </c>
      <c r="E110" s="32">
        <v>119.47</v>
      </c>
      <c r="F110" s="5">
        <f t="shared" si="4"/>
        <v>6.25</v>
      </c>
      <c r="G110" s="33"/>
      <c r="H110" s="5"/>
      <c r="I110" s="5"/>
      <c r="J110" s="7">
        <f t="shared" si="3"/>
        <v>48.392461197339252</v>
      </c>
    </row>
    <row r="111" spans="1:10" x14ac:dyDescent="0.3">
      <c r="A111" s="68" t="s">
        <v>65</v>
      </c>
      <c r="B111" s="32"/>
      <c r="C111" s="10"/>
      <c r="D111" s="32">
        <v>246.86</v>
      </c>
      <c r="E111" s="32">
        <v>256.3</v>
      </c>
      <c r="F111" s="5">
        <f t="shared" si="4"/>
        <v>9.4399999999999977</v>
      </c>
      <c r="G111" s="33"/>
      <c r="H111" s="5"/>
      <c r="I111" s="5"/>
      <c r="J111" s="7">
        <f t="shared" si="3"/>
        <v>73.091973392461185</v>
      </c>
    </row>
    <row r="112" spans="1:10" x14ac:dyDescent="0.3">
      <c r="A112" s="68" t="s">
        <v>66</v>
      </c>
      <c r="B112" s="32"/>
      <c r="C112" s="10"/>
      <c r="D112" s="32">
        <v>120.39</v>
      </c>
      <c r="E112" s="32">
        <v>120.39</v>
      </c>
      <c r="F112" s="5">
        <f t="shared" si="4"/>
        <v>0</v>
      </c>
      <c r="G112" s="33"/>
      <c r="H112" s="5"/>
      <c r="I112" s="5"/>
      <c r="J112" s="7">
        <f t="shared" si="3"/>
        <v>0</v>
      </c>
    </row>
    <row r="113" spans="1:10" x14ac:dyDescent="0.3">
      <c r="A113" s="68" t="s">
        <v>124</v>
      </c>
      <c r="B113" s="32"/>
      <c r="C113" s="10"/>
      <c r="D113" s="32">
        <v>59.69</v>
      </c>
      <c r="E113" s="32">
        <v>62</v>
      </c>
      <c r="F113" s="5">
        <f t="shared" si="4"/>
        <v>2.3100000000000023</v>
      </c>
      <c r="G113" s="33"/>
      <c r="H113" s="5"/>
      <c r="I113" s="5"/>
      <c r="J113" s="7">
        <f t="shared" si="3"/>
        <v>17.885853658536604</v>
      </c>
    </row>
    <row r="114" spans="1:10" x14ac:dyDescent="0.3">
      <c r="A114" s="68" t="s">
        <v>67</v>
      </c>
      <c r="B114" s="32"/>
      <c r="C114" s="10"/>
      <c r="D114" s="32">
        <v>97.07</v>
      </c>
      <c r="E114" s="32">
        <v>98.61</v>
      </c>
      <c r="F114" s="5">
        <f t="shared" si="4"/>
        <v>1.5400000000000063</v>
      </c>
      <c r="G114" s="33"/>
      <c r="H114" s="5"/>
      <c r="I114" s="5"/>
      <c r="J114" s="7">
        <f t="shared" si="3"/>
        <v>11.92390243902444</v>
      </c>
    </row>
    <row r="115" spans="1:10" x14ac:dyDescent="0.3">
      <c r="A115" s="51" t="s">
        <v>68</v>
      </c>
      <c r="B115" s="32"/>
      <c r="C115" s="51"/>
      <c r="D115" s="9">
        <v>251.89</v>
      </c>
      <c r="E115" s="9">
        <v>257.3</v>
      </c>
      <c r="F115" s="5">
        <f t="shared" si="4"/>
        <v>5.410000000000025</v>
      </c>
      <c r="G115" s="33"/>
      <c r="H115" s="5"/>
      <c r="I115" s="5"/>
      <c r="J115" s="7">
        <f t="shared" si="3"/>
        <v>41.888514412417045</v>
      </c>
    </row>
    <row r="116" spans="1:10" x14ac:dyDescent="0.3">
      <c r="A116" s="68" t="s">
        <v>125</v>
      </c>
      <c r="B116" s="32"/>
      <c r="C116" s="10"/>
      <c r="D116" s="32">
        <v>297.13</v>
      </c>
      <c r="E116" s="32">
        <v>306.73</v>
      </c>
      <c r="F116" s="5">
        <f t="shared" si="4"/>
        <v>9.6000000000000227</v>
      </c>
      <c r="G116" s="33"/>
      <c r="H116" s="5"/>
      <c r="I116" s="5"/>
      <c r="J116" s="7">
        <f t="shared" si="3"/>
        <v>74.330820399113264</v>
      </c>
    </row>
    <row r="117" spans="1:10" x14ac:dyDescent="0.3">
      <c r="A117" s="68" t="s">
        <v>126</v>
      </c>
      <c r="B117" s="9"/>
      <c r="C117" s="10"/>
      <c r="D117" s="32">
        <v>145.87</v>
      </c>
      <c r="E117" s="32">
        <v>148.99</v>
      </c>
      <c r="F117" s="5">
        <f t="shared" si="4"/>
        <v>3.1200000000000045</v>
      </c>
      <c r="G117" s="33"/>
      <c r="H117" s="5"/>
      <c r="I117" s="5"/>
      <c r="J117" s="7">
        <f t="shared" si="3"/>
        <v>24.15751662971179</v>
      </c>
    </row>
    <row r="118" spans="1:10" x14ac:dyDescent="0.3">
      <c r="A118" s="68" t="s">
        <v>69</v>
      </c>
      <c r="B118" s="32"/>
      <c r="C118" s="10"/>
      <c r="D118" s="32">
        <v>117.03</v>
      </c>
      <c r="E118" s="32">
        <v>119.5</v>
      </c>
      <c r="F118" s="5">
        <f t="shared" si="4"/>
        <v>2.4699999999999989</v>
      </c>
      <c r="G118" s="33"/>
      <c r="H118" s="5"/>
      <c r="I118" s="5"/>
      <c r="J118" s="7">
        <f t="shared" si="3"/>
        <v>19.124700665188463</v>
      </c>
    </row>
    <row r="119" spans="1:10" x14ac:dyDescent="0.3">
      <c r="A119" s="68" t="s">
        <v>127</v>
      </c>
      <c r="B119" s="32"/>
      <c r="C119" s="10"/>
      <c r="D119" s="32">
        <v>442.79</v>
      </c>
      <c r="E119" s="32">
        <v>459.72</v>
      </c>
      <c r="F119" s="5">
        <f t="shared" si="4"/>
        <v>16.930000000000007</v>
      </c>
      <c r="G119" s="33"/>
      <c r="H119" s="5"/>
      <c r="I119" s="5"/>
      <c r="J119" s="7">
        <f t="shared" si="3"/>
        <v>131.08549889135261</v>
      </c>
    </row>
    <row r="120" spans="1:10" x14ac:dyDescent="0.3">
      <c r="A120" s="68" t="s">
        <v>128</v>
      </c>
      <c r="B120" s="32"/>
      <c r="C120" s="10"/>
      <c r="D120" s="32">
        <v>286.88</v>
      </c>
      <c r="E120" s="32">
        <v>295.02</v>
      </c>
      <c r="F120" s="5">
        <f t="shared" si="4"/>
        <v>8.1399999999999864</v>
      </c>
      <c r="G120" s="33"/>
      <c r="H120" s="5"/>
      <c r="I120" s="5"/>
      <c r="J120" s="7">
        <f t="shared" si="3"/>
        <v>63.026341463414532</v>
      </c>
    </row>
    <row r="121" spans="1:10" x14ac:dyDescent="0.3">
      <c r="A121" s="68" t="s">
        <v>129</v>
      </c>
      <c r="B121" s="32"/>
      <c r="C121" s="10"/>
      <c r="D121" s="32">
        <v>240</v>
      </c>
      <c r="E121" s="32">
        <v>240.3</v>
      </c>
      <c r="F121" s="5">
        <f t="shared" si="4"/>
        <v>0.30000000000001137</v>
      </c>
      <c r="G121" s="33"/>
      <c r="H121" s="5"/>
      <c r="I121" s="5"/>
      <c r="J121" s="7">
        <f t="shared" si="3"/>
        <v>2.3228381374723721</v>
      </c>
    </row>
    <row r="122" spans="1:10" x14ac:dyDescent="0.3">
      <c r="A122" s="68" t="s">
        <v>70</v>
      </c>
      <c r="B122" s="32"/>
      <c r="C122" s="10"/>
      <c r="D122" s="32">
        <v>120</v>
      </c>
      <c r="E122" s="32">
        <v>122.08</v>
      </c>
      <c r="F122" s="5">
        <f t="shared" si="4"/>
        <v>2.0799999999999983</v>
      </c>
      <c r="G122" s="33"/>
      <c r="H122" s="5"/>
      <c r="I122" s="5"/>
      <c r="J122" s="7">
        <f t="shared" si="3"/>
        <v>16.105011086474487</v>
      </c>
    </row>
    <row r="123" spans="1:10" x14ac:dyDescent="0.3">
      <c r="A123" s="68" t="s">
        <v>71</v>
      </c>
      <c r="B123" s="32"/>
      <c r="C123" s="10"/>
      <c r="D123" s="32">
        <v>279.07</v>
      </c>
      <c r="E123" s="32">
        <v>285.87</v>
      </c>
      <c r="F123" s="5">
        <f t="shared" si="4"/>
        <v>6.8000000000000114</v>
      </c>
      <c r="G123" s="33"/>
      <c r="H123" s="5"/>
      <c r="I123" s="5"/>
      <c r="J123" s="7">
        <f t="shared" si="3"/>
        <v>52.65099778270519</v>
      </c>
    </row>
    <row r="124" spans="1:10" x14ac:dyDescent="0.3">
      <c r="A124" s="68" t="s">
        <v>130</v>
      </c>
      <c r="B124" s="32"/>
      <c r="C124" s="10"/>
      <c r="D124" s="32">
        <v>82.05</v>
      </c>
      <c r="E124" s="32">
        <v>85.34</v>
      </c>
      <c r="F124" s="5">
        <f t="shared" si="4"/>
        <v>3.2900000000000063</v>
      </c>
      <c r="G124" s="33"/>
      <c r="H124" s="5"/>
      <c r="I124" s="5"/>
      <c r="J124" s="7">
        <f t="shared" si="3"/>
        <v>25.473791574279428</v>
      </c>
    </row>
    <row r="125" spans="1:10" x14ac:dyDescent="0.3">
      <c r="A125" s="68" t="s">
        <v>131</v>
      </c>
      <c r="B125" s="32"/>
      <c r="C125" s="10"/>
      <c r="D125" s="32">
        <v>21.57</v>
      </c>
      <c r="E125" s="32">
        <v>25.77</v>
      </c>
      <c r="F125" s="5">
        <f t="shared" si="4"/>
        <v>4.1999999999999993</v>
      </c>
      <c r="G125" s="33"/>
      <c r="H125" s="5"/>
      <c r="I125" s="5"/>
      <c r="J125" s="7">
        <f t="shared" si="3"/>
        <v>32.51973392461197</v>
      </c>
    </row>
    <row r="126" spans="1:10" x14ac:dyDescent="0.3">
      <c r="A126" s="68" t="s">
        <v>72</v>
      </c>
      <c r="B126" s="32"/>
      <c r="C126" s="10"/>
      <c r="D126" s="32">
        <v>97.72</v>
      </c>
      <c r="E126" s="32">
        <v>100.25</v>
      </c>
      <c r="F126" s="5">
        <f t="shared" si="4"/>
        <v>2.5300000000000011</v>
      </c>
      <c r="G126" s="33"/>
      <c r="H126" s="5"/>
      <c r="I126" s="5"/>
      <c r="J126" s="7">
        <f t="shared" si="3"/>
        <v>19.589268292682938</v>
      </c>
    </row>
    <row r="127" spans="1:10" x14ac:dyDescent="0.3">
      <c r="A127" s="68" t="s">
        <v>73</v>
      </c>
      <c r="B127" s="32"/>
      <c r="C127" s="10"/>
      <c r="D127" s="32">
        <v>458.41</v>
      </c>
      <c r="E127" s="32">
        <v>471.68</v>
      </c>
      <c r="F127" s="5">
        <f t="shared" si="4"/>
        <v>13.269999999999982</v>
      </c>
      <c r="G127" s="33"/>
      <c r="H127" s="5"/>
      <c r="I127" s="5"/>
      <c r="J127" s="7">
        <f t="shared" si="3"/>
        <v>102.74687361419055</v>
      </c>
    </row>
    <row r="128" spans="1:10" x14ac:dyDescent="0.3">
      <c r="A128" s="68" t="s">
        <v>74</v>
      </c>
      <c r="B128" s="32"/>
      <c r="C128" s="10"/>
      <c r="D128" s="32">
        <v>198.29</v>
      </c>
      <c r="E128" s="32">
        <v>214.36</v>
      </c>
      <c r="F128" s="5">
        <f t="shared" si="4"/>
        <v>16.070000000000022</v>
      </c>
      <c r="G128" s="33"/>
      <c r="H128" s="5"/>
      <c r="I128" s="5"/>
      <c r="J128" s="7">
        <f t="shared" si="3"/>
        <v>124.42669623059884</v>
      </c>
    </row>
    <row r="129" spans="1:10" x14ac:dyDescent="0.3">
      <c r="A129" s="68" t="s">
        <v>132</v>
      </c>
      <c r="B129" s="32"/>
      <c r="C129" s="10"/>
      <c r="D129" s="32">
        <v>19.84</v>
      </c>
      <c r="E129" s="32">
        <v>20.48</v>
      </c>
      <c r="F129" s="5">
        <f t="shared" si="4"/>
        <v>0.64000000000000057</v>
      </c>
      <c r="G129" s="33"/>
      <c r="H129" s="5"/>
      <c r="I129" s="5"/>
      <c r="J129" s="7">
        <f t="shared" si="3"/>
        <v>4.9553880266075438</v>
      </c>
    </row>
    <row r="130" spans="1:10" x14ac:dyDescent="0.3">
      <c r="A130" s="68" t="s">
        <v>133</v>
      </c>
      <c r="B130" s="32"/>
      <c r="C130" s="10"/>
      <c r="D130" s="32">
        <v>124.23</v>
      </c>
      <c r="E130" s="32">
        <v>124.23</v>
      </c>
      <c r="F130" s="5">
        <f t="shared" si="4"/>
        <v>0</v>
      </c>
      <c r="G130" s="33"/>
      <c r="H130" s="5"/>
      <c r="I130" s="5"/>
      <c r="J130" s="7">
        <f t="shared" si="3"/>
        <v>0</v>
      </c>
    </row>
    <row r="131" spans="1:10" x14ac:dyDescent="0.3">
      <c r="A131" s="68" t="s">
        <v>75</v>
      </c>
      <c r="B131" s="32"/>
      <c r="C131" s="10"/>
      <c r="D131" s="32">
        <v>165.26</v>
      </c>
      <c r="E131" s="32">
        <v>165.48</v>
      </c>
      <c r="F131" s="5">
        <f t="shared" si="4"/>
        <v>0.21999999999999886</v>
      </c>
      <c r="G131" s="33"/>
      <c r="H131" s="5"/>
      <c r="I131" s="5"/>
      <c r="J131" s="7">
        <f t="shared" si="3"/>
        <v>1.7034146341463328</v>
      </c>
    </row>
    <row r="132" spans="1:10" x14ac:dyDescent="0.3">
      <c r="A132" s="68" t="s">
        <v>134</v>
      </c>
      <c r="B132" s="32"/>
      <c r="C132" s="10"/>
      <c r="D132" s="32">
        <v>21.86</v>
      </c>
      <c r="E132" s="32">
        <v>21.86</v>
      </c>
      <c r="F132" s="5">
        <f t="shared" si="4"/>
        <v>0</v>
      </c>
      <c r="G132" s="33"/>
      <c r="H132" s="5"/>
      <c r="I132" s="5"/>
      <c r="J132" s="7">
        <f t="shared" si="3"/>
        <v>0</v>
      </c>
    </row>
    <row r="133" spans="1:10" x14ac:dyDescent="0.3">
      <c r="A133" s="68" t="s">
        <v>135</v>
      </c>
      <c r="B133" s="32"/>
      <c r="C133" s="10"/>
      <c r="D133" s="32">
        <v>138.97</v>
      </c>
      <c r="E133" s="32">
        <v>141.72999999999999</v>
      </c>
      <c r="F133" s="5">
        <f t="shared" si="4"/>
        <v>2.7599999999999909</v>
      </c>
      <c r="G133" s="33"/>
      <c r="H133" s="5"/>
      <c r="I133" s="5"/>
      <c r="J133" s="7">
        <f t="shared" si="3"/>
        <v>21.370110864744941</v>
      </c>
    </row>
    <row r="134" spans="1:10" x14ac:dyDescent="0.3">
      <c r="A134" s="68" t="s">
        <v>76</v>
      </c>
      <c r="B134" s="32"/>
      <c r="C134" s="10"/>
      <c r="D134" s="32">
        <v>63.88</v>
      </c>
      <c r="E134" s="32">
        <v>65.569999999999993</v>
      </c>
      <c r="F134" s="5">
        <f t="shared" si="4"/>
        <v>1.6899999999999906</v>
      </c>
      <c r="G134" s="33"/>
      <c r="H134" s="5"/>
      <c r="I134" s="5"/>
      <c r="J134" s="7">
        <f t="shared" si="3"/>
        <v>13.08532150776046</v>
      </c>
    </row>
    <row r="135" spans="1:10" x14ac:dyDescent="0.3">
      <c r="A135" s="68" t="s">
        <v>136</v>
      </c>
      <c r="B135" s="32"/>
      <c r="C135" s="10"/>
      <c r="D135" s="32">
        <v>295.56</v>
      </c>
      <c r="E135" s="32">
        <v>304.82</v>
      </c>
      <c r="F135" s="5">
        <f t="shared" si="4"/>
        <v>9.2599999999999909</v>
      </c>
      <c r="G135" s="33"/>
      <c r="H135" s="5"/>
      <c r="I135" s="5"/>
      <c r="J135" s="7">
        <f t="shared" si="3"/>
        <v>71.69827050997776</v>
      </c>
    </row>
    <row r="136" spans="1:10" x14ac:dyDescent="0.3">
      <c r="A136" s="68" t="s">
        <v>137</v>
      </c>
      <c r="B136" s="32"/>
      <c r="C136" s="10"/>
      <c r="D136" s="32">
        <v>201.4</v>
      </c>
      <c r="E136" s="32">
        <v>201.9</v>
      </c>
      <c r="F136" s="5">
        <f t="shared" si="4"/>
        <v>0.5</v>
      </c>
      <c r="G136" s="33"/>
      <c r="H136" s="5"/>
      <c r="I136" s="5"/>
      <c r="J136" s="7">
        <f t="shared" si="3"/>
        <v>3.8713968957871399</v>
      </c>
    </row>
    <row r="137" spans="1:10" x14ac:dyDescent="0.3">
      <c r="A137" s="68" t="s">
        <v>77</v>
      </c>
      <c r="B137" s="32"/>
      <c r="C137" s="10"/>
      <c r="D137" s="32">
        <v>214.41</v>
      </c>
      <c r="E137" s="32">
        <v>218.92</v>
      </c>
      <c r="F137" s="5">
        <f t="shared" si="4"/>
        <v>4.5099999999999909</v>
      </c>
      <c r="G137" s="33"/>
      <c r="H137" s="5"/>
      <c r="I137" s="5"/>
      <c r="J137" s="7">
        <f t="shared" si="3"/>
        <v>34.919999999999931</v>
      </c>
    </row>
    <row r="138" spans="1:10" x14ac:dyDescent="0.3">
      <c r="A138" s="68" t="s">
        <v>138</v>
      </c>
      <c r="B138" s="32"/>
      <c r="C138" s="10"/>
      <c r="D138" s="32">
        <v>275.36</v>
      </c>
      <c r="E138" s="32">
        <v>293.83999999999997</v>
      </c>
      <c r="F138" s="5">
        <f t="shared" si="4"/>
        <v>18.479999999999961</v>
      </c>
      <c r="G138" s="33"/>
      <c r="H138" s="5"/>
      <c r="I138" s="5"/>
      <c r="J138" s="7">
        <f t="shared" si="3"/>
        <v>143.08682926829238</v>
      </c>
    </row>
    <row r="139" spans="1:10" x14ac:dyDescent="0.3">
      <c r="A139" s="68" t="s">
        <v>78</v>
      </c>
      <c r="B139" s="32"/>
      <c r="C139" s="10"/>
      <c r="D139" s="32">
        <v>368.92</v>
      </c>
      <c r="E139" s="32">
        <v>381.28</v>
      </c>
      <c r="F139" s="5">
        <f t="shared" si="4"/>
        <v>12.359999999999957</v>
      </c>
      <c r="G139" s="33"/>
      <c r="H139" s="5"/>
      <c r="I139" s="5"/>
      <c r="J139" s="7">
        <f t="shared" si="3"/>
        <v>95.700931263857768</v>
      </c>
    </row>
    <row r="140" spans="1:10" x14ac:dyDescent="0.3">
      <c r="A140" s="68" t="s">
        <v>79</v>
      </c>
      <c r="B140" s="32"/>
      <c r="C140" s="10"/>
      <c r="D140" s="32">
        <v>151.57</v>
      </c>
      <c r="E140" s="32">
        <v>154.66999999999999</v>
      </c>
      <c r="F140" s="5">
        <f t="shared" si="4"/>
        <v>3.0999999999999943</v>
      </c>
      <c r="G140" s="33"/>
      <c r="H140" s="5"/>
      <c r="I140" s="5"/>
      <c r="J140" s="7">
        <f t="shared" si="3"/>
        <v>24.002660753880225</v>
      </c>
    </row>
    <row r="141" spans="1:10" x14ac:dyDescent="0.3">
      <c r="A141" s="68" t="s">
        <v>80</v>
      </c>
      <c r="B141" s="32"/>
      <c r="C141" s="10"/>
      <c r="D141" s="32">
        <v>189.75</v>
      </c>
      <c r="E141" s="32">
        <v>195.62</v>
      </c>
      <c r="F141" s="5">
        <f t="shared" si="4"/>
        <v>5.8700000000000045</v>
      </c>
      <c r="G141" s="33"/>
      <c r="H141" s="5"/>
      <c r="I141" s="5"/>
      <c r="J141" s="7">
        <f t="shared" si="3"/>
        <v>45.450199556541058</v>
      </c>
    </row>
    <row r="142" spans="1:10" x14ac:dyDescent="0.3">
      <c r="A142" s="68" t="s">
        <v>81</v>
      </c>
      <c r="B142" s="32"/>
      <c r="C142" s="10"/>
      <c r="D142" s="32">
        <v>185.34</v>
      </c>
      <c r="E142" s="32">
        <v>185.56</v>
      </c>
      <c r="F142" s="5">
        <f t="shared" si="4"/>
        <v>0.21999999999999886</v>
      </c>
      <c r="G142" s="33"/>
      <c r="H142" s="5"/>
      <c r="I142" s="5"/>
      <c r="J142" s="7">
        <f t="shared" si="3"/>
        <v>1.7034146341463328</v>
      </c>
    </row>
    <row r="143" spans="1:10" x14ac:dyDescent="0.3">
      <c r="A143" s="68" t="s">
        <v>139</v>
      </c>
      <c r="B143" s="32"/>
      <c r="C143" s="10"/>
      <c r="D143" s="32">
        <v>236.39</v>
      </c>
      <c r="E143" s="32">
        <v>243.82</v>
      </c>
      <c r="F143" s="5">
        <f t="shared" si="4"/>
        <v>7.4300000000000068</v>
      </c>
      <c r="G143" s="33"/>
      <c r="H143" s="5"/>
      <c r="I143" s="5"/>
      <c r="J143" s="7">
        <f t="shared" si="3"/>
        <v>57.528957871396948</v>
      </c>
    </row>
    <row r="144" spans="1:10" x14ac:dyDescent="0.3">
      <c r="A144" s="68" t="s">
        <v>82</v>
      </c>
      <c r="B144" s="32"/>
      <c r="C144" s="10"/>
      <c r="D144" s="32">
        <v>196.89</v>
      </c>
      <c r="E144" s="32">
        <v>202.47</v>
      </c>
      <c r="F144" s="5">
        <f t="shared" si="4"/>
        <v>5.5800000000000125</v>
      </c>
      <c r="G144" s="33"/>
      <c r="H144" s="5"/>
      <c r="I144" s="5"/>
      <c r="J144" s="7">
        <f t="shared" si="3"/>
        <v>43.204789356984577</v>
      </c>
    </row>
    <row r="145" spans="1:11" x14ac:dyDescent="0.3">
      <c r="A145" s="68" t="s">
        <v>140</v>
      </c>
      <c r="B145" s="32"/>
      <c r="C145" s="10"/>
      <c r="D145" s="32">
        <v>144.26</v>
      </c>
      <c r="E145" s="32">
        <v>147.05000000000001</v>
      </c>
      <c r="F145" s="5">
        <f t="shared" si="4"/>
        <v>2.7900000000000205</v>
      </c>
      <c r="G145" s="33"/>
      <c r="H145" s="5"/>
      <c r="I145" s="5"/>
      <c r="J145" s="7">
        <f t="shared" si="3"/>
        <v>21.602394678492399</v>
      </c>
    </row>
    <row r="146" spans="1:11" x14ac:dyDescent="0.3">
      <c r="A146" s="68" t="s">
        <v>141</v>
      </c>
      <c r="B146" s="32"/>
      <c r="C146" s="10"/>
      <c r="D146" s="32">
        <v>90.28</v>
      </c>
      <c r="E146" s="32">
        <v>95.06</v>
      </c>
      <c r="F146" s="5">
        <f t="shared" si="4"/>
        <v>4.7800000000000011</v>
      </c>
      <c r="G146" s="33"/>
      <c r="H146" s="5"/>
      <c r="I146" s="5"/>
      <c r="J146" s="7">
        <f t="shared" si="3"/>
        <v>37.010554323725067</v>
      </c>
    </row>
    <row r="147" spans="1:11" x14ac:dyDescent="0.3">
      <c r="A147" s="68" t="s">
        <v>142</v>
      </c>
      <c r="B147" s="32"/>
      <c r="C147" s="10"/>
      <c r="D147" s="32">
        <v>486.78</v>
      </c>
      <c r="E147" s="32">
        <v>489.4</v>
      </c>
      <c r="F147" s="5">
        <f t="shared" si="4"/>
        <v>2.6200000000000045</v>
      </c>
      <c r="G147" s="33"/>
      <c r="H147" s="5"/>
      <c r="I147" s="5"/>
      <c r="J147" s="7">
        <f t="shared" si="3"/>
        <v>20.286119733924647</v>
      </c>
    </row>
    <row r="148" spans="1:11" x14ac:dyDescent="0.3">
      <c r="A148" s="68" t="s">
        <v>143</v>
      </c>
      <c r="B148" s="32"/>
      <c r="C148" s="10"/>
      <c r="D148" s="32">
        <v>112.37</v>
      </c>
      <c r="E148" s="32">
        <v>120.38</v>
      </c>
      <c r="F148" s="5">
        <f t="shared" si="4"/>
        <v>8.0099999999999909</v>
      </c>
      <c r="G148" s="33"/>
      <c r="H148" s="5"/>
      <c r="I148" s="5"/>
      <c r="J148" s="7">
        <f t="shared" ref="J148:J151" si="5">+F148*H$5</f>
        <v>62.01977827050991</v>
      </c>
    </row>
    <row r="149" spans="1:11" x14ac:dyDescent="0.3">
      <c r="A149" s="68" t="s">
        <v>83</v>
      </c>
      <c r="B149" s="32"/>
      <c r="C149" s="10"/>
      <c r="D149" s="32">
        <v>180.85</v>
      </c>
      <c r="E149" s="32">
        <v>187.06</v>
      </c>
      <c r="F149" s="5">
        <f t="shared" si="4"/>
        <v>6.210000000000008</v>
      </c>
      <c r="G149" s="33"/>
      <c r="H149" s="5"/>
      <c r="I149" s="5"/>
      <c r="J149" s="7">
        <f t="shared" si="5"/>
        <v>48.082749445676342</v>
      </c>
    </row>
    <row r="150" spans="1:11" x14ac:dyDescent="0.3">
      <c r="A150" s="68" t="s">
        <v>144</v>
      </c>
      <c r="B150" s="32"/>
      <c r="C150" s="10"/>
      <c r="D150" s="32">
        <v>775.23</v>
      </c>
      <c r="E150" s="32">
        <v>796.08</v>
      </c>
      <c r="F150" s="5">
        <f t="shared" si="4"/>
        <v>20.850000000000023</v>
      </c>
      <c r="G150" s="33"/>
      <c r="H150" s="5"/>
      <c r="I150" s="5"/>
      <c r="J150" s="7">
        <f t="shared" si="5"/>
        <v>161.4372505543239</v>
      </c>
    </row>
    <row r="151" spans="1:11" x14ac:dyDescent="0.3">
      <c r="A151" s="68" t="s">
        <v>145</v>
      </c>
      <c r="B151" s="32"/>
      <c r="C151" s="10"/>
      <c r="D151" s="32">
        <v>362.21</v>
      </c>
      <c r="E151" s="32">
        <v>364.82</v>
      </c>
      <c r="F151" s="5">
        <f t="shared" si="4"/>
        <v>2.6100000000000136</v>
      </c>
      <c r="G151" s="33"/>
      <c r="H151" s="5"/>
      <c r="I151" s="5"/>
      <c r="J151" s="7">
        <f t="shared" si="5"/>
        <v>20.208691796008974</v>
      </c>
    </row>
    <row r="152" spans="1:11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3780.9207389293651</v>
      </c>
      <c r="K152" s="56">
        <f>SUM(J83:J151)</f>
        <v>3310.8960532150795</v>
      </c>
    </row>
    <row r="153" spans="1:11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3780.9207389293651</v>
      </c>
      <c r="K153" s="91">
        <f>SUM(K14:K152)</f>
        <v>3780.9207389293651</v>
      </c>
    </row>
    <row r="154" spans="1:11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1" x14ac:dyDescent="0.3">
      <c r="A155" s="73" t="s">
        <v>7</v>
      </c>
    </row>
    <row r="156" spans="1:11" x14ac:dyDescent="0.3">
      <c r="A156" s="73" t="s">
        <v>84</v>
      </c>
      <c r="H156" s="74" t="s">
        <v>257</v>
      </c>
    </row>
  </sheetData>
  <mergeCells count="23">
    <mergeCell ref="I27:I31"/>
    <mergeCell ref="B27:C31"/>
    <mergeCell ref="D27:D31"/>
    <mergeCell ref="E27:E31"/>
    <mergeCell ref="F27:F31"/>
    <mergeCell ref="G27:G31"/>
    <mergeCell ref="H27:H31"/>
    <mergeCell ref="B26:C26"/>
    <mergeCell ref="F7:G7"/>
    <mergeCell ref="F8:G8"/>
    <mergeCell ref="B13:C13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</mergeCells>
  <pageMargins left="0.39" right="0.19685039370078741" top="0.74803149606299213" bottom="0.74803149606299213" header="0.31496062992125984" footer="0.31496062992125984"/>
  <pageSetup paperSize="9" scale="77" orientation="portrait" horizontalDpi="4294967293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topLeftCell="A146" workbookViewId="0">
      <selection activeCell="H164" sqref="H164"/>
    </sheetView>
  </sheetViews>
  <sheetFormatPr baseColWidth="10" defaultRowHeight="14.4" x14ac:dyDescent="0.3"/>
  <cols>
    <col min="2" max="2" width="22" customWidth="1"/>
    <col min="3" max="3" width="9.44140625" customWidth="1"/>
    <col min="5" max="5" width="16.44140625" customWidth="1"/>
    <col min="10" max="10" width="15.44140625" customWidth="1"/>
  </cols>
  <sheetData>
    <row r="1" spans="1:10" x14ac:dyDescent="0.3"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22" t="s">
        <v>219</v>
      </c>
      <c r="F2" s="10">
        <v>366</v>
      </c>
      <c r="G2" s="10">
        <v>28</v>
      </c>
      <c r="H2" s="10">
        <f>+F2/G2</f>
        <v>13.071428571428571</v>
      </c>
    </row>
    <row r="3" spans="1:10" x14ac:dyDescent="0.3">
      <c r="D3" s="122" t="s">
        <v>192</v>
      </c>
      <c r="E3" s="122">
        <v>16498</v>
      </c>
      <c r="F3" s="10">
        <v>1836.3</v>
      </c>
      <c r="G3" s="10">
        <v>234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1846.8</v>
      </c>
      <c r="G4" s="10">
        <v>235</v>
      </c>
      <c r="H4" s="10"/>
    </row>
    <row r="5" spans="1:10" x14ac:dyDescent="0.3">
      <c r="A5" s="15" t="s">
        <v>146</v>
      </c>
      <c r="C5" s="15"/>
      <c r="D5" s="122"/>
      <c r="E5" s="122" t="s">
        <v>220</v>
      </c>
      <c r="F5" s="122">
        <f>+F4+F3</f>
        <v>3683.1</v>
      </c>
      <c r="G5" s="122">
        <f>+G4+G3</f>
        <v>469</v>
      </c>
      <c r="H5" s="10">
        <f>+F5/G5</f>
        <v>7.8530916844349674</v>
      </c>
    </row>
    <row r="6" spans="1:10" x14ac:dyDescent="0.3">
      <c r="A6" s="15" t="s">
        <v>258</v>
      </c>
      <c r="B6" s="15"/>
      <c r="C6" s="15"/>
      <c r="D6" s="15"/>
      <c r="E6" s="15"/>
      <c r="F6" s="15">
        <f>+F2+F3+F4</f>
        <v>4049.1000000000004</v>
      </c>
      <c r="G6" s="15">
        <f>+G2+G3+G4</f>
        <v>497</v>
      </c>
      <c r="J6" s="138" t="s">
        <v>189</v>
      </c>
    </row>
    <row r="7" spans="1:10" x14ac:dyDescent="0.3">
      <c r="A7" s="58"/>
      <c r="B7" s="15"/>
      <c r="C7" s="58"/>
      <c r="D7" s="58"/>
      <c r="E7" s="58"/>
      <c r="F7" s="225" t="s">
        <v>151</v>
      </c>
      <c r="G7" s="225"/>
      <c r="H7" s="137">
        <f>+H2</f>
        <v>13.071428571428571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226" t="s">
        <v>152</v>
      </c>
      <c r="G8" s="226"/>
      <c r="H8" s="137">
        <f>+H5</f>
        <v>7.8530916844349674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62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00" t="s">
        <v>212</v>
      </c>
      <c r="D14" s="97">
        <v>1.61</v>
      </c>
      <c r="E14" s="97">
        <v>1.61</v>
      </c>
      <c r="F14" s="98">
        <f>+E14-D14</f>
        <v>0</v>
      </c>
      <c r="G14" s="98"/>
      <c r="H14" s="98"/>
      <c r="I14" s="98"/>
      <c r="J14" s="99">
        <v>6</v>
      </c>
    </row>
    <row r="15" spans="1:10" ht="15.6" thickTop="1" thickBot="1" x14ac:dyDescent="0.35">
      <c r="A15" s="104" t="s">
        <v>9</v>
      </c>
      <c r="B15" s="146" t="s">
        <v>214</v>
      </c>
      <c r="C15" s="100" t="s">
        <v>212</v>
      </c>
      <c r="D15" s="100">
        <v>0.92</v>
      </c>
      <c r="E15" s="100">
        <v>0.92</v>
      </c>
      <c r="F15" s="98">
        <f>+E15-D15</f>
        <v>0</v>
      </c>
      <c r="G15" s="101"/>
      <c r="H15" s="101"/>
      <c r="I15" s="101"/>
      <c r="J15" s="99">
        <v>12</v>
      </c>
    </row>
    <row r="16" spans="1:10" ht="15.6" thickTop="1" thickBot="1" x14ac:dyDescent="0.35">
      <c r="A16" s="104" t="s">
        <v>13</v>
      </c>
      <c r="B16" s="146" t="s">
        <v>215</v>
      </c>
      <c r="C16" s="100" t="s">
        <v>212</v>
      </c>
      <c r="D16" s="100">
        <v>0.8</v>
      </c>
      <c r="E16" s="100">
        <v>0.8</v>
      </c>
      <c r="F16" s="98">
        <f>+E16-D16</f>
        <v>0</v>
      </c>
      <c r="G16" s="101"/>
      <c r="H16" s="101"/>
      <c r="I16" s="101"/>
      <c r="J16" s="99">
        <v>12</v>
      </c>
    </row>
    <row r="17" spans="1:10" ht="15.6" thickTop="1" thickBot="1" x14ac:dyDescent="0.35">
      <c r="A17" s="103" t="s">
        <v>86</v>
      </c>
      <c r="B17" s="209" t="s">
        <v>212</v>
      </c>
      <c r="C17" s="210"/>
      <c r="D17" s="220">
        <v>183.18</v>
      </c>
      <c r="E17" s="220">
        <v>187.43</v>
      </c>
      <c r="F17" s="220">
        <f>+E17-D17</f>
        <v>4.25</v>
      </c>
      <c r="G17" s="102"/>
      <c r="H17" s="102"/>
      <c r="I17" s="102"/>
      <c r="J17" s="99">
        <v>6</v>
      </c>
    </row>
    <row r="18" spans="1:10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102"/>
      <c r="H18" s="102"/>
      <c r="I18" s="102"/>
      <c r="J18" s="99">
        <v>10</v>
      </c>
    </row>
    <row r="19" spans="1:10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102">
        <f>+F17*H2</f>
        <v>55.553571428571431</v>
      </c>
      <c r="H19" s="102"/>
      <c r="I19" s="102"/>
      <c r="J19" s="99">
        <v>10</v>
      </c>
    </row>
    <row r="20" spans="1:10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5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10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16.95</v>
      </c>
      <c r="E22" s="94">
        <v>17.29</v>
      </c>
      <c r="F22" s="98">
        <f t="shared" ref="F22:F27" si="0">+E22-D22</f>
        <v>0.33999999999999986</v>
      </c>
      <c r="G22" s="95">
        <f>+F22*H2</f>
        <v>4.4442857142857122</v>
      </c>
      <c r="H22" s="95"/>
      <c r="I22" s="95"/>
      <c r="J22" s="99">
        <v>11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32.56</v>
      </c>
      <c r="E23" s="94">
        <v>33.64</v>
      </c>
      <c r="F23" s="98">
        <f t="shared" si="0"/>
        <v>1.0799999999999983</v>
      </c>
      <c r="G23" s="95">
        <f>+F23*H2</f>
        <v>14.117142857142834</v>
      </c>
      <c r="H23" s="95"/>
      <c r="I23" s="95"/>
      <c r="J23" s="99">
        <v>19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14.34</v>
      </c>
      <c r="E24" s="94">
        <v>14.95</v>
      </c>
      <c r="F24" s="98">
        <f t="shared" si="0"/>
        <v>0.60999999999999943</v>
      </c>
      <c r="G24" s="95">
        <f>+F24*H2</f>
        <v>7.9735714285714208</v>
      </c>
      <c r="H24" s="95"/>
      <c r="I24" s="95"/>
      <c r="J24" s="99">
        <v>17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1.1399999999999999</v>
      </c>
      <c r="E25" s="94">
        <v>1.1399999999999999</v>
      </c>
      <c r="F25" s="98">
        <f t="shared" si="0"/>
        <v>0</v>
      </c>
      <c r="G25" s="95">
        <f>+F25*H2</f>
        <v>0</v>
      </c>
      <c r="H25" s="95"/>
      <c r="I25" s="95"/>
      <c r="J25" s="99">
        <v>0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35.200000000000003</v>
      </c>
      <c r="E26" s="96">
        <v>35.200000000000003</v>
      </c>
      <c r="F26" s="98">
        <f t="shared" si="0"/>
        <v>0</v>
      </c>
      <c r="G26" s="95">
        <f>+F26*H2</f>
        <v>0</v>
      </c>
      <c r="H26" s="96"/>
      <c r="I26" s="96"/>
      <c r="J26" s="99">
        <v>2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173.81</v>
      </c>
      <c r="E27" s="227">
        <v>176.46</v>
      </c>
      <c r="F27" s="220">
        <f t="shared" si="0"/>
        <v>2.6500000000000057</v>
      </c>
      <c r="G27" s="223">
        <f>+F27*H2</f>
        <v>34.639285714285791</v>
      </c>
      <c r="H27" s="223"/>
      <c r="I27" s="223"/>
      <c r="J27" s="99">
        <v>10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13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13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9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5</v>
      </c>
    </row>
    <row r="32" spans="1:10" ht="15.6" thickTop="1" thickBot="1" x14ac:dyDescent="0.35">
      <c r="A32" s="66" t="s">
        <v>92</v>
      </c>
      <c r="B32" s="6"/>
      <c r="C32" s="6"/>
      <c r="D32" s="6">
        <v>40.56</v>
      </c>
      <c r="E32" s="6">
        <v>40.659999999999997</v>
      </c>
      <c r="F32" s="5">
        <f>+E32-D32</f>
        <v>9.9999999999994316E-2</v>
      </c>
      <c r="G32" s="5"/>
      <c r="H32" s="5"/>
      <c r="I32" s="5"/>
      <c r="J32" s="99">
        <f>+F32*H$2</f>
        <v>1.3071428571427828</v>
      </c>
    </row>
    <row r="33" spans="1:10" ht="15.6" thickTop="1" thickBot="1" x14ac:dyDescent="0.35">
      <c r="A33" s="66" t="s">
        <v>93</v>
      </c>
      <c r="B33" s="6"/>
      <c r="C33" s="6"/>
      <c r="D33" s="6">
        <v>27.3</v>
      </c>
      <c r="E33" s="6">
        <v>27.55</v>
      </c>
      <c r="F33" s="5">
        <f t="shared" ref="F33:F96" si="1">+E33-D33</f>
        <v>0.25</v>
      </c>
      <c r="G33" s="5"/>
      <c r="H33" s="5"/>
      <c r="I33" s="5"/>
      <c r="J33" s="99">
        <f t="shared" ref="J33:J82" si="2">+F33*H$2</f>
        <v>3.2678571428571428</v>
      </c>
    </row>
    <row r="34" spans="1:10" ht="15.6" thickTop="1" thickBot="1" x14ac:dyDescent="0.35">
      <c r="A34" s="66" t="s">
        <v>94</v>
      </c>
      <c r="B34" s="32"/>
      <c r="C34" s="5"/>
      <c r="D34" s="32">
        <v>47.25</v>
      </c>
      <c r="E34" s="32">
        <v>47.73</v>
      </c>
      <c r="F34" s="5">
        <f t="shared" si="1"/>
        <v>0.47999999999999687</v>
      </c>
      <c r="G34" s="5"/>
      <c r="H34" s="5"/>
      <c r="I34" s="5"/>
      <c r="J34" s="99">
        <f t="shared" si="2"/>
        <v>6.2742857142856732</v>
      </c>
    </row>
    <row r="35" spans="1:10" ht="15.6" thickTop="1" thickBot="1" x14ac:dyDescent="0.35">
      <c r="A35" s="66" t="s">
        <v>95</v>
      </c>
      <c r="B35" s="32"/>
      <c r="C35" s="6"/>
      <c r="D35" s="32">
        <v>15.02</v>
      </c>
      <c r="E35" s="32">
        <v>15.3</v>
      </c>
      <c r="F35" s="5">
        <f t="shared" si="1"/>
        <v>0.28000000000000114</v>
      </c>
      <c r="G35" s="5"/>
      <c r="H35" s="5"/>
      <c r="I35" s="5"/>
      <c r="J35" s="99">
        <f t="shared" si="2"/>
        <v>3.6600000000000148</v>
      </c>
    </row>
    <row r="36" spans="1:10" ht="15.6" thickTop="1" thickBot="1" x14ac:dyDescent="0.35">
      <c r="A36" s="66" t="s">
        <v>96</v>
      </c>
      <c r="B36" s="32"/>
      <c r="C36" s="6"/>
      <c r="D36" s="32">
        <v>7.46</v>
      </c>
      <c r="E36" s="32">
        <v>7.46</v>
      </c>
      <c r="F36" s="5">
        <f t="shared" si="1"/>
        <v>0</v>
      </c>
      <c r="G36" s="5"/>
      <c r="H36" s="5"/>
      <c r="I36" s="5"/>
      <c r="J36" s="99">
        <f t="shared" si="2"/>
        <v>0</v>
      </c>
    </row>
    <row r="37" spans="1:10" ht="15.6" thickTop="1" thickBot="1" x14ac:dyDescent="0.35">
      <c r="A37" s="66" t="s">
        <v>97</v>
      </c>
      <c r="B37" s="32"/>
      <c r="C37" s="6"/>
      <c r="D37" s="32">
        <v>23.03</v>
      </c>
      <c r="E37" s="32">
        <v>23.03</v>
      </c>
      <c r="F37" s="5">
        <f t="shared" si="1"/>
        <v>0</v>
      </c>
      <c r="G37" s="5"/>
      <c r="H37" s="5"/>
      <c r="I37" s="5"/>
      <c r="J37" s="99">
        <f t="shared" si="2"/>
        <v>0</v>
      </c>
    </row>
    <row r="38" spans="1:10" ht="15.6" thickTop="1" thickBot="1" x14ac:dyDescent="0.35">
      <c r="A38" s="66" t="s">
        <v>98</v>
      </c>
      <c r="B38" s="32"/>
      <c r="C38" s="6"/>
      <c r="D38" s="32">
        <v>16.89</v>
      </c>
      <c r="E38" s="32">
        <v>17.940000000000001</v>
      </c>
      <c r="F38" s="5">
        <f t="shared" si="1"/>
        <v>1.0500000000000007</v>
      </c>
      <c r="G38" s="5"/>
      <c r="H38" s="5"/>
      <c r="I38" s="5"/>
      <c r="J38" s="99">
        <f t="shared" si="2"/>
        <v>13.725000000000009</v>
      </c>
    </row>
    <row r="39" spans="1:10" ht="15.6" thickTop="1" thickBot="1" x14ac:dyDescent="0.35">
      <c r="A39" s="66" t="s">
        <v>99</v>
      </c>
      <c r="B39" s="32"/>
      <c r="C39" s="6"/>
      <c r="D39" s="32">
        <v>33.57</v>
      </c>
      <c r="E39" s="32">
        <v>33.97</v>
      </c>
      <c r="F39" s="5">
        <f t="shared" si="1"/>
        <v>0.39999999999999858</v>
      </c>
      <c r="G39" s="5"/>
      <c r="H39" s="5"/>
      <c r="I39" s="5"/>
      <c r="J39" s="99">
        <f t="shared" si="2"/>
        <v>5.22857142857141</v>
      </c>
    </row>
    <row r="40" spans="1:10" ht="15.6" thickTop="1" thickBot="1" x14ac:dyDescent="0.35">
      <c r="A40" s="66" t="s">
        <v>100</v>
      </c>
      <c r="B40" s="32"/>
      <c r="C40" s="6"/>
      <c r="D40" s="32">
        <v>14.6</v>
      </c>
      <c r="E40" s="32">
        <v>14.64</v>
      </c>
      <c r="F40" s="5">
        <f t="shared" si="1"/>
        <v>4.0000000000000924E-2</v>
      </c>
      <c r="G40" s="5"/>
      <c r="H40" s="5"/>
      <c r="I40" s="5"/>
      <c r="J40" s="99">
        <f t="shared" si="2"/>
        <v>0.5228571428571549</v>
      </c>
    </row>
    <row r="41" spans="1:10" ht="15.6" thickTop="1" thickBot="1" x14ac:dyDescent="0.35">
      <c r="A41" s="66" t="s">
        <v>101</v>
      </c>
      <c r="B41" s="32"/>
      <c r="C41" s="6"/>
      <c r="D41" s="32">
        <v>0.55000000000000004</v>
      </c>
      <c r="E41" s="32">
        <v>0.59</v>
      </c>
      <c r="F41" s="5">
        <f t="shared" si="1"/>
        <v>3.9999999999999925E-2</v>
      </c>
      <c r="G41" s="5"/>
      <c r="H41" s="5"/>
      <c r="I41" s="5"/>
      <c r="J41" s="99">
        <f t="shared" si="2"/>
        <v>0.52285714285714191</v>
      </c>
    </row>
    <row r="42" spans="1:10" ht="15.6" thickTop="1" thickBot="1" x14ac:dyDescent="0.35">
      <c r="A42" s="66" t="s">
        <v>102</v>
      </c>
      <c r="B42" s="32"/>
      <c r="C42" s="6"/>
      <c r="D42" s="32">
        <v>3.14</v>
      </c>
      <c r="E42" s="32">
        <v>3.14</v>
      </c>
      <c r="F42" s="5">
        <f t="shared" si="1"/>
        <v>0</v>
      </c>
      <c r="G42" s="5"/>
      <c r="H42" s="5"/>
      <c r="I42" s="5"/>
      <c r="J42" s="99">
        <f t="shared" si="2"/>
        <v>0</v>
      </c>
    </row>
    <row r="43" spans="1:10" ht="15.6" thickTop="1" thickBot="1" x14ac:dyDescent="0.35">
      <c r="A43" s="66" t="s">
        <v>103</v>
      </c>
      <c r="B43" s="32"/>
      <c r="C43" s="6"/>
      <c r="D43" s="32">
        <v>20.47</v>
      </c>
      <c r="E43" s="32">
        <v>20.83</v>
      </c>
      <c r="F43" s="5">
        <f t="shared" si="1"/>
        <v>0.35999999999999943</v>
      </c>
      <c r="G43" s="5"/>
      <c r="H43" s="5"/>
      <c r="I43" s="5"/>
      <c r="J43" s="99">
        <f t="shared" si="2"/>
        <v>4.7057142857142784</v>
      </c>
    </row>
    <row r="44" spans="1:10" ht="15.6" thickTop="1" thickBot="1" x14ac:dyDescent="0.35">
      <c r="A44" s="66" t="s">
        <v>104</v>
      </c>
      <c r="B44" s="32"/>
      <c r="C44" s="10"/>
      <c r="D44" s="32">
        <v>49.42</v>
      </c>
      <c r="E44" s="32">
        <v>50.02</v>
      </c>
      <c r="F44" s="5">
        <f t="shared" si="1"/>
        <v>0.60000000000000142</v>
      </c>
      <c r="G44" s="5"/>
      <c r="H44" s="5"/>
      <c r="I44" s="5"/>
      <c r="J44" s="99">
        <f t="shared" si="2"/>
        <v>7.8428571428571612</v>
      </c>
    </row>
    <row r="45" spans="1:10" ht="15.6" thickTop="1" thickBot="1" x14ac:dyDescent="0.35">
      <c r="A45" s="66" t="s">
        <v>105</v>
      </c>
      <c r="B45" s="32"/>
      <c r="C45" s="10"/>
      <c r="D45" s="32">
        <v>62.33</v>
      </c>
      <c r="E45" s="32">
        <v>63.45</v>
      </c>
      <c r="F45" s="5">
        <f>+E45-D45</f>
        <v>1.1200000000000045</v>
      </c>
      <c r="G45" s="5"/>
      <c r="H45" s="5"/>
      <c r="I45" s="5"/>
      <c r="J45" s="99">
        <f t="shared" si="2"/>
        <v>14.640000000000059</v>
      </c>
    </row>
    <row r="46" spans="1:10" ht="15.6" thickTop="1" thickBot="1" x14ac:dyDescent="0.35">
      <c r="A46" s="66" t="s">
        <v>106</v>
      </c>
      <c r="B46" s="32"/>
      <c r="C46" s="10"/>
      <c r="D46" s="32">
        <v>87.39</v>
      </c>
      <c r="E46" s="32">
        <v>87.43</v>
      </c>
      <c r="F46" s="5">
        <f t="shared" si="1"/>
        <v>4.0000000000006253E-2</v>
      </c>
      <c r="G46" s="5"/>
      <c r="H46" s="5"/>
      <c r="I46" s="5"/>
      <c r="J46" s="99">
        <f t="shared" si="2"/>
        <v>0.52285714285722462</v>
      </c>
    </row>
    <row r="47" spans="1:10" ht="15.6" thickTop="1" thickBot="1" x14ac:dyDescent="0.35">
      <c r="A47" s="66" t="s">
        <v>18</v>
      </c>
      <c r="B47" s="32"/>
      <c r="C47" s="10"/>
      <c r="D47" s="32">
        <v>1.91</v>
      </c>
      <c r="E47" s="32">
        <v>1.91</v>
      </c>
      <c r="F47" s="5">
        <f t="shared" si="1"/>
        <v>0</v>
      </c>
      <c r="G47" s="5"/>
      <c r="H47" s="5"/>
      <c r="I47" s="5"/>
      <c r="J47" s="99">
        <f t="shared" si="2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81.3</v>
      </c>
      <c r="E48" s="32">
        <v>81.97</v>
      </c>
      <c r="F48" s="5">
        <f t="shared" si="1"/>
        <v>0.67000000000000171</v>
      </c>
      <c r="G48" s="5"/>
      <c r="H48" s="5"/>
      <c r="I48" s="5"/>
      <c r="J48" s="99">
        <f t="shared" si="2"/>
        <v>8.7578571428571657</v>
      </c>
    </row>
    <row r="49" spans="1:10" ht="15.6" thickTop="1" thickBot="1" x14ac:dyDescent="0.35">
      <c r="A49" s="66" t="s">
        <v>107</v>
      </c>
      <c r="B49" s="32"/>
      <c r="C49" s="10"/>
      <c r="D49" s="32">
        <v>49.01</v>
      </c>
      <c r="E49" s="32">
        <v>50.53</v>
      </c>
      <c r="F49" s="5">
        <f t="shared" si="1"/>
        <v>1.5200000000000031</v>
      </c>
      <c r="G49" s="5"/>
      <c r="H49" s="5"/>
      <c r="I49" s="5"/>
      <c r="J49" s="99">
        <f t="shared" si="2"/>
        <v>19.868571428571467</v>
      </c>
    </row>
    <row r="50" spans="1:10" ht="15.6" thickTop="1" thickBot="1" x14ac:dyDescent="0.35">
      <c r="A50" s="66" t="s">
        <v>108</v>
      </c>
      <c r="B50" s="32"/>
      <c r="C50" s="10"/>
      <c r="D50" s="32">
        <v>5.96</v>
      </c>
      <c r="E50" s="32">
        <v>6</v>
      </c>
      <c r="F50" s="5">
        <f t="shared" si="1"/>
        <v>4.0000000000000036E-2</v>
      </c>
      <c r="G50" s="5"/>
      <c r="H50" s="5"/>
      <c r="I50" s="5"/>
      <c r="J50" s="99">
        <f t="shared" si="2"/>
        <v>0.52285714285714335</v>
      </c>
    </row>
    <row r="51" spans="1:10" ht="15.6" thickTop="1" thickBot="1" x14ac:dyDescent="0.35">
      <c r="A51" s="66" t="s">
        <v>20</v>
      </c>
      <c r="B51" s="32"/>
      <c r="C51" s="10"/>
      <c r="D51" s="32">
        <v>30.31</v>
      </c>
      <c r="E51" s="32">
        <v>31.24</v>
      </c>
      <c r="F51" s="5">
        <f t="shared" si="1"/>
        <v>0.92999999999999972</v>
      </c>
      <c r="G51" s="5"/>
      <c r="H51" s="5"/>
      <c r="I51" s="5"/>
      <c r="J51" s="99">
        <f t="shared" si="2"/>
        <v>12.156428571428567</v>
      </c>
    </row>
    <row r="52" spans="1:10" ht="15.6" thickTop="1" thickBot="1" x14ac:dyDescent="0.35">
      <c r="A52" s="66" t="s">
        <v>21</v>
      </c>
      <c r="B52" s="32"/>
      <c r="C52" s="10"/>
      <c r="D52" s="32">
        <v>5.08</v>
      </c>
      <c r="E52" s="32">
        <v>5.14</v>
      </c>
      <c r="F52" s="5">
        <f t="shared" si="1"/>
        <v>5.9999999999999609E-2</v>
      </c>
      <c r="G52" s="5"/>
      <c r="H52" s="5"/>
      <c r="I52" s="5"/>
      <c r="J52" s="99">
        <f t="shared" si="2"/>
        <v>0.78428571428570915</v>
      </c>
    </row>
    <row r="53" spans="1:10" ht="15.6" thickTop="1" thickBot="1" x14ac:dyDescent="0.35">
      <c r="A53" s="66" t="s">
        <v>22</v>
      </c>
      <c r="B53" s="32"/>
      <c r="C53" s="10"/>
      <c r="D53" s="32">
        <v>62.28</v>
      </c>
      <c r="E53" s="32">
        <v>62.92</v>
      </c>
      <c r="F53" s="5">
        <f t="shared" si="1"/>
        <v>0.64000000000000057</v>
      </c>
      <c r="G53" s="5"/>
      <c r="H53" s="5"/>
      <c r="I53" s="5"/>
      <c r="J53" s="99">
        <f t="shared" si="2"/>
        <v>8.3657142857142937</v>
      </c>
    </row>
    <row r="54" spans="1:10" ht="15.6" thickTop="1" thickBot="1" x14ac:dyDescent="0.35">
      <c r="A54" s="66" t="s">
        <v>23</v>
      </c>
      <c r="B54" s="32"/>
      <c r="C54" s="10"/>
      <c r="D54" s="32">
        <v>15.05</v>
      </c>
      <c r="E54" s="32">
        <v>15.89</v>
      </c>
      <c r="F54" s="5">
        <f t="shared" si="1"/>
        <v>0.83999999999999986</v>
      </c>
      <c r="G54" s="5"/>
      <c r="H54" s="5"/>
      <c r="I54" s="5"/>
      <c r="J54" s="99">
        <f t="shared" si="2"/>
        <v>10.979999999999999</v>
      </c>
    </row>
    <row r="55" spans="1:10" ht="15.6" thickTop="1" thickBot="1" x14ac:dyDescent="0.35">
      <c r="A55" s="66" t="s">
        <v>24</v>
      </c>
      <c r="B55" s="32"/>
      <c r="C55" s="10"/>
      <c r="D55" s="32">
        <v>13.44</v>
      </c>
      <c r="E55" s="32">
        <v>13.44</v>
      </c>
      <c r="F55" s="5">
        <f t="shared" si="1"/>
        <v>0</v>
      </c>
      <c r="G55" s="5"/>
      <c r="H55" s="5"/>
      <c r="I55" s="5"/>
      <c r="J55" s="99">
        <f t="shared" si="2"/>
        <v>0</v>
      </c>
    </row>
    <row r="56" spans="1:10" ht="15.6" thickTop="1" thickBot="1" x14ac:dyDescent="0.35">
      <c r="A56" s="66" t="s">
        <v>25</v>
      </c>
      <c r="B56" s="32"/>
      <c r="C56" s="10"/>
      <c r="D56" s="32">
        <v>2.2799999999999998</v>
      </c>
      <c r="E56" s="32">
        <v>2.2799999999999998</v>
      </c>
      <c r="F56" s="5">
        <f t="shared" si="1"/>
        <v>0</v>
      </c>
      <c r="G56" s="5"/>
      <c r="H56" s="5"/>
      <c r="I56" s="5"/>
      <c r="J56" s="99">
        <f t="shared" si="2"/>
        <v>0</v>
      </c>
    </row>
    <row r="57" spans="1:10" ht="15.6" thickTop="1" thickBot="1" x14ac:dyDescent="0.35">
      <c r="A57" s="66" t="s">
        <v>26</v>
      </c>
      <c r="B57" s="32"/>
      <c r="C57" s="10"/>
      <c r="D57" s="32">
        <v>19.600000000000001</v>
      </c>
      <c r="E57" s="32">
        <v>20.29</v>
      </c>
      <c r="F57" s="5">
        <f t="shared" si="1"/>
        <v>0.68999999999999773</v>
      </c>
      <c r="G57" s="5"/>
      <c r="H57" s="5"/>
      <c r="I57" s="5"/>
      <c r="J57" s="99">
        <f t="shared" si="2"/>
        <v>9.0192857142856848</v>
      </c>
    </row>
    <row r="58" spans="1:10" ht="15.6" thickTop="1" thickBot="1" x14ac:dyDescent="0.35">
      <c r="A58" s="66" t="s">
        <v>27</v>
      </c>
      <c r="B58" s="32"/>
      <c r="C58" s="10"/>
      <c r="D58" s="32">
        <v>29.67</v>
      </c>
      <c r="E58" s="32">
        <v>30.75</v>
      </c>
      <c r="F58" s="5">
        <f t="shared" si="1"/>
        <v>1.0799999999999983</v>
      </c>
      <c r="G58" s="5"/>
      <c r="H58" s="5"/>
      <c r="I58" s="5"/>
      <c r="J58" s="99">
        <f t="shared" si="2"/>
        <v>14.117142857142834</v>
      </c>
    </row>
    <row r="59" spans="1:10" ht="15.6" thickTop="1" thickBot="1" x14ac:dyDescent="0.35">
      <c r="A59" s="66" t="s">
        <v>109</v>
      </c>
      <c r="B59" s="32"/>
      <c r="C59" s="10"/>
      <c r="D59" s="32">
        <v>54.51</v>
      </c>
      <c r="E59" s="32">
        <v>54.68</v>
      </c>
      <c r="F59" s="5">
        <f t="shared" si="1"/>
        <v>0.17000000000000171</v>
      </c>
      <c r="G59" s="5"/>
      <c r="H59" s="5"/>
      <c r="I59" s="5"/>
      <c r="J59" s="99">
        <f t="shared" si="2"/>
        <v>2.2221428571428792</v>
      </c>
    </row>
    <row r="60" spans="1:10" ht="15.6" thickTop="1" thickBot="1" x14ac:dyDescent="0.35">
      <c r="A60" s="66" t="s">
        <v>28</v>
      </c>
      <c r="B60" s="32"/>
      <c r="C60" s="10"/>
      <c r="D60" s="32">
        <v>10.09</v>
      </c>
      <c r="E60" s="32">
        <v>10.199999999999999</v>
      </c>
      <c r="F60" s="5">
        <f t="shared" si="1"/>
        <v>0.10999999999999943</v>
      </c>
      <c r="G60" s="5"/>
      <c r="H60" s="5"/>
      <c r="I60" s="5"/>
      <c r="J60" s="99">
        <f t="shared" si="2"/>
        <v>1.4378571428571354</v>
      </c>
    </row>
    <row r="61" spans="1:10" ht="15.6" thickTop="1" thickBot="1" x14ac:dyDescent="0.35">
      <c r="A61" s="66" t="s">
        <v>29</v>
      </c>
      <c r="B61" s="32"/>
      <c r="C61" s="10"/>
      <c r="D61" s="32">
        <v>35.01</v>
      </c>
      <c r="E61" s="32">
        <v>35.01</v>
      </c>
      <c r="F61" s="5">
        <f t="shared" si="1"/>
        <v>0</v>
      </c>
      <c r="G61" s="5"/>
      <c r="H61" s="5"/>
      <c r="I61" s="5"/>
      <c r="J61" s="99">
        <f t="shared" si="2"/>
        <v>0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1"/>
        <v>0</v>
      </c>
      <c r="G62" s="5"/>
      <c r="H62" s="5"/>
      <c r="I62" s="5"/>
      <c r="J62" s="99">
        <f t="shared" si="2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6.97</v>
      </c>
      <c r="E63" s="32">
        <v>7.09</v>
      </c>
      <c r="F63" s="5">
        <f t="shared" si="1"/>
        <v>0.12000000000000011</v>
      </c>
      <c r="G63" s="5"/>
      <c r="H63" s="5"/>
      <c r="I63" s="5"/>
      <c r="J63" s="99">
        <f t="shared" si="2"/>
        <v>1.5685714285714298</v>
      </c>
    </row>
    <row r="64" spans="1:10" ht="15.6" thickTop="1" thickBot="1" x14ac:dyDescent="0.35">
      <c r="A64" s="66" t="s">
        <v>32</v>
      </c>
      <c r="B64" s="32"/>
      <c r="C64" s="10"/>
      <c r="D64" s="32">
        <v>39.49</v>
      </c>
      <c r="E64" s="32">
        <v>40.659999999999997</v>
      </c>
      <c r="F64" s="5">
        <f t="shared" si="1"/>
        <v>1.1699999999999946</v>
      </c>
      <c r="G64" s="5"/>
      <c r="H64" s="5"/>
      <c r="I64" s="5"/>
      <c r="J64" s="99">
        <f t="shared" si="2"/>
        <v>15.293571428571358</v>
      </c>
    </row>
    <row r="65" spans="1:10" ht="15.6" thickTop="1" thickBot="1" x14ac:dyDescent="0.35">
      <c r="A65" s="66" t="s">
        <v>33</v>
      </c>
      <c r="B65" s="32"/>
      <c r="C65" s="10"/>
      <c r="D65" s="32">
        <v>21.84</v>
      </c>
      <c r="E65" s="32">
        <v>22.18</v>
      </c>
      <c r="F65" s="5">
        <f t="shared" si="1"/>
        <v>0.33999999999999986</v>
      </c>
      <c r="G65" s="5"/>
      <c r="H65" s="5"/>
      <c r="I65" s="5"/>
      <c r="J65" s="99">
        <f t="shared" si="2"/>
        <v>4.4442857142857122</v>
      </c>
    </row>
    <row r="66" spans="1:10" ht="15.6" thickTop="1" thickBot="1" x14ac:dyDescent="0.35">
      <c r="A66" s="66" t="s">
        <v>34</v>
      </c>
      <c r="B66" s="32"/>
      <c r="C66" s="10"/>
      <c r="D66" s="32">
        <v>16.559999999999999</v>
      </c>
      <c r="E66" s="32">
        <v>17.010000000000002</v>
      </c>
      <c r="F66" s="5">
        <f t="shared" si="1"/>
        <v>0.45000000000000284</v>
      </c>
      <c r="G66" s="5"/>
      <c r="H66" s="5"/>
      <c r="I66" s="5"/>
      <c r="J66" s="99">
        <f t="shared" si="2"/>
        <v>5.8821428571428944</v>
      </c>
    </row>
    <row r="67" spans="1:10" ht="15.6" thickTop="1" thickBot="1" x14ac:dyDescent="0.35">
      <c r="A67" s="66" t="s">
        <v>110</v>
      </c>
      <c r="B67" s="32"/>
      <c r="C67" s="10"/>
      <c r="D67" s="32">
        <v>1</v>
      </c>
      <c r="E67" s="32">
        <v>1</v>
      </c>
      <c r="F67" s="5">
        <f t="shared" si="1"/>
        <v>0</v>
      </c>
      <c r="G67" s="5"/>
      <c r="H67" s="5"/>
      <c r="I67" s="5"/>
      <c r="J67" s="99">
        <f t="shared" si="2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53.67</v>
      </c>
      <c r="E68" s="32">
        <v>54.12</v>
      </c>
      <c r="F68" s="5">
        <f t="shared" si="1"/>
        <v>0.44999999999999574</v>
      </c>
      <c r="G68" s="5"/>
      <c r="H68" s="5"/>
      <c r="I68" s="5"/>
      <c r="J68" s="99">
        <f t="shared" si="2"/>
        <v>5.8821428571428012</v>
      </c>
    </row>
    <row r="69" spans="1:10" ht="15.6" thickTop="1" thickBot="1" x14ac:dyDescent="0.35">
      <c r="A69" s="66" t="s">
        <v>111</v>
      </c>
      <c r="B69" s="32"/>
      <c r="C69" s="10"/>
      <c r="D69" s="32">
        <v>1.41</v>
      </c>
      <c r="E69" s="32">
        <v>1.41</v>
      </c>
      <c r="F69" s="5">
        <f t="shared" si="1"/>
        <v>0</v>
      </c>
      <c r="G69" s="5"/>
      <c r="H69" s="5"/>
      <c r="I69" s="5"/>
      <c r="J69" s="99">
        <f t="shared" si="2"/>
        <v>0</v>
      </c>
    </row>
    <row r="70" spans="1:10" ht="15.6" thickTop="1" thickBot="1" x14ac:dyDescent="0.35">
      <c r="A70" s="66" t="s">
        <v>36</v>
      </c>
      <c r="B70" s="32"/>
      <c r="C70" s="10"/>
      <c r="D70" s="32">
        <v>57.52</v>
      </c>
      <c r="E70" s="32">
        <v>57.92</v>
      </c>
      <c r="F70" s="5">
        <f t="shared" si="1"/>
        <v>0.39999999999999858</v>
      </c>
      <c r="G70" s="5"/>
      <c r="H70" s="5"/>
      <c r="I70" s="5"/>
      <c r="J70" s="99">
        <f t="shared" si="2"/>
        <v>5.22857142857141</v>
      </c>
    </row>
    <row r="71" spans="1:10" ht="15.6" thickTop="1" thickBot="1" x14ac:dyDescent="0.35">
      <c r="A71" s="66" t="s">
        <v>37</v>
      </c>
      <c r="B71" s="32"/>
      <c r="C71" s="10"/>
      <c r="D71" s="32">
        <v>20.77</v>
      </c>
      <c r="E71" s="32">
        <v>21.81</v>
      </c>
      <c r="F71" s="5">
        <f t="shared" si="1"/>
        <v>1.0399999999999991</v>
      </c>
      <c r="G71" s="5"/>
      <c r="H71" s="5"/>
      <c r="I71" s="5"/>
      <c r="J71" s="99">
        <f t="shared" si="2"/>
        <v>13.594285714285704</v>
      </c>
    </row>
    <row r="72" spans="1:10" ht="15.6" thickTop="1" thickBot="1" x14ac:dyDescent="0.35">
      <c r="A72" s="66" t="s">
        <v>38</v>
      </c>
      <c r="B72" s="32"/>
      <c r="C72" s="10"/>
      <c r="D72" s="32">
        <v>2.21</v>
      </c>
      <c r="E72" s="32">
        <v>2.21</v>
      </c>
      <c r="F72" s="5">
        <f t="shared" si="1"/>
        <v>0</v>
      </c>
      <c r="G72" s="5"/>
      <c r="H72" s="5"/>
      <c r="I72" s="5"/>
      <c r="J72" s="99">
        <f t="shared" si="2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1.44</v>
      </c>
      <c r="E73" s="32">
        <v>1.5</v>
      </c>
      <c r="F73" s="5">
        <f t="shared" si="1"/>
        <v>6.0000000000000053E-2</v>
      </c>
      <c r="G73" s="5"/>
      <c r="H73" s="5"/>
      <c r="I73" s="5"/>
      <c r="J73" s="99">
        <f t="shared" si="2"/>
        <v>0.78428571428571492</v>
      </c>
    </row>
    <row r="74" spans="1:10" ht="15.6" thickTop="1" thickBot="1" x14ac:dyDescent="0.35">
      <c r="A74" s="66" t="s">
        <v>40</v>
      </c>
      <c r="B74" s="32"/>
      <c r="C74" s="10"/>
      <c r="D74" s="32">
        <v>2.91</v>
      </c>
      <c r="E74" s="32">
        <v>2.91</v>
      </c>
      <c r="F74" s="5">
        <f t="shared" si="1"/>
        <v>0</v>
      </c>
      <c r="G74" s="5"/>
      <c r="H74" s="5"/>
      <c r="I74" s="5"/>
      <c r="J74" s="99">
        <f t="shared" si="2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1.2</v>
      </c>
      <c r="E75" s="32">
        <v>1.2</v>
      </c>
      <c r="F75" s="5">
        <f t="shared" si="1"/>
        <v>0</v>
      </c>
      <c r="G75" s="5"/>
      <c r="H75" s="5"/>
      <c r="I75" s="5"/>
      <c r="J75" s="99">
        <f t="shared" si="2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16.75</v>
      </c>
      <c r="E76" s="32">
        <v>16.95</v>
      </c>
      <c r="F76" s="5">
        <f t="shared" si="1"/>
        <v>0.19999999999999929</v>
      </c>
      <c r="G76" s="5"/>
      <c r="H76" s="5"/>
      <c r="I76" s="5"/>
      <c r="J76" s="99">
        <f t="shared" si="2"/>
        <v>2.614285714285705</v>
      </c>
    </row>
    <row r="77" spans="1:10" ht="15.6" thickTop="1" thickBot="1" x14ac:dyDescent="0.35">
      <c r="A77" s="66" t="s">
        <v>114</v>
      </c>
      <c r="B77" s="32"/>
      <c r="C77" s="10"/>
      <c r="D77" s="32">
        <v>10.050000000000001</v>
      </c>
      <c r="E77" s="32">
        <v>10.050000000000001</v>
      </c>
      <c r="F77" s="5">
        <f t="shared" si="1"/>
        <v>0</v>
      </c>
      <c r="G77" s="5"/>
      <c r="H77" s="5"/>
      <c r="I77" s="5"/>
      <c r="J77" s="99">
        <f t="shared" si="2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1.97</v>
      </c>
      <c r="E78" s="32">
        <v>1.97</v>
      </c>
      <c r="F78" s="5">
        <f t="shared" si="1"/>
        <v>0</v>
      </c>
      <c r="G78" s="5"/>
      <c r="H78" s="5"/>
      <c r="I78" s="5"/>
      <c r="J78" s="99">
        <f t="shared" si="2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5.71</v>
      </c>
      <c r="E79" s="32">
        <v>5.71</v>
      </c>
      <c r="F79" s="5">
        <f t="shared" si="1"/>
        <v>0</v>
      </c>
      <c r="G79" s="5"/>
      <c r="H79" s="5"/>
      <c r="I79" s="5"/>
      <c r="J79" s="99">
        <f t="shared" si="2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3.18</v>
      </c>
      <c r="E80" s="32">
        <v>3.18</v>
      </c>
      <c r="F80" s="5">
        <f t="shared" si="1"/>
        <v>0</v>
      </c>
      <c r="G80" s="5"/>
      <c r="H80" s="5"/>
      <c r="I80" s="5"/>
      <c r="J80" s="99">
        <f t="shared" si="2"/>
        <v>0</v>
      </c>
    </row>
    <row r="81" spans="1:11" ht="15.6" thickTop="1" thickBot="1" x14ac:dyDescent="0.35">
      <c r="A81" s="66" t="s">
        <v>42</v>
      </c>
      <c r="B81" s="32"/>
      <c r="C81" s="10"/>
      <c r="D81" s="32">
        <v>6.33</v>
      </c>
      <c r="E81" s="32">
        <v>6.33</v>
      </c>
      <c r="F81" s="5">
        <f t="shared" si="1"/>
        <v>0</v>
      </c>
      <c r="G81" s="5"/>
      <c r="H81" s="5"/>
      <c r="I81" s="5"/>
      <c r="J81" s="99">
        <f t="shared" si="2"/>
        <v>0</v>
      </c>
    </row>
    <row r="82" spans="1:11" ht="15" thickTop="1" x14ac:dyDescent="0.3">
      <c r="A82" s="66" t="s">
        <v>117</v>
      </c>
      <c r="B82" s="32"/>
      <c r="C82" s="10"/>
      <c r="D82" s="32">
        <v>1.57</v>
      </c>
      <c r="E82" s="32">
        <v>1.57</v>
      </c>
      <c r="F82" s="5">
        <f t="shared" si="1"/>
        <v>0</v>
      </c>
      <c r="G82" s="5"/>
      <c r="H82" s="5"/>
      <c r="I82" s="5"/>
      <c r="J82" s="99">
        <f t="shared" si="2"/>
        <v>0</v>
      </c>
      <c r="K82" s="56">
        <f>SUM(J14:J82)</f>
        <v>375.7442857142857</v>
      </c>
    </row>
    <row r="83" spans="1:11" x14ac:dyDescent="0.3">
      <c r="A83" s="68" t="s">
        <v>43</v>
      </c>
      <c r="B83" s="32"/>
      <c r="C83" s="10"/>
      <c r="D83" s="32">
        <v>201.88</v>
      </c>
      <c r="E83" s="32">
        <v>208.23</v>
      </c>
      <c r="F83" s="5">
        <f t="shared" si="1"/>
        <v>6.3499999999999943</v>
      </c>
      <c r="G83" s="5"/>
      <c r="H83" s="5"/>
      <c r="I83" s="5"/>
      <c r="J83" s="7">
        <f>+F83*H$5</f>
        <v>49.867132196161997</v>
      </c>
    </row>
    <row r="84" spans="1:11" x14ac:dyDescent="0.3">
      <c r="A84" s="68" t="s">
        <v>44</v>
      </c>
      <c r="B84" s="32"/>
      <c r="C84" s="10"/>
      <c r="D84" s="32">
        <v>224.3</v>
      </c>
      <c r="E84" s="32">
        <v>230.01</v>
      </c>
      <c r="F84" s="5">
        <f t="shared" si="1"/>
        <v>5.7099999999999795</v>
      </c>
      <c r="G84" s="33"/>
      <c r="H84" s="5"/>
      <c r="I84" s="5"/>
      <c r="J84" s="7">
        <f t="shared" ref="J84:J147" si="3">+F84*H$5</f>
        <v>44.841153518123505</v>
      </c>
    </row>
    <row r="85" spans="1:11" x14ac:dyDescent="0.3">
      <c r="A85" s="68" t="s">
        <v>118</v>
      </c>
      <c r="B85" s="32"/>
      <c r="C85" s="10"/>
      <c r="D85" s="32">
        <v>290.01</v>
      </c>
      <c r="E85" s="32">
        <v>299.58</v>
      </c>
      <c r="F85" s="5">
        <f t="shared" si="1"/>
        <v>9.5699999999999932</v>
      </c>
      <c r="G85" s="33"/>
      <c r="H85" s="5"/>
      <c r="I85" s="5"/>
      <c r="J85" s="7">
        <f t="shared" si="3"/>
        <v>75.154087420042586</v>
      </c>
    </row>
    <row r="86" spans="1:11" x14ac:dyDescent="0.3">
      <c r="A86" s="68" t="s">
        <v>119</v>
      </c>
      <c r="B86" s="32"/>
      <c r="C86" s="10"/>
      <c r="D86" s="32">
        <v>83.4</v>
      </c>
      <c r="E86" s="32">
        <v>86.43</v>
      </c>
      <c r="F86" s="5">
        <f t="shared" si="1"/>
        <v>3.0300000000000011</v>
      </c>
      <c r="G86" s="33"/>
      <c r="H86" s="5"/>
      <c r="I86" s="5"/>
      <c r="J86" s="7">
        <f t="shared" si="3"/>
        <v>23.79486780383796</v>
      </c>
    </row>
    <row r="87" spans="1:11" x14ac:dyDescent="0.3">
      <c r="A87" s="68" t="s">
        <v>45</v>
      </c>
      <c r="B87" s="32"/>
      <c r="C87" s="10"/>
      <c r="D87" s="32">
        <v>178.59</v>
      </c>
      <c r="E87" s="32">
        <v>182.7</v>
      </c>
      <c r="F87" s="5">
        <f t="shared" si="1"/>
        <v>4.1099999999999852</v>
      </c>
      <c r="G87" s="33"/>
      <c r="H87" s="5"/>
      <c r="I87" s="5"/>
      <c r="J87" s="7">
        <f t="shared" si="3"/>
        <v>32.2762068230276</v>
      </c>
    </row>
    <row r="88" spans="1:11" x14ac:dyDescent="0.3">
      <c r="A88" s="68" t="s">
        <v>46</v>
      </c>
      <c r="B88" s="32"/>
      <c r="C88" s="10"/>
      <c r="D88" s="32">
        <v>371.86</v>
      </c>
      <c r="E88" s="32">
        <v>375.52</v>
      </c>
      <c r="F88" s="5">
        <f t="shared" si="1"/>
        <v>3.6599999999999682</v>
      </c>
      <c r="G88" s="33"/>
      <c r="H88" s="5"/>
      <c r="I88" s="5"/>
      <c r="J88" s="7">
        <f t="shared" si="3"/>
        <v>28.742315565031731</v>
      </c>
    </row>
    <row r="89" spans="1:11" x14ac:dyDescent="0.3">
      <c r="A89" s="68" t="s">
        <v>47</v>
      </c>
      <c r="B89" s="32"/>
      <c r="C89" s="10"/>
      <c r="D89" s="32">
        <v>69.2</v>
      </c>
      <c r="E89" s="32">
        <v>69.2</v>
      </c>
      <c r="F89" s="5">
        <f t="shared" si="1"/>
        <v>0</v>
      </c>
      <c r="G89" s="33"/>
      <c r="H89" s="5"/>
      <c r="I89" s="5"/>
      <c r="J89" s="7">
        <f t="shared" si="3"/>
        <v>0</v>
      </c>
    </row>
    <row r="90" spans="1:11" x14ac:dyDescent="0.3">
      <c r="A90" s="68" t="s">
        <v>48</v>
      </c>
      <c r="B90" s="32"/>
      <c r="C90" s="10"/>
      <c r="D90" s="32">
        <v>279.16000000000003</v>
      </c>
      <c r="E90" s="32">
        <v>294.68</v>
      </c>
      <c r="F90" s="5">
        <f t="shared" si="1"/>
        <v>15.519999999999982</v>
      </c>
      <c r="G90" s="33"/>
      <c r="H90" s="5"/>
      <c r="I90" s="5"/>
      <c r="J90" s="7">
        <f t="shared" si="3"/>
        <v>121.87998294243054</v>
      </c>
    </row>
    <row r="91" spans="1:11" x14ac:dyDescent="0.3">
      <c r="A91" s="68" t="s">
        <v>49</v>
      </c>
      <c r="B91" s="32"/>
      <c r="C91" s="10"/>
      <c r="D91" s="32">
        <v>351.84</v>
      </c>
      <c r="E91" s="32">
        <v>360.7</v>
      </c>
      <c r="F91" s="5">
        <f t="shared" si="1"/>
        <v>8.8600000000000136</v>
      </c>
      <c r="G91" s="33"/>
      <c r="H91" s="5"/>
      <c r="I91" s="5"/>
      <c r="J91" s="7">
        <f t="shared" si="3"/>
        <v>69.578392324093912</v>
      </c>
    </row>
    <row r="92" spans="1:11" x14ac:dyDescent="0.3">
      <c r="A92" s="68" t="s">
        <v>50</v>
      </c>
      <c r="B92" s="32"/>
      <c r="C92" s="10"/>
      <c r="D92" s="32">
        <v>520.48</v>
      </c>
      <c r="E92" s="32">
        <v>524.23</v>
      </c>
      <c r="F92" s="5">
        <f t="shared" si="1"/>
        <v>3.75</v>
      </c>
      <c r="G92" s="33"/>
      <c r="H92" s="5"/>
      <c r="I92" s="5"/>
      <c r="J92" s="7">
        <f t="shared" si="3"/>
        <v>29.449093816631127</v>
      </c>
    </row>
    <row r="93" spans="1:11" x14ac:dyDescent="0.3">
      <c r="A93" s="68" t="s">
        <v>51</v>
      </c>
      <c r="B93" s="32"/>
      <c r="C93" s="10"/>
      <c r="D93" s="32">
        <v>162.03</v>
      </c>
      <c r="E93" s="32">
        <v>166.95</v>
      </c>
      <c r="F93" s="5">
        <f t="shared" si="1"/>
        <v>4.9199999999999875</v>
      </c>
      <c r="G93" s="33"/>
      <c r="H93" s="5"/>
      <c r="I93" s="5"/>
      <c r="J93" s="7">
        <f t="shared" si="3"/>
        <v>38.637211087419942</v>
      </c>
    </row>
    <row r="94" spans="1:11" x14ac:dyDescent="0.3">
      <c r="A94" s="68" t="s">
        <v>52</v>
      </c>
      <c r="B94" s="32"/>
      <c r="C94" s="10"/>
      <c r="D94" s="32">
        <v>94.56</v>
      </c>
      <c r="E94" s="32">
        <v>105.23</v>
      </c>
      <c r="F94" s="5">
        <f t="shared" si="1"/>
        <v>10.670000000000002</v>
      </c>
      <c r="G94" s="33"/>
      <c r="H94" s="5"/>
      <c r="I94" s="5"/>
      <c r="J94" s="7">
        <f t="shared" si="3"/>
        <v>83.792488272921119</v>
      </c>
    </row>
    <row r="95" spans="1:11" x14ac:dyDescent="0.3">
      <c r="A95" s="68" t="s">
        <v>120</v>
      </c>
      <c r="B95" s="32"/>
      <c r="C95" s="10"/>
      <c r="D95" s="32">
        <v>553.11</v>
      </c>
      <c r="E95" s="32">
        <v>566.04999999999995</v>
      </c>
      <c r="F95" s="5">
        <f t="shared" si="1"/>
        <v>12.939999999999941</v>
      </c>
      <c r="G95" s="33"/>
      <c r="H95" s="5"/>
      <c r="I95" s="5"/>
      <c r="J95" s="7">
        <f t="shared" si="3"/>
        <v>101.61900639658802</v>
      </c>
    </row>
    <row r="96" spans="1:11" x14ac:dyDescent="0.3">
      <c r="A96" s="68" t="s">
        <v>53</v>
      </c>
      <c r="B96" s="32"/>
      <c r="C96" s="10"/>
      <c r="D96" s="32">
        <v>251.19</v>
      </c>
      <c r="E96" s="32">
        <v>257.42</v>
      </c>
      <c r="F96" s="5">
        <f t="shared" si="1"/>
        <v>6.2300000000000182</v>
      </c>
      <c r="G96" s="33"/>
      <c r="H96" s="5"/>
      <c r="I96" s="5"/>
      <c r="J96" s="7">
        <f t="shared" si="3"/>
        <v>48.92476119402999</v>
      </c>
    </row>
    <row r="97" spans="1:10" x14ac:dyDescent="0.3">
      <c r="A97" s="68" t="s">
        <v>121</v>
      </c>
      <c r="B97" s="32"/>
      <c r="C97" s="10"/>
      <c r="D97" s="32">
        <v>140.94</v>
      </c>
      <c r="E97" s="32">
        <v>141.16</v>
      </c>
      <c r="F97" s="5">
        <f t="shared" ref="F97:F151" si="4">+E97-D97</f>
        <v>0.21999999999999886</v>
      </c>
      <c r="G97" s="33"/>
      <c r="H97" s="5"/>
      <c r="I97" s="5"/>
      <c r="J97" s="7">
        <f t="shared" si="3"/>
        <v>1.7276801705756839</v>
      </c>
    </row>
    <row r="98" spans="1:10" x14ac:dyDescent="0.3">
      <c r="A98" s="68" t="s">
        <v>54</v>
      </c>
      <c r="B98" s="32"/>
      <c r="C98" s="10"/>
      <c r="D98" s="32">
        <v>132.55000000000001</v>
      </c>
      <c r="E98" s="32">
        <v>137.85</v>
      </c>
      <c r="F98" s="5">
        <f t="shared" si="4"/>
        <v>5.2999999999999829</v>
      </c>
      <c r="G98" s="33"/>
      <c r="H98" s="5"/>
      <c r="I98" s="5"/>
      <c r="J98" s="7">
        <f t="shared" si="3"/>
        <v>41.621385927505195</v>
      </c>
    </row>
    <row r="99" spans="1:10" x14ac:dyDescent="0.3">
      <c r="A99" s="68" t="s">
        <v>55</v>
      </c>
      <c r="B99" s="32"/>
      <c r="C99" s="10"/>
      <c r="D99" s="32">
        <v>188.09</v>
      </c>
      <c r="E99" s="32">
        <v>194.84</v>
      </c>
      <c r="F99" s="5">
        <f t="shared" si="4"/>
        <v>6.75</v>
      </c>
      <c r="G99" s="33"/>
      <c r="H99" s="5"/>
      <c r="I99" s="5"/>
      <c r="J99" s="7">
        <f t="shared" si="3"/>
        <v>53.008368869936028</v>
      </c>
    </row>
    <row r="100" spans="1:10" x14ac:dyDescent="0.3">
      <c r="A100" s="68" t="s">
        <v>122</v>
      </c>
      <c r="B100" s="32"/>
      <c r="C100" s="10"/>
      <c r="D100" s="32">
        <v>40.61</v>
      </c>
      <c r="E100" s="32">
        <v>60.68</v>
      </c>
      <c r="F100" s="5">
        <f t="shared" si="4"/>
        <v>20.07</v>
      </c>
      <c r="G100" s="33"/>
      <c r="H100" s="5"/>
      <c r="I100" s="5"/>
      <c r="J100" s="7">
        <f t="shared" si="3"/>
        <v>157.6115501066098</v>
      </c>
    </row>
    <row r="101" spans="1:10" x14ac:dyDescent="0.3">
      <c r="A101" s="68" t="s">
        <v>56</v>
      </c>
      <c r="B101" s="32"/>
      <c r="C101" s="10"/>
      <c r="D101" s="32">
        <v>222.08</v>
      </c>
      <c r="E101" s="32">
        <v>226.99</v>
      </c>
      <c r="F101" s="5">
        <f t="shared" si="4"/>
        <v>4.9099999999999966</v>
      </c>
      <c r="G101" s="33"/>
      <c r="H101" s="5"/>
      <c r="I101" s="5"/>
      <c r="J101" s="7">
        <f t="shared" si="3"/>
        <v>38.558680170575663</v>
      </c>
    </row>
    <row r="102" spans="1:10" x14ac:dyDescent="0.3">
      <c r="A102" s="66" t="s">
        <v>57</v>
      </c>
      <c r="B102" s="32"/>
      <c r="C102" s="10"/>
      <c r="D102" s="32">
        <v>281.64999999999998</v>
      </c>
      <c r="E102" s="32">
        <v>291.99</v>
      </c>
      <c r="F102" s="5">
        <f t="shared" si="4"/>
        <v>10.340000000000032</v>
      </c>
      <c r="G102" s="33"/>
      <c r="H102" s="5"/>
      <c r="I102" s="5"/>
      <c r="J102" s="7">
        <f t="shared" si="3"/>
        <v>81.200968017057818</v>
      </c>
    </row>
    <row r="103" spans="1:10" x14ac:dyDescent="0.3">
      <c r="A103" s="66" t="s">
        <v>58</v>
      </c>
      <c r="B103" s="32"/>
      <c r="C103" s="10"/>
      <c r="D103" s="32">
        <v>5.07</v>
      </c>
      <c r="E103" s="32">
        <v>5.07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0" x14ac:dyDescent="0.3">
      <c r="A104" s="68" t="s">
        <v>59</v>
      </c>
      <c r="B104" s="32"/>
      <c r="C104" s="10"/>
      <c r="D104" s="32">
        <v>880.07</v>
      </c>
      <c r="E104" s="32">
        <v>895.67</v>
      </c>
      <c r="F104" s="5">
        <f t="shared" si="4"/>
        <v>15.599999999999909</v>
      </c>
      <c r="G104" s="33"/>
      <c r="H104" s="5"/>
      <c r="I104" s="5"/>
      <c r="J104" s="7">
        <f t="shared" si="3"/>
        <v>122.50823027718478</v>
      </c>
    </row>
    <row r="105" spans="1:10" x14ac:dyDescent="0.3">
      <c r="A105" s="68" t="s">
        <v>60</v>
      </c>
      <c r="B105" s="32"/>
      <c r="C105" s="10"/>
      <c r="D105" s="32">
        <v>163.32</v>
      </c>
      <c r="E105" s="32">
        <v>166.45</v>
      </c>
      <c r="F105" s="5">
        <f t="shared" si="4"/>
        <v>3.1299999999999955</v>
      </c>
      <c r="G105" s="33"/>
      <c r="H105" s="5"/>
      <c r="I105" s="5"/>
      <c r="J105" s="7">
        <f t="shared" si="3"/>
        <v>24.580176972281411</v>
      </c>
    </row>
    <row r="106" spans="1:10" x14ac:dyDescent="0.3">
      <c r="A106" s="68" t="s">
        <v>61</v>
      </c>
      <c r="B106" s="32"/>
      <c r="C106" s="10"/>
      <c r="D106" s="32">
        <v>172.03</v>
      </c>
      <c r="E106" s="32">
        <v>175.71</v>
      </c>
      <c r="F106" s="5">
        <f t="shared" si="4"/>
        <v>3.6800000000000068</v>
      </c>
      <c r="G106" s="33"/>
      <c r="H106" s="5"/>
      <c r="I106" s="5"/>
      <c r="J106" s="7">
        <f t="shared" si="3"/>
        <v>28.899377398720734</v>
      </c>
    </row>
    <row r="107" spans="1:10" x14ac:dyDescent="0.3">
      <c r="A107" s="68" t="s">
        <v>62</v>
      </c>
      <c r="B107" s="32"/>
      <c r="C107" s="10"/>
      <c r="D107" s="32">
        <v>638.77</v>
      </c>
      <c r="E107" s="32">
        <v>653.99</v>
      </c>
      <c r="F107" s="5">
        <f t="shared" si="4"/>
        <v>15.220000000000027</v>
      </c>
      <c r="G107" s="33"/>
      <c r="H107" s="5"/>
      <c r="I107" s="5"/>
      <c r="J107" s="7">
        <f t="shared" si="3"/>
        <v>119.52405543710042</v>
      </c>
    </row>
    <row r="108" spans="1:10" x14ac:dyDescent="0.3">
      <c r="A108" s="68" t="s">
        <v>63</v>
      </c>
      <c r="B108" s="32"/>
      <c r="C108" s="10"/>
      <c r="D108" s="32">
        <v>287.72000000000003</v>
      </c>
      <c r="E108" s="32">
        <v>292.24</v>
      </c>
      <c r="F108" s="5">
        <f t="shared" si="4"/>
        <v>4.5199999999999818</v>
      </c>
      <c r="G108" s="33"/>
      <c r="H108" s="5"/>
      <c r="I108" s="5"/>
      <c r="J108" s="7">
        <f t="shared" si="3"/>
        <v>35.495974413645911</v>
      </c>
    </row>
    <row r="109" spans="1:10" x14ac:dyDescent="0.3">
      <c r="A109" s="68" t="s">
        <v>123</v>
      </c>
      <c r="B109" s="32"/>
      <c r="C109" s="10"/>
      <c r="D109" s="32">
        <v>82.68</v>
      </c>
      <c r="E109" s="32">
        <v>83.18</v>
      </c>
      <c r="F109" s="5">
        <f t="shared" si="4"/>
        <v>0.5</v>
      </c>
      <c r="G109" s="33"/>
      <c r="H109" s="5"/>
      <c r="I109" s="5"/>
      <c r="J109" s="7">
        <f t="shared" si="3"/>
        <v>3.9265458422174837</v>
      </c>
    </row>
    <row r="110" spans="1:10" x14ac:dyDescent="0.3">
      <c r="A110" s="68" t="s">
        <v>64</v>
      </c>
      <c r="B110" s="32"/>
      <c r="C110" s="10"/>
      <c r="D110" s="32">
        <v>119.47</v>
      </c>
      <c r="E110" s="32">
        <v>125.03</v>
      </c>
      <c r="F110" s="5">
        <f t="shared" si="4"/>
        <v>5.5600000000000023</v>
      </c>
      <c r="G110" s="33"/>
      <c r="H110" s="5"/>
      <c r="I110" s="5"/>
      <c r="J110" s="7">
        <f t="shared" si="3"/>
        <v>43.663189765458434</v>
      </c>
    </row>
    <row r="111" spans="1:10" x14ac:dyDescent="0.3">
      <c r="A111" s="68" t="s">
        <v>65</v>
      </c>
      <c r="B111" s="32"/>
      <c r="C111" s="10"/>
      <c r="D111" s="32">
        <v>256.3</v>
      </c>
      <c r="E111" s="32">
        <v>261.98</v>
      </c>
      <c r="F111" s="5">
        <f t="shared" si="4"/>
        <v>5.6800000000000068</v>
      </c>
      <c r="G111" s="33"/>
      <c r="H111" s="5"/>
      <c r="I111" s="5"/>
      <c r="J111" s="7">
        <f t="shared" si="3"/>
        <v>44.605560767590667</v>
      </c>
    </row>
    <row r="112" spans="1:10" x14ac:dyDescent="0.3">
      <c r="A112" s="68" t="s">
        <v>66</v>
      </c>
      <c r="B112" s="32"/>
      <c r="C112" s="10"/>
      <c r="D112" s="32">
        <v>120.39</v>
      </c>
      <c r="E112" s="32">
        <v>120.39</v>
      </c>
      <c r="F112" s="5">
        <f t="shared" si="4"/>
        <v>0</v>
      </c>
      <c r="G112" s="33"/>
      <c r="H112" s="5"/>
      <c r="I112" s="5"/>
      <c r="J112" s="7">
        <f t="shared" si="3"/>
        <v>0</v>
      </c>
    </row>
    <row r="113" spans="1:10" x14ac:dyDescent="0.3">
      <c r="A113" s="68" t="s">
        <v>124</v>
      </c>
      <c r="B113" s="32"/>
      <c r="C113" s="10"/>
      <c r="D113" s="32">
        <v>62</v>
      </c>
      <c r="E113" s="32">
        <v>63.97</v>
      </c>
      <c r="F113" s="5">
        <f t="shared" si="4"/>
        <v>1.9699999999999989</v>
      </c>
      <c r="G113" s="33"/>
      <c r="H113" s="5"/>
      <c r="I113" s="5"/>
      <c r="J113" s="7">
        <f t="shared" si="3"/>
        <v>15.470590618336876</v>
      </c>
    </row>
    <row r="114" spans="1:10" x14ac:dyDescent="0.3">
      <c r="A114" s="68" t="s">
        <v>67</v>
      </c>
      <c r="B114" s="32"/>
      <c r="C114" s="10"/>
      <c r="D114" s="32">
        <v>98.61</v>
      </c>
      <c r="E114" s="32">
        <v>99.89</v>
      </c>
      <c r="F114" s="5">
        <f t="shared" si="4"/>
        <v>1.2800000000000011</v>
      </c>
      <c r="G114" s="33"/>
      <c r="H114" s="5"/>
      <c r="I114" s="5"/>
      <c r="J114" s="7">
        <f t="shared" si="3"/>
        <v>10.051957356076768</v>
      </c>
    </row>
    <row r="115" spans="1:10" x14ac:dyDescent="0.3">
      <c r="A115" s="51" t="s">
        <v>68</v>
      </c>
      <c r="B115" s="32"/>
      <c r="C115" s="51"/>
      <c r="D115" s="9">
        <v>257.3</v>
      </c>
      <c r="E115" s="9">
        <v>264.07</v>
      </c>
      <c r="F115" s="5">
        <f t="shared" si="4"/>
        <v>6.7699999999999818</v>
      </c>
      <c r="G115" s="33"/>
      <c r="H115" s="5"/>
      <c r="I115" s="5"/>
      <c r="J115" s="7">
        <f t="shared" si="3"/>
        <v>53.165430703624587</v>
      </c>
    </row>
    <row r="116" spans="1:10" x14ac:dyDescent="0.3">
      <c r="A116" s="68" t="s">
        <v>125</v>
      </c>
      <c r="B116" s="32"/>
      <c r="C116" s="10"/>
      <c r="D116" s="32">
        <v>306.73</v>
      </c>
      <c r="E116" s="32">
        <v>316.60000000000002</v>
      </c>
      <c r="F116" s="5">
        <f t="shared" si="4"/>
        <v>9.8700000000000045</v>
      </c>
      <c r="G116" s="33"/>
      <c r="H116" s="5"/>
      <c r="I116" s="5"/>
      <c r="J116" s="7">
        <f t="shared" si="3"/>
        <v>77.51001492537317</v>
      </c>
    </row>
    <row r="117" spans="1:10" x14ac:dyDescent="0.3">
      <c r="A117" s="68" t="s">
        <v>126</v>
      </c>
      <c r="B117" s="9"/>
      <c r="C117" s="10"/>
      <c r="D117" s="32">
        <v>148.99</v>
      </c>
      <c r="E117" s="32">
        <v>152.72999999999999</v>
      </c>
      <c r="F117" s="5">
        <f t="shared" si="4"/>
        <v>3.7399999999999807</v>
      </c>
      <c r="G117" s="33"/>
      <c r="H117" s="5"/>
      <c r="I117" s="5"/>
      <c r="J117" s="7">
        <f t="shared" si="3"/>
        <v>29.370562899786627</v>
      </c>
    </row>
    <row r="118" spans="1:10" x14ac:dyDescent="0.3">
      <c r="A118" s="68" t="s">
        <v>69</v>
      </c>
      <c r="B118" s="32"/>
      <c r="C118" s="10"/>
      <c r="D118" s="32">
        <v>119.5</v>
      </c>
      <c r="E118" s="32">
        <v>120.12</v>
      </c>
      <c r="F118" s="5">
        <f t="shared" si="4"/>
        <v>0.62000000000000455</v>
      </c>
      <c r="G118" s="33"/>
      <c r="H118" s="5"/>
      <c r="I118" s="5"/>
      <c r="J118" s="7">
        <f t="shared" si="3"/>
        <v>4.8689168443497159</v>
      </c>
    </row>
    <row r="119" spans="1:10" x14ac:dyDescent="0.3">
      <c r="A119" s="68" t="s">
        <v>127</v>
      </c>
      <c r="B119" s="32"/>
      <c r="C119" s="10"/>
      <c r="D119" s="32">
        <v>459.72</v>
      </c>
      <c r="E119" s="32">
        <v>478.61</v>
      </c>
      <c r="F119" s="5">
        <f t="shared" si="4"/>
        <v>18.889999999999986</v>
      </c>
      <c r="G119" s="33"/>
      <c r="H119" s="5"/>
      <c r="I119" s="5"/>
      <c r="J119" s="7">
        <f t="shared" si="3"/>
        <v>148.34490191897643</v>
      </c>
    </row>
    <row r="120" spans="1:10" x14ac:dyDescent="0.3">
      <c r="A120" s="68" t="s">
        <v>128</v>
      </c>
      <c r="B120" s="32"/>
      <c r="C120" s="10"/>
      <c r="D120" s="32">
        <v>295.02</v>
      </c>
      <c r="E120" s="32">
        <v>302.93</v>
      </c>
      <c r="F120" s="5">
        <f t="shared" si="4"/>
        <v>7.910000000000025</v>
      </c>
      <c r="G120" s="33"/>
      <c r="H120" s="5"/>
      <c r="I120" s="5"/>
      <c r="J120" s="7">
        <f t="shared" si="3"/>
        <v>62.117955223880791</v>
      </c>
    </row>
    <row r="121" spans="1:10" x14ac:dyDescent="0.3">
      <c r="A121" s="68" t="s">
        <v>129</v>
      </c>
      <c r="B121" s="32"/>
      <c r="C121" s="10"/>
      <c r="D121" s="32">
        <v>240.3</v>
      </c>
      <c r="E121" s="32">
        <v>240.5</v>
      </c>
      <c r="F121" s="5">
        <f t="shared" si="4"/>
        <v>0.19999999999998863</v>
      </c>
      <c r="G121" s="33"/>
      <c r="H121" s="5"/>
      <c r="I121" s="5"/>
      <c r="J121" s="7">
        <f t="shared" si="3"/>
        <v>1.5706183368869042</v>
      </c>
    </row>
    <row r="122" spans="1:10" x14ac:dyDescent="0.3">
      <c r="A122" s="68" t="s">
        <v>70</v>
      </c>
      <c r="B122" s="32"/>
      <c r="C122" s="10"/>
      <c r="D122" s="32">
        <v>122.08</v>
      </c>
      <c r="E122" s="32">
        <v>125.7</v>
      </c>
      <c r="F122" s="5">
        <f t="shared" si="4"/>
        <v>3.6200000000000045</v>
      </c>
      <c r="G122" s="33"/>
      <c r="H122" s="5"/>
      <c r="I122" s="5"/>
      <c r="J122" s="7">
        <f t="shared" si="3"/>
        <v>28.428191897654617</v>
      </c>
    </row>
    <row r="123" spans="1:10" x14ac:dyDescent="0.3">
      <c r="A123" s="68" t="s">
        <v>71</v>
      </c>
      <c r="B123" s="32"/>
      <c r="C123" s="10"/>
      <c r="D123" s="32">
        <v>285.87</v>
      </c>
      <c r="E123" s="32">
        <v>292.2</v>
      </c>
      <c r="F123" s="5">
        <f t="shared" si="4"/>
        <v>6.3299999999999841</v>
      </c>
      <c r="G123" s="33"/>
      <c r="H123" s="5"/>
      <c r="I123" s="5"/>
      <c r="J123" s="7">
        <f t="shared" si="3"/>
        <v>49.710070362473218</v>
      </c>
    </row>
    <row r="124" spans="1:10" x14ac:dyDescent="0.3">
      <c r="A124" s="68" t="s">
        <v>130</v>
      </c>
      <c r="B124" s="32"/>
      <c r="C124" s="10"/>
      <c r="D124" s="32">
        <v>85.34</v>
      </c>
      <c r="E124" s="32">
        <v>87.83</v>
      </c>
      <c r="F124" s="5">
        <f t="shared" si="4"/>
        <v>2.4899999999999949</v>
      </c>
      <c r="G124" s="33"/>
      <c r="H124" s="5"/>
      <c r="I124" s="5"/>
      <c r="J124" s="7">
        <f t="shared" si="3"/>
        <v>19.554198294243029</v>
      </c>
    </row>
    <row r="125" spans="1:10" x14ac:dyDescent="0.3">
      <c r="A125" s="68" t="s">
        <v>131</v>
      </c>
      <c r="B125" s="32"/>
      <c r="C125" s="10"/>
      <c r="D125" s="32">
        <v>25.77</v>
      </c>
      <c r="E125" s="32">
        <v>29.69</v>
      </c>
      <c r="F125" s="5">
        <f t="shared" si="4"/>
        <v>3.9200000000000017</v>
      </c>
      <c r="G125" s="33"/>
      <c r="H125" s="5"/>
      <c r="I125" s="5"/>
      <c r="J125" s="7">
        <f t="shared" si="3"/>
        <v>30.784119402985084</v>
      </c>
    </row>
    <row r="126" spans="1:10" x14ac:dyDescent="0.3">
      <c r="A126" s="68" t="s">
        <v>72</v>
      </c>
      <c r="B126" s="32"/>
      <c r="C126" s="10"/>
      <c r="D126" s="32">
        <v>100.25</v>
      </c>
      <c r="E126" s="32">
        <v>106.2</v>
      </c>
      <c r="F126" s="5">
        <f t="shared" si="4"/>
        <v>5.9500000000000028</v>
      </c>
      <c r="G126" s="33"/>
      <c r="H126" s="5"/>
      <c r="I126" s="5"/>
      <c r="J126" s="7">
        <f t="shared" si="3"/>
        <v>46.725895522388079</v>
      </c>
    </row>
    <row r="127" spans="1:10" x14ac:dyDescent="0.3">
      <c r="A127" s="68" t="s">
        <v>73</v>
      </c>
      <c r="B127" s="32"/>
      <c r="C127" s="10"/>
      <c r="D127" s="32">
        <v>471.68</v>
      </c>
      <c r="E127" s="32">
        <v>484.88</v>
      </c>
      <c r="F127" s="5">
        <f t="shared" si="4"/>
        <v>13.199999999999989</v>
      </c>
      <c r="G127" s="33"/>
      <c r="H127" s="5"/>
      <c r="I127" s="5"/>
      <c r="J127" s="7">
        <f t="shared" si="3"/>
        <v>103.66081023454149</v>
      </c>
    </row>
    <row r="128" spans="1:10" x14ac:dyDescent="0.3">
      <c r="A128" s="68" t="s">
        <v>74</v>
      </c>
      <c r="B128" s="32"/>
      <c r="C128" s="10"/>
      <c r="D128" s="32">
        <v>214.36</v>
      </c>
      <c r="E128" s="32">
        <v>228.52</v>
      </c>
      <c r="F128" s="5">
        <f t="shared" si="4"/>
        <v>14.159999999999997</v>
      </c>
      <c r="G128" s="33"/>
      <c r="H128" s="5"/>
      <c r="I128" s="5"/>
      <c r="J128" s="7">
        <f t="shared" si="3"/>
        <v>111.19977825159911</v>
      </c>
    </row>
    <row r="129" spans="1:10" x14ac:dyDescent="0.3">
      <c r="A129" s="68" t="s">
        <v>132</v>
      </c>
      <c r="B129" s="32"/>
      <c r="C129" s="10"/>
      <c r="D129" s="32">
        <v>20.48</v>
      </c>
      <c r="E129" s="32">
        <v>26.49</v>
      </c>
      <c r="F129" s="5">
        <f t="shared" si="4"/>
        <v>6.009999999999998</v>
      </c>
      <c r="G129" s="33"/>
      <c r="H129" s="5"/>
      <c r="I129" s="5"/>
      <c r="J129" s="7">
        <f t="shared" si="3"/>
        <v>47.197081023454139</v>
      </c>
    </row>
    <row r="130" spans="1:10" x14ac:dyDescent="0.3">
      <c r="A130" s="68" t="s">
        <v>133</v>
      </c>
      <c r="B130" s="32"/>
      <c r="C130" s="10"/>
      <c r="D130" s="32">
        <v>122.28</v>
      </c>
      <c r="E130" s="32">
        <v>124.33</v>
      </c>
      <c r="F130" s="5">
        <f t="shared" si="4"/>
        <v>2.0499999999999972</v>
      </c>
      <c r="G130" s="33"/>
      <c r="H130" s="5"/>
      <c r="I130" s="5"/>
      <c r="J130" s="7">
        <f t="shared" si="3"/>
        <v>16.09883795309166</v>
      </c>
    </row>
    <row r="131" spans="1:10" x14ac:dyDescent="0.3">
      <c r="A131" s="68" t="s">
        <v>75</v>
      </c>
      <c r="B131" s="32"/>
      <c r="C131" s="10"/>
      <c r="D131" s="32">
        <v>165.48</v>
      </c>
      <c r="E131" s="32">
        <v>165.98</v>
      </c>
      <c r="F131" s="5">
        <f t="shared" si="4"/>
        <v>0.5</v>
      </c>
      <c r="G131" s="33"/>
      <c r="H131" s="5"/>
      <c r="I131" s="5"/>
      <c r="J131" s="7">
        <f t="shared" si="3"/>
        <v>3.9265458422174837</v>
      </c>
    </row>
    <row r="132" spans="1:10" x14ac:dyDescent="0.3">
      <c r="A132" s="68" t="s">
        <v>134</v>
      </c>
      <c r="B132" s="32"/>
      <c r="C132" s="10"/>
      <c r="D132" s="32">
        <v>21.86</v>
      </c>
      <c r="E132" s="32">
        <v>22.38</v>
      </c>
      <c r="F132" s="5">
        <f t="shared" si="4"/>
        <v>0.51999999999999957</v>
      </c>
      <c r="G132" s="33"/>
      <c r="H132" s="5"/>
      <c r="I132" s="5"/>
      <c r="J132" s="7">
        <f t="shared" si="3"/>
        <v>4.0836076759061797</v>
      </c>
    </row>
    <row r="133" spans="1:10" x14ac:dyDescent="0.3">
      <c r="A133" s="68" t="s">
        <v>135</v>
      </c>
      <c r="B133" s="32"/>
      <c r="C133" s="10"/>
      <c r="D133" s="32">
        <v>141.72999999999999</v>
      </c>
      <c r="E133" s="32">
        <v>143.97999999999999</v>
      </c>
      <c r="F133" s="5">
        <f t="shared" si="4"/>
        <v>2.25</v>
      </c>
      <c r="G133" s="33"/>
      <c r="H133" s="5"/>
      <c r="I133" s="5"/>
      <c r="J133" s="7">
        <f t="shared" si="3"/>
        <v>17.669456289978676</v>
      </c>
    </row>
    <row r="134" spans="1:10" x14ac:dyDescent="0.3">
      <c r="A134" s="68" t="s">
        <v>76</v>
      </c>
      <c r="B134" s="32"/>
      <c r="C134" s="10"/>
      <c r="D134" s="32">
        <v>65.569999999999993</v>
      </c>
      <c r="E134" s="32">
        <v>66.790000000000006</v>
      </c>
      <c r="F134" s="5">
        <f t="shared" si="4"/>
        <v>1.2200000000000131</v>
      </c>
      <c r="G134" s="33"/>
      <c r="H134" s="5"/>
      <c r="I134" s="5"/>
      <c r="J134" s="7">
        <f t="shared" si="3"/>
        <v>9.580771855010763</v>
      </c>
    </row>
    <row r="135" spans="1:10" x14ac:dyDescent="0.3">
      <c r="A135" s="68" t="s">
        <v>136</v>
      </c>
      <c r="B135" s="32"/>
      <c r="C135" s="10"/>
      <c r="D135" s="32">
        <v>304.82</v>
      </c>
      <c r="E135" s="32">
        <v>314.82</v>
      </c>
      <c r="F135" s="5">
        <f t="shared" si="4"/>
        <v>10</v>
      </c>
      <c r="G135" s="33"/>
      <c r="H135" s="5"/>
      <c r="I135" s="5"/>
      <c r="J135" s="7">
        <f t="shared" si="3"/>
        <v>78.530916844349676</v>
      </c>
    </row>
    <row r="136" spans="1:10" x14ac:dyDescent="0.3">
      <c r="A136" s="68" t="s">
        <v>137</v>
      </c>
      <c r="B136" s="32"/>
      <c r="C136" s="10"/>
      <c r="D136" s="32">
        <v>201.9</v>
      </c>
      <c r="E136" s="32">
        <v>202.1</v>
      </c>
      <c r="F136" s="5">
        <f t="shared" si="4"/>
        <v>0.19999999999998863</v>
      </c>
      <c r="G136" s="33"/>
      <c r="H136" s="5"/>
      <c r="I136" s="5"/>
      <c r="J136" s="7">
        <f t="shared" si="3"/>
        <v>1.5706183368869042</v>
      </c>
    </row>
    <row r="137" spans="1:10" x14ac:dyDescent="0.3">
      <c r="A137" s="68" t="s">
        <v>77</v>
      </c>
      <c r="B137" s="32"/>
      <c r="C137" s="10"/>
      <c r="D137" s="32">
        <v>218.92</v>
      </c>
      <c r="E137" s="32">
        <v>230.12</v>
      </c>
      <c r="F137" s="5">
        <f t="shared" si="4"/>
        <v>11.200000000000017</v>
      </c>
      <c r="G137" s="33"/>
      <c r="H137" s="5"/>
      <c r="I137" s="5"/>
      <c r="J137" s="7">
        <f t="shared" si="3"/>
        <v>87.95462686567177</v>
      </c>
    </row>
    <row r="138" spans="1:10" x14ac:dyDescent="0.3">
      <c r="A138" s="68" t="s">
        <v>138</v>
      </c>
      <c r="B138" s="32"/>
      <c r="C138" s="10"/>
      <c r="D138" s="32">
        <v>293.83999999999997</v>
      </c>
      <c r="E138" s="32">
        <v>312.31</v>
      </c>
      <c r="F138" s="5">
        <f t="shared" si="4"/>
        <v>18.470000000000027</v>
      </c>
      <c r="G138" s="33"/>
      <c r="H138" s="5"/>
      <c r="I138" s="5"/>
      <c r="J138" s="7">
        <f t="shared" si="3"/>
        <v>145.04660341151407</v>
      </c>
    </row>
    <row r="139" spans="1:10" x14ac:dyDescent="0.3">
      <c r="A139" s="68" t="s">
        <v>78</v>
      </c>
      <c r="B139" s="32"/>
      <c r="C139" s="10"/>
      <c r="D139" s="32">
        <v>381.28</v>
      </c>
      <c r="E139" s="32">
        <v>396.18</v>
      </c>
      <c r="F139" s="5">
        <f t="shared" si="4"/>
        <v>14.900000000000034</v>
      </c>
      <c r="G139" s="33"/>
      <c r="H139" s="5"/>
      <c r="I139" s="5"/>
      <c r="J139" s="7">
        <f t="shared" si="3"/>
        <v>117.01106609808129</v>
      </c>
    </row>
    <row r="140" spans="1:10" x14ac:dyDescent="0.3">
      <c r="A140" s="68" t="s">
        <v>79</v>
      </c>
      <c r="B140" s="32"/>
      <c r="C140" s="10"/>
      <c r="D140" s="32">
        <v>154.66999999999999</v>
      </c>
      <c r="E140" s="32">
        <v>157.62</v>
      </c>
      <c r="F140" s="5">
        <f t="shared" si="4"/>
        <v>2.9500000000000171</v>
      </c>
      <c r="G140" s="33"/>
      <c r="H140" s="5"/>
      <c r="I140" s="5"/>
      <c r="J140" s="7">
        <f t="shared" si="3"/>
        <v>23.166620469083288</v>
      </c>
    </row>
    <row r="141" spans="1:10" x14ac:dyDescent="0.3">
      <c r="A141" s="68" t="s">
        <v>80</v>
      </c>
      <c r="B141" s="32"/>
      <c r="C141" s="10"/>
      <c r="D141" s="32">
        <v>195.62</v>
      </c>
      <c r="E141" s="32">
        <v>201.21</v>
      </c>
      <c r="F141" s="5">
        <f t="shared" si="4"/>
        <v>5.5900000000000034</v>
      </c>
      <c r="G141" s="33"/>
      <c r="H141" s="5"/>
      <c r="I141" s="5"/>
      <c r="J141" s="7">
        <f t="shared" si="3"/>
        <v>43.898782515991492</v>
      </c>
    </row>
    <row r="142" spans="1:10" x14ac:dyDescent="0.3">
      <c r="A142" s="68" t="s">
        <v>81</v>
      </c>
      <c r="B142" s="32"/>
      <c r="C142" s="10"/>
      <c r="D142" s="32">
        <v>185.56</v>
      </c>
      <c r="E142" s="32">
        <v>185.66</v>
      </c>
      <c r="F142" s="5">
        <f t="shared" si="4"/>
        <v>9.9999999999994316E-2</v>
      </c>
      <c r="G142" s="33"/>
      <c r="H142" s="5"/>
      <c r="I142" s="5"/>
      <c r="J142" s="7">
        <f t="shared" si="3"/>
        <v>0.78530916844345211</v>
      </c>
    </row>
    <row r="143" spans="1:10" x14ac:dyDescent="0.3">
      <c r="A143" s="68" t="s">
        <v>139</v>
      </c>
      <c r="B143" s="32"/>
      <c r="C143" s="10"/>
      <c r="D143" s="32">
        <v>243.82</v>
      </c>
      <c r="E143" s="32">
        <v>251.83</v>
      </c>
      <c r="F143" s="5">
        <f t="shared" si="4"/>
        <v>8.0100000000000193</v>
      </c>
      <c r="G143" s="33"/>
      <c r="H143" s="5"/>
      <c r="I143" s="5"/>
      <c r="J143" s="7">
        <f t="shared" si="3"/>
        <v>62.903264392324239</v>
      </c>
    </row>
    <row r="144" spans="1:10" x14ac:dyDescent="0.3">
      <c r="A144" s="68" t="s">
        <v>82</v>
      </c>
      <c r="B144" s="32"/>
      <c r="C144" s="10"/>
      <c r="D144" s="32">
        <v>202.47</v>
      </c>
      <c r="E144" s="32">
        <v>208.6</v>
      </c>
      <c r="F144" s="5">
        <f t="shared" si="4"/>
        <v>6.1299999999999955</v>
      </c>
      <c r="G144" s="33"/>
      <c r="H144" s="5"/>
      <c r="I144" s="5"/>
      <c r="J144" s="7">
        <f t="shared" si="3"/>
        <v>48.139452025586316</v>
      </c>
    </row>
    <row r="145" spans="1:11" x14ac:dyDescent="0.3">
      <c r="A145" s="68" t="s">
        <v>140</v>
      </c>
      <c r="B145" s="32"/>
      <c r="C145" s="10"/>
      <c r="D145" s="32">
        <v>147.05000000000001</v>
      </c>
      <c r="E145" s="32">
        <v>148.72999999999999</v>
      </c>
      <c r="F145" s="5">
        <f t="shared" si="4"/>
        <v>1.6799999999999784</v>
      </c>
      <c r="G145" s="33"/>
      <c r="H145" s="5"/>
      <c r="I145" s="5"/>
      <c r="J145" s="7">
        <f t="shared" si="3"/>
        <v>13.193194029850575</v>
      </c>
    </row>
    <row r="146" spans="1:11" x14ac:dyDescent="0.3">
      <c r="A146" s="68" t="s">
        <v>141</v>
      </c>
      <c r="B146" s="32"/>
      <c r="C146" s="10"/>
      <c r="D146" s="32">
        <v>95.06</v>
      </c>
      <c r="E146" s="32">
        <v>100.03</v>
      </c>
      <c r="F146" s="5">
        <f t="shared" si="4"/>
        <v>4.9699999999999989</v>
      </c>
      <c r="G146" s="33"/>
      <c r="H146" s="5"/>
      <c r="I146" s="5"/>
      <c r="J146" s="7">
        <f t="shared" si="3"/>
        <v>39.02986567164178</v>
      </c>
    </row>
    <row r="147" spans="1:11" x14ac:dyDescent="0.3">
      <c r="A147" s="68" t="s">
        <v>142</v>
      </c>
      <c r="B147" s="32"/>
      <c r="C147" s="10"/>
      <c r="D147" s="32">
        <v>489.4</v>
      </c>
      <c r="E147" s="32">
        <v>491.42</v>
      </c>
      <c r="F147" s="5">
        <f t="shared" si="4"/>
        <v>2.0200000000000387</v>
      </c>
      <c r="G147" s="33"/>
      <c r="H147" s="5"/>
      <c r="I147" s="5"/>
      <c r="J147" s="7">
        <f t="shared" si="3"/>
        <v>15.863245202558938</v>
      </c>
    </row>
    <row r="148" spans="1:11" x14ac:dyDescent="0.3">
      <c r="A148" s="68" t="s">
        <v>143</v>
      </c>
      <c r="B148" s="32"/>
      <c r="C148" s="10"/>
      <c r="D148" s="32">
        <v>120.38</v>
      </c>
      <c r="E148" s="32">
        <v>127.97</v>
      </c>
      <c r="F148" s="5">
        <f t="shared" si="4"/>
        <v>7.5900000000000034</v>
      </c>
      <c r="G148" s="33"/>
      <c r="H148" s="5"/>
      <c r="I148" s="5"/>
      <c r="J148" s="7">
        <f t="shared" ref="J148:J151" si="5">+F148*H$5</f>
        <v>59.604965884861429</v>
      </c>
    </row>
    <row r="149" spans="1:11" x14ac:dyDescent="0.3">
      <c r="A149" s="68" t="s">
        <v>83</v>
      </c>
      <c r="B149" s="32"/>
      <c r="C149" s="10"/>
      <c r="D149" s="32">
        <v>187.06</v>
      </c>
      <c r="E149" s="32">
        <v>193.12</v>
      </c>
      <c r="F149" s="5">
        <f t="shared" si="4"/>
        <v>6.0600000000000023</v>
      </c>
      <c r="G149" s="33"/>
      <c r="H149" s="5"/>
      <c r="I149" s="5"/>
      <c r="J149" s="7">
        <f t="shared" si="5"/>
        <v>47.589735607675919</v>
      </c>
    </row>
    <row r="150" spans="1:11" x14ac:dyDescent="0.3">
      <c r="A150" s="68" t="s">
        <v>144</v>
      </c>
      <c r="B150" s="32"/>
      <c r="C150" s="10"/>
      <c r="D150" s="32">
        <v>796.08</v>
      </c>
      <c r="E150" s="32">
        <v>817.03</v>
      </c>
      <c r="F150" s="5">
        <f t="shared" si="4"/>
        <v>20.949999999999932</v>
      </c>
      <c r="G150" s="33"/>
      <c r="H150" s="5"/>
      <c r="I150" s="5"/>
      <c r="J150" s="7">
        <f t="shared" si="5"/>
        <v>164.52227078891204</v>
      </c>
    </row>
    <row r="151" spans="1:11" x14ac:dyDescent="0.3">
      <c r="A151" s="68" t="s">
        <v>145</v>
      </c>
      <c r="B151" s="32"/>
      <c r="C151" s="10"/>
      <c r="D151" s="32">
        <v>364.82</v>
      </c>
      <c r="E151" s="32">
        <v>367.95</v>
      </c>
      <c r="F151" s="5">
        <f t="shared" si="4"/>
        <v>3.1299999999999955</v>
      </c>
      <c r="G151" s="33"/>
      <c r="H151" s="5"/>
      <c r="I151" s="5"/>
      <c r="J151" s="7">
        <f t="shared" si="5"/>
        <v>24.580176972281411</v>
      </c>
    </row>
    <row r="152" spans="1:11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3785.7137569296374</v>
      </c>
      <c r="K152" s="56">
        <f>SUM(J83:J151)</f>
        <v>3409.9694712153505</v>
      </c>
    </row>
    <row r="153" spans="1:11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3785.7137569296374</v>
      </c>
      <c r="K153" s="91">
        <f>SUM(K14:K152)</f>
        <v>3785.713756929636</v>
      </c>
    </row>
    <row r="154" spans="1:11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1" x14ac:dyDescent="0.3">
      <c r="A155" s="73" t="s">
        <v>7</v>
      </c>
    </row>
    <row r="156" spans="1:11" x14ac:dyDescent="0.3">
      <c r="A156" s="73" t="s">
        <v>84</v>
      </c>
      <c r="H156" s="74" t="s">
        <v>259</v>
      </c>
    </row>
  </sheetData>
  <mergeCells count="23">
    <mergeCell ref="B26:C26"/>
    <mergeCell ref="F7:G7"/>
    <mergeCell ref="F8:G8"/>
    <mergeCell ref="B13:C13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  <mergeCell ref="I27:I31"/>
    <mergeCell ref="B27:C31"/>
    <mergeCell ref="D27:D31"/>
    <mergeCell ref="E27:E31"/>
    <mergeCell ref="F27:F31"/>
    <mergeCell ref="G27:G31"/>
    <mergeCell ref="H27:H31"/>
  </mergeCells>
  <pageMargins left="0.26" right="0.25" top="0.73" bottom="0.74803149606299213" header="0.31496062992125984" footer="0.31496062992125984"/>
  <pageSetup paperSize="9" scale="75" orientation="portrait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workbookViewId="0">
      <selection sqref="A1:K156"/>
    </sheetView>
  </sheetViews>
  <sheetFormatPr baseColWidth="10" defaultRowHeight="14.4" x14ac:dyDescent="0.3"/>
  <cols>
    <col min="2" max="2" width="22.6640625" customWidth="1"/>
    <col min="3" max="3" width="7.44140625" customWidth="1"/>
    <col min="4" max="4" width="12.44140625" customWidth="1"/>
    <col min="5" max="5" width="14.44140625" customWidth="1"/>
    <col min="9" max="9" width="1" customWidth="1"/>
    <col min="10" max="10" width="16.33203125" customWidth="1"/>
  </cols>
  <sheetData>
    <row r="1" spans="1:10" x14ac:dyDescent="0.3"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22" t="s">
        <v>219</v>
      </c>
      <c r="F2" s="10">
        <v>441</v>
      </c>
      <c r="G2" s="10">
        <v>32</v>
      </c>
      <c r="H2" s="10">
        <f>+F2/G2</f>
        <v>13.78125</v>
      </c>
    </row>
    <row r="3" spans="1:10" x14ac:dyDescent="0.3">
      <c r="D3" s="122" t="s">
        <v>192</v>
      </c>
      <c r="E3" s="122">
        <v>16498</v>
      </c>
      <c r="F3" s="10">
        <v>2352.5</v>
      </c>
      <c r="G3" s="10">
        <v>283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2342</v>
      </c>
      <c r="G4" s="10">
        <v>282</v>
      </c>
      <c r="H4" s="10"/>
    </row>
    <row r="5" spans="1:10" x14ac:dyDescent="0.3">
      <c r="A5" s="15" t="s">
        <v>146</v>
      </c>
      <c r="C5" s="15"/>
      <c r="D5" s="122"/>
      <c r="E5" s="122" t="s">
        <v>220</v>
      </c>
      <c r="F5" s="122">
        <f>+F4+F3</f>
        <v>4694.5</v>
      </c>
      <c r="G5" s="122">
        <f>+G4+G3</f>
        <v>565</v>
      </c>
      <c r="H5" s="10">
        <f>+F5/G5</f>
        <v>8.3088495575221231</v>
      </c>
    </row>
    <row r="6" spans="1:10" x14ac:dyDescent="0.3">
      <c r="A6" s="15" t="s">
        <v>261</v>
      </c>
      <c r="B6" s="15"/>
      <c r="C6" s="15"/>
      <c r="D6" s="15"/>
      <c r="E6" s="15"/>
      <c r="F6" s="15">
        <f>+F2+F3+F4</f>
        <v>5135.5</v>
      </c>
      <c r="G6" s="15">
        <f>+G2+G3+G4</f>
        <v>597</v>
      </c>
      <c r="J6" s="138" t="s">
        <v>189</v>
      </c>
    </row>
    <row r="7" spans="1:10" x14ac:dyDescent="0.3">
      <c r="A7" s="58"/>
      <c r="B7" s="15"/>
      <c r="C7" s="58"/>
      <c r="D7" s="58"/>
      <c r="E7" s="58"/>
      <c r="F7" s="225" t="s">
        <v>151</v>
      </c>
      <c r="G7" s="225"/>
      <c r="H7" s="137">
        <f>+H2</f>
        <v>13.78125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226" t="s">
        <v>152</v>
      </c>
      <c r="G8" s="226"/>
      <c r="H8" s="137">
        <f>+H5</f>
        <v>8.3088495575221231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62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00" t="s">
        <v>212</v>
      </c>
      <c r="D14" s="97">
        <v>1.61</v>
      </c>
      <c r="E14" s="97">
        <v>1.61</v>
      </c>
      <c r="F14" s="98">
        <f>+E14-D14</f>
        <v>0</v>
      </c>
      <c r="G14" s="98"/>
      <c r="H14" s="98"/>
      <c r="I14" s="98"/>
      <c r="J14" s="99">
        <v>6</v>
      </c>
    </row>
    <row r="15" spans="1:10" ht="15.6" thickTop="1" thickBot="1" x14ac:dyDescent="0.35">
      <c r="A15" s="104" t="s">
        <v>9</v>
      </c>
      <c r="B15" s="146" t="s">
        <v>214</v>
      </c>
      <c r="C15" s="100" t="s">
        <v>212</v>
      </c>
      <c r="D15" s="100">
        <v>0.92</v>
      </c>
      <c r="E15" s="100">
        <v>0.92</v>
      </c>
      <c r="F15" s="98">
        <f>+E15-D15</f>
        <v>0</v>
      </c>
      <c r="G15" s="101"/>
      <c r="H15" s="101"/>
      <c r="I15" s="101"/>
      <c r="J15" s="99">
        <v>13</v>
      </c>
    </row>
    <row r="16" spans="1:10" ht="15.6" thickTop="1" thickBot="1" x14ac:dyDescent="0.35">
      <c r="A16" s="104" t="s">
        <v>13</v>
      </c>
      <c r="B16" s="146" t="s">
        <v>215</v>
      </c>
      <c r="C16" s="100" t="s">
        <v>212</v>
      </c>
      <c r="D16" s="100">
        <v>0.8</v>
      </c>
      <c r="E16" s="100">
        <v>0.8</v>
      </c>
      <c r="F16" s="98">
        <f>+E16-D16</f>
        <v>0</v>
      </c>
      <c r="G16" s="101"/>
      <c r="H16" s="101"/>
      <c r="I16" s="101"/>
      <c r="J16" s="99">
        <v>13</v>
      </c>
    </row>
    <row r="17" spans="1:10" ht="15.6" thickTop="1" thickBot="1" x14ac:dyDescent="0.35">
      <c r="A17" s="103" t="s">
        <v>86</v>
      </c>
      <c r="B17" s="209" t="s">
        <v>212</v>
      </c>
      <c r="C17" s="210"/>
      <c r="D17" s="220">
        <v>187.43</v>
      </c>
      <c r="E17" s="220">
        <v>191.77</v>
      </c>
      <c r="F17" s="220">
        <f>+E17-D17</f>
        <v>4.3400000000000034</v>
      </c>
      <c r="G17" s="102"/>
      <c r="H17" s="102"/>
      <c r="I17" s="102"/>
      <c r="J17" s="99">
        <v>7</v>
      </c>
    </row>
    <row r="18" spans="1:10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102"/>
      <c r="H18" s="102"/>
      <c r="I18" s="102"/>
      <c r="J18" s="99">
        <v>10</v>
      </c>
    </row>
    <row r="19" spans="1:10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102">
        <f>+F17*H2</f>
        <v>59.810625000000044</v>
      </c>
      <c r="H19" s="102"/>
      <c r="I19" s="102"/>
      <c r="J19" s="99">
        <v>10</v>
      </c>
    </row>
    <row r="20" spans="1:10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6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11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17.29</v>
      </c>
      <c r="E22" s="94">
        <v>17.940000000000001</v>
      </c>
      <c r="F22" s="98">
        <f t="shared" ref="F22:F27" si="0">+E22-D22</f>
        <v>0.65000000000000213</v>
      </c>
      <c r="G22" s="95">
        <f>+F22*H2</f>
        <v>8.9578125000000295</v>
      </c>
      <c r="H22" s="95"/>
      <c r="I22" s="95"/>
      <c r="J22" s="99">
        <v>11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33.64</v>
      </c>
      <c r="E23" s="94">
        <v>35.159999999999997</v>
      </c>
      <c r="F23" s="98">
        <f t="shared" si="0"/>
        <v>1.519999999999996</v>
      </c>
      <c r="G23" s="95">
        <f>+F23*H2</f>
        <v>20.947499999999945</v>
      </c>
      <c r="H23" s="95"/>
      <c r="I23" s="95"/>
      <c r="J23" s="99">
        <v>21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14.95</v>
      </c>
      <c r="E24" s="94">
        <v>15.33</v>
      </c>
      <c r="F24" s="98">
        <f t="shared" si="0"/>
        <v>0.38000000000000078</v>
      </c>
      <c r="G24" s="95">
        <f>+F24*H2</f>
        <v>5.236875000000011</v>
      </c>
      <c r="H24" s="95"/>
      <c r="I24" s="95"/>
      <c r="J24" s="99">
        <v>16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1.1399999999999999</v>
      </c>
      <c r="E25" s="94">
        <v>1.1399999999999999</v>
      </c>
      <c r="F25" s="98">
        <f t="shared" si="0"/>
        <v>0</v>
      </c>
      <c r="G25" s="95">
        <f>+F25*H2</f>
        <v>0</v>
      </c>
      <c r="H25" s="95"/>
      <c r="I25" s="95"/>
      <c r="J25" s="99">
        <v>0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35.200000000000003</v>
      </c>
      <c r="E26" s="96">
        <v>35.200000000000003</v>
      </c>
      <c r="F26" s="98">
        <f t="shared" si="0"/>
        <v>0</v>
      </c>
      <c r="G26" s="95">
        <f>+F26*H2</f>
        <v>0</v>
      </c>
      <c r="H26" s="96"/>
      <c r="I26" s="96"/>
      <c r="J26" s="99">
        <v>2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176.46</v>
      </c>
      <c r="E27" s="227">
        <v>179.27</v>
      </c>
      <c r="F27" s="220">
        <f t="shared" si="0"/>
        <v>2.8100000000000023</v>
      </c>
      <c r="G27" s="223">
        <f>+F27*H2</f>
        <v>38.72531250000003</v>
      </c>
      <c r="H27" s="223"/>
      <c r="I27" s="223"/>
      <c r="J27" s="99">
        <v>11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14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14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10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9</v>
      </c>
    </row>
    <row r="32" spans="1:10" ht="15.6" thickTop="1" thickBot="1" x14ac:dyDescent="0.35">
      <c r="A32" s="66" t="s">
        <v>92</v>
      </c>
      <c r="B32" s="6"/>
      <c r="C32" s="6"/>
      <c r="D32" s="6">
        <v>40.659999999999997</v>
      </c>
      <c r="E32" s="6">
        <v>40.770000000000003</v>
      </c>
      <c r="F32" s="5">
        <f>+E32-D32</f>
        <v>0.11000000000000654</v>
      </c>
      <c r="G32" s="5"/>
      <c r="H32" s="5"/>
      <c r="I32" s="5"/>
      <c r="J32" s="99">
        <f>+F32*H$2</f>
        <v>1.5159375000000901</v>
      </c>
    </row>
    <row r="33" spans="1:10" ht="15.6" thickTop="1" thickBot="1" x14ac:dyDescent="0.35">
      <c r="A33" s="66" t="s">
        <v>93</v>
      </c>
      <c r="B33" s="6"/>
      <c r="C33" s="6"/>
      <c r="D33" s="6">
        <v>27.55</v>
      </c>
      <c r="E33" s="6">
        <v>27.88</v>
      </c>
      <c r="F33" s="5">
        <f t="shared" ref="F33:F96" si="1">+E33-D33</f>
        <v>0.32999999999999829</v>
      </c>
      <c r="G33" s="5"/>
      <c r="H33" s="5"/>
      <c r="I33" s="5"/>
      <c r="J33" s="99">
        <f t="shared" ref="J33:J82" si="2">+F33*H$2</f>
        <v>4.5478124999999761</v>
      </c>
    </row>
    <row r="34" spans="1:10" ht="15.6" thickTop="1" thickBot="1" x14ac:dyDescent="0.35">
      <c r="A34" s="66" t="s">
        <v>94</v>
      </c>
      <c r="B34" s="32"/>
      <c r="C34" s="5"/>
      <c r="D34" s="32">
        <v>47.73</v>
      </c>
      <c r="E34" s="32">
        <v>48.27</v>
      </c>
      <c r="F34" s="5">
        <f t="shared" si="1"/>
        <v>0.54000000000000625</v>
      </c>
      <c r="G34" s="5"/>
      <c r="H34" s="5"/>
      <c r="I34" s="5"/>
      <c r="J34" s="99">
        <f t="shared" si="2"/>
        <v>7.4418750000000866</v>
      </c>
    </row>
    <row r="35" spans="1:10" ht="15.6" thickTop="1" thickBot="1" x14ac:dyDescent="0.35">
      <c r="A35" s="66" t="s">
        <v>95</v>
      </c>
      <c r="B35" s="32"/>
      <c r="C35" s="6"/>
      <c r="D35" s="32">
        <v>15.3</v>
      </c>
      <c r="E35" s="32">
        <v>15.75</v>
      </c>
      <c r="F35" s="5">
        <f t="shared" si="1"/>
        <v>0.44999999999999929</v>
      </c>
      <c r="G35" s="5"/>
      <c r="H35" s="5"/>
      <c r="I35" s="5"/>
      <c r="J35" s="99">
        <f t="shared" si="2"/>
        <v>6.2015624999999899</v>
      </c>
    </row>
    <row r="36" spans="1:10" ht="15.6" thickTop="1" thickBot="1" x14ac:dyDescent="0.35">
      <c r="A36" s="66" t="s">
        <v>96</v>
      </c>
      <c r="B36" s="32"/>
      <c r="C36" s="6"/>
      <c r="D36" s="32">
        <v>7.46</v>
      </c>
      <c r="E36" s="32">
        <v>7.46</v>
      </c>
      <c r="F36" s="5">
        <f t="shared" si="1"/>
        <v>0</v>
      </c>
      <c r="G36" s="5"/>
      <c r="H36" s="5"/>
      <c r="I36" s="5"/>
      <c r="J36" s="99">
        <f t="shared" si="2"/>
        <v>0</v>
      </c>
    </row>
    <row r="37" spans="1:10" ht="15.6" thickTop="1" thickBot="1" x14ac:dyDescent="0.35">
      <c r="A37" s="66" t="s">
        <v>97</v>
      </c>
      <c r="B37" s="32"/>
      <c r="C37" s="6"/>
      <c r="D37" s="32">
        <v>23.03</v>
      </c>
      <c r="E37" s="32">
        <v>23.03</v>
      </c>
      <c r="F37" s="5">
        <f t="shared" si="1"/>
        <v>0</v>
      </c>
      <c r="G37" s="5"/>
      <c r="H37" s="5"/>
      <c r="I37" s="5"/>
      <c r="J37" s="99">
        <f t="shared" si="2"/>
        <v>0</v>
      </c>
    </row>
    <row r="38" spans="1:10" ht="15.6" thickTop="1" thickBot="1" x14ac:dyDescent="0.35">
      <c r="A38" s="66" t="s">
        <v>98</v>
      </c>
      <c r="B38" s="32"/>
      <c r="C38" s="6"/>
      <c r="D38" s="32">
        <v>17.940000000000001</v>
      </c>
      <c r="E38" s="32">
        <v>19</v>
      </c>
      <c r="F38" s="5">
        <f t="shared" si="1"/>
        <v>1.0599999999999987</v>
      </c>
      <c r="G38" s="5"/>
      <c r="H38" s="5"/>
      <c r="I38" s="5"/>
      <c r="J38" s="99">
        <f t="shared" si="2"/>
        <v>14.608124999999982</v>
      </c>
    </row>
    <row r="39" spans="1:10" ht="15.6" thickTop="1" thickBot="1" x14ac:dyDescent="0.35">
      <c r="A39" s="66" t="s">
        <v>99</v>
      </c>
      <c r="B39" s="32"/>
      <c r="C39" s="6"/>
      <c r="D39" s="32">
        <v>33.97</v>
      </c>
      <c r="E39" s="32">
        <v>34.369999999999997</v>
      </c>
      <c r="F39" s="5">
        <f t="shared" si="1"/>
        <v>0.39999999999999858</v>
      </c>
      <c r="G39" s="5"/>
      <c r="H39" s="5"/>
      <c r="I39" s="5"/>
      <c r="J39" s="99">
        <f t="shared" si="2"/>
        <v>5.5124999999999806</v>
      </c>
    </row>
    <row r="40" spans="1:10" ht="15.6" thickTop="1" thickBot="1" x14ac:dyDescent="0.35">
      <c r="A40" s="66" t="s">
        <v>100</v>
      </c>
      <c r="B40" s="32"/>
      <c r="C40" s="6"/>
      <c r="D40" s="32">
        <v>14.6</v>
      </c>
      <c r="E40" s="32">
        <v>14.64</v>
      </c>
      <c r="F40" s="5">
        <f t="shared" si="1"/>
        <v>4.0000000000000924E-2</v>
      </c>
      <c r="G40" s="5"/>
      <c r="H40" s="5"/>
      <c r="I40" s="5"/>
      <c r="J40" s="99">
        <f t="shared" si="2"/>
        <v>0.55125000000001267</v>
      </c>
    </row>
    <row r="41" spans="1:10" ht="15.6" thickTop="1" thickBot="1" x14ac:dyDescent="0.35">
      <c r="A41" s="66" t="s">
        <v>101</v>
      </c>
      <c r="B41" s="32"/>
      <c r="C41" s="6"/>
      <c r="D41" s="32">
        <v>0.59</v>
      </c>
      <c r="E41" s="32">
        <v>0.63</v>
      </c>
      <c r="F41" s="5">
        <f t="shared" si="1"/>
        <v>4.0000000000000036E-2</v>
      </c>
      <c r="G41" s="5"/>
      <c r="H41" s="5"/>
      <c r="I41" s="5"/>
      <c r="J41" s="99">
        <f t="shared" si="2"/>
        <v>0.55125000000000046</v>
      </c>
    </row>
    <row r="42" spans="1:10" ht="15.6" thickTop="1" thickBot="1" x14ac:dyDescent="0.35">
      <c r="A42" s="66" t="s">
        <v>102</v>
      </c>
      <c r="B42" s="32"/>
      <c r="C42" s="6"/>
      <c r="D42" s="32">
        <v>3.14</v>
      </c>
      <c r="E42" s="32">
        <v>3.22</v>
      </c>
      <c r="F42" s="5">
        <f t="shared" si="1"/>
        <v>8.0000000000000071E-2</v>
      </c>
      <c r="G42" s="5"/>
      <c r="H42" s="5"/>
      <c r="I42" s="5"/>
      <c r="J42" s="99">
        <f t="shared" si="2"/>
        <v>1.1025000000000009</v>
      </c>
    </row>
    <row r="43" spans="1:10" ht="15.6" thickTop="1" thickBot="1" x14ac:dyDescent="0.35">
      <c r="A43" s="66" t="s">
        <v>103</v>
      </c>
      <c r="B43" s="32"/>
      <c r="C43" s="6"/>
      <c r="D43" s="32">
        <v>20.83</v>
      </c>
      <c r="E43" s="32">
        <v>21.28</v>
      </c>
      <c r="F43" s="5">
        <f t="shared" si="1"/>
        <v>0.45000000000000284</v>
      </c>
      <c r="G43" s="5"/>
      <c r="H43" s="5"/>
      <c r="I43" s="5"/>
      <c r="J43" s="99">
        <f t="shared" si="2"/>
        <v>6.2015625000000387</v>
      </c>
    </row>
    <row r="44" spans="1:10" ht="15.6" thickTop="1" thickBot="1" x14ac:dyDescent="0.35">
      <c r="A44" s="66" t="s">
        <v>104</v>
      </c>
      <c r="B44" s="32"/>
      <c r="C44" s="10"/>
      <c r="D44" s="32">
        <v>50.02</v>
      </c>
      <c r="E44" s="32">
        <v>50.02</v>
      </c>
      <c r="F44" s="5">
        <f t="shared" si="1"/>
        <v>0</v>
      </c>
      <c r="G44" s="5"/>
      <c r="H44" s="5"/>
      <c r="I44" s="5"/>
      <c r="J44" s="99">
        <f t="shared" si="2"/>
        <v>0</v>
      </c>
    </row>
    <row r="45" spans="1:10" ht="15.6" thickTop="1" thickBot="1" x14ac:dyDescent="0.35">
      <c r="A45" s="66" t="s">
        <v>105</v>
      </c>
      <c r="B45" s="32"/>
      <c r="C45" s="10"/>
      <c r="D45" s="32">
        <v>63.45</v>
      </c>
      <c r="E45" s="32">
        <v>67.099999999999994</v>
      </c>
      <c r="F45" s="5">
        <f>+E45-D45</f>
        <v>3.6499999999999915</v>
      </c>
      <c r="G45" s="5"/>
      <c r="H45" s="5"/>
      <c r="I45" s="5"/>
      <c r="J45" s="99">
        <f t="shared" si="2"/>
        <v>50.301562499999882</v>
      </c>
    </row>
    <row r="46" spans="1:10" ht="15.6" thickTop="1" thickBot="1" x14ac:dyDescent="0.35">
      <c r="A46" s="66" t="s">
        <v>106</v>
      </c>
      <c r="B46" s="32"/>
      <c r="C46" s="10"/>
      <c r="D46" s="32">
        <v>87.43</v>
      </c>
      <c r="E46" s="32">
        <v>87.48</v>
      </c>
      <c r="F46" s="5">
        <f t="shared" si="1"/>
        <v>4.9999999999997158E-2</v>
      </c>
      <c r="G46" s="5"/>
      <c r="H46" s="5"/>
      <c r="I46" s="5"/>
      <c r="J46" s="99">
        <f t="shared" si="2"/>
        <v>0.68906249999996083</v>
      </c>
    </row>
    <row r="47" spans="1:10" ht="15.6" thickTop="1" thickBot="1" x14ac:dyDescent="0.35">
      <c r="A47" s="66" t="s">
        <v>18</v>
      </c>
      <c r="B47" s="32"/>
      <c r="C47" s="10"/>
      <c r="D47" s="32">
        <v>1.91</v>
      </c>
      <c r="E47" s="32">
        <v>2.0499999999999998</v>
      </c>
      <c r="F47" s="5">
        <f t="shared" si="1"/>
        <v>0.1399999999999999</v>
      </c>
      <c r="G47" s="5"/>
      <c r="H47" s="5"/>
      <c r="I47" s="5"/>
      <c r="J47" s="99">
        <f t="shared" si="2"/>
        <v>1.9293749999999987</v>
      </c>
    </row>
    <row r="48" spans="1:10" ht="15.6" thickTop="1" thickBot="1" x14ac:dyDescent="0.35">
      <c r="A48" s="66" t="s">
        <v>19</v>
      </c>
      <c r="B48" s="32"/>
      <c r="C48" s="10"/>
      <c r="D48" s="32">
        <v>81.97</v>
      </c>
      <c r="E48" s="32">
        <v>82.99</v>
      </c>
      <c r="F48" s="5">
        <f t="shared" si="1"/>
        <v>1.019999999999996</v>
      </c>
      <c r="G48" s="5"/>
      <c r="H48" s="5"/>
      <c r="I48" s="5"/>
      <c r="J48" s="99">
        <f t="shared" si="2"/>
        <v>14.056874999999945</v>
      </c>
    </row>
    <row r="49" spans="1:10" ht="15.6" thickTop="1" thickBot="1" x14ac:dyDescent="0.35">
      <c r="A49" s="66" t="s">
        <v>107</v>
      </c>
      <c r="B49" s="32"/>
      <c r="C49" s="10"/>
      <c r="D49" s="32">
        <v>50.53</v>
      </c>
      <c r="E49" s="32">
        <v>51.89</v>
      </c>
      <c r="F49" s="5">
        <f t="shared" si="1"/>
        <v>1.3599999999999994</v>
      </c>
      <c r="G49" s="5"/>
      <c r="H49" s="5"/>
      <c r="I49" s="5"/>
      <c r="J49" s="99">
        <f t="shared" si="2"/>
        <v>18.742499999999993</v>
      </c>
    </row>
    <row r="50" spans="1:10" ht="15.6" thickTop="1" thickBot="1" x14ac:dyDescent="0.35">
      <c r="A50" s="66" t="s">
        <v>108</v>
      </c>
      <c r="B50" s="32"/>
      <c r="C50" s="10"/>
      <c r="D50" s="32">
        <v>6</v>
      </c>
      <c r="E50" s="32">
        <v>6.2</v>
      </c>
      <c r="F50" s="5">
        <f t="shared" si="1"/>
        <v>0.20000000000000018</v>
      </c>
      <c r="G50" s="5"/>
      <c r="H50" s="5"/>
      <c r="I50" s="5"/>
      <c r="J50" s="99">
        <f t="shared" si="2"/>
        <v>2.7562500000000023</v>
      </c>
    </row>
    <row r="51" spans="1:10" ht="15.6" thickTop="1" thickBot="1" x14ac:dyDescent="0.35">
      <c r="A51" s="66" t="s">
        <v>20</v>
      </c>
      <c r="B51" s="32"/>
      <c r="C51" s="10"/>
      <c r="D51" s="32">
        <v>31.24</v>
      </c>
      <c r="E51" s="32">
        <v>31.99</v>
      </c>
      <c r="F51" s="5">
        <f t="shared" si="1"/>
        <v>0.75</v>
      </c>
      <c r="G51" s="5"/>
      <c r="H51" s="5"/>
      <c r="I51" s="5"/>
      <c r="J51" s="99">
        <f t="shared" si="2"/>
        <v>10.3359375</v>
      </c>
    </row>
    <row r="52" spans="1:10" ht="15.6" thickTop="1" thickBot="1" x14ac:dyDescent="0.35">
      <c r="A52" s="66" t="s">
        <v>21</v>
      </c>
      <c r="B52" s="32"/>
      <c r="C52" s="10"/>
      <c r="D52" s="32">
        <v>5.14</v>
      </c>
      <c r="E52" s="32">
        <v>5.14</v>
      </c>
      <c r="F52" s="5">
        <f t="shared" si="1"/>
        <v>0</v>
      </c>
      <c r="G52" s="5"/>
      <c r="H52" s="5"/>
      <c r="I52" s="5"/>
      <c r="J52" s="99">
        <f t="shared" si="2"/>
        <v>0</v>
      </c>
    </row>
    <row r="53" spans="1:10" ht="15.6" thickTop="1" thickBot="1" x14ac:dyDescent="0.35">
      <c r="A53" s="66" t="s">
        <v>22</v>
      </c>
      <c r="B53" s="32"/>
      <c r="C53" s="10"/>
      <c r="D53" s="32">
        <v>62.92</v>
      </c>
      <c r="E53" s="32">
        <v>63.78</v>
      </c>
      <c r="F53" s="5">
        <f t="shared" si="1"/>
        <v>0.85999999999999943</v>
      </c>
      <c r="G53" s="5"/>
      <c r="H53" s="5"/>
      <c r="I53" s="5"/>
      <c r="J53" s="99">
        <f t="shared" si="2"/>
        <v>11.851874999999993</v>
      </c>
    </row>
    <row r="54" spans="1:10" ht="15.6" thickTop="1" thickBot="1" x14ac:dyDescent="0.35">
      <c r="A54" s="66" t="s">
        <v>23</v>
      </c>
      <c r="B54" s="32"/>
      <c r="C54" s="10"/>
      <c r="D54" s="32">
        <v>15.89</v>
      </c>
      <c r="E54" s="32">
        <v>16.45</v>
      </c>
      <c r="F54" s="5">
        <f t="shared" si="1"/>
        <v>0.55999999999999872</v>
      </c>
      <c r="G54" s="5"/>
      <c r="H54" s="5"/>
      <c r="I54" s="5"/>
      <c r="J54" s="99">
        <f t="shared" si="2"/>
        <v>7.7174999999999825</v>
      </c>
    </row>
    <row r="55" spans="1:10" ht="15.6" thickTop="1" thickBot="1" x14ac:dyDescent="0.35">
      <c r="A55" s="66" t="s">
        <v>24</v>
      </c>
      <c r="B55" s="32"/>
      <c r="C55" s="10"/>
      <c r="D55" s="32">
        <v>13.44</v>
      </c>
      <c r="E55" s="32">
        <v>13.44</v>
      </c>
      <c r="F55" s="5">
        <f t="shared" si="1"/>
        <v>0</v>
      </c>
      <c r="G55" s="5"/>
      <c r="H55" s="5"/>
      <c r="I55" s="5"/>
      <c r="J55" s="99">
        <f t="shared" si="2"/>
        <v>0</v>
      </c>
    </row>
    <row r="56" spans="1:10" ht="15.6" thickTop="1" thickBot="1" x14ac:dyDescent="0.35">
      <c r="A56" s="66" t="s">
        <v>25</v>
      </c>
      <c r="B56" s="32"/>
      <c r="C56" s="10"/>
      <c r="D56" s="32">
        <v>2.2799999999999998</v>
      </c>
      <c r="E56" s="32">
        <v>2.2799999999999998</v>
      </c>
      <c r="F56" s="5">
        <f t="shared" si="1"/>
        <v>0</v>
      </c>
      <c r="G56" s="5"/>
      <c r="H56" s="5"/>
      <c r="I56" s="5"/>
      <c r="J56" s="99">
        <f t="shared" si="2"/>
        <v>0</v>
      </c>
    </row>
    <row r="57" spans="1:10" ht="15.6" thickTop="1" thickBot="1" x14ac:dyDescent="0.35">
      <c r="A57" s="66" t="s">
        <v>26</v>
      </c>
      <c r="B57" s="32"/>
      <c r="C57" s="10"/>
      <c r="D57" s="32">
        <v>20.29</v>
      </c>
      <c r="E57" s="32">
        <v>20.99</v>
      </c>
      <c r="F57" s="5">
        <f t="shared" si="1"/>
        <v>0.69999999999999929</v>
      </c>
      <c r="G57" s="5"/>
      <c r="H57" s="5"/>
      <c r="I57" s="5"/>
      <c r="J57" s="99">
        <f t="shared" si="2"/>
        <v>9.6468749999999908</v>
      </c>
    </row>
    <row r="58" spans="1:10" ht="15.6" thickTop="1" thickBot="1" x14ac:dyDescent="0.35">
      <c r="A58" s="66" t="s">
        <v>27</v>
      </c>
      <c r="B58" s="32"/>
      <c r="C58" s="10"/>
      <c r="D58" s="32">
        <v>30.75</v>
      </c>
      <c r="E58" s="32">
        <v>31.96</v>
      </c>
      <c r="F58" s="5">
        <f t="shared" si="1"/>
        <v>1.2100000000000009</v>
      </c>
      <c r="G58" s="5"/>
      <c r="H58" s="5"/>
      <c r="I58" s="5"/>
      <c r="J58" s="99">
        <f t="shared" si="2"/>
        <v>16.675312500000011</v>
      </c>
    </row>
    <row r="59" spans="1:10" ht="15.6" thickTop="1" thickBot="1" x14ac:dyDescent="0.35">
      <c r="A59" s="66" t="s">
        <v>109</v>
      </c>
      <c r="B59" s="32"/>
      <c r="C59" s="10"/>
      <c r="D59" s="32">
        <v>54.68</v>
      </c>
      <c r="E59" s="32">
        <v>55</v>
      </c>
      <c r="F59" s="5">
        <f t="shared" si="1"/>
        <v>0.32000000000000028</v>
      </c>
      <c r="G59" s="5"/>
      <c r="H59" s="5"/>
      <c r="I59" s="5"/>
      <c r="J59" s="99">
        <f t="shared" si="2"/>
        <v>4.4100000000000037</v>
      </c>
    </row>
    <row r="60" spans="1:10" ht="15.6" thickTop="1" thickBot="1" x14ac:dyDescent="0.35">
      <c r="A60" s="66" t="s">
        <v>28</v>
      </c>
      <c r="B60" s="32"/>
      <c r="C60" s="10"/>
      <c r="D60" s="32">
        <v>10.199999999999999</v>
      </c>
      <c r="E60" s="32">
        <v>10.28</v>
      </c>
      <c r="F60" s="5">
        <f t="shared" si="1"/>
        <v>8.0000000000000071E-2</v>
      </c>
      <c r="G60" s="5"/>
      <c r="H60" s="5"/>
      <c r="I60" s="5"/>
      <c r="J60" s="99">
        <f t="shared" si="2"/>
        <v>1.1025000000000009</v>
      </c>
    </row>
    <row r="61" spans="1:10" ht="15.6" thickTop="1" thickBot="1" x14ac:dyDescent="0.35">
      <c r="A61" s="66" t="s">
        <v>29</v>
      </c>
      <c r="B61" s="32"/>
      <c r="C61" s="10"/>
      <c r="D61" s="32">
        <v>35.01</v>
      </c>
      <c r="E61" s="32">
        <v>35.01</v>
      </c>
      <c r="F61" s="5">
        <f t="shared" si="1"/>
        <v>0</v>
      </c>
      <c r="G61" s="5"/>
      <c r="H61" s="5"/>
      <c r="I61" s="5"/>
      <c r="J61" s="99">
        <f t="shared" si="2"/>
        <v>0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1"/>
        <v>0</v>
      </c>
      <c r="G62" s="5"/>
      <c r="H62" s="5"/>
      <c r="I62" s="5"/>
      <c r="J62" s="99">
        <f t="shared" si="2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7.09</v>
      </c>
      <c r="E63" s="32">
        <v>8.34</v>
      </c>
      <c r="F63" s="5">
        <f t="shared" si="1"/>
        <v>1.25</v>
      </c>
      <c r="G63" s="5"/>
      <c r="H63" s="5"/>
      <c r="I63" s="5"/>
      <c r="J63" s="99">
        <f t="shared" si="2"/>
        <v>17.2265625</v>
      </c>
    </row>
    <row r="64" spans="1:10" ht="15.6" thickTop="1" thickBot="1" x14ac:dyDescent="0.35">
      <c r="A64" s="66" t="s">
        <v>32</v>
      </c>
      <c r="B64" s="32"/>
      <c r="C64" s="10"/>
      <c r="D64" s="32">
        <v>40.659999999999997</v>
      </c>
      <c r="E64" s="32">
        <v>41.58</v>
      </c>
      <c r="F64" s="5">
        <f t="shared" si="1"/>
        <v>0.92000000000000171</v>
      </c>
      <c r="G64" s="5"/>
      <c r="H64" s="5"/>
      <c r="I64" s="5"/>
      <c r="J64" s="99">
        <f t="shared" si="2"/>
        <v>12.678750000000024</v>
      </c>
    </row>
    <row r="65" spans="1:10" ht="15.6" thickTop="1" thickBot="1" x14ac:dyDescent="0.35">
      <c r="A65" s="66" t="s">
        <v>33</v>
      </c>
      <c r="B65" s="32"/>
      <c r="C65" s="10"/>
      <c r="D65" s="32">
        <v>22.18</v>
      </c>
      <c r="E65" s="32">
        <v>22.52</v>
      </c>
      <c r="F65" s="5">
        <f t="shared" si="1"/>
        <v>0.33999999999999986</v>
      </c>
      <c r="G65" s="5"/>
      <c r="H65" s="5"/>
      <c r="I65" s="5"/>
      <c r="J65" s="99">
        <f t="shared" si="2"/>
        <v>4.6856249999999982</v>
      </c>
    </row>
    <row r="66" spans="1:10" ht="15.6" thickTop="1" thickBot="1" x14ac:dyDescent="0.35">
      <c r="A66" s="66" t="s">
        <v>34</v>
      </c>
      <c r="B66" s="32"/>
      <c r="C66" s="10"/>
      <c r="D66" s="32">
        <v>16.559999999999999</v>
      </c>
      <c r="E66" s="32">
        <v>17.100000000000001</v>
      </c>
      <c r="F66" s="5">
        <f t="shared" si="1"/>
        <v>0.5400000000000027</v>
      </c>
      <c r="G66" s="5"/>
      <c r="H66" s="5"/>
      <c r="I66" s="5"/>
      <c r="J66" s="99">
        <f t="shared" si="2"/>
        <v>7.4418750000000369</v>
      </c>
    </row>
    <row r="67" spans="1:10" ht="15.6" thickTop="1" thickBot="1" x14ac:dyDescent="0.35">
      <c r="A67" s="66" t="s">
        <v>110</v>
      </c>
      <c r="B67" s="32"/>
      <c r="C67" s="10"/>
      <c r="D67" s="32">
        <v>1</v>
      </c>
      <c r="E67" s="32">
        <v>1</v>
      </c>
      <c r="F67" s="5">
        <f t="shared" si="1"/>
        <v>0</v>
      </c>
      <c r="G67" s="5"/>
      <c r="H67" s="5"/>
      <c r="I67" s="5"/>
      <c r="J67" s="99">
        <f t="shared" si="2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54.12</v>
      </c>
      <c r="E68" s="32">
        <v>54.85</v>
      </c>
      <c r="F68" s="5">
        <f t="shared" si="1"/>
        <v>0.73000000000000398</v>
      </c>
      <c r="G68" s="5"/>
      <c r="H68" s="5"/>
      <c r="I68" s="5"/>
      <c r="J68" s="99">
        <f t="shared" si="2"/>
        <v>10.060312500000055</v>
      </c>
    </row>
    <row r="69" spans="1:10" ht="15.6" thickTop="1" thickBot="1" x14ac:dyDescent="0.35">
      <c r="A69" s="66" t="s">
        <v>111</v>
      </c>
      <c r="B69" s="32"/>
      <c r="C69" s="10"/>
      <c r="D69" s="32">
        <v>1.41</v>
      </c>
      <c r="E69" s="32">
        <v>1.41</v>
      </c>
      <c r="F69" s="5">
        <f t="shared" si="1"/>
        <v>0</v>
      </c>
      <c r="G69" s="5"/>
      <c r="H69" s="5"/>
      <c r="I69" s="5"/>
      <c r="J69" s="99">
        <f t="shared" si="2"/>
        <v>0</v>
      </c>
    </row>
    <row r="70" spans="1:10" ht="15.6" thickTop="1" thickBot="1" x14ac:dyDescent="0.35">
      <c r="A70" s="66" t="s">
        <v>36</v>
      </c>
      <c r="B70" s="32"/>
      <c r="C70" s="10"/>
      <c r="D70" s="32">
        <v>57.92</v>
      </c>
      <c r="E70" s="32">
        <v>58.21</v>
      </c>
      <c r="F70" s="5">
        <f t="shared" si="1"/>
        <v>0.28999999999999915</v>
      </c>
      <c r="G70" s="5"/>
      <c r="H70" s="5"/>
      <c r="I70" s="5"/>
      <c r="J70" s="99">
        <f t="shared" si="2"/>
        <v>3.996562499999988</v>
      </c>
    </row>
    <row r="71" spans="1:10" ht="15.6" thickTop="1" thickBot="1" x14ac:dyDescent="0.35">
      <c r="A71" s="66" t="s">
        <v>37</v>
      </c>
      <c r="B71" s="32"/>
      <c r="C71" s="10"/>
      <c r="D71" s="32">
        <v>21.81</v>
      </c>
      <c r="E71" s="32">
        <v>22.94</v>
      </c>
      <c r="F71" s="5">
        <f t="shared" si="1"/>
        <v>1.1300000000000026</v>
      </c>
      <c r="G71" s="5"/>
      <c r="H71" s="5"/>
      <c r="I71" s="5"/>
      <c r="J71" s="99">
        <f t="shared" si="2"/>
        <v>15.572812500000035</v>
      </c>
    </row>
    <row r="72" spans="1:10" ht="15.6" thickTop="1" thickBot="1" x14ac:dyDescent="0.35">
      <c r="A72" s="66" t="s">
        <v>38</v>
      </c>
      <c r="B72" s="32"/>
      <c r="C72" s="10"/>
      <c r="D72" s="32">
        <v>2.21</v>
      </c>
      <c r="E72" s="32">
        <v>2.21</v>
      </c>
      <c r="F72" s="5">
        <f t="shared" si="1"/>
        <v>0</v>
      </c>
      <c r="G72" s="5"/>
      <c r="H72" s="5"/>
      <c r="I72" s="5"/>
      <c r="J72" s="99">
        <f t="shared" si="2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1.5</v>
      </c>
      <c r="E73" s="32">
        <v>1.5</v>
      </c>
      <c r="F73" s="5">
        <f t="shared" si="1"/>
        <v>0</v>
      </c>
      <c r="G73" s="5"/>
      <c r="H73" s="5"/>
      <c r="I73" s="5"/>
      <c r="J73" s="99">
        <f t="shared" si="2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2.91</v>
      </c>
      <c r="E74" s="32">
        <v>2.91</v>
      </c>
      <c r="F74" s="5">
        <f t="shared" si="1"/>
        <v>0</v>
      </c>
      <c r="G74" s="5"/>
      <c r="H74" s="5"/>
      <c r="I74" s="5"/>
      <c r="J74" s="99">
        <f t="shared" si="2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1.2</v>
      </c>
      <c r="E75" s="32">
        <v>1.2</v>
      </c>
      <c r="F75" s="5">
        <f t="shared" si="1"/>
        <v>0</v>
      </c>
      <c r="G75" s="5"/>
      <c r="H75" s="5"/>
      <c r="I75" s="5"/>
      <c r="J75" s="99">
        <f t="shared" si="2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16.95</v>
      </c>
      <c r="E76" s="32">
        <v>16.95</v>
      </c>
      <c r="F76" s="5">
        <f t="shared" si="1"/>
        <v>0</v>
      </c>
      <c r="G76" s="5"/>
      <c r="H76" s="5"/>
      <c r="I76" s="5"/>
      <c r="J76" s="99">
        <f t="shared" si="2"/>
        <v>0</v>
      </c>
    </row>
    <row r="77" spans="1:10" ht="15.6" thickTop="1" thickBot="1" x14ac:dyDescent="0.35">
      <c r="A77" s="66" t="s">
        <v>114</v>
      </c>
      <c r="B77" s="32"/>
      <c r="C77" s="10"/>
      <c r="D77" s="32">
        <v>10.050000000000001</v>
      </c>
      <c r="E77" s="32">
        <v>10.050000000000001</v>
      </c>
      <c r="F77" s="5">
        <f t="shared" si="1"/>
        <v>0</v>
      </c>
      <c r="G77" s="5"/>
      <c r="H77" s="5"/>
      <c r="I77" s="5"/>
      <c r="J77" s="99">
        <f t="shared" si="2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1.97</v>
      </c>
      <c r="E78" s="32">
        <v>1.97</v>
      </c>
      <c r="F78" s="5">
        <f t="shared" si="1"/>
        <v>0</v>
      </c>
      <c r="G78" s="5"/>
      <c r="H78" s="5"/>
      <c r="I78" s="5"/>
      <c r="J78" s="99">
        <f t="shared" si="2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5.71</v>
      </c>
      <c r="E79" s="32">
        <v>5.71</v>
      </c>
      <c r="F79" s="5">
        <f t="shared" si="1"/>
        <v>0</v>
      </c>
      <c r="G79" s="5"/>
      <c r="H79" s="5"/>
      <c r="I79" s="5"/>
      <c r="J79" s="99">
        <f t="shared" si="2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3.18</v>
      </c>
      <c r="E80" s="32">
        <v>3.18</v>
      </c>
      <c r="F80" s="5">
        <f t="shared" si="1"/>
        <v>0</v>
      </c>
      <c r="G80" s="5"/>
      <c r="H80" s="5"/>
      <c r="I80" s="5"/>
      <c r="J80" s="99">
        <f t="shared" si="2"/>
        <v>0</v>
      </c>
    </row>
    <row r="81" spans="1:11" ht="15.6" thickTop="1" thickBot="1" x14ac:dyDescent="0.35">
      <c r="A81" s="66" t="s">
        <v>42</v>
      </c>
      <c r="B81" s="32"/>
      <c r="C81" s="10"/>
      <c r="D81" s="32">
        <v>6.33</v>
      </c>
      <c r="E81" s="32">
        <v>6.33</v>
      </c>
      <c r="F81" s="5">
        <f t="shared" si="1"/>
        <v>0</v>
      </c>
      <c r="G81" s="5"/>
      <c r="H81" s="5"/>
      <c r="I81" s="5"/>
      <c r="J81" s="99">
        <f t="shared" si="2"/>
        <v>0</v>
      </c>
    </row>
    <row r="82" spans="1:11" ht="15" thickTop="1" x14ac:dyDescent="0.3">
      <c r="A82" s="66" t="s">
        <v>117</v>
      </c>
      <c r="B82" s="32"/>
      <c r="C82" s="10"/>
      <c r="D82" s="32">
        <v>1.57</v>
      </c>
      <c r="E82" s="32">
        <v>1.57</v>
      </c>
      <c r="F82" s="5">
        <f t="shared" si="1"/>
        <v>0</v>
      </c>
      <c r="G82" s="5"/>
      <c r="H82" s="5"/>
      <c r="I82" s="5"/>
      <c r="J82" s="99">
        <f t="shared" si="2"/>
        <v>0</v>
      </c>
      <c r="K82" s="56">
        <f>SUM(J14:J82)</f>
        <v>454.11250000000018</v>
      </c>
    </row>
    <row r="83" spans="1:11" x14ac:dyDescent="0.3">
      <c r="A83" s="68" t="s">
        <v>43</v>
      </c>
      <c r="B83" s="32"/>
      <c r="C83" s="10"/>
      <c r="D83" s="32">
        <v>208.23</v>
      </c>
      <c r="E83" s="32">
        <v>220.05</v>
      </c>
      <c r="F83" s="5">
        <f t="shared" si="1"/>
        <v>11.820000000000022</v>
      </c>
      <c r="G83" s="5"/>
      <c r="H83" s="5"/>
      <c r="I83" s="5"/>
      <c r="J83" s="7">
        <f>+F83*H$5</f>
        <v>98.210601769911676</v>
      </c>
    </row>
    <row r="84" spans="1:11" x14ac:dyDescent="0.3">
      <c r="A84" s="68" t="s">
        <v>44</v>
      </c>
      <c r="B84" s="32"/>
      <c r="C84" s="10"/>
      <c r="D84" s="32">
        <v>230.01</v>
      </c>
      <c r="E84" s="32">
        <v>236.69</v>
      </c>
      <c r="F84" s="5">
        <f t="shared" si="1"/>
        <v>6.6800000000000068</v>
      </c>
      <c r="G84" s="33"/>
      <c r="H84" s="5"/>
      <c r="I84" s="5"/>
      <c r="J84" s="7">
        <f t="shared" ref="J84:J147" si="3">+F84*H$5</f>
        <v>55.503115044247842</v>
      </c>
    </row>
    <row r="85" spans="1:11" x14ac:dyDescent="0.3">
      <c r="A85" s="68" t="s">
        <v>118</v>
      </c>
      <c r="B85" s="32"/>
      <c r="C85" s="10"/>
      <c r="D85" s="32">
        <v>299.58</v>
      </c>
      <c r="E85" s="32">
        <v>311.02</v>
      </c>
      <c r="F85" s="5">
        <f t="shared" si="1"/>
        <v>11.439999999999998</v>
      </c>
      <c r="G85" s="33"/>
      <c r="H85" s="5"/>
      <c r="I85" s="5"/>
      <c r="J85" s="7">
        <f t="shared" si="3"/>
        <v>95.05323893805307</v>
      </c>
    </row>
    <row r="86" spans="1:11" x14ac:dyDescent="0.3">
      <c r="A86" s="68" t="s">
        <v>119</v>
      </c>
      <c r="B86" s="32"/>
      <c r="C86" s="10"/>
      <c r="D86" s="32">
        <v>86.43</v>
      </c>
      <c r="E86" s="32">
        <v>91.03</v>
      </c>
      <c r="F86" s="5">
        <f t="shared" si="1"/>
        <v>4.5999999999999943</v>
      </c>
      <c r="G86" s="33"/>
      <c r="H86" s="5"/>
      <c r="I86" s="5"/>
      <c r="J86" s="7">
        <f t="shared" si="3"/>
        <v>38.220707964601722</v>
      </c>
    </row>
    <row r="87" spans="1:11" x14ac:dyDescent="0.3">
      <c r="A87" s="68" t="s">
        <v>45</v>
      </c>
      <c r="B87" s="32"/>
      <c r="C87" s="10"/>
      <c r="D87" s="32">
        <v>182.7</v>
      </c>
      <c r="E87" s="32">
        <v>187.34</v>
      </c>
      <c r="F87" s="5">
        <f t="shared" si="1"/>
        <v>4.6400000000000148</v>
      </c>
      <c r="G87" s="33"/>
      <c r="H87" s="5"/>
      <c r="I87" s="5"/>
      <c r="J87" s="7">
        <f t="shared" si="3"/>
        <v>38.553061946902773</v>
      </c>
    </row>
    <row r="88" spans="1:11" x14ac:dyDescent="0.3">
      <c r="A88" s="68" t="s">
        <v>46</v>
      </c>
      <c r="B88" s="32"/>
      <c r="C88" s="10"/>
      <c r="D88" s="32">
        <v>375.52</v>
      </c>
      <c r="E88" s="32">
        <v>379.21</v>
      </c>
      <c r="F88" s="5">
        <f t="shared" si="1"/>
        <v>3.6899999999999977</v>
      </c>
      <c r="G88" s="33"/>
      <c r="H88" s="5"/>
      <c r="I88" s="5"/>
      <c r="J88" s="7">
        <f t="shared" si="3"/>
        <v>30.659654867256616</v>
      </c>
    </row>
    <row r="89" spans="1:11" x14ac:dyDescent="0.3">
      <c r="A89" s="68" t="s">
        <v>47</v>
      </c>
      <c r="B89" s="32"/>
      <c r="C89" s="10"/>
      <c r="D89" s="32">
        <v>69.2</v>
      </c>
      <c r="E89" s="32">
        <v>70.13</v>
      </c>
      <c r="F89" s="5">
        <f t="shared" si="1"/>
        <v>0.92999999999999261</v>
      </c>
      <c r="G89" s="33"/>
      <c r="H89" s="5"/>
      <c r="I89" s="5"/>
      <c r="J89" s="7">
        <f t="shared" si="3"/>
        <v>7.7272300884955127</v>
      </c>
    </row>
    <row r="90" spans="1:11" x14ac:dyDescent="0.3">
      <c r="A90" s="68" t="s">
        <v>48</v>
      </c>
      <c r="B90" s="32"/>
      <c r="C90" s="10"/>
      <c r="D90" s="32">
        <v>294.68</v>
      </c>
      <c r="E90" s="32">
        <v>308.18</v>
      </c>
      <c r="F90" s="5">
        <f t="shared" si="1"/>
        <v>13.5</v>
      </c>
      <c r="G90" s="33"/>
      <c r="H90" s="5"/>
      <c r="I90" s="5"/>
      <c r="J90" s="7">
        <f t="shared" si="3"/>
        <v>112.16946902654865</v>
      </c>
    </row>
    <row r="91" spans="1:11" x14ac:dyDescent="0.3">
      <c r="A91" s="68" t="s">
        <v>49</v>
      </c>
      <c r="B91" s="32"/>
      <c r="C91" s="10"/>
      <c r="D91" s="32">
        <v>360.7</v>
      </c>
      <c r="E91" s="32">
        <v>370.24</v>
      </c>
      <c r="F91" s="5">
        <f t="shared" si="1"/>
        <v>9.5400000000000205</v>
      </c>
      <c r="G91" s="33"/>
      <c r="H91" s="5"/>
      <c r="I91" s="5"/>
      <c r="J91" s="7">
        <f t="shared" si="3"/>
        <v>79.26642477876122</v>
      </c>
    </row>
    <row r="92" spans="1:11" x14ac:dyDescent="0.3">
      <c r="A92" s="68" t="s">
        <v>50</v>
      </c>
      <c r="B92" s="32"/>
      <c r="C92" s="10"/>
      <c r="D92" s="32">
        <v>524.23</v>
      </c>
      <c r="E92" s="32">
        <v>531.44000000000005</v>
      </c>
      <c r="F92" s="5">
        <f t="shared" si="1"/>
        <v>7.2100000000000364</v>
      </c>
      <c r="G92" s="33"/>
      <c r="H92" s="5"/>
      <c r="I92" s="5"/>
      <c r="J92" s="7">
        <f t="shared" si="3"/>
        <v>59.906805309734807</v>
      </c>
    </row>
    <row r="93" spans="1:11" x14ac:dyDescent="0.3">
      <c r="A93" s="68" t="s">
        <v>51</v>
      </c>
      <c r="B93" s="32"/>
      <c r="C93" s="10"/>
      <c r="D93" s="32">
        <v>166.95</v>
      </c>
      <c r="E93" s="32">
        <v>173.46</v>
      </c>
      <c r="F93" s="5">
        <f t="shared" si="1"/>
        <v>6.5100000000000193</v>
      </c>
      <c r="G93" s="33"/>
      <c r="H93" s="5"/>
      <c r="I93" s="5"/>
      <c r="J93" s="7">
        <f t="shared" si="3"/>
        <v>54.090610619469182</v>
      </c>
    </row>
    <row r="94" spans="1:11" x14ac:dyDescent="0.3">
      <c r="A94" s="68" t="s">
        <v>52</v>
      </c>
      <c r="B94" s="32"/>
      <c r="C94" s="10"/>
      <c r="D94" s="32">
        <v>105.23</v>
      </c>
      <c r="E94" s="32">
        <v>115.12</v>
      </c>
      <c r="F94" s="5">
        <f t="shared" si="1"/>
        <v>9.89</v>
      </c>
      <c r="G94" s="33"/>
      <c r="H94" s="5"/>
      <c r="I94" s="5"/>
      <c r="J94" s="7">
        <f t="shared" si="3"/>
        <v>82.174522123893809</v>
      </c>
    </row>
    <row r="95" spans="1:11" x14ac:dyDescent="0.3">
      <c r="A95" s="68" t="s">
        <v>120</v>
      </c>
      <c r="B95" s="32"/>
      <c r="C95" s="10"/>
      <c r="D95" s="32">
        <v>566.04999999999995</v>
      </c>
      <c r="E95" s="32">
        <v>580.54</v>
      </c>
      <c r="F95" s="5">
        <f t="shared" si="1"/>
        <v>14.490000000000009</v>
      </c>
      <c r="G95" s="33"/>
      <c r="H95" s="5"/>
      <c r="I95" s="5"/>
      <c r="J95" s="7">
        <f t="shared" si="3"/>
        <v>120.39523008849564</v>
      </c>
    </row>
    <row r="96" spans="1:11" x14ac:dyDescent="0.3">
      <c r="A96" s="68" t="s">
        <v>53</v>
      </c>
      <c r="B96" s="32"/>
      <c r="C96" s="10"/>
      <c r="D96" s="32">
        <v>257.42</v>
      </c>
      <c r="E96" s="32">
        <v>263.89</v>
      </c>
      <c r="F96" s="5">
        <f t="shared" si="1"/>
        <v>6.4699999999999704</v>
      </c>
      <c r="G96" s="33"/>
      <c r="H96" s="5"/>
      <c r="I96" s="5"/>
      <c r="J96" s="7">
        <f t="shared" si="3"/>
        <v>53.758256637167889</v>
      </c>
    </row>
    <row r="97" spans="1:10" x14ac:dyDescent="0.3">
      <c r="A97" s="68" t="s">
        <v>121</v>
      </c>
      <c r="B97" s="32"/>
      <c r="C97" s="10"/>
      <c r="D97" s="32">
        <v>141.16</v>
      </c>
      <c r="E97" s="32">
        <v>145.56</v>
      </c>
      <c r="F97" s="5">
        <f t="shared" ref="F97:F151" si="4">+E97-D97</f>
        <v>4.4000000000000057</v>
      </c>
      <c r="G97" s="33"/>
      <c r="H97" s="5"/>
      <c r="I97" s="5"/>
      <c r="J97" s="7">
        <f t="shared" si="3"/>
        <v>36.558938053097386</v>
      </c>
    </row>
    <row r="98" spans="1:10" x14ac:dyDescent="0.3">
      <c r="A98" s="68" t="s">
        <v>54</v>
      </c>
      <c r="B98" s="32"/>
      <c r="C98" s="10"/>
      <c r="D98" s="32">
        <v>137.85</v>
      </c>
      <c r="E98" s="32">
        <v>141.77000000000001</v>
      </c>
      <c r="F98" s="5">
        <f t="shared" si="4"/>
        <v>3.9200000000000159</v>
      </c>
      <c r="G98" s="33"/>
      <c r="H98" s="5"/>
      <c r="I98" s="5"/>
      <c r="J98" s="7">
        <f t="shared" si="3"/>
        <v>32.570690265486853</v>
      </c>
    </row>
    <row r="99" spans="1:10" x14ac:dyDescent="0.3">
      <c r="A99" s="68" t="s">
        <v>55</v>
      </c>
      <c r="B99" s="32"/>
      <c r="C99" s="10"/>
      <c r="D99" s="32">
        <v>194.84</v>
      </c>
      <c r="E99" s="32">
        <v>202.13</v>
      </c>
      <c r="F99" s="5">
        <f t="shared" si="4"/>
        <v>7.289999999999992</v>
      </c>
      <c r="G99" s="33"/>
      <c r="H99" s="5"/>
      <c r="I99" s="5"/>
      <c r="J99" s="7">
        <f t="shared" si="3"/>
        <v>60.571513274336212</v>
      </c>
    </row>
    <row r="100" spans="1:10" x14ac:dyDescent="0.3">
      <c r="A100" s="68" t="s">
        <v>122</v>
      </c>
      <c r="B100" s="32"/>
      <c r="C100" s="10"/>
      <c r="D100" s="32">
        <v>69.05</v>
      </c>
      <c r="E100" s="32">
        <v>87.99</v>
      </c>
      <c r="F100" s="5">
        <f t="shared" si="4"/>
        <v>18.939999999999998</v>
      </c>
      <c r="G100" s="33"/>
      <c r="H100" s="5"/>
      <c r="I100" s="5"/>
      <c r="J100" s="7">
        <f t="shared" si="3"/>
        <v>157.369610619469</v>
      </c>
    </row>
    <row r="101" spans="1:10" x14ac:dyDescent="0.3">
      <c r="A101" s="68" t="s">
        <v>56</v>
      </c>
      <c r="B101" s="32"/>
      <c r="C101" s="10"/>
      <c r="D101" s="32">
        <v>226.99</v>
      </c>
      <c r="E101" s="32">
        <v>232.87</v>
      </c>
      <c r="F101" s="5">
        <f t="shared" si="4"/>
        <v>5.8799999999999955</v>
      </c>
      <c r="G101" s="33"/>
      <c r="H101" s="5"/>
      <c r="I101" s="5"/>
      <c r="J101" s="7">
        <f t="shared" si="3"/>
        <v>48.856035398230048</v>
      </c>
    </row>
    <row r="102" spans="1:10" x14ac:dyDescent="0.3">
      <c r="A102" s="66" t="s">
        <v>57</v>
      </c>
      <c r="B102" s="32"/>
      <c r="C102" s="10"/>
      <c r="D102" s="32">
        <v>291.99</v>
      </c>
      <c r="E102" s="32">
        <v>304.69</v>
      </c>
      <c r="F102" s="5">
        <f t="shared" si="4"/>
        <v>12.699999999999989</v>
      </c>
      <c r="G102" s="33"/>
      <c r="H102" s="5"/>
      <c r="I102" s="5"/>
      <c r="J102" s="7">
        <f t="shared" si="3"/>
        <v>105.52238938053087</v>
      </c>
    </row>
    <row r="103" spans="1:10" x14ac:dyDescent="0.3">
      <c r="A103" s="66" t="s">
        <v>58</v>
      </c>
      <c r="B103" s="32"/>
      <c r="C103" s="10"/>
      <c r="D103" s="32">
        <v>5.07</v>
      </c>
      <c r="E103" s="32">
        <v>5.07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0" x14ac:dyDescent="0.3">
      <c r="A104" s="68" t="s">
        <v>59</v>
      </c>
      <c r="B104" s="32"/>
      <c r="C104" s="10"/>
      <c r="D104" s="32">
        <v>895.67</v>
      </c>
      <c r="E104" s="32">
        <v>912.39</v>
      </c>
      <c r="F104" s="5">
        <f t="shared" si="4"/>
        <v>16.720000000000027</v>
      </c>
      <c r="G104" s="33"/>
      <c r="H104" s="5"/>
      <c r="I104" s="5"/>
      <c r="J104" s="7">
        <f t="shared" si="3"/>
        <v>138.92396460177014</v>
      </c>
    </row>
    <row r="105" spans="1:10" x14ac:dyDescent="0.3">
      <c r="A105" s="68" t="s">
        <v>60</v>
      </c>
      <c r="B105" s="32"/>
      <c r="C105" s="10"/>
      <c r="D105" s="32">
        <v>166.45</v>
      </c>
      <c r="E105" s="32">
        <v>173.9</v>
      </c>
      <c r="F105" s="5">
        <f t="shared" si="4"/>
        <v>7.4500000000000171</v>
      </c>
      <c r="G105" s="33"/>
      <c r="H105" s="5"/>
      <c r="I105" s="5"/>
      <c r="J105" s="7">
        <f t="shared" si="3"/>
        <v>61.90092920353996</v>
      </c>
    </row>
    <row r="106" spans="1:10" x14ac:dyDescent="0.3">
      <c r="A106" s="68" t="s">
        <v>61</v>
      </c>
      <c r="B106" s="32"/>
      <c r="C106" s="10"/>
      <c r="D106" s="32">
        <v>175.71</v>
      </c>
      <c r="E106" s="32">
        <v>178.88</v>
      </c>
      <c r="F106" s="5">
        <f t="shared" si="4"/>
        <v>3.1699999999999875</v>
      </c>
      <c r="G106" s="33"/>
      <c r="H106" s="5"/>
      <c r="I106" s="5"/>
      <c r="J106" s="7">
        <f t="shared" si="3"/>
        <v>26.339053097345026</v>
      </c>
    </row>
    <row r="107" spans="1:10" x14ac:dyDescent="0.3">
      <c r="A107" s="68" t="s">
        <v>62</v>
      </c>
      <c r="B107" s="32"/>
      <c r="C107" s="10"/>
      <c r="D107" s="32">
        <v>653.99</v>
      </c>
      <c r="E107" s="32">
        <v>667.91</v>
      </c>
      <c r="F107" s="5">
        <f t="shared" si="4"/>
        <v>13.919999999999959</v>
      </c>
      <c r="G107" s="33"/>
      <c r="H107" s="5"/>
      <c r="I107" s="5"/>
      <c r="J107" s="7">
        <f t="shared" si="3"/>
        <v>115.65918584070761</v>
      </c>
    </row>
    <row r="108" spans="1:10" x14ac:dyDescent="0.3">
      <c r="A108" s="68" t="s">
        <v>63</v>
      </c>
      <c r="B108" s="32"/>
      <c r="C108" s="10"/>
      <c r="D108" s="32">
        <v>292.24</v>
      </c>
      <c r="E108" s="32">
        <v>296.95</v>
      </c>
      <c r="F108" s="5">
        <f t="shared" si="4"/>
        <v>4.7099999999999795</v>
      </c>
      <c r="G108" s="33"/>
      <c r="H108" s="5"/>
      <c r="I108" s="5"/>
      <c r="J108" s="7">
        <f t="shared" si="3"/>
        <v>39.13468141592903</v>
      </c>
    </row>
    <row r="109" spans="1:10" x14ac:dyDescent="0.3">
      <c r="A109" s="68" t="s">
        <v>123</v>
      </c>
      <c r="B109" s="32"/>
      <c r="C109" s="10"/>
      <c r="D109" s="32">
        <v>83.18</v>
      </c>
      <c r="E109" s="32">
        <v>89.23</v>
      </c>
      <c r="F109" s="5">
        <f t="shared" si="4"/>
        <v>6.0499999999999972</v>
      </c>
      <c r="G109" s="33"/>
      <c r="H109" s="5"/>
      <c r="I109" s="5"/>
      <c r="J109" s="7">
        <f t="shared" si="3"/>
        <v>50.268539823008823</v>
      </c>
    </row>
    <row r="110" spans="1:10" x14ac:dyDescent="0.3">
      <c r="A110" s="68" t="s">
        <v>64</v>
      </c>
      <c r="B110" s="32"/>
      <c r="C110" s="10"/>
      <c r="D110" s="32">
        <v>125.03</v>
      </c>
      <c r="E110" s="32">
        <v>130.11199999999999</v>
      </c>
      <c r="F110" s="5">
        <f t="shared" si="4"/>
        <v>5.0819999999999936</v>
      </c>
      <c r="G110" s="33"/>
      <c r="H110" s="5"/>
      <c r="I110" s="5"/>
      <c r="J110" s="7">
        <f t="shared" si="3"/>
        <v>42.225573451327378</v>
      </c>
    </row>
    <row r="111" spans="1:10" x14ac:dyDescent="0.3">
      <c r="A111" s="68" t="s">
        <v>65</v>
      </c>
      <c r="B111" s="32"/>
      <c r="C111" s="10"/>
      <c r="D111" s="32">
        <v>261.98</v>
      </c>
      <c r="E111" s="32">
        <v>277.74</v>
      </c>
      <c r="F111" s="5">
        <f t="shared" si="4"/>
        <v>15.759999999999991</v>
      </c>
      <c r="G111" s="33"/>
      <c r="H111" s="5"/>
      <c r="I111" s="5"/>
      <c r="J111" s="7">
        <f t="shared" si="3"/>
        <v>130.94746902654859</v>
      </c>
    </row>
    <row r="112" spans="1:10" x14ac:dyDescent="0.3">
      <c r="A112" s="68" t="s">
        <v>66</v>
      </c>
      <c r="B112" s="32"/>
      <c r="C112" s="10"/>
      <c r="D112" s="32">
        <v>120.39</v>
      </c>
      <c r="E112" s="32">
        <v>120.39</v>
      </c>
      <c r="F112" s="5">
        <f t="shared" si="4"/>
        <v>0</v>
      </c>
      <c r="G112" s="33"/>
      <c r="H112" s="5"/>
      <c r="I112" s="5"/>
      <c r="J112" s="7">
        <f t="shared" si="3"/>
        <v>0</v>
      </c>
    </row>
    <row r="113" spans="1:10" x14ac:dyDescent="0.3">
      <c r="A113" s="68" t="s">
        <v>124</v>
      </c>
      <c r="B113" s="32"/>
      <c r="C113" s="10"/>
      <c r="D113" s="32">
        <v>63.97</v>
      </c>
      <c r="E113" s="32">
        <v>66.02</v>
      </c>
      <c r="F113" s="5">
        <f t="shared" si="4"/>
        <v>2.0499999999999972</v>
      </c>
      <c r="G113" s="33"/>
      <c r="H113" s="5"/>
      <c r="I113" s="5"/>
      <c r="J113" s="7">
        <f t="shared" si="3"/>
        <v>17.03314159292033</v>
      </c>
    </row>
    <row r="114" spans="1:10" x14ac:dyDescent="0.3">
      <c r="A114" s="68" t="s">
        <v>67</v>
      </c>
      <c r="B114" s="32"/>
      <c r="C114" s="10"/>
      <c r="D114" s="32">
        <v>99.89</v>
      </c>
      <c r="E114" s="32">
        <v>101.21</v>
      </c>
      <c r="F114" s="5">
        <f t="shared" si="4"/>
        <v>1.3199999999999932</v>
      </c>
      <c r="G114" s="33"/>
      <c r="H114" s="5"/>
      <c r="I114" s="5"/>
      <c r="J114" s="7">
        <f t="shared" si="3"/>
        <v>10.967681415929146</v>
      </c>
    </row>
    <row r="115" spans="1:10" x14ac:dyDescent="0.3">
      <c r="A115" s="51" t="s">
        <v>68</v>
      </c>
      <c r="B115" s="32"/>
      <c r="C115" s="51"/>
      <c r="D115" s="9">
        <v>264.07</v>
      </c>
      <c r="E115" s="9">
        <v>271.97000000000003</v>
      </c>
      <c r="F115" s="5">
        <f t="shared" si="4"/>
        <v>7.9000000000000341</v>
      </c>
      <c r="G115" s="33"/>
      <c r="H115" s="5"/>
      <c r="I115" s="5"/>
      <c r="J115" s="7">
        <f t="shared" si="3"/>
        <v>65.639911504425058</v>
      </c>
    </row>
    <row r="116" spans="1:10" x14ac:dyDescent="0.3">
      <c r="A116" s="68" t="s">
        <v>125</v>
      </c>
      <c r="B116" s="32"/>
      <c r="C116" s="10"/>
      <c r="D116" s="32">
        <v>316.60000000000002</v>
      </c>
      <c r="E116" s="32">
        <v>328.4</v>
      </c>
      <c r="F116" s="5">
        <f t="shared" si="4"/>
        <v>11.799999999999955</v>
      </c>
      <c r="G116" s="33"/>
      <c r="H116" s="5"/>
      <c r="I116" s="5"/>
      <c r="J116" s="7">
        <f t="shared" si="3"/>
        <v>98.044424778760671</v>
      </c>
    </row>
    <row r="117" spans="1:10" x14ac:dyDescent="0.3">
      <c r="A117" s="68" t="s">
        <v>126</v>
      </c>
      <c r="B117" s="9"/>
      <c r="C117" s="10"/>
      <c r="D117" s="32">
        <v>152.72999999999999</v>
      </c>
      <c r="E117" s="32">
        <v>156.02000000000001</v>
      </c>
      <c r="F117" s="5">
        <f t="shared" si="4"/>
        <v>3.2900000000000205</v>
      </c>
      <c r="G117" s="33"/>
      <c r="H117" s="5"/>
      <c r="I117" s="5"/>
      <c r="J117" s="7">
        <f t="shared" si="3"/>
        <v>27.336115044247954</v>
      </c>
    </row>
    <row r="118" spans="1:10" x14ac:dyDescent="0.3">
      <c r="A118" s="68" t="s">
        <v>69</v>
      </c>
      <c r="B118" s="32"/>
      <c r="C118" s="10"/>
      <c r="D118" s="32">
        <v>120.12</v>
      </c>
      <c r="E118" s="32">
        <v>122.32</v>
      </c>
      <c r="F118" s="5">
        <f t="shared" si="4"/>
        <v>2.1999999999999886</v>
      </c>
      <c r="G118" s="33"/>
      <c r="H118" s="5"/>
      <c r="I118" s="5"/>
      <c r="J118" s="7">
        <f t="shared" si="3"/>
        <v>18.279469026548576</v>
      </c>
    </row>
    <row r="119" spans="1:10" x14ac:dyDescent="0.3">
      <c r="A119" s="68" t="s">
        <v>127</v>
      </c>
      <c r="B119" s="32"/>
      <c r="C119" s="10"/>
      <c r="D119" s="32">
        <v>478.61</v>
      </c>
      <c r="E119" s="32">
        <v>491.03</v>
      </c>
      <c r="F119" s="5">
        <f t="shared" si="4"/>
        <v>12.419999999999959</v>
      </c>
      <c r="G119" s="33"/>
      <c r="H119" s="5"/>
      <c r="I119" s="5"/>
      <c r="J119" s="7">
        <f t="shared" si="3"/>
        <v>103.19591150442443</v>
      </c>
    </row>
    <row r="120" spans="1:10" x14ac:dyDescent="0.3">
      <c r="A120" s="68" t="s">
        <v>128</v>
      </c>
      <c r="B120" s="32"/>
      <c r="C120" s="10"/>
      <c r="D120" s="32">
        <v>302.93</v>
      </c>
      <c r="E120" s="32">
        <v>311.79000000000002</v>
      </c>
      <c r="F120" s="5">
        <f t="shared" si="4"/>
        <v>8.8600000000000136</v>
      </c>
      <c r="G120" s="33"/>
      <c r="H120" s="5"/>
      <c r="I120" s="5"/>
      <c r="J120" s="7">
        <f t="shared" si="3"/>
        <v>73.616407079646123</v>
      </c>
    </row>
    <row r="121" spans="1:10" x14ac:dyDescent="0.3">
      <c r="A121" s="68" t="s">
        <v>129</v>
      </c>
      <c r="B121" s="32"/>
      <c r="C121" s="10"/>
      <c r="D121" s="32">
        <v>240.5</v>
      </c>
      <c r="E121" s="32">
        <v>240.5</v>
      </c>
      <c r="F121" s="5">
        <f t="shared" si="4"/>
        <v>0</v>
      </c>
      <c r="G121" s="33"/>
      <c r="H121" s="5"/>
      <c r="I121" s="5"/>
      <c r="J121" s="7">
        <f t="shared" si="3"/>
        <v>0</v>
      </c>
    </row>
    <row r="122" spans="1:10" x14ac:dyDescent="0.3">
      <c r="A122" s="68" t="s">
        <v>70</v>
      </c>
      <c r="B122" s="32"/>
      <c r="C122" s="10"/>
      <c r="D122" s="32">
        <v>125.7</v>
      </c>
      <c r="E122" s="32">
        <v>130.56</v>
      </c>
      <c r="F122" s="5">
        <f t="shared" si="4"/>
        <v>4.8599999999999994</v>
      </c>
      <c r="G122" s="33"/>
      <c r="H122" s="5"/>
      <c r="I122" s="5"/>
      <c r="J122" s="7">
        <f t="shared" si="3"/>
        <v>40.38100884955751</v>
      </c>
    </row>
    <row r="123" spans="1:10" x14ac:dyDescent="0.3">
      <c r="A123" s="68" t="s">
        <v>71</v>
      </c>
      <c r="B123" s="32"/>
      <c r="C123" s="10"/>
      <c r="D123" s="32">
        <v>292.2</v>
      </c>
      <c r="E123" s="32">
        <v>301.39999999999998</v>
      </c>
      <c r="F123" s="5">
        <f t="shared" si="4"/>
        <v>9.1999999999999886</v>
      </c>
      <c r="G123" s="33"/>
      <c r="H123" s="5"/>
      <c r="I123" s="5"/>
      <c r="J123" s="7">
        <f t="shared" si="3"/>
        <v>76.441415929203444</v>
      </c>
    </row>
    <row r="124" spans="1:10" x14ac:dyDescent="0.3">
      <c r="A124" s="68" t="s">
        <v>130</v>
      </c>
      <c r="B124" s="32"/>
      <c r="C124" s="10"/>
      <c r="D124" s="32">
        <v>87.83</v>
      </c>
      <c r="E124" s="32">
        <v>92</v>
      </c>
      <c r="F124" s="5">
        <f t="shared" si="4"/>
        <v>4.1700000000000017</v>
      </c>
      <c r="G124" s="33"/>
      <c r="H124" s="5"/>
      <c r="I124" s="5"/>
      <c r="J124" s="7">
        <f t="shared" si="3"/>
        <v>34.647902654867266</v>
      </c>
    </row>
    <row r="125" spans="1:10" x14ac:dyDescent="0.3">
      <c r="A125" s="68" t="s">
        <v>131</v>
      </c>
      <c r="B125" s="32"/>
      <c r="C125" s="10"/>
      <c r="D125" s="32">
        <v>29.69</v>
      </c>
      <c r="E125" s="32">
        <v>32.92</v>
      </c>
      <c r="F125" s="5">
        <f t="shared" si="4"/>
        <v>3.2300000000000004</v>
      </c>
      <c r="G125" s="33"/>
      <c r="H125" s="5"/>
      <c r="I125" s="5"/>
      <c r="J125" s="7">
        <f t="shared" si="3"/>
        <v>26.83758407079646</v>
      </c>
    </row>
    <row r="126" spans="1:10" x14ac:dyDescent="0.3">
      <c r="A126" s="68" t="s">
        <v>72</v>
      </c>
      <c r="B126" s="32"/>
      <c r="C126" s="10"/>
      <c r="D126" s="32">
        <v>106.2</v>
      </c>
      <c r="E126" s="32">
        <v>110.09</v>
      </c>
      <c r="F126" s="5">
        <f t="shared" si="4"/>
        <v>3.8900000000000006</v>
      </c>
      <c r="G126" s="33"/>
      <c r="H126" s="5"/>
      <c r="I126" s="5"/>
      <c r="J126" s="7">
        <f t="shared" si="3"/>
        <v>32.321424778761063</v>
      </c>
    </row>
    <row r="127" spans="1:10" x14ac:dyDescent="0.3">
      <c r="A127" s="68" t="s">
        <v>73</v>
      </c>
      <c r="B127" s="32"/>
      <c r="C127" s="10"/>
      <c r="D127" s="32">
        <v>484.88</v>
      </c>
      <c r="E127" s="32">
        <v>503.16</v>
      </c>
      <c r="F127" s="5">
        <f t="shared" si="4"/>
        <v>18.28000000000003</v>
      </c>
      <c r="G127" s="33"/>
      <c r="H127" s="5"/>
      <c r="I127" s="5"/>
      <c r="J127" s="7">
        <f t="shared" si="3"/>
        <v>151.88576991150467</v>
      </c>
    </row>
    <row r="128" spans="1:10" x14ac:dyDescent="0.3">
      <c r="A128" s="68" t="s">
        <v>74</v>
      </c>
      <c r="B128" s="32"/>
      <c r="C128" s="10"/>
      <c r="D128" s="32">
        <v>228.52</v>
      </c>
      <c r="E128" s="32">
        <v>242.3</v>
      </c>
      <c r="F128" s="5">
        <f t="shared" si="4"/>
        <v>13.780000000000001</v>
      </c>
      <c r="G128" s="33"/>
      <c r="H128" s="5"/>
      <c r="I128" s="5"/>
      <c r="J128" s="7">
        <f t="shared" si="3"/>
        <v>114.49594690265486</v>
      </c>
    </row>
    <row r="129" spans="1:10" x14ac:dyDescent="0.3">
      <c r="A129" s="68" t="s">
        <v>132</v>
      </c>
      <c r="B129" s="32"/>
      <c r="C129" s="10"/>
      <c r="D129" s="32">
        <v>26.49</v>
      </c>
      <c r="E129" s="32">
        <v>32.99</v>
      </c>
      <c r="F129" s="5">
        <f t="shared" si="4"/>
        <v>6.5000000000000036</v>
      </c>
      <c r="G129" s="33"/>
      <c r="H129" s="5"/>
      <c r="I129" s="5"/>
      <c r="J129" s="7">
        <f t="shared" si="3"/>
        <v>54.007522123893828</v>
      </c>
    </row>
    <row r="130" spans="1:10" x14ac:dyDescent="0.3">
      <c r="A130" s="68" t="s">
        <v>133</v>
      </c>
      <c r="B130" s="32"/>
      <c r="C130" s="10"/>
      <c r="D130" s="32">
        <v>124.33</v>
      </c>
      <c r="E130" s="32">
        <v>130.33000000000001</v>
      </c>
      <c r="F130" s="5">
        <f t="shared" si="4"/>
        <v>6.0000000000000142</v>
      </c>
      <c r="G130" s="33"/>
      <c r="H130" s="5"/>
      <c r="I130" s="5"/>
      <c r="J130" s="7">
        <f t="shared" si="3"/>
        <v>49.853097345132859</v>
      </c>
    </row>
    <row r="131" spans="1:10" x14ac:dyDescent="0.3">
      <c r="A131" s="68" t="s">
        <v>75</v>
      </c>
      <c r="B131" s="32"/>
      <c r="C131" s="10"/>
      <c r="D131" s="32">
        <v>165.98</v>
      </c>
      <c r="E131" s="32">
        <v>165.98</v>
      </c>
      <c r="F131" s="5">
        <f t="shared" si="4"/>
        <v>0</v>
      </c>
      <c r="G131" s="33"/>
      <c r="H131" s="5"/>
      <c r="I131" s="5"/>
      <c r="J131" s="7">
        <f t="shared" si="3"/>
        <v>0</v>
      </c>
    </row>
    <row r="132" spans="1:10" x14ac:dyDescent="0.3">
      <c r="A132" s="68" t="s">
        <v>134</v>
      </c>
      <c r="B132" s="32"/>
      <c r="C132" s="10"/>
      <c r="D132" s="32">
        <v>22.38</v>
      </c>
      <c r="E132" s="32">
        <v>31.23</v>
      </c>
      <c r="F132" s="5">
        <f t="shared" si="4"/>
        <v>8.8500000000000014</v>
      </c>
      <c r="G132" s="33"/>
      <c r="H132" s="5"/>
      <c r="I132" s="5"/>
      <c r="J132" s="7">
        <f t="shared" si="3"/>
        <v>73.533318584070798</v>
      </c>
    </row>
    <row r="133" spans="1:10" x14ac:dyDescent="0.3">
      <c r="A133" s="68" t="s">
        <v>135</v>
      </c>
      <c r="B133" s="32"/>
      <c r="C133" s="10"/>
      <c r="D133" s="32">
        <v>143.97999999999999</v>
      </c>
      <c r="E133" s="32">
        <v>146.65</v>
      </c>
      <c r="F133" s="5">
        <f t="shared" si="4"/>
        <v>2.6700000000000159</v>
      </c>
      <c r="G133" s="33"/>
      <c r="H133" s="5"/>
      <c r="I133" s="5"/>
      <c r="J133" s="7">
        <f t="shared" si="3"/>
        <v>22.184628318584203</v>
      </c>
    </row>
    <row r="134" spans="1:10" x14ac:dyDescent="0.3">
      <c r="A134" s="68" t="s">
        <v>76</v>
      </c>
      <c r="B134" s="32"/>
      <c r="C134" s="10"/>
      <c r="D134" s="32">
        <v>66.790000000000006</v>
      </c>
      <c r="E134" s="32">
        <v>67.069999999999993</v>
      </c>
      <c r="F134" s="5">
        <f t="shared" si="4"/>
        <v>0.27999999999998693</v>
      </c>
      <c r="G134" s="33"/>
      <c r="H134" s="5"/>
      <c r="I134" s="5"/>
      <c r="J134" s="7">
        <f t="shared" si="3"/>
        <v>2.326477876106086</v>
      </c>
    </row>
    <row r="135" spans="1:10" x14ac:dyDescent="0.3">
      <c r="A135" s="68" t="s">
        <v>136</v>
      </c>
      <c r="B135" s="32"/>
      <c r="C135" s="10"/>
      <c r="D135" s="32">
        <v>314.82</v>
      </c>
      <c r="E135" s="32">
        <v>324.8</v>
      </c>
      <c r="F135" s="5">
        <f t="shared" si="4"/>
        <v>9.9800000000000182</v>
      </c>
      <c r="G135" s="33"/>
      <c r="H135" s="5"/>
      <c r="I135" s="5"/>
      <c r="J135" s="7">
        <f t="shared" si="3"/>
        <v>82.922318584070936</v>
      </c>
    </row>
    <row r="136" spans="1:10" x14ac:dyDescent="0.3">
      <c r="A136" s="68" t="s">
        <v>137</v>
      </c>
      <c r="B136" s="32"/>
      <c r="C136" s="10"/>
      <c r="D136" s="32">
        <v>202.1</v>
      </c>
      <c r="E136" s="32">
        <v>202.1</v>
      </c>
      <c r="F136" s="5">
        <f t="shared" si="4"/>
        <v>0</v>
      </c>
      <c r="G136" s="33"/>
      <c r="H136" s="5"/>
      <c r="I136" s="5"/>
      <c r="J136" s="7">
        <f t="shared" si="3"/>
        <v>0</v>
      </c>
    </row>
    <row r="137" spans="1:10" x14ac:dyDescent="0.3">
      <c r="A137" s="68" t="s">
        <v>77</v>
      </c>
      <c r="B137" s="32"/>
      <c r="C137" s="10"/>
      <c r="D137" s="32">
        <v>230.12</v>
      </c>
      <c r="E137" s="32">
        <v>238.05</v>
      </c>
      <c r="F137" s="5">
        <f t="shared" si="4"/>
        <v>7.9300000000000068</v>
      </c>
      <c r="G137" s="33"/>
      <c r="H137" s="5"/>
      <c r="I137" s="5"/>
      <c r="J137" s="7">
        <f t="shared" si="3"/>
        <v>65.889176991150492</v>
      </c>
    </row>
    <row r="138" spans="1:10" x14ac:dyDescent="0.3">
      <c r="A138" s="68" t="s">
        <v>138</v>
      </c>
      <c r="B138" s="32"/>
      <c r="C138" s="10"/>
      <c r="D138" s="32">
        <v>312.31</v>
      </c>
      <c r="E138" s="32">
        <v>333.94</v>
      </c>
      <c r="F138" s="5">
        <f t="shared" si="4"/>
        <v>21.629999999999995</v>
      </c>
      <c r="G138" s="33"/>
      <c r="H138" s="5"/>
      <c r="I138" s="5"/>
      <c r="J138" s="7">
        <f t="shared" si="3"/>
        <v>179.72041592920348</v>
      </c>
    </row>
    <row r="139" spans="1:10" x14ac:dyDescent="0.3">
      <c r="A139" s="68" t="s">
        <v>78</v>
      </c>
      <c r="B139" s="32"/>
      <c r="C139" s="10"/>
      <c r="D139" s="32">
        <v>396.18</v>
      </c>
      <c r="E139" s="32">
        <v>410.67</v>
      </c>
      <c r="F139" s="5">
        <f t="shared" si="4"/>
        <v>14.490000000000009</v>
      </c>
      <c r="G139" s="33"/>
      <c r="H139" s="5"/>
      <c r="I139" s="5"/>
      <c r="J139" s="7">
        <f t="shared" si="3"/>
        <v>120.39523008849564</v>
      </c>
    </row>
    <row r="140" spans="1:10" x14ac:dyDescent="0.3">
      <c r="A140" s="68" t="s">
        <v>79</v>
      </c>
      <c r="B140" s="32"/>
      <c r="C140" s="10"/>
      <c r="D140" s="32">
        <v>157.62</v>
      </c>
      <c r="E140" s="32">
        <v>161.6</v>
      </c>
      <c r="F140" s="5">
        <f t="shared" si="4"/>
        <v>3.9799999999999898</v>
      </c>
      <c r="G140" s="33"/>
      <c r="H140" s="5"/>
      <c r="I140" s="5"/>
      <c r="J140" s="7">
        <f t="shared" si="3"/>
        <v>33.069221238937963</v>
      </c>
    </row>
    <row r="141" spans="1:10" x14ac:dyDescent="0.3">
      <c r="A141" s="68" t="s">
        <v>80</v>
      </c>
      <c r="B141" s="32"/>
      <c r="C141" s="10"/>
      <c r="D141" s="32">
        <v>201.21</v>
      </c>
      <c r="E141" s="32">
        <v>206.32</v>
      </c>
      <c r="F141" s="5">
        <f t="shared" si="4"/>
        <v>5.1099999999999852</v>
      </c>
      <c r="G141" s="33"/>
      <c r="H141" s="5"/>
      <c r="I141" s="5"/>
      <c r="J141" s="7">
        <f t="shared" si="3"/>
        <v>42.458221238937924</v>
      </c>
    </row>
    <row r="142" spans="1:10" x14ac:dyDescent="0.3">
      <c r="A142" s="68" t="s">
        <v>81</v>
      </c>
      <c r="B142" s="32"/>
      <c r="C142" s="10"/>
      <c r="D142" s="32">
        <v>185.66</v>
      </c>
      <c r="E142" s="32">
        <v>185.66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0" x14ac:dyDescent="0.3">
      <c r="A143" s="68" t="s">
        <v>139</v>
      </c>
      <c r="B143" s="32"/>
      <c r="C143" s="10"/>
      <c r="D143" s="32">
        <v>251.83</v>
      </c>
      <c r="E143" s="32">
        <v>261.19</v>
      </c>
      <c r="F143" s="5">
        <f t="shared" si="4"/>
        <v>9.3599999999999852</v>
      </c>
      <c r="G143" s="33"/>
      <c r="H143" s="5"/>
      <c r="I143" s="5"/>
      <c r="J143" s="7">
        <f t="shared" si="3"/>
        <v>77.77083185840695</v>
      </c>
    </row>
    <row r="144" spans="1:10" x14ac:dyDescent="0.3">
      <c r="A144" s="68" t="s">
        <v>82</v>
      </c>
      <c r="B144" s="32"/>
      <c r="C144" s="10"/>
      <c r="D144" s="32">
        <v>208.6</v>
      </c>
      <c r="E144" s="32">
        <v>214.85</v>
      </c>
      <c r="F144" s="5">
        <f t="shared" si="4"/>
        <v>6.25</v>
      </c>
      <c r="G144" s="33"/>
      <c r="H144" s="5"/>
      <c r="I144" s="5"/>
      <c r="J144" s="7">
        <f t="shared" si="3"/>
        <v>51.930309734513273</v>
      </c>
    </row>
    <row r="145" spans="1:11" x14ac:dyDescent="0.3">
      <c r="A145" s="68" t="s">
        <v>140</v>
      </c>
      <c r="B145" s="32"/>
      <c r="C145" s="10"/>
      <c r="D145" s="32">
        <v>148.72999999999999</v>
      </c>
      <c r="E145" s="32">
        <v>152.6</v>
      </c>
      <c r="F145" s="5">
        <f t="shared" si="4"/>
        <v>3.8700000000000045</v>
      </c>
      <c r="G145" s="33"/>
      <c r="H145" s="5"/>
      <c r="I145" s="5"/>
      <c r="J145" s="7">
        <f t="shared" si="3"/>
        <v>32.155247787610655</v>
      </c>
    </row>
    <row r="146" spans="1:11" x14ac:dyDescent="0.3">
      <c r="A146" s="68" t="s">
        <v>141</v>
      </c>
      <c r="B146" s="32"/>
      <c r="C146" s="10"/>
      <c r="D146" s="32">
        <v>100.03</v>
      </c>
      <c r="E146" s="32">
        <v>105.35</v>
      </c>
      <c r="F146" s="5">
        <f t="shared" si="4"/>
        <v>5.3199999999999932</v>
      </c>
      <c r="G146" s="33"/>
      <c r="H146" s="5"/>
      <c r="I146" s="5"/>
      <c r="J146" s="7">
        <f t="shared" si="3"/>
        <v>44.203079646017635</v>
      </c>
    </row>
    <row r="147" spans="1:11" x14ac:dyDescent="0.3">
      <c r="A147" s="68" t="s">
        <v>142</v>
      </c>
      <c r="B147" s="32"/>
      <c r="C147" s="10"/>
      <c r="D147" s="32">
        <v>491.42</v>
      </c>
      <c r="E147" s="32">
        <v>498.03</v>
      </c>
      <c r="F147" s="5">
        <f t="shared" si="4"/>
        <v>6.6099999999999568</v>
      </c>
      <c r="G147" s="33"/>
      <c r="H147" s="5"/>
      <c r="I147" s="5"/>
      <c r="J147" s="7">
        <f t="shared" si="3"/>
        <v>54.921495575220874</v>
      </c>
    </row>
    <row r="148" spans="1:11" x14ac:dyDescent="0.3">
      <c r="A148" s="68" t="s">
        <v>143</v>
      </c>
      <c r="B148" s="32"/>
      <c r="C148" s="10"/>
      <c r="D148" s="32">
        <v>127.97</v>
      </c>
      <c r="E148" s="32">
        <v>136.69999999999999</v>
      </c>
      <c r="F148" s="5">
        <f t="shared" si="4"/>
        <v>8.7299999999999898</v>
      </c>
      <c r="G148" s="33"/>
      <c r="H148" s="5"/>
      <c r="I148" s="5"/>
      <c r="J148" s="7">
        <f t="shared" ref="J148:J151" si="5">+F148*H$5</f>
        <v>72.536256637168051</v>
      </c>
    </row>
    <row r="149" spans="1:11" x14ac:dyDescent="0.3">
      <c r="A149" s="68" t="s">
        <v>83</v>
      </c>
      <c r="B149" s="32"/>
      <c r="C149" s="10"/>
      <c r="D149" s="32">
        <v>193.12</v>
      </c>
      <c r="E149" s="32">
        <v>200.7</v>
      </c>
      <c r="F149" s="5">
        <f t="shared" si="4"/>
        <v>7.5799999999999841</v>
      </c>
      <c r="G149" s="33"/>
      <c r="H149" s="5"/>
      <c r="I149" s="5"/>
      <c r="J149" s="7">
        <f t="shared" si="5"/>
        <v>62.981079646017562</v>
      </c>
    </row>
    <row r="150" spans="1:11" x14ac:dyDescent="0.3">
      <c r="A150" s="68" t="s">
        <v>144</v>
      </c>
      <c r="B150" s="32"/>
      <c r="C150" s="10"/>
      <c r="D150" s="32">
        <v>817.03</v>
      </c>
      <c r="E150" s="32">
        <v>844.45</v>
      </c>
      <c r="F150" s="5">
        <f t="shared" si="4"/>
        <v>27.420000000000073</v>
      </c>
      <c r="G150" s="33"/>
      <c r="H150" s="5"/>
      <c r="I150" s="5"/>
      <c r="J150" s="7">
        <f t="shared" si="5"/>
        <v>227.82865486725723</v>
      </c>
    </row>
    <row r="151" spans="1:11" x14ac:dyDescent="0.3">
      <c r="A151" s="68" t="s">
        <v>145</v>
      </c>
      <c r="B151" s="32"/>
      <c r="C151" s="10"/>
      <c r="D151" s="32">
        <v>367.95</v>
      </c>
      <c r="E151" s="32">
        <v>382.45</v>
      </c>
      <c r="F151" s="5">
        <f t="shared" si="4"/>
        <v>14.5</v>
      </c>
      <c r="G151" s="33"/>
      <c r="H151" s="5"/>
      <c r="I151" s="5"/>
      <c r="J151" s="7">
        <f t="shared" si="5"/>
        <v>120.47831858407079</v>
      </c>
    </row>
    <row r="152" spans="1:11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4788.9390203539833</v>
      </c>
      <c r="K152" s="56">
        <f>SUM(J83:J151)</f>
        <v>4334.8265203539822</v>
      </c>
    </row>
    <row r="153" spans="1:11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4788.9390203539833</v>
      </c>
      <c r="K153" s="91">
        <f>SUM(K14:K152)</f>
        <v>4788.9390203539824</v>
      </c>
    </row>
    <row r="154" spans="1:11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1" x14ac:dyDescent="0.3">
      <c r="A155" s="73" t="s">
        <v>7</v>
      </c>
    </row>
    <row r="156" spans="1:11" x14ac:dyDescent="0.3">
      <c r="A156" s="73" t="s">
        <v>84</v>
      </c>
      <c r="H156" s="74" t="s">
        <v>260</v>
      </c>
    </row>
  </sheetData>
  <mergeCells count="23">
    <mergeCell ref="B26:C26"/>
    <mergeCell ref="F7:G7"/>
    <mergeCell ref="F8:G8"/>
    <mergeCell ref="B13:C13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  <mergeCell ref="I27:I31"/>
    <mergeCell ref="B27:C31"/>
    <mergeCell ref="D27:D31"/>
    <mergeCell ref="E27:E31"/>
    <mergeCell ref="F27:F31"/>
    <mergeCell ref="G27:G31"/>
    <mergeCell ref="H27:H31"/>
  </mergeCells>
  <pageMargins left="0.38" right="0.26" top="0.74803149606299213" bottom="0.74803149606299213" header="0.31496062992125984" footer="0.31496062992125984"/>
  <pageSetup paperSize="9" scale="80" orientation="portrait" horizontalDpi="4294967293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topLeftCell="A94" zoomScale="89" zoomScaleNormal="89" workbookViewId="0">
      <selection activeCell="A122" sqref="A122"/>
    </sheetView>
  </sheetViews>
  <sheetFormatPr baseColWidth="10" defaultRowHeight="14.4" x14ac:dyDescent="0.3"/>
  <cols>
    <col min="1" max="1" width="10.44140625" customWidth="1"/>
    <col min="2" max="2" width="27.109375" customWidth="1"/>
    <col min="3" max="3" width="7.5546875" customWidth="1"/>
    <col min="4" max="4" width="10.6640625" customWidth="1"/>
    <col min="5" max="5" width="14.88671875" customWidth="1"/>
    <col min="7" max="7" width="9.109375" customWidth="1"/>
    <col min="8" max="8" width="10.44140625" customWidth="1"/>
    <col min="9" max="9" width="1.44140625" customWidth="1"/>
    <col min="10" max="10" width="15.5546875" customWidth="1"/>
  </cols>
  <sheetData>
    <row r="1" spans="1:10" x14ac:dyDescent="0.3"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22" t="s">
        <v>219</v>
      </c>
      <c r="F2" s="10">
        <v>497.7</v>
      </c>
      <c r="G2" s="10">
        <v>35</v>
      </c>
      <c r="H2" s="10">
        <f>+F2/G2</f>
        <v>14.219999999999999</v>
      </c>
    </row>
    <row r="3" spans="1:10" x14ac:dyDescent="0.3">
      <c r="D3" s="122" t="s">
        <v>192</v>
      </c>
      <c r="E3" s="122">
        <v>16498</v>
      </c>
      <c r="F3" s="10">
        <v>2131.9</v>
      </c>
      <c r="G3" s="10">
        <v>262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2110.8000000000002</v>
      </c>
      <c r="G4" s="10">
        <v>260</v>
      </c>
      <c r="H4" s="10"/>
    </row>
    <row r="5" spans="1:10" x14ac:dyDescent="0.3">
      <c r="A5" s="15" t="s">
        <v>146</v>
      </c>
      <c r="C5" s="15"/>
      <c r="D5" s="122"/>
      <c r="E5" s="147" t="s">
        <v>220</v>
      </c>
      <c r="F5" s="122">
        <f>+F4+F3</f>
        <v>4242.7000000000007</v>
      </c>
      <c r="G5" s="122">
        <f>+G4+G3</f>
        <v>522</v>
      </c>
      <c r="H5" s="10">
        <f>+F5/G5</f>
        <v>8.12777777777778</v>
      </c>
    </row>
    <row r="6" spans="1:10" x14ac:dyDescent="0.3">
      <c r="A6" s="15" t="s">
        <v>262</v>
      </c>
      <c r="B6" s="15"/>
      <c r="C6" s="15"/>
      <c r="D6" s="15"/>
      <c r="E6" s="15"/>
      <c r="F6" s="15">
        <f>+F2+F3+F4</f>
        <v>4740.3999999999996</v>
      </c>
      <c r="G6" s="15">
        <f>+G2+G3+G4</f>
        <v>557</v>
      </c>
      <c r="J6" s="138" t="s">
        <v>189</v>
      </c>
    </row>
    <row r="7" spans="1:10" x14ac:dyDescent="0.3">
      <c r="A7" s="58"/>
      <c r="B7" s="15"/>
      <c r="C7" s="58"/>
      <c r="D7" s="58"/>
      <c r="E7" s="58"/>
      <c r="F7" s="225" t="s">
        <v>151</v>
      </c>
      <c r="G7" s="225"/>
      <c r="H7" s="137">
        <f>+H2</f>
        <v>14.219999999999999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226" t="s">
        <v>152</v>
      </c>
      <c r="G8" s="226"/>
      <c r="H8" s="137">
        <f>+H5</f>
        <v>8.12777777777778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62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00" t="s">
        <v>212</v>
      </c>
      <c r="D14" s="97">
        <v>1.61</v>
      </c>
      <c r="E14" s="97">
        <v>1.61</v>
      </c>
      <c r="F14" s="98">
        <f>+E14-D14</f>
        <v>0</v>
      </c>
      <c r="G14" s="98"/>
      <c r="H14" s="98"/>
      <c r="I14" s="98"/>
      <c r="J14" s="99">
        <v>5</v>
      </c>
    </row>
    <row r="15" spans="1:10" ht="15.6" thickTop="1" thickBot="1" x14ac:dyDescent="0.35">
      <c r="A15" s="104" t="s">
        <v>9</v>
      </c>
      <c r="B15" s="146" t="s">
        <v>214</v>
      </c>
      <c r="C15" s="100" t="s">
        <v>212</v>
      </c>
      <c r="D15" s="100">
        <v>0.92</v>
      </c>
      <c r="E15" s="100">
        <v>0.92</v>
      </c>
      <c r="F15" s="98">
        <f>+E15-D15</f>
        <v>0</v>
      </c>
      <c r="G15" s="101"/>
      <c r="H15" s="101"/>
      <c r="I15" s="101"/>
      <c r="J15" s="99">
        <v>12</v>
      </c>
    </row>
    <row r="16" spans="1:10" ht="15.6" thickTop="1" thickBot="1" x14ac:dyDescent="0.35">
      <c r="A16" s="104" t="s">
        <v>13</v>
      </c>
      <c r="B16" s="146" t="s">
        <v>215</v>
      </c>
      <c r="C16" s="100" t="s">
        <v>212</v>
      </c>
      <c r="D16" s="100">
        <v>0.8</v>
      </c>
      <c r="E16" s="100">
        <v>0.8</v>
      </c>
      <c r="F16" s="98">
        <f>+E16-D16</f>
        <v>0</v>
      </c>
      <c r="G16" s="101"/>
      <c r="H16" s="101"/>
      <c r="I16" s="101"/>
      <c r="J16" s="99">
        <v>12</v>
      </c>
    </row>
    <row r="17" spans="1:10" ht="15.6" thickTop="1" thickBot="1" x14ac:dyDescent="0.35">
      <c r="A17" s="103" t="s">
        <v>86</v>
      </c>
      <c r="B17" s="209" t="s">
        <v>212</v>
      </c>
      <c r="C17" s="210"/>
      <c r="D17" s="220">
        <v>191.77</v>
      </c>
      <c r="E17" s="220">
        <v>196.18</v>
      </c>
      <c r="F17" s="220">
        <f>+E17-D17</f>
        <v>4.4099999999999966</v>
      </c>
      <c r="G17" s="102"/>
      <c r="H17" s="102"/>
      <c r="I17" s="102"/>
      <c r="J17" s="99">
        <v>6</v>
      </c>
    </row>
    <row r="18" spans="1:10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102"/>
      <c r="H18" s="102"/>
      <c r="I18" s="102"/>
      <c r="J18" s="99">
        <v>11</v>
      </c>
    </row>
    <row r="19" spans="1:10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102">
        <f>+F17*H2</f>
        <v>62.710199999999944</v>
      </c>
      <c r="H19" s="102"/>
      <c r="I19" s="102"/>
      <c r="J19" s="99">
        <v>11</v>
      </c>
    </row>
    <row r="20" spans="1:10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7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12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17.940000000000001</v>
      </c>
      <c r="E22" s="94">
        <v>17.989999999999998</v>
      </c>
      <c r="F22" s="98">
        <f t="shared" ref="F22:F27" si="0">+E22-D22</f>
        <v>4.9999999999997158E-2</v>
      </c>
      <c r="G22" s="95">
        <f>+F22*H2</f>
        <v>0.71099999999995955</v>
      </c>
      <c r="H22" s="95"/>
      <c r="I22" s="95"/>
      <c r="J22" s="99">
        <v>10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35.159999999999997</v>
      </c>
      <c r="E23" s="94">
        <v>36.51</v>
      </c>
      <c r="F23" s="98">
        <f t="shared" si="0"/>
        <v>1.3500000000000014</v>
      </c>
      <c r="G23" s="95">
        <f>+F23*H2</f>
        <v>19.197000000000017</v>
      </c>
      <c r="H23" s="95"/>
      <c r="I23" s="95"/>
      <c r="J23" s="99">
        <v>20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15.33</v>
      </c>
      <c r="E24" s="94">
        <v>15.74</v>
      </c>
      <c r="F24" s="98">
        <f t="shared" si="0"/>
        <v>0.41000000000000014</v>
      </c>
      <c r="G24" s="95">
        <f>+F24*H2</f>
        <v>5.8302000000000014</v>
      </c>
      <c r="H24" s="95"/>
      <c r="I24" s="95"/>
      <c r="J24" s="99">
        <v>16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1.1399999999999999</v>
      </c>
      <c r="E25" s="94">
        <v>1.1399999999999999</v>
      </c>
      <c r="F25" s="98">
        <f t="shared" si="0"/>
        <v>0</v>
      </c>
      <c r="G25" s="95">
        <f>+F25*H2</f>
        <v>0</v>
      </c>
      <c r="H25" s="95"/>
      <c r="I25" s="95"/>
      <c r="J25" s="99">
        <v>15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35.270000000000003</v>
      </c>
      <c r="E26" s="96">
        <v>35.270000000000003</v>
      </c>
      <c r="F26" s="98">
        <f t="shared" si="0"/>
        <v>0</v>
      </c>
      <c r="G26" s="95">
        <f>+F26*H2</f>
        <v>0</v>
      </c>
      <c r="H26" s="96"/>
      <c r="I26" s="96"/>
      <c r="J26" s="99">
        <v>2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179.27</v>
      </c>
      <c r="E27" s="227">
        <v>182.69</v>
      </c>
      <c r="F27" s="220">
        <f t="shared" si="0"/>
        <v>3.4199999999999875</v>
      </c>
      <c r="G27" s="223">
        <f>+F27*H2</f>
        <v>48.632399999999819</v>
      </c>
      <c r="H27" s="223"/>
      <c r="I27" s="223"/>
      <c r="J27" s="99">
        <v>12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14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14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10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9</v>
      </c>
    </row>
    <row r="32" spans="1:10" ht="15.6" thickTop="1" thickBot="1" x14ac:dyDescent="0.35">
      <c r="A32" s="66" t="s">
        <v>92</v>
      </c>
      <c r="B32" s="6"/>
      <c r="C32" s="6"/>
      <c r="D32" s="6">
        <v>40.770000000000003</v>
      </c>
      <c r="E32" s="6">
        <v>41.49</v>
      </c>
      <c r="F32" s="5">
        <f>+E32-D32</f>
        <v>0.71999999999999886</v>
      </c>
      <c r="G32" s="5"/>
      <c r="H32" s="5"/>
      <c r="I32" s="5"/>
      <c r="J32" s="99">
        <f>+F32*H$2</f>
        <v>10.238399999999983</v>
      </c>
    </row>
    <row r="33" spans="1:10" ht="15.6" thickTop="1" thickBot="1" x14ac:dyDescent="0.35">
      <c r="A33" s="66" t="s">
        <v>93</v>
      </c>
      <c r="B33" s="6"/>
      <c r="C33" s="6"/>
      <c r="D33" s="6">
        <v>27.88</v>
      </c>
      <c r="E33" s="6">
        <v>28.14</v>
      </c>
      <c r="F33" s="5">
        <f t="shared" ref="F33:F96" si="1">+E33-D33</f>
        <v>0.26000000000000156</v>
      </c>
      <c r="G33" s="5"/>
      <c r="H33" s="5"/>
      <c r="I33" s="5"/>
      <c r="J33" s="99">
        <f t="shared" ref="J33:J82" si="2">+F33*H$2</f>
        <v>3.6972000000000218</v>
      </c>
    </row>
    <row r="34" spans="1:10" ht="15.6" thickTop="1" thickBot="1" x14ac:dyDescent="0.35">
      <c r="A34" s="66" t="s">
        <v>94</v>
      </c>
      <c r="B34" s="32"/>
      <c r="C34" s="5"/>
      <c r="D34" s="32">
        <v>48.27</v>
      </c>
      <c r="E34" s="32">
        <v>49.1</v>
      </c>
      <c r="F34" s="5">
        <f t="shared" si="1"/>
        <v>0.82999999999999829</v>
      </c>
      <c r="G34" s="5"/>
      <c r="H34" s="5"/>
      <c r="I34" s="5"/>
      <c r="J34" s="99">
        <f t="shared" si="2"/>
        <v>11.802599999999975</v>
      </c>
    </row>
    <row r="35" spans="1:10" ht="15.6" thickTop="1" thickBot="1" x14ac:dyDescent="0.35">
      <c r="A35" s="66" t="s">
        <v>95</v>
      </c>
      <c r="B35" s="32"/>
      <c r="C35" s="6"/>
      <c r="D35" s="32">
        <v>15.75</v>
      </c>
      <c r="E35" s="32">
        <v>15.9</v>
      </c>
      <c r="F35" s="5">
        <f t="shared" si="1"/>
        <v>0.15000000000000036</v>
      </c>
      <c r="G35" s="5"/>
      <c r="H35" s="5"/>
      <c r="I35" s="5"/>
      <c r="J35" s="99">
        <f t="shared" si="2"/>
        <v>2.1330000000000049</v>
      </c>
    </row>
    <row r="36" spans="1:10" ht="15.6" thickTop="1" thickBot="1" x14ac:dyDescent="0.35">
      <c r="A36" s="66" t="s">
        <v>96</v>
      </c>
      <c r="B36" s="32"/>
      <c r="C36" s="6"/>
      <c r="D36" s="32">
        <v>7.46</v>
      </c>
      <c r="E36" s="32">
        <v>7.46</v>
      </c>
      <c r="F36" s="5">
        <f t="shared" si="1"/>
        <v>0</v>
      </c>
      <c r="G36" s="5"/>
      <c r="H36" s="5"/>
      <c r="I36" s="5"/>
      <c r="J36" s="99">
        <f t="shared" si="2"/>
        <v>0</v>
      </c>
    </row>
    <row r="37" spans="1:10" ht="15.6" thickTop="1" thickBot="1" x14ac:dyDescent="0.35">
      <c r="A37" s="66" t="s">
        <v>97</v>
      </c>
      <c r="B37" s="32"/>
      <c r="C37" s="6"/>
      <c r="D37" s="32">
        <v>23.03</v>
      </c>
      <c r="E37" s="32">
        <v>23.03</v>
      </c>
      <c r="F37" s="5">
        <f t="shared" si="1"/>
        <v>0</v>
      </c>
      <c r="G37" s="5"/>
      <c r="H37" s="5"/>
      <c r="I37" s="5"/>
      <c r="J37" s="99">
        <f t="shared" si="2"/>
        <v>0</v>
      </c>
    </row>
    <row r="38" spans="1:10" ht="15.6" thickTop="1" thickBot="1" x14ac:dyDescent="0.35">
      <c r="A38" s="66" t="s">
        <v>98</v>
      </c>
      <c r="B38" s="32"/>
      <c r="C38" s="6"/>
      <c r="D38" s="32">
        <v>19</v>
      </c>
      <c r="E38" s="32">
        <v>19.82</v>
      </c>
      <c r="F38" s="5">
        <f t="shared" si="1"/>
        <v>0.82000000000000028</v>
      </c>
      <c r="G38" s="5"/>
      <c r="H38" s="5"/>
      <c r="I38" s="5"/>
      <c r="J38" s="99">
        <f t="shared" si="2"/>
        <v>11.660400000000003</v>
      </c>
    </row>
    <row r="39" spans="1:10" ht="15.6" thickTop="1" thickBot="1" x14ac:dyDescent="0.35">
      <c r="A39" s="66" t="s">
        <v>99</v>
      </c>
      <c r="B39" s="32"/>
      <c r="C39" s="6"/>
      <c r="D39" s="32">
        <v>34.369999999999997</v>
      </c>
      <c r="E39" s="32">
        <v>34.81</v>
      </c>
      <c r="F39" s="5">
        <f t="shared" si="1"/>
        <v>0.44000000000000483</v>
      </c>
      <c r="G39" s="5"/>
      <c r="H39" s="5"/>
      <c r="I39" s="5"/>
      <c r="J39" s="99">
        <f t="shared" si="2"/>
        <v>6.2568000000000685</v>
      </c>
    </row>
    <row r="40" spans="1:10" ht="15.6" thickTop="1" thickBot="1" x14ac:dyDescent="0.35">
      <c r="A40" s="66" t="s">
        <v>100</v>
      </c>
      <c r="B40" s="32"/>
      <c r="C40" s="6"/>
      <c r="D40" s="32">
        <v>14.64</v>
      </c>
      <c r="E40" s="32">
        <v>14.64</v>
      </c>
      <c r="F40" s="5">
        <f t="shared" si="1"/>
        <v>0</v>
      </c>
      <c r="G40" s="5"/>
      <c r="H40" s="5"/>
      <c r="I40" s="5"/>
      <c r="J40" s="99">
        <f t="shared" si="2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0.63</v>
      </c>
      <c r="E41" s="32">
        <v>0.75</v>
      </c>
      <c r="F41" s="5">
        <f t="shared" si="1"/>
        <v>0.12</v>
      </c>
      <c r="G41" s="5"/>
      <c r="H41" s="5"/>
      <c r="I41" s="5"/>
      <c r="J41" s="99">
        <f t="shared" si="2"/>
        <v>1.7063999999999997</v>
      </c>
    </row>
    <row r="42" spans="1:10" ht="15.6" thickTop="1" thickBot="1" x14ac:dyDescent="0.35">
      <c r="A42" s="66" t="s">
        <v>102</v>
      </c>
      <c r="B42" s="32"/>
      <c r="C42" s="6"/>
      <c r="D42" s="32">
        <v>3.22</v>
      </c>
      <c r="E42" s="32">
        <v>3.29</v>
      </c>
      <c r="F42" s="5">
        <f t="shared" si="1"/>
        <v>6.999999999999984E-2</v>
      </c>
      <c r="G42" s="5"/>
      <c r="H42" s="5"/>
      <c r="I42" s="5"/>
      <c r="J42" s="99">
        <f t="shared" si="2"/>
        <v>0.99539999999999762</v>
      </c>
    </row>
    <row r="43" spans="1:10" ht="15.6" thickTop="1" thickBot="1" x14ac:dyDescent="0.35">
      <c r="A43" s="66" t="s">
        <v>103</v>
      </c>
      <c r="B43" s="32"/>
      <c r="C43" s="6"/>
      <c r="D43" s="32">
        <v>21.28</v>
      </c>
      <c r="E43" s="32">
        <v>22.13</v>
      </c>
      <c r="F43" s="5">
        <f t="shared" si="1"/>
        <v>0.84999999999999787</v>
      </c>
      <c r="G43" s="5"/>
      <c r="H43" s="5"/>
      <c r="I43" s="5"/>
      <c r="J43" s="99">
        <f t="shared" si="2"/>
        <v>12.08699999999997</v>
      </c>
    </row>
    <row r="44" spans="1:10" ht="15.6" thickTop="1" thickBot="1" x14ac:dyDescent="0.35">
      <c r="A44" s="66" t="s">
        <v>104</v>
      </c>
      <c r="B44" s="32"/>
      <c r="C44" s="10"/>
      <c r="D44" s="32">
        <v>50.02</v>
      </c>
      <c r="E44" s="32">
        <v>50.53</v>
      </c>
      <c r="F44" s="5">
        <f t="shared" si="1"/>
        <v>0.50999999999999801</v>
      </c>
      <c r="G44" s="5"/>
      <c r="H44" s="5"/>
      <c r="I44" s="5"/>
      <c r="J44" s="99">
        <f t="shared" si="2"/>
        <v>7.2521999999999709</v>
      </c>
    </row>
    <row r="45" spans="1:10" ht="15.6" thickTop="1" thickBot="1" x14ac:dyDescent="0.35">
      <c r="A45" s="66" t="s">
        <v>105</v>
      </c>
      <c r="B45" s="32"/>
      <c r="C45" s="10"/>
      <c r="D45" s="32">
        <v>67.099999999999994</v>
      </c>
      <c r="E45" s="32">
        <v>70.03</v>
      </c>
      <c r="F45" s="5">
        <f>+E45-D45</f>
        <v>2.9300000000000068</v>
      </c>
      <c r="G45" s="5"/>
      <c r="H45" s="5"/>
      <c r="I45" s="5"/>
      <c r="J45" s="99">
        <f t="shared" si="2"/>
        <v>41.664600000000092</v>
      </c>
    </row>
    <row r="46" spans="1:10" ht="15.6" thickTop="1" thickBot="1" x14ac:dyDescent="0.35">
      <c r="A46" s="66" t="s">
        <v>106</v>
      </c>
      <c r="B46" s="32"/>
      <c r="C46" s="10"/>
      <c r="D46" s="32">
        <v>87.48</v>
      </c>
      <c r="E46" s="32">
        <v>87.61</v>
      </c>
      <c r="F46" s="5">
        <f t="shared" si="1"/>
        <v>0.12999999999999545</v>
      </c>
      <c r="G46" s="5"/>
      <c r="H46" s="5"/>
      <c r="I46" s="5"/>
      <c r="J46" s="99">
        <f t="shared" si="2"/>
        <v>1.8485999999999352</v>
      </c>
    </row>
    <row r="47" spans="1:10" ht="15.6" thickTop="1" thickBot="1" x14ac:dyDescent="0.35">
      <c r="A47" s="66" t="s">
        <v>18</v>
      </c>
      <c r="B47" s="32"/>
      <c r="C47" s="10"/>
      <c r="D47" s="32">
        <v>2.0499999999999998</v>
      </c>
      <c r="E47" s="32">
        <v>2.0499999999999998</v>
      </c>
      <c r="F47" s="5">
        <f t="shared" si="1"/>
        <v>0</v>
      </c>
      <c r="G47" s="5"/>
      <c r="H47" s="5"/>
      <c r="I47" s="5"/>
      <c r="J47" s="99">
        <f t="shared" si="2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82.99</v>
      </c>
      <c r="E48" s="32">
        <v>84.31</v>
      </c>
      <c r="F48" s="5">
        <f t="shared" si="1"/>
        <v>1.3200000000000074</v>
      </c>
      <c r="G48" s="5"/>
      <c r="H48" s="5"/>
      <c r="I48" s="5"/>
      <c r="J48" s="99">
        <f t="shared" si="2"/>
        <v>18.770400000000105</v>
      </c>
    </row>
    <row r="49" spans="1:10" ht="15.6" thickTop="1" thickBot="1" x14ac:dyDescent="0.35">
      <c r="A49" s="66" t="s">
        <v>107</v>
      </c>
      <c r="B49" s="32"/>
      <c r="C49" s="10"/>
      <c r="D49" s="32">
        <v>51.89</v>
      </c>
      <c r="E49" s="32">
        <v>53.54</v>
      </c>
      <c r="F49" s="5">
        <f t="shared" si="1"/>
        <v>1.6499999999999986</v>
      </c>
      <c r="G49" s="5"/>
      <c r="H49" s="5"/>
      <c r="I49" s="5"/>
      <c r="J49" s="99">
        <f t="shared" si="2"/>
        <v>23.46299999999998</v>
      </c>
    </row>
    <row r="50" spans="1:10" ht="15.6" thickTop="1" thickBot="1" x14ac:dyDescent="0.35">
      <c r="A50" s="66" t="s">
        <v>108</v>
      </c>
      <c r="B50" s="32"/>
      <c r="C50" s="10"/>
      <c r="D50" s="32">
        <v>6.2</v>
      </c>
      <c r="E50" s="32">
        <v>6.2</v>
      </c>
      <c r="F50" s="5">
        <f t="shared" si="1"/>
        <v>0</v>
      </c>
      <c r="G50" s="5"/>
      <c r="H50" s="5"/>
      <c r="I50" s="5"/>
      <c r="J50" s="99">
        <f t="shared" si="2"/>
        <v>0</v>
      </c>
    </row>
    <row r="51" spans="1:10" ht="15.6" thickTop="1" thickBot="1" x14ac:dyDescent="0.35">
      <c r="A51" s="66" t="s">
        <v>20</v>
      </c>
      <c r="B51" s="32"/>
      <c r="C51" s="10"/>
      <c r="D51" s="32">
        <v>31.99</v>
      </c>
      <c r="E51" s="32">
        <v>32.67</v>
      </c>
      <c r="F51" s="5">
        <f t="shared" si="1"/>
        <v>0.68000000000000327</v>
      </c>
      <c r="G51" s="5"/>
      <c r="H51" s="5"/>
      <c r="I51" s="5"/>
      <c r="J51" s="99">
        <f t="shared" si="2"/>
        <v>9.6696000000000453</v>
      </c>
    </row>
    <row r="52" spans="1:10" ht="15.6" thickTop="1" thickBot="1" x14ac:dyDescent="0.35">
      <c r="A52" s="66" t="s">
        <v>21</v>
      </c>
      <c r="B52" s="32"/>
      <c r="C52" s="10"/>
      <c r="D52" s="32">
        <v>5.14</v>
      </c>
      <c r="E52" s="32">
        <v>5.47</v>
      </c>
      <c r="F52" s="5">
        <f t="shared" si="1"/>
        <v>0.33000000000000007</v>
      </c>
      <c r="G52" s="5"/>
      <c r="H52" s="5"/>
      <c r="I52" s="5"/>
      <c r="J52" s="99">
        <f t="shared" si="2"/>
        <v>4.6926000000000005</v>
      </c>
    </row>
    <row r="53" spans="1:10" ht="15.6" thickTop="1" thickBot="1" x14ac:dyDescent="0.35">
      <c r="A53" s="66" t="s">
        <v>22</v>
      </c>
      <c r="B53" s="32"/>
      <c r="C53" s="10"/>
      <c r="D53" s="32">
        <v>63.78</v>
      </c>
      <c r="E53" s="32">
        <v>64.73</v>
      </c>
      <c r="F53" s="5">
        <f t="shared" si="1"/>
        <v>0.95000000000000284</v>
      </c>
      <c r="G53" s="5"/>
      <c r="H53" s="5"/>
      <c r="I53" s="5"/>
      <c r="J53" s="99">
        <f t="shared" si="2"/>
        <v>13.509000000000039</v>
      </c>
    </row>
    <row r="54" spans="1:10" ht="15.6" thickTop="1" thickBot="1" x14ac:dyDescent="0.35">
      <c r="A54" s="66" t="s">
        <v>23</v>
      </c>
      <c r="B54" s="32"/>
      <c r="C54" s="10"/>
      <c r="D54" s="32">
        <v>16.45</v>
      </c>
      <c r="E54" s="32">
        <v>16.75</v>
      </c>
      <c r="F54" s="5">
        <f t="shared" si="1"/>
        <v>0.30000000000000071</v>
      </c>
      <c r="G54" s="5"/>
      <c r="H54" s="5"/>
      <c r="I54" s="5"/>
      <c r="J54" s="99">
        <f t="shared" si="2"/>
        <v>4.2660000000000098</v>
      </c>
    </row>
    <row r="55" spans="1:10" ht="15.6" thickTop="1" thickBot="1" x14ac:dyDescent="0.35">
      <c r="A55" s="66" t="s">
        <v>24</v>
      </c>
      <c r="B55" s="32"/>
      <c r="C55" s="10"/>
      <c r="D55" s="32">
        <v>13.44</v>
      </c>
      <c r="E55" s="32">
        <v>13.79</v>
      </c>
      <c r="F55" s="5">
        <f t="shared" si="1"/>
        <v>0.34999999999999964</v>
      </c>
      <c r="G55" s="5"/>
      <c r="H55" s="5"/>
      <c r="I55" s="5"/>
      <c r="J55" s="99">
        <f t="shared" si="2"/>
        <v>4.976999999999995</v>
      </c>
    </row>
    <row r="56" spans="1:10" ht="15.6" thickTop="1" thickBot="1" x14ac:dyDescent="0.35">
      <c r="A56" s="66" t="s">
        <v>25</v>
      </c>
      <c r="B56" s="32"/>
      <c r="C56" s="10"/>
      <c r="D56" s="32">
        <v>2.2799999999999998</v>
      </c>
      <c r="E56" s="32">
        <v>2.2799999999999998</v>
      </c>
      <c r="F56" s="5">
        <f t="shared" si="1"/>
        <v>0</v>
      </c>
      <c r="G56" s="5"/>
      <c r="H56" s="5"/>
      <c r="I56" s="5"/>
      <c r="J56" s="99">
        <f t="shared" si="2"/>
        <v>0</v>
      </c>
    </row>
    <row r="57" spans="1:10" ht="15.6" thickTop="1" thickBot="1" x14ac:dyDescent="0.35">
      <c r="A57" s="66" t="s">
        <v>26</v>
      </c>
      <c r="B57" s="32"/>
      <c r="C57" s="10"/>
      <c r="D57" s="32">
        <v>20.99</v>
      </c>
      <c r="E57" s="32">
        <v>21.76</v>
      </c>
      <c r="F57" s="5">
        <f t="shared" si="1"/>
        <v>0.77000000000000313</v>
      </c>
      <c r="G57" s="5"/>
      <c r="H57" s="5"/>
      <c r="I57" s="5"/>
      <c r="J57" s="99">
        <f t="shared" si="2"/>
        <v>10.949400000000043</v>
      </c>
    </row>
    <row r="58" spans="1:10" ht="15.6" thickTop="1" thickBot="1" x14ac:dyDescent="0.35">
      <c r="A58" s="66" t="s">
        <v>27</v>
      </c>
      <c r="B58" s="32"/>
      <c r="C58" s="10"/>
      <c r="D58" s="32">
        <v>31.96</v>
      </c>
      <c r="E58" s="32">
        <v>32.950000000000003</v>
      </c>
      <c r="F58" s="5">
        <f t="shared" si="1"/>
        <v>0.99000000000000199</v>
      </c>
      <c r="G58" s="5"/>
      <c r="H58" s="5"/>
      <c r="I58" s="5"/>
      <c r="J58" s="99">
        <f t="shared" si="2"/>
        <v>14.077800000000027</v>
      </c>
    </row>
    <row r="59" spans="1:10" ht="15.6" thickTop="1" thickBot="1" x14ac:dyDescent="0.35">
      <c r="A59" s="66" t="s">
        <v>109</v>
      </c>
      <c r="B59" s="32"/>
      <c r="C59" s="10"/>
      <c r="D59" s="32">
        <v>0.11</v>
      </c>
      <c r="E59" s="32">
        <v>0.31</v>
      </c>
      <c r="F59" s="5">
        <f t="shared" si="1"/>
        <v>0.2</v>
      </c>
      <c r="G59" s="5"/>
      <c r="H59" s="5"/>
      <c r="I59" s="5"/>
      <c r="J59" s="99">
        <f t="shared" si="2"/>
        <v>2.8439999999999999</v>
      </c>
    </row>
    <row r="60" spans="1:10" ht="15.6" thickTop="1" thickBot="1" x14ac:dyDescent="0.35">
      <c r="A60" s="66" t="s">
        <v>28</v>
      </c>
      <c r="B60" s="32"/>
      <c r="C60" s="10"/>
      <c r="D60" s="32">
        <v>10.28</v>
      </c>
      <c r="E60" s="32">
        <v>10.28</v>
      </c>
      <c r="F60" s="5">
        <f t="shared" si="1"/>
        <v>0</v>
      </c>
      <c r="G60" s="5"/>
      <c r="H60" s="5"/>
      <c r="I60" s="5"/>
      <c r="J60" s="99">
        <f t="shared" si="2"/>
        <v>0</v>
      </c>
    </row>
    <row r="61" spans="1:10" ht="15.6" thickTop="1" thickBot="1" x14ac:dyDescent="0.35">
      <c r="A61" s="66" t="s">
        <v>29</v>
      </c>
      <c r="B61" s="32"/>
      <c r="C61" s="10"/>
      <c r="D61" s="32">
        <v>35.01</v>
      </c>
      <c r="E61" s="32">
        <v>35.01</v>
      </c>
      <c r="F61" s="5">
        <f t="shared" si="1"/>
        <v>0</v>
      </c>
      <c r="G61" s="5"/>
      <c r="H61" s="5"/>
      <c r="I61" s="5"/>
      <c r="J61" s="99">
        <f t="shared" si="2"/>
        <v>0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1"/>
        <v>0</v>
      </c>
      <c r="G62" s="5"/>
      <c r="H62" s="5"/>
      <c r="I62" s="5"/>
      <c r="J62" s="99">
        <f t="shared" si="2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8.34</v>
      </c>
      <c r="E63" s="32">
        <v>9.8000000000000007</v>
      </c>
      <c r="F63" s="5">
        <f t="shared" si="1"/>
        <v>1.4600000000000009</v>
      </c>
      <c r="G63" s="5"/>
      <c r="H63" s="5"/>
      <c r="I63" s="5"/>
      <c r="J63" s="99">
        <f t="shared" si="2"/>
        <v>20.761200000000009</v>
      </c>
    </row>
    <row r="64" spans="1:10" ht="15.6" thickTop="1" thickBot="1" x14ac:dyDescent="0.35">
      <c r="A64" s="66" t="s">
        <v>32</v>
      </c>
      <c r="B64" s="32"/>
      <c r="C64" s="10"/>
      <c r="D64" s="32">
        <v>41.58</v>
      </c>
      <c r="E64" s="32">
        <v>42.22</v>
      </c>
      <c r="F64" s="5">
        <f t="shared" si="1"/>
        <v>0.64000000000000057</v>
      </c>
      <c r="G64" s="5"/>
      <c r="H64" s="5"/>
      <c r="I64" s="5"/>
      <c r="J64" s="99">
        <f t="shared" si="2"/>
        <v>9.1008000000000067</v>
      </c>
    </row>
    <row r="65" spans="1:10" ht="15.6" thickTop="1" thickBot="1" x14ac:dyDescent="0.35">
      <c r="A65" s="66" t="s">
        <v>33</v>
      </c>
      <c r="B65" s="32"/>
      <c r="C65" s="10"/>
      <c r="D65" s="32">
        <v>22.52</v>
      </c>
      <c r="E65" s="32">
        <v>23.07</v>
      </c>
      <c r="F65" s="5">
        <f t="shared" si="1"/>
        <v>0.55000000000000071</v>
      </c>
      <c r="G65" s="5"/>
      <c r="H65" s="5"/>
      <c r="I65" s="5"/>
      <c r="J65" s="99">
        <f t="shared" si="2"/>
        <v>7.8210000000000095</v>
      </c>
    </row>
    <row r="66" spans="1:10" ht="15.6" thickTop="1" thickBot="1" x14ac:dyDescent="0.35">
      <c r="A66" s="66" t="s">
        <v>34</v>
      </c>
      <c r="B66" s="32"/>
      <c r="C66" s="10"/>
      <c r="D66" s="32">
        <v>17.100000000000001</v>
      </c>
      <c r="E66" s="32">
        <v>18.04</v>
      </c>
      <c r="F66" s="5">
        <f t="shared" si="1"/>
        <v>0.93999999999999773</v>
      </c>
      <c r="G66" s="5"/>
      <c r="H66" s="5"/>
      <c r="I66" s="5"/>
      <c r="J66" s="99">
        <f t="shared" si="2"/>
        <v>13.366799999999966</v>
      </c>
    </row>
    <row r="67" spans="1:10" ht="15.6" thickTop="1" thickBot="1" x14ac:dyDescent="0.35">
      <c r="A67" s="66" t="s">
        <v>110</v>
      </c>
      <c r="B67" s="32"/>
      <c r="C67" s="10"/>
      <c r="D67" s="32">
        <v>1</v>
      </c>
      <c r="E67" s="32">
        <v>1</v>
      </c>
      <c r="F67" s="5">
        <f t="shared" si="1"/>
        <v>0</v>
      </c>
      <c r="G67" s="5"/>
      <c r="H67" s="5"/>
      <c r="I67" s="5"/>
      <c r="J67" s="99">
        <f t="shared" si="2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54.85</v>
      </c>
      <c r="E68" s="32">
        <v>55.66</v>
      </c>
      <c r="F68" s="5">
        <f t="shared" si="1"/>
        <v>0.80999999999999517</v>
      </c>
      <c r="G68" s="5"/>
      <c r="H68" s="5"/>
      <c r="I68" s="5"/>
      <c r="J68" s="99">
        <f t="shared" si="2"/>
        <v>11.518199999999931</v>
      </c>
    </row>
    <row r="69" spans="1:10" ht="15.6" thickTop="1" thickBot="1" x14ac:dyDescent="0.35">
      <c r="A69" s="66" t="s">
        <v>111</v>
      </c>
      <c r="B69" s="32"/>
      <c r="C69" s="10"/>
      <c r="D69" s="32">
        <v>1.41</v>
      </c>
      <c r="E69" s="32">
        <v>1.41</v>
      </c>
      <c r="F69" s="5">
        <f t="shared" si="1"/>
        <v>0</v>
      </c>
      <c r="G69" s="5"/>
      <c r="H69" s="5"/>
      <c r="I69" s="5"/>
      <c r="J69" s="99">
        <f t="shared" si="2"/>
        <v>0</v>
      </c>
    </row>
    <row r="70" spans="1:10" ht="15.6" thickTop="1" thickBot="1" x14ac:dyDescent="0.35">
      <c r="A70" s="66" t="s">
        <v>36</v>
      </c>
      <c r="B70" s="32"/>
      <c r="C70" s="10"/>
      <c r="D70" s="32">
        <v>56.2</v>
      </c>
      <c r="E70" s="32">
        <v>56.9</v>
      </c>
      <c r="F70" s="5">
        <f t="shared" si="1"/>
        <v>0.69999999999999574</v>
      </c>
      <c r="G70" s="5"/>
      <c r="H70" s="5"/>
      <c r="I70" s="5"/>
      <c r="J70" s="99">
        <f t="shared" si="2"/>
        <v>9.9539999999999385</v>
      </c>
    </row>
    <row r="71" spans="1:10" ht="15.6" thickTop="1" thickBot="1" x14ac:dyDescent="0.35">
      <c r="A71" s="66" t="s">
        <v>37</v>
      </c>
      <c r="B71" s="32"/>
      <c r="C71" s="10"/>
      <c r="D71" s="32">
        <v>22.94</v>
      </c>
      <c r="E71" s="32">
        <v>23.15</v>
      </c>
      <c r="F71" s="5">
        <f t="shared" si="1"/>
        <v>0.2099999999999973</v>
      </c>
      <c r="G71" s="5"/>
      <c r="H71" s="5"/>
      <c r="I71" s="5"/>
      <c r="J71" s="99">
        <f t="shared" si="2"/>
        <v>2.9861999999999616</v>
      </c>
    </row>
    <row r="72" spans="1:10" ht="15.6" thickTop="1" thickBot="1" x14ac:dyDescent="0.35">
      <c r="A72" s="66" t="s">
        <v>38</v>
      </c>
      <c r="B72" s="32"/>
      <c r="C72" s="10"/>
      <c r="D72" s="32">
        <v>2.21</v>
      </c>
      <c r="E72" s="32">
        <v>2.21</v>
      </c>
      <c r="F72" s="5">
        <f t="shared" si="1"/>
        <v>0</v>
      </c>
      <c r="G72" s="5"/>
      <c r="H72" s="5"/>
      <c r="I72" s="5"/>
      <c r="J72" s="99">
        <f t="shared" si="2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1.5</v>
      </c>
      <c r="E73" s="32">
        <v>1.5</v>
      </c>
      <c r="F73" s="5">
        <f t="shared" si="1"/>
        <v>0</v>
      </c>
      <c r="G73" s="5"/>
      <c r="H73" s="5"/>
      <c r="I73" s="5"/>
      <c r="J73" s="99">
        <f t="shared" si="2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2.91</v>
      </c>
      <c r="E74" s="32">
        <v>2.91</v>
      </c>
      <c r="F74" s="5">
        <f t="shared" si="1"/>
        <v>0</v>
      </c>
      <c r="G74" s="5"/>
      <c r="H74" s="5"/>
      <c r="I74" s="5"/>
      <c r="J74" s="99">
        <f t="shared" si="2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1.2</v>
      </c>
      <c r="E75" s="32">
        <v>1.2</v>
      </c>
      <c r="F75" s="5">
        <f t="shared" si="1"/>
        <v>0</v>
      </c>
      <c r="G75" s="5"/>
      <c r="H75" s="5"/>
      <c r="I75" s="5"/>
      <c r="J75" s="99">
        <f t="shared" si="2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16.95</v>
      </c>
      <c r="E76" s="32">
        <v>17.37</v>
      </c>
      <c r="F76" s="5">
        <f t="shared" si="1"/>
        <v>0.42000000000000171</v>
      </c>
      <c r="G76" s="5"/>
      <c r="H76" s="5"/>
      <c r="I76" s="5"/>
      <c r="J76" s="99">
        <f t="shared" si="2"/>
        <v>5.9724000000000235</v>
      </c>
    </row>
    <row r="77" spans="1:10" ht="15.6" thickTop="1" thickBot="1" x14ac:dyDescent="0.35">
      <c r="A77" s="66" t="s">
        <v>114</v>
      </c>
      <c r="B77" s="32"/>
      <c r="C77" s="10"/>
      <c r="D77" s="32">
        <v>10.050000000000001</v>
      </c>
      <c r="E77" s="32">
        <v>10.050000000000001</v>
      </c>
      <c r="F77" s="5">
        <f t="shared" si="1"/>
        <v>0</v>
      </c>
      <c r="G77" s="5"/>
      <c r="H77" s="5"/>
      <c r="I77" s="5"/>
      <c r="J77" s="99">
        <f t="shared" si="2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1.97</v>
      </c>
      <c r="E78" s="32">
        <v>1.97</v>
      </c>
      <c r="F78" s="5">
        <f t="shared" si="1"/>
        <v>0</v>
      </c>
      <c r="G78" s="5"/>
      <c r="H78" s="5"/>
      <c r="I78" s="5"/>
      <c r="J78" s="99">
        <f t="shared" si="2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5.71</v>
      </c>
      <c r="E79" s="32">
        <v>5.71</v>
      </c>
      <c r="F79" s="5">
        <f t="shared" si="1"/>
        <v>0</v>
      </c>
      <c r="G79" s="5"/>
      <c r="H79" s="5"/>
      <c r="I79" s="5"/>
      <c r="J79" s="99">
        <f t="shared" si="2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3.18</v>
      </c>
      <c r="E80" s="32">
        <v>3.42</v>
      </c>
      <c r="F80" s="5">
        <f t="shared" si="1"/>
        <v>0.23999999999999977</v>
      </c>
      <c r="G80" s="5"/>
      <c r="H80" s="5"/>
      <c r="I80" s="5"/>
      <c r="J80" s="99">
        <f t="shared" si="2"/>
        <v>3.4127999999999963</v>
      </c>
    </row>
    <row r="81" spans="1:11" ht="15.6" thickTop="1" thickBot="1" x14ac:dyDescent="0.35">
      <c r="A81" s="66" t="s">
        <v>42</v>
      </c>
      <c r="B81" s="32"/>
      <c r="C81" s="10"/>
      <c r="D81" s="32">
        <v>6.33</v>
      </c>
      <c r="E81" s="32">
        <v>6.54</v>
      </c>
      <c r="F81" s="5">
        <f t="shared" si="1"/>
        <v>0.20999999999999996</v>
      </c>
      <c r="G81" s="5"/>
      <c r="H81" s="5"/>
      <c r="I81" s="5"/>
      <c r="J81" s="99">
        <f t="shared" si="2"/>
        <v>2.9861999999999993</v>
      </c>
    </row>
    <row r="82" spans="1:11" ht="15" thickTop="1" x14ac:dyDescent="0.3">
      <c r="A82" s="66" t="s">
        <v>117</v>
      </c>
      <c r="B82" s="32"/>
      <c r="C82" s="10"/>
      <c r="D82" s="32">
        <v>1.57</v>
      </c>
      <c r="E82" s="32">
        <v>1.57</v>
      </c>
      <c r="F82" s="5">
        <f t="shared" si="1"/>
        <v>0</v>
      </c>
      <c r="G82" s="5"/>
      <c r="H82" s="5"/>
      <c r="I82" s="5"/>
      <c r="J82" s="99">
        <f t="shared" si="2"/>
        <v>0</v>
      </c>
      <c r="K82" s="56">
        <f>SUM(J14:J82)</f>
        <v>504.44100000000003</v>
      </c>
    </row>
    <row r="83" spans="1:11" x14ac:dyDescent="0.3">
      <c r="A83" s="68" t="s">
        <v>43</v>
      </c>
      <c r="B83" s="32"/>
      <c r="C83" s="10"/>
      <c r="D83" s="32">
        <v>220.05</v>
      </c>
      <c r="E83" s="32">
        <v>229.33</v>
      </c>
      <c r="F83" s="5">
        <f t="shared" si="1"/>
        <v>9.2800000000000011</v>
      </c>
      <c r="G83" s="5"/>
      <c r="H83" s="5"/>
      <c r="I83" s="5"/>
      <c r="J83" s="7">
        <f>+F83*H$5</f>
        <v>75.42577777777781</v>
      </c>
    </row>
    <row r="84" spans="1:11" x14ac:dyDescent="0.3">
      <c r="A84" s="68" t="s">
        <v>44</v>
      </c>
      <c r="B84" s="32"/>
      <c r="C84" s="10"/>
      <c r="D84" s="32">
        <v>236.69</v>
      </c>
      <c r="E84" s="32">
        <v>244.32</v>
      </c>
      <c r="F84" s="5">
        <f t="shared" si="1"/>
        <v>7.6299999999999955</v>
      </c>
      <c r="G84" s="33"/>
      <c r="H84" s="5"/>
      <c r="I84" s="5"/>
      <c r="J84" s="7">
        <f t="shared" ref="J84:J147" si="3">+F84*H$5</f>
        <v>62.014944444444424</v>
      </c>
    </row>
    <row r="85" spans="1:11" x14ac:dyDescent="0.3">
      <c r="A85" s="68" t="s">
        <v>118</v>
      </c>
      <c r="B85" s="32"/>
      <c r="C85" s="10"/>
      <c r="D85" s="32">
        <v>311.02</v>
      </c>
      <c r="E85" s="32">
        <v>321.12</v>
      </c>
      <c r="F85" s="5">
        <f t="shared" si="1"/>
        <v>10.100000000000023</v>
      </c>
      <c r="G85" s="33"/>
      <c r="H85" s="5"/>
      <c r="I85" s="5"/>
      <c r="J85" s="7">
        <f t="shared" si="3"/>
        <v>82.090555555555767</v>
      </c>
    </row>
    <row r="86" spans="1:11" x14ac:dyDescent="0.3">
      <c r="A86" s="68" t="s">
        <v>119</v>
      </c>
      <c r="B86" s="32"/>
      <c r="C86" s="10"/>
      <c r="D86" s="32">
        <v>91.03</v>
      </c>
      <c r="E86" s="32">
        <v>95.31</v>
      </c>
      <c r="F86" s="5">
        <f t="shared" si="1"/>
        <v>4.2800000000000011</v>
      </c>
      <c r="G86" s="33"/>
      <c r="H86" s="5"/>
      <c r="I86" s="5"/>
      <c r="J86" s="7">
        <f t="shared" si="3"/>
        <v>34.78688888888891</v>
      </c>
    </row>
    <row r="87" spans="1:11" x14ac:dyDescent="0.3">
      <c r="A87" s="68" t="s">
        <v>45</v>
      </c>
      <c r="B87" s="32"/>
      <c r="C87" s="10"/>
      <c r="D87" s="32">
        <v>187.34</v>
      </c>
      <c r="E87" s="32">
        <v>192.01</v>
      </c>
      <c r="F87" s="5">
        <f t="shared" si="1"/>
        <v>4.6699999999999875</v>
      </c>
      <c r="G87" s="33"/>
      <c r="H87" s="5"/>
      <c r="I87" s="5"/>
      <c r="J87" s="7">
        <f t="shared" si="3"/>
        <v>37.956722222222133</v>
      </c>
    </row>
    <row r="88" spans="1:11" x14ac:dyDescent="0.3">
      <c r="A88" s="68" t="s">
        <v>46</v>
      </c>
      <c r="B88" s="32"/>
      <c r="C88" s="10"/>
      <c r="D88" s="32">
        <v>379.21</v>
      </c>
      <c r="E88" s="32">
        <v>382.22</v>
      </c>
      <c r="F88" s="5">
        <f t="shared" si="1"/>
        <v>3.0100000000000477</v>
      </c>
      <c r="G88" s="33"/>
      <c r="H88" s="5"/>
      <c r="I88" s="5"/>
      <c r="J88" s="7">
        <f t="shared" si="3"/>
        <v>24.464611111111505</v>
      </c>
    </row>
    <row r="89" spans="1:11" x14ac:dyDescent="0.3">
      <c r="A89" s="68" t="s">
        <v>47</v>
      </c>
      <c r="B89" s="32"/>
      <c r="C89" s="10"/>
      <c r="D89" s="32">
        <v>70.13</v>
      </c>
      <c r="E89" s="32">
        <v>71.58</v>
      </c>
      <c r="F89" s="5">
        <f t="shared" si="1"/>
        <v>1.4500000000000028</v>
      </c>
      <c r="G89" s="33"/>
      <c r="H89" s="5"/>
      <c r="I89" s="5"/>
      <c r="J89" s="7">
        <f t="shared" si="3"/>
        <v>11.785277777777804</v>
      </c>
    </row>
    <row r="90" spans="1:11" x14ac:dyDescent="0.3">
      <c r="A90" s="68" t="s">
        <v>48</v>
      </c>
      <c r="B90" s="32"/>
      <c r="C90" s="10"/>
      <c r="D90" s="32">
        <v>308.18</v>
      </c>
      <c r="E90" s="32">
        <v>320.12</v>
      </c>
      <c r="F90" s="5">
        <f t="shared" si="1"/>
        <v>11.939999999999998</v>
      </c>
      <c r="G90" s="33"/>
      <c r="H90" s="5"/>
      <c r="I90" s="5"/>
      <c r="J90" s="7">
        <f t="shared" si="3"/>
        <v>97.045666666666676</v>
      </c>
    </row>
    <row r="91" spans="1:11" x14ac:dyDescent="0.3">
      <c r="A91" s="68" t="s">
        <v>49</v>
      </c>
      <c r="B91" s="32"/>
      <c r="C91" s="10"/>
      <c r="D91" s="32">
        <v>370.24</v>
      </c>
      <c r="E91" s="32">
        <v>380.35</v>
      </c>
      <c r="F91" s="5">
        <f t="shared" si="1"/>
        <v>10.110000000000014</v>
      </c>
      <c r="G91" s="33"/>
      <c r="H91" s="5"/>
      <c r="I91" s="5"/>
      <c r="J91" s="7">
        <f t="shared" si="3"/>
        <v>82.171833333333467</v>
      </c>
    </row>
    <row r="92" spans="1:11" x14ac:dyDescent="0.3">
      <c r="A92" s="68" t="s">
        <v>50</v>
      </c>
      <c r="B92" s="32"/>
      <c r="C92" s="10"/>
      <c r="D92" s="32">
        <v>531.44000000000005</v>
      </c>
      <c r="E92" s="32">
        <v>538.34</v>
      </c>
      <c r="F92" s="5">
        <f t="shared" si="1"/>
        <v>6.8999999999999773</v>
      </c>
      <c r="G92" s="33"/>
      <c r="H92" s="5"/>
      <c r="I92" s="5"/>
      <c r="J92" s="7">
        <f t="shared" si="3"/>
        <v>56.0816666666665</v>
      </c>
    </row>
    <row r="93" spans="1:11" x14ac:dyDescent="0.3">
      <c r="A93" s="68" t="s">
        <v>51</v>
      </c>
      <c r="B93" s="32"/>
      <c r="C93" s="10"/>
      <c r="D93" s="32">
        <v>173.46</v>
      </c>
      <c r="E93" s="32">
        <v>177.04</v>
      </c>
      <c r="F93" s="5">
        <f t="shared" si="1"/>
        <v>3.5799999999999841</v>
      </c>
      <c r="G93" s="33"/>
      <c r="H93" s="5"/>
      <c r="I93" s="5"/>
      <c r="J93" s="7">
        <f t="shared" si="3"/>
        <v>29.097444444444324</v>
      </c>
    </row>
    <row r="94" spans="1:11" x14ac:dyDescent="0.3">
      <c r="A94" s="68" t="s">
        <v>52</v>
      </c>
      <c r="B94" s="32"/>
      <c r="C94" s="10"/>
      <c r="D94" s="32">
        <v>115.12</v>
      </c>
      <c r="E94" s="32">
        <v>124.24</v>
      </c>
      <c r="F94" s="5">
        <f t="shared" si="1"/>
        <v>9.1199999999999903</v>
      </c>
      <c r="G94" s="33"/>
      <c r="H94" s="5"/>
      <c r="I94" s="5"/>
      <c r="J94" s="7">
        <f t="shared" si="3"/>
        <v>74.125333333333273</v>
      </c>
    </row>
    <row r="95" spans="1:11" x14ac:dyDescent="0.3">
      <c r="A95" s="68" t="s">
        <v>120</v>
      </c>
      <c r="B95" s="32"/>
      <c r="C95" s="10"/>
      <c r="D95" s="32">
        <v>580.54</v>
      </c>
      <c r="E95" s="32">
        <v>593.79</v>
      </c>
      <c r="F95" s="5">
        <f t="shared" si="1"/>
        <v>13.25</v>
      </c>
      <c r="G95" s="33"/>
      <c r="H95" s="5"/>
      <c r="I95" s="5"/>
      <c r="J95" s="7">
        <f t="shared" si="3"/>
        <v>107.69305555555559</v>
      </c>
    </row>
    <row r="96" spans="1:11" x14ac:dyDescent="0.3">
      <c r="A96" s="68" t="s">
        <v>53</v>
      </c>
      <c r="B96" s="32"/>
      <c r="C96" s="10"/>
      <c r="D96" s="32">
        <v>263.89</v>
      </c>
      <c r="E96" s="32">
        <v>269.13</v>
      </c>
      <c r="F96" s="5">
        <f t="shared" si="1"/>
        <v>5.2400000000000091</v>
      </c>
      <c r="G96" s="33"/>
      <c r="H96" s="5"/>
      <c r="I96" s="5"/>
      <c r="J96" s="7">
        <f t="shared" si="3"/>
        <v>42.589555555555641</v>
      </c>
    </row>
    <row r="97" spans="1:11" x14ac:dyDescent="0.3">
      <c r="A97" s="68" t="s">
        <v>121</v>
      </c>
      <c r="B97" s="32"/>
      <c r="C97" s="10"/>
      <c r="D97" s="32">
        <v>145.56</v>
      </c>
      <c r="E97" s="32">
        <v>153.97999999999999</v>
      </c>
      <c r="F97" s="5">
        <f t="shared" ref="F97:F151" si="4">+E97-D97</f>
        <v>8.4199999999999875</v>
      </c>
      <c r="G97" s="33"/>
      <c r="H97" s="5"/>
      <c r="I97" s="5"/>
      <c r="J97" s="7">
        <f t="shared" si="3"/>
        <v>68.435888888888812</v>
      </c>
    </row>
    <row r="98" spans="1:11" x14ac:dyDescent="0.3">
      <c r="A98" s="68" t="s">
        <v>54</v>
      </c>
      <c r="B98" s="32"/>
      <c r="C98" s="10"/>
      <c r="D98" s="32">
        <v>141.77000000000001</v>
      </c>
      <c r="E98" s="32">
        <v>146.57</v>
      </c>
      <c r="F98" s="5">
        <f t="shared" si="4"/>
        <v>4.7999999999999829</v>
      </c>
      <c r="G98" s="33"/>
      <c r="H98" s="5"/>
      <c r="I98" s="5"/>
      <c r="J98" s="7">
        <f t="shared" si="3"/>
        <v>39.013333333333208</v>
      </c>
    </row>
    <row r="99" spans="1:11" x14ac:dyDescent="0.3">
      <c r="A99" s="68" t="s">
        <v>55</v>
      </c>
      <c r="B99" s="32"/>
      <c r="C99" s="10"/>
      <c r="D99" s="32">
        <v>202.13</v>
      </c>
      <c r="E99" s="32">
        <v>208.87</v>
      </c>
      <c r="F99" s="5">
        <f t="shared" si="4"/>
        <v>6.7400000000000091</v>
      </c>
      <c r="G99" s="33"/>
      <c r="H99" s="5"/>
      <c r="I99" s="5"/>
      <c r="J99" s="7">
        <f t="shared" si="3"/>
        <v>54.781222222222311</v>
      </c>
    </row>
    <row r="100" spans="1:11" x14ac:dyDescent="0.3">
      <c r="A100" s="68" t="s">
        <v>122</v>
      </c>
      <c r="B100" s="32"/>
      <c r="C100" s="10"/>
      <c r="D100" s="32">
        <v>87.99</v>
      </c>
      <c r="E100" s="32">
        <v>105.11</v>
      </c>
      <c r="F100" s="5">
        <f t="shared" si="4"/>
        <v>17.120000000000005</v>
      </c>
      <c r="G100" s="33"/>
      <c r="H100" s="5"/>
      <c r="I100" s="5"/>
      <c r="J100" s="7">
        <f t="shared" si="3"/>
        <v>139.14755555555564</v>
      </c>
    </row>
    <row r="101" spans="1:11" x14ac:dyDescent="0.3">
      <c r="A101" s="68" t="s">
        <v>56</v>
      </c>
      <c r="B101" s="32"/>
      <c r="C101" s="10"/>
      <c r="D101" s="32">
        <v>232.87</v>
      </c>
      <c r="E101" s="32">
        <v>238.5</v>
      </c>
      <c r="F101" s="5">
        <f t="shared" si="4"/>
        <v>5.6299999999999955</v>
      </c>
      <c r="G101" s="33"/>
      <c r="H101" s="5"/>
      <c r="I101" s="5"/>
      <c r="J101" s="7">
        <f t="shared" si="3"/>
        <v>45.759388888888864</v>
      </c>
    </row>
    <row r="102" spans="1:11" x14ac:dyDescent="0.3">
      <c r="A102" s="66" t="s">
        <v>57</v>
      </c>
      <c r="B102" s="32"/>
      <c r="C102" s="10"/>
      <c r="D102" s="32">
        <v>304.69</v>
      </c>
      <c r="E102" s="32">
        <v>315.07</v>
      </c>
      <c r="F102" s="5">
        <f t="shared" si="4"/>
        <v>10.379999999999995</v>
      </c>
      <c r="G102" s="33"/>
      <c r="H102" s="5"/>
      <c r="I102" s="5"/>
      <c r="J102" s="7">
        <f t="shared" si="3"/>
        <v>84.366333333333316</v>
      </c>
    </row>
    <row r="103" spans="1:11" x14ac:dyDescent="0.3">
      <c r="A103" s="66" t="s">
        <v>58</v>
      </c>
      <c r="B103" s="32"/>
      <c r="C103" s="10"/>
      <c r="D103" s="32">
        <v>5.07</v>
      </c>
      <c r="E103" s="32">
        <v>5.07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1" x14ac:dyDescent="0.3">
      <c r="A104" s="68" t="s">
        <v>59</v>
      </c>
      <c r="B104" s="32"/>
      <c r="C104" s="10"/>
      <c r="D104" s="32">
        <v>912.39</v>
      </c>
      <c r="E104" s="32">
        <v>928.87</v>
      </c>
      <c r="F104" s="5">
        <f t="shared" si="4"/>
        <v>16.480000000000018</v>
      </c>
      <c r="G104" s="33"/>
      <c r="H104" s="5"/>
      <c r="I104" s="5"/>
      <c r="J104" s="7">
        <f t="shared" si="3"/>
        <v>133.94577777777795</v>
      </c>
    </row>
    <row r="105" spans="1:11" x14ac:dyDescent="0.3">
      <c r="A105" s="68" t="s">
        <v>60</v>
      </c>
      <c r="B105" s="32"/>
      <c r="C105" s="10"/>
      <c r="D105" s="32">
        <v>173.9</v>
      </c>
      <c r="E105" s="32">
        <v>180.06</v>
      </c>
      <c r="F105" s="5">
        <f t="shared" si="4"/>
        <v>6.1599999999999966</v>
      </c>
      <c r="G105" s="33"/>
      <c r="H105" s="5"/>
      <c r="I105" s="5"/>
      <c r="J105" s="7">
        <f t="shared" si="3"/>
        <v>50.067111111111096</v>
      </c>
    </row>
    <row r="106" spans="1:11" x14ac:dyDescent="0.3">
      <c r="A106" s="68" t="s">
        <v>61</v>
      </c>
      <c r="B106" s="32"/>
      <c r="C106" s="10"/>
      <c r="D106" s="32">
        <v>178.88</v>
      </c>
      <c r="E106" s="32">
        <v>181.78</v>
      </c>
      <c r="F106" s="5">
        <f t="shared" si="4"/>
        <v>2.9000000000000057</v>
      </c>
      <c r="G106" s="33"/>
      <c r="H106" s="5"/>
      <c r="I106" s="5"/>
      <c r="J106" s="7">
        <f t="shared" si="3"/>
        <v>23.570555555555607</v>
      </c>
    </row>
    <row r="107" spans="1:11" x14ac:dyDescent="0.3">
      <c r="A107" s="68" t="s">
        <v>62</v>
      </c>
      <c r="B107" s="32"/>
      <c r="C107" s="10"/>
      <c r="D107" s="32">
        <v>667.91</v>
      </c>
      <c r="E107" s="32">
        <v>682.42</v>
      </c>
      <c r="F107" s="5">
        <f t="shared" si="4"/>
        <v>14.509999999999991</v>
      </c>
      <c r="G107" s="33"/>
      <c r="H107" s="5"/>
      <c r="I107" s="5"/>
      <c r="J107" s="7">
        <f t="shared" si="3"/>
        <v>117.93405555555552</v>
      </c>
    </row>
    <row r="108" spans="1:11" x14ac:dyDescent="0.3">
      <c r="A108" s="68" t="s">
        <v>63</v>
      </c>
      <c r="B108" s="32"/>
      <c r="C108" s="10"/>
      <c r="D108" s="32">
        <v>296.95</v>
      </c>
      <c r="E108" s="32">
        <v>308.66000000000003</v>
      </c>
      <c r="F108" s="5">
        <f t="shared" si="4"/>
        <v>11.710000000000036</v>
      </c>
      <c r="G108" s="33"/>
      <c r="H108" s="5"/>
      <c r="I108" s="5"/>
      <c r="J108" s="7">
        <f t="shared" si="3"/>
        <v>95.176277777778097</v>
      </c>
    </row>
    <row r="109" spans="1:11" x14ac:dyDescent="0.3">
      <c r="A109" s="68" t="s">
        <v>123</v>
      </c>
      <c r="B109" s="32"/>
      <c r="C109" s="10"/>
      <c r="D109" s="32">
        <v>89.23</v>
      </c>
      <c r="E109" s="32">
        <v>99.81</v>
      </c>
      <c r="F109" s="5">
        <f t="shared" si="4"/>
        <v>10.579999999999998</v>
      </c>
      <c r="G109" s="33"/>
      <c r="H109" s="5"/>
      <c r="I109" s="5"/>
      <c r="J109" s="7">
        <f t="shared" si="3"/>
        <v>85.991888888888894</v>
      </c>
    </row>
    <row r="110" spans="1:11" x14ac:dyDescent="0.3">
      <c r="A110" s="68" t="s">
        <v>64</v>
      </c>
      <c r="B110" s="32"/>
      <c r="C110" s="10"/>
      <c r="D110" s="32">
        <v>130.11000000000001</v>
      </c>
      <c r="E110" s="32">
        <v>136.04</v>
      </c>
      <c r="F110" s="5">
        <f t="shared" si="4"/>
        <v>5.9299999999999784</v>
      </c>
      <c r="G110" s="33"/>
      <c r="H110" s="5"/>
      <c r="I110" s="5"/>
      <c r="J110" s="7">
        <f t="shared" si="3"/>
        <v>48.197722222222062</v>
      </c>
      <c r="K110" s="148">
        <v>-31</v>
      </c>
    </row>
    <row r="111" spans="1:11" x14ac:dyDescent="0.3">
      <c r="A111" s="68" t="s">
        <v>65</v>
      </c>
      <c r="B111" s="32"/>
      <c r="C111" s="10"/>
      <c r="D111" s="32">
        <v>277.74</v>
      </c>
      <c r="E111" s="32">
        <v>289.77999999999997</v>
      </c>
      <c r="F111" s="5">
        <f t="shared" si="4"/>
        <v>12.039999999999964</v>
      </c>
      <c r="G111" s="33"/>
      <c r="H111" s="5"/>
      <c r="I111" s="5"/>
      <c r="J111" s="7">
        <f t="shared" si="3"/>
        <v>97.858444444444174</v>
      </c>
    </row>
    <row r="112" spans="1:11" x14ac:dyDescent="0.3">
      <c r="A112" s="68" t="s">
        <v>66</v>
      </c>
      <c r="B112" s="32"/>
      <c r="C112" s="10"/>
      <c r="D112" s="32">
        <v>120.39</v>
      </c>
      <c r="E112" s="32">
        <v>120.39</v>
      </c>
      <c r="F112" s="5">
        <f t="shared" si="4"/>
        <v>0</v>
      </c>
      <c r="G112" s="33"/>
      <c r="H112" s="5"/>
      <c r="I112" s="5"/>
      <c r="J112" s="7">
        <f t="shared" si="3"/>
        <v>0</v>
      </c>
    </row>
    <row r="113" spans="1:10" x14ac:dyDescent="0.3">
      <c r="A113" s="68" t="s">
        <v>124</v>
      </c>
      <c r="B113" s="32"/>
      <c r="C113" s="10"/>
      <c r="D113" s="32">
        <v>66.02</v>
      </c>
      <c r="E113" s="32">
        <v>68.239999999999995</v>
      </c>
      <c r="F113" s="5">
        <f t="shared" si="4"/>
        <v>2.2199999999999989</v>
      </c>
      <c r="G113" s="33"/>
      <c r="H113" s="5"/>
      <c r="I113" s="5"/>
      <c r="J113" s="7">
        <f t="shared" si="3"/>
        <v>18.043666666666663</v>
      </c>
    </row>
    <row r="114" spans="1:10" x14ac:dyDescent="0.3">
      <c r="A114" s="68" t="s">
        <v>67</v>
      </c>
      <c r="B114" s="32"/>
      <c r="C114" s="10"/>
      <c r="D114" s="32">
        <v>101.21</v>
      </c>
      <c r="E114" s="32">
        <v>102.04</v>
      </c>
      <c r="F114" s="5">
        <f t="shared" si="4"/>
        <v>0.83000000000001251</v>
      </c>
      <c r="G114" s="33"/>
      <c r="H114" s="5"/>
      <c r="I114" s="5"/>
      <c r="J114" s="7">
        <f t="shared" si="3"/>
        <v>6.7460555555556594</v>
      </c>
    </row>
    <row r="115" spans="1:10" x14ac:dyDescent="0.3">
      <c r="A115" s="51" t="s">
        <v>68</v>
      </c>
      <c r="B115" s="32"/>
      <c r="C115" s="51"/>
      <c r="D115" s="9">
        <v>271.97000000000003</v>
      </c>
      <c r="E115" s="9">
        <v>279.38</v>
      </c>
      <c r="F115" s="5">
        <f t="shared" si="4"/>
        <v>7.4099999999999682</v>
      </c>
      <c r="G115" s="33"/>
      <c r="H115" s="5"/>
      <c r="I115" s="5"/>
      <c r="J115" s="7">
        <f t="shared" si="3"/>
        <v>60.22683333333309</v>
      </c>
    </row>
    <row r="116" spans="1:10" x14ac:dyDescent="0.3">
      <c r="A116" s="68" t="s">
        <v>125</v>
      </c>
      <c r="B116" s="32"/>
      <c r="C116" s="10"/>
      <c r="D116" s="32">
        <v>328.4</v>
      </c>
      <c r="E116" s="32">
        <v>336.99</v>
      </c>
      <c r="F116" s="5">
        <f t="shared" si="4"/>
        <v>8.5900000000000318</v>
      </c>
      <c r="G116" s="33"/>
      <c r="H116" s="5"/>
      <c r="I116" s="5"/>
      <c r="J116" s="7">
        <f t="shared" si="3"/>
        <v>69.81761111111139</v>
      </c>
    </row>
    <row r="117" spans="1:10" x14ac:dyDescent="0.3">
      <c r="A117" s="68" t="s">
        <v>126</v>
      </c>
      <c r="B117" s="9"/>
      <c r="C117" s="10"/>
      <c r="D117" s="32">
        <v>156.02000000000001</v>
      </c>
      <c r="E117" s="32">
        <v>159.25</v>
      </c>
      <c r="F117" s="5">
        <f t="shared" si="4"/>
        <v>3.2299999999999898</v>
      </c>
      <c r="G117" s="33"/>
      <c r="H117" s="5"/>
      <c r="I117" s="5"/>
      <c r="J117" s="7">
        <f t="shared" si="3"/>
        <v>26.252722222222147</v>
      </c>
    </row>
    <row r="118" spans="1:10" x14ac:dyDescent="0.3">
      <c r="A118" s="68" t="s">
        <v>69</v>
      </c>
      <c r="B118" s="32"/>
      <c r="C118" s="10"/>
      <c r="D118" s="32">
        <v>122.32</v>
      </c>
      <c r="E118" s="32">
        <v>124.11</v>
      </c>
      <c r="F118" s="5">
        <f t="shared" si="4"/>
        <v>1.7900000000000063</v>
      </c>
      <c r="G118" s="33"/>
      <c r="H118" s="5"/>
      <c r="I118" s="5"/>
      <c r="J118" s="7">
        <f t="shared" si="3"/>
        <v>14.548722222222278</v>
      </c>
    </row>
    <row r="119" spans="1:10" x14ac:dyDescent="0.3">
      <c r="A119" s="68" t="s">
        <v>127</v>
      </c>
      <c r="B119" s="32"/>
      <c r="C119" s="10"/>
      <c r="D119" s="32">
        <v>491.03</v>
      </c>
      <c r="E119" s="32">
        <v>499.98</v>
      </c>
      <c r="F119" s="5">
        <f t="shared" si="4"/>
        <v>8.9500000000000455</v>
      </c>
      <c r="G119" s="33"/>
      <c r="H119" s="5"/>
      <c r="I119" s="5"/>
      <c r="J119" s="7">
        <f t="shared" si="3"/>
        <v>72.743611111111505</v>
      </c>
    </row>
    <row r="120" spans="1:10" x14ac:dyDescent="0.3">
      <c r="A120" s="68" t="s">
        <v>128</v>
      </c>
      <c r="B120" s="32"/>
      <c r="C120" s="10"/>
      <c r="D120" s="32">
        <v>311.79000000000002</v>
      </c>
      <c r="E120" s="32">
        <v>322.02999999999997</v>
      </c>
      <c r="F120" s="5">
        <f t="shared" si="4"/>
        <v>10.239999999999952</v>
      </c>
      <c r="G120" s="33"/>
      <c r="H120" s="5"/>
      <c r="I120" s="5"/>
      <c r="J120" s="7">
        <f t="shared" si="3"/>
        <v>83.228444444444079</v>
      </c>
    </row>
    <row r="121" spans="1:10" x14ac:dyDescent="0.3">
      <c r="A121" s="68" t="s">
        <v>129</v>
      </c>
      <c r="B121" s="32"/>
      <c r="C121" s="10"/>
      <c r="D121" s="32">
        <v>240.5</v>
      </c>
      <c r="E121" s="32">
        <v>244.79</v>
      </c>
      <c r="F121" s="5">
        <f t="shared" si="4"/>
        <v>4.289999999999992</v>
      </c>
      <c r="G121" s="33"/>
      <c r="H121" s="5"/>
      <c r="I121" s="5"/>
      <c r="J121" s="7">
        <f t="shared" si="3"/>
        <v>34.86816666666661</v>
      </c>
    </row>
    <row r="122" spans="1:10" x14ac:dyDescent="0.3">
      <c r="A122" s="68" t="s">
        <v>70</v>
      </c>
      <c r="B122" s="32"/>
      <c r="C122" s="10"/>
      <c r="D122" s="32">
        <v>130.56</v>
      </c>
      <c r="E122" s="32">
        <v>133.04</v>
      </c>
      <c r="F122" s="5">
        <f t="shared" si="4"/>
        <v>2.4799999999999898</v>
      </c>
      <c r="G122" s="33"/>
      <c r="H122" s="5"/>
      <c r="I122" s="5"/>
      <c r="J122" s="7">
        <f t="shared" si="3"/>
        <v>20.156888888888812</v>
      </c>
    </row>
    <row r="123" spans="1:10" x14ac:dyDescent="0.3">
      <c r="A123" s="68" t="s">
        <v>71</v>
      </c>
      <c r="B123" s="32"/>
      <c r="C123" s="10"/>
      <c r="D123" s="32">
        <v>301.39999999999998</v>
      </c>
      <c r="E123" s="32">
        <v>310.02</v>
      </c>
      <c r="F123" s="5">
        <f t="shared" si="4"/>
        <v>8.6200000000000045</v>
      </c>
      <c r="G123" s="33"/>
      <c r="H123" s="5"/>
      <c r="I123" s="5"/>
      <c r="J123" s="7">
        <f t="shared" si="3"/>
        <v>70.061444444444504</v>
      </c>
    </row>
    <row r="124" spans="1:10" x14ac:dyDescent="0.3">
      <c r="A124" s="68" t="s">
        <v>130</v>
      </c>
      <c r="B124" s="32"/>
      <c r="C124" s="10"/>
      <c r="D124" s="32">
        <v>92</v>
      </c>
      <c r="E124" s="32">
        <v>96.29</v>
      </c>
      <c r="F124" s="5">
        <f t="shared" si="4"/>
        <v>4.2900000000000063</v>
      </c>
      <c r="G124" s="33"/>
      <c r="H124" s="5"/>
      <c r="I124" s="5"/>
      <c r="J124" s="7">
        <f t="shared" si="3"/>
        <v>34.868166666666724</v>
      </c>
    </row>
    <row r="125" spans="1:10" x14ac:dyDescent="0.3">
      <c r="A125" s="68" t="s">
        <v>131</v>
      </c>
      <c r="B125" s="32"/>
      <c r="C125" s="10"/>
      <c r="D125" s="32">
        <v>32.92</v>
      </c>
      <c r="E125" s="32">
        <v>35.99</v>
      </c>
      <c r="F125" s="5">
        <f t="shared" si="4"/>
        <v>3.0700000000000003</v>
      </c>
      <c r="G125" s="33"/>
      <c r="H125" s="5"/>
      <c r="I125" s="5"/>
      <c r="J125" s="7">
        <f t="shared" si="3"/>
        <v>24.952277777777788</v>
      </c>
    </row>
    <row r="126" spans="1:10" x14ac:dyDescent="0.3">
      <c r="A126" s="68" t="s">
        <v>72</v>
      </c>
      <c r="B126" s="32"/>
      <c r="C126" s="10"/>
      <c r="D126" s="32">
        <v>110.09</v>
      </c>
      <c r="E126" s="32">
        <v>111.8</v>
      </c>
      <c r="F126" s="5">
        <f t="shared" si="4"/>
        <v>1.7099999999999937</v>
      </c>
      <c r="G126" s="33"/>
      <c r="H126" s="5"/>
      <c r="I126" s="5"/>
      <c r="J126" s="7">
        <f t="shared" si="3"/>
        <v>13.898499999999952</v>
      </c>
    </row>
    <row r="127" spans="1:10" x14ac:dyDescent="0.3">
      <c r="A127" s="68" t="s">
        <v>73</v>
      </c>
      <c r="B127" s="32"/>
      <c r="C127" s="10"/>
      <c r="D127" s="32">
        <v>503.16</v>
      </c>
      <c r="E127" s="32">
        <v>514.23</v>
      </c>
      <c r="F127" s="5">
        <f t="shared" si="4"/>
        <v>11.069999999999993</v>
      </c>
      <c r="G127" s="33"/>
      <c r="H127" s="5"/>
      <c r="I127" s="5"/>
      <c r="J127" s="7">
        <f t="shared" si="3"/>
        <v>89.974499999999964</v>
      </c>
    </row>
    <row r="128" spans="1:10" x14ac:dyDescent="0.3">
      <c r="A128" s="68" t="s">
        <v>74</v>
      </c>
      <c r="B128" s="32"/>
      <c r="C128" s="10"/>
      <c r="D128" s="32">
        <v>242.3</v>
      </c>
      <c r="E128" s="32">
        <v>255.23</v>
      </c>
      <c r="F128" s="5">
        <f t="shared" si="4"/>
        <v>12.929999999999978</v>
      </c>
      <c r="G128" s="33"/>
      <c r="H128" s="5"/>
      <c r="I128" s="5"/>
      <c r="J128" s="7">
        <f t="shared" si="3"/>
        <v>105.09216666666651</v>
      </c>
    </row>
    <row r="129" spans="1:10" x14ac:dyDescent="0.3">
      <c r="A129" s="68" t="s">
        <v>132</v>
      </c>
      <c r="B129" s="32"/>
      <c r="C129" s="10"/>
      <c r="D129" s="32">
        <v>32.99</v>
      </c>
      <c r="E129" s="32">
        <v>38.700000000000003</v>
      </c>
      <c r="F129" s="5">
        <f t="shared" si="4"/>
        <v>5.7100000000000009</v>
      </c>
      <c r="G129" s="33"/>
      <c r="H129" s="5"/>
      <c r="I129" s="5"/>
      <c r="J129" s="7">
        <f t="shared" si="3"/>
        <v>46.409611111111133</v>
      </c>
    </row>
    <row r="130" spans="1:10" x14ac:dyDescent="0.3">
      <c r="A130" s="68" t="s">
        <v>133</v>
      </c>
      <c r="B130" s="32"/>
      <c r="C130" s="10"/>
      <c r="D130" s="32">
        <v>130.33000000000001</v>
      </c>
      <c r="E130" s="32">
        <v>136.1</v>
      </c>
      <c r="F130" s="5">
        <f t="shared" si="4"/>
        <v>5.7699999999999818</v>
      </c>
      <c r="G130" s="33"/>
      <c r="H130" s="5"/>
      <c r="I130" s="5"/>
      <c r="J130" s="7">
        <f t="shared" si="3"/>
        <v>46.897277777777646</v>
      </c>
    </row>
    <row r="131" spans="1:10" x14ac:dyDescent="0.3">
      <c r="A131" s="68" t="s">
        <v>75</v>
      </c>
      <c r="B131" s="32"/>
      <c r="C131" s="10"/>
      <c r="D131" s="32">
        <v>165.98</v>
      </c>
      <c r="E131" s="32">
        <v>166.64</v>
      </c>
      <c r="F131" s="5">
        <f t="shared" si="4"/>
        <v>0.65999999999999659</v>
      </c>
      <c r="G131" s="33"/>
      <c r="H131" s="5"/>
      <c r="I131" s="5"/>
      <c r="J131" s="7">
        <f t="shared" si="3"/>
        <v>5.364333333333307</v>
      </c>
    </row>
    <row r="132" spans="1:10" x14ac:dyDescent="0.3">
      <c r="A132" s="68" t="s">
        <v>134</v>
      </c>
      <c r="B132" s="32"/>
      <c r="C132" s="10"/>
      <c r="D132" s="32">
        <v>31.23</v>
      </c>
      <c r="E132" s="32">
        <v>42.08</v>
      </c>
      <c r="F132" s="5">
        <f t="shared" si="4"/>
        <v>10.849999999999998</v>
      </c>
      <c r="G132" s="33"/>
      <c r="H132" s="5"/>
      <c r="I132" s="5"/>
      <c r="J132" s="7">
        <f t="shared" si="3"/>
        <v>88.186388888888899</v>
      </c>
    </row>
    <row r="133" spans="1:10" x14ac:dyDescent="0.3">
      <c r="A133" s="68" t="s">
        <v>135</v>
      </c>
      <c r="B133" s="32"/>
      <c r="C133" s="10"/>
      <c r="D133" s="32">
        <v>146.65</v>
      </c>
      <c r="E133" s="32">
        <v>149.11000000000001</v>
      </c>
      <c r="F133" s="5">
        <f t="shared" si="4"/>
        <v>2.460000000000008</v>
      </c>
      <c r="G133" s="33"/>
      <c r="H133" s="5"/>
      <c r="I133" s="5"/>
      <c r="J133" s="7">
        <f t="shared" si="3"/>
        <v>19.994333333333405</v>
      </c>
    </row>
    <row r="134" spans="1:10" x14ac:dyDescent="0.3">
      <c r="A134" s="68" t="s">
        <v>76</v>
      </c>
      <c r="B134" s="32"/>
      <c r="C134" s="10"/>
      <c r="D134" s="32">
        <v>67.069999999999993</v>
      </c>
      <c r="E134" s="32">
        <v>68.03</v>
      </c>
      <c r="F134" s="5">
        <f t="shared" si="4"/>
        <v>0.96000000000000796</v>
      </c>
      <c r="G134" s="33"/>
      <c r="H134" s="5"/>
      <c r="I134" s="5"/>
      <c r="J134" s="7">
        <f t="shared" si="3"/>
        <v>7.8026666666667337</v>
      </c>
    </row>
    <row r="135" spans="1:10" x14ac:dyDescent="0.3">
      <c r="A135" s="68" t="s">
        <v>136</v>
      </c>
      <c r="B135" s="32"/>
      <c r="C135" s="10"/>
      <c r="D135" s="32">
        <v>324.8</v>
      </c>
      <c r="E135" s="32">
        <v>335.29</v>
      </c>
      <c r="F135" s="5">
        <f t="shared" si="4"/>
        <v>10.490000000000009</v>
      </c>
      <c r="G135" s="33"/>
      <c r="H135" s="5"/>
      <c r="I135" s="5"/>
      <c r="J135" s="7">
        <f t="shared" si="3"/>
        <v>85.260388888888983</v>
      </c>
    </row>
    <row r="136" spans="1:10" x14ac:dyDescent="0.3">
      <c r="A136" s="68" t="s">
        <v>137</v>
      </c>
      <c r="B136" s="32"/>
      <c r="C136" s="10"/>
      <c r="D136" s="32">
        <v>202.1</v>
      </c>
      <c r="E136" s="32">
        <v>203.4</v>
      </c>
      <c r="F136" s="5">
        <f t="shared" si="4"/>
        <v>1.3000000000000114</v>
      </c>
      <c r="G136" s="33"/>
      <c r="H136" s="5"/>
      <c r="I136" s="5"/>
      <c r="J136" s="7">
        <f t="shared" si="3"/>
        <v>10.566111111111207</v>
      </c>
    </row>
    <row r="137" spans="1:10" x14ac:dyDescent="0.3">
      <c r="A137" s="68" t="s">
        <v>77</v>
      </c>
      <c r="B137" s="32"/>
      <c r="C137" s="10"/>
      <c r="D137" s="32">
        <v>238.05</v>
      </c>
      <c r="E137" s="32">
        <v>245.8</v>
      </c>
      <c r="F137" s="5">
        <f t="shared" si="4"/>
        <v>7.75</v>
      </c>
      <c r="G137" s="33"/>
      <c r="H137" s="5"/>
      <c r="I137" s="5"/>
      <c r="J137" s="7">
        <f t="shared" si="3"/>
        <v>62.990277777777791</v>
      </c>
    </row>
    <row r="138" spans="1:10" x14ac:dyDescent="0.3">
      <c r="A138" s="68" t="s">
        <v>138</v>
      </c>
      <c r="B138" s="32"/>
      <c r="C138" s="10"/>
      <c r="D138" s="32">
        <v>333.94</v>
      </c>
      <c r="E138" s="32">
        <v>351.3</v>
      </c>
      <c r="F138" s="5">
        <f t="shared" si="4"/>
        <v>17.360000000000014</v>
      </c>
      <c r="G138" s="33"/>
      <c r="H138" s="5"/>
      <c r="I138" s="5"/>
      <c r="J138" s="7">
        <f t="shared" si="3"/>
        <v>141.09822222222238</v>
      </c>
    </row>
    <row r="139" spans="1:10" x14ac:dyDescent="0.3">
      <c r="A139" s="68" t="s">
        <v>78</v>
      </c>
      <c r="B139" s="32"/>
      <c r="C139" s="10"/>
      <c r="D139" s="32">
        <v>410.67</v>
      </c>
      <c r="E139" s="32">
        <v>427.69</v>
      </c>
      <c r="F139" s="5">
        <f t="shared" si="4"/>
        <v>17.019999999999982</v>
      </c>
      <c r="G139" s="33"/>
      <c r="H139" s="5"/>
      <c r="I139" s="5"/>
      <c r="J139" s="7">
        <f t="shared" si="3"/>
        <v>138.33477777777767</v>
      </c>
    </row>
    <row r="140" spans="1:10" x14ac:dyDescent="0.3">
      <c r="A140" s="68" t="s">
        <v>79</v>
      </c>
      <c r="B140" s="32"/>
      <c r="C140" s="10"/>
      <c r="D140" s="32">
        <v>161.6</v>
      </c>
      <c r="E140" s="32">
        <v>166.03</v>
      </c>
      <c r="F140" s="5">
        <f t="shared" si="4"/>
        <v>4.4300000000000068</v>
      </c>
      <c r="G140" s="33"/>
      <c r="H140" s="5"/>
      <c r="I140" s="5"/>
      <c r="J140" s="7">
        <f t="shared" si="3"/>
        <v>36.006055555555619</v>
      </c>
    </row>
    <row r="141" spans="1:10" x14ac:dyDescent="0.3">
      <c r="A141" s="68" t="s">
        <v>80</v>
      </c>
      <c r="B141" s="32"/>
      <c r="C141" s="10"/>
      <c r="D141" s="32">
        <v>206.32</v>
      </c>
      <c r="E141" s="32">
        <v>211</v>
      </c>
      <c r="F141" s="5">
        <f t="shared" si="4"/>
        <v>4.6800000000000068</v>
      </c>
      <c r="G141" s="33"/>
      <c r="H141" s="5"/>
      <c r="I141" s="5"/>
      <c r="J141" s="7">
        <f t="shared" si="3"/>
        <v>38.038000000000068</v>
      </c>
    </row>
    <row r="142" spans="1:10" x14ac:dyDescent="0.3">
      <c r="A142" s="68" t="s">
        <v>81</v>
      </c>
      <c r="B142" s="32"/>
      <c r="C142" s="10"/>
      <c r="D142" s="32">
        <v>185.66</v>
      </c>
      <c r="E142" s="32">
        <v>186.23</v>
      </c>
      <c r="F142" s="5">
        <f t="shared" si="4"/>
        <v>0.56999999999999318</v>
      </c>
      <c r="G142" s="33"/>
      <c r="H142" s="5"/>
      <c r="I142" s="5"/>
      <c r="J142" s="7">
        <f t="shared" si="3"/>
        <v>4.632833333333279</v>
      </c>
    </row>
    <row r="143" spans="1:10" x14ac:dyDescent="0.3">
      <c r="A143" s="68" t="s">
        <v>139</v>
      </c>
      <c r="B143" s="32"/>
      <c r="C143" s="10"/>
      <c r="D143" s="32">
        <v>261.19</v>
      </c>
      <c r="E143" s="32">
        <v>269.23</v>
      </c>
      <c r="F143" s="5">
        <f t="shared" si="4"/>
        <v>8.0400000000000205</v>
      </c>
      <c r="G143" s="33"/>
      <c r="H143" s="5"/>
      <c r="I143" s="5"/>
      <c r="J143" s="7">
        <f t="shared" si="3"/>
        <v>65.347333333333523</v>
      </c>
    </row>
    <row r="144" spans="1:10" x14ac:dyDescent="0.3">
      <c r="A144" s="68" t="s">
        <v>82</v>
      </c>
      <c r="B144" s="32"/>
      <c r="C144" s="10"/>
      <c r="D144" s="32">
        <v>214.85</v>
      </c>
      <c r="E144" s="32">
        <v>220.43</v>
      </c>
      <c r="F144" s="5">
        <f t="shared" si="4"/>
        <v>5.5800000000000125</v>
      </c>
      <c r="G144" s="33"/>
      <c r="H144" s="5"/>
      <c r="I144" s="5"/>
      <c r="J144" s="7">
        <f t="shared" si="3"/>
        <v>45.353000000000115</v>
      </c>
    </row>
    <row r="145" spans="1:11" x14ac:dyDescent="0.3">
      <c r="A145" s="68" t="s">
        <v>140</v>
      </c>
      <c r="B145" s="32"/>
      <c r="C145" s="10"/>
      <c r="D145" s="32">
        <v>152.6</v>
      </c>
      <c r="E145" s="32">
        <v>156.02000000000001</v>
      </c>
      <c r="F145" s="5">
        <f t="shared" si="4"/>
        <v>3.4200000000000159</v>
      </c>
      <c r="G145" s="33"/>
      <c r="H145" s="5"/>
      <c r="I145" s="5"/>
      <c r="J145" s="7">
        <f t="shared" si="3"/>
        <v>27.797000000000136</v>
      </c>
    </row>
    <row r="146" spans="1:11" x14ac:dyDescent="0.3">
      <c r="A146" s="68" t="s">
        <v>141</v>
      </c>
      <c r="B146" s="32"/>
      <c r="C146" s="10"/>
      <c r="D146" s="32">
        <v>105.35</v>
      </c>
      <c r="E146" s="32">
        <v>110.37</v>
      </c>
      <c r="F146" s="5">
        <f t="shared" si="4"/>
        <v>5.0200000000000102</v>
      </c>
      <c r="G146" s="33"/>
      <c r="H146" s="5"/>
      <c r="I146" s="5"/>
      <c r="J146" s="7">
        <f t="shared" si="3"/>
        <v>40.801444444444542</v>
      </c>
    </row>
    <row r="147" spans="1:11" x14ac:dyDescent="0.3">
      <c r="A147" s="68" t="s">
        <v>142</v>
      </c>
      <c r="B147" s="32"/>
      <c r="C147" s="10"/>
      <c r="D147" s="32">
        <v>498.03</v>
      </c>
      <c r="E147" s="32">
        <v>509.04</v>
      </c>
      <c r="F147" s="5">
        <f t="shared" si="4"/>
        <v>11.010000000000048</v>
      </c>
      <c r="G147" s="33"/>
      <c r="H147" s="5"/>
      <c r="I147" s="5"/>
      <c r="J147" s="7">
        <f t="shared" si="3"/>
        <v>89.486833333333749</v>
      </c>
    </row>
    <row r="148" spans="1:11" x14ac:dyDescent="0.3">
      <c r="A148" s="68" t="s">
        <v>143</v>
      </c>
      <c r="B148" s="32"/>
      <c r="C148" s="10"/>
      <c r="D148" s="32">
        <v>136.69999999999999</v>
      </c>
      <c r="E148" s="32">
        <v>145.34</v>
      </c>
      <c r="F148" s="5">
        <f t="shared" si="4"/>
        <v>8.6400000000000148</v>
      </c>
      <c r="G148" s="33"/>
      <c r="H148" s="5"/>
      <c r="I148" s="5"/>
      <c r="J148" s="7">
        <f t="shared" ref="J148:J151" si="5">+F148*H$5</f>
        <v>70.224000000000146</v>
      </c>
    </row>
    <row r="149" spans="1:11" x14ac:dyDescent="0.3">
      <c r="A149" s="68" t="s">
        <v>83</v>
      </c>
      <c r="B149" s="32"/>
      <c r="C149" s="10"/>
      <c r="D149" s="32">
        <v>200.7</v>
      </c>
      <c r="E149" s="32">
        <v>207.34</v>
      </c>
      <c r="F149" s="5">
        <f t="shared" si="4"/>
        <v>6.6400000000000148</v>
      </c>
      <c r="G149" s="33"/>
      <c r="H149" s="5"/>
      <c r="I149" s="5"/>
      <c r="J149" s="7">
        <f t="shared" si="5"/>
        <v>53.968444444444579</v>
      </c>
    </row>
    <row r="150" spans="1:11" x14ac:dyDescent="0.3">
      <c r="A150" s="68" t="s">
        <v>144</v>
      </c>
      <c r="B150" s="32"/>
      <c r="C150" s="10"/>
      <c r="D150" s="32">
        <v>844.45</v>
      </c>
      <c r="E150" s="32">
        <v>870.71</v>
      </c>
      <c r="F150" s="5">
        <f t="shared" si="4"/>
        <v>26.259999999999991</v>
      </c>
      <c r="G150" s="33"/>
      <c r="H150" s="5"/>
      <c r="I150" s="5"/>
      <c r="J150" s="7">
        <f t="shared" si="5"/>
        <v>213.43544444444444</v>
      </c>
    </row>
    <row r="151" spans="1:11" x14ac:dyDescent="0.3">
      <c r="A151" s="68" t="s">
        <v>145</v>
      </c>
      <c r="B151" s="32"/>
      <c r="C151" s="10"/>
      <c r="D151" s="32">
        <v>382.45</v>
      </c>
      <c r="E151" s="32">
        <v>399.56</v>
      </c>
      <c r="F151" s="5">
        <f t="shared" si="4"/>
        <v>17.110000000000014</v>
      </c>
      <c r="G151" s="33"/>
      <c r="H151" s="5"/>
      <c r="I151" s="5"/>
      <c r="J151" s="7">
        <f t="shared" si="5"/>
        <v>139.06627777777791</v>
      </c>
    </row>
    <row r="152" spans="1:11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4628.5567222222235</v>
      </c>
      <c r="K152" s="56">
        <f>SUM(J83:J151)</f>
        <v>4124.1157222222228</v>
      </c>
    </row>
    <row r="153" spans="1:11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4628.5567222222235</v>
      </c>
      <c r="K153" s="91">
        <f>SUM(K14:K152)</f>
        <v>4597.5567222222226</v>
      </c>
    </row>
    <row r="154" spans="1:11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1" x14ac:dyDescent="0.3">
      <c r="A155" s="73" t="s">
        <v>7</v>
      </c>
    </row>
    <row r="156" spans="1:11" x14ac:dyDescent="0.3">
      <c r="A156" s="73" t="s">
        <v>84</v>
      </c>
      <c r="H156" s="74" t="s">
        <v>263</v>
      </c>
    </row>
  </sheetData>
  <mergeCells count="23">
    <mergeCell ref="B26:C26"/>
    <mergeCell ref="F7:G7"/>
    <mergeCell ref="F8:G8"/>
    <mergeCell ref="B13:C13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  <mergeCell ref="I27:I31"/>
    <mergeCell ref="B27:C31"/>
    <mergeCell ref="D27:D31"/>
    <mergeCell ref="E27:E31"/>
    <mergeCell ref="F27:F31"/>
    <mergeCell ref="G27:G31"/>
    <mergeCell ref="H27:H31"/>
  </mergeCells>
  <pageMargins left="0.44" right="0.38" top="0.74803149606299213" bottom="0.74803149606299213" header="0.31496062992125984" footer="0.31496062992125984"/>
  <pageSetup paperSize="9" scale="80" orientation="portrait" horizontalDpi="4294967293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workbookViewId="0">
      <selection activeCell="J1" sqref="J1"/>
    </sheetView>
  </sheetViews>
  <sheetFormatPr baseColWidth="10" defaultRowHeight="14.4" x14ac:dyDescent="0.3"/>
  <cols>
    <col min="2" max="2" width="26.88671875" customWidth="1"/>
    <col min="3" max="3" width="7.6640625" customWidth="1"/>
    <col min="5" max="5" width="14.6640625" customWidth="1"/>
    <col min="9" max="9" width="0.33203125" customWidth="1"/>
    <col min="10" max="10" width="15.88671875" customWidth="1"/>
  </cols>
  <sheetData>
    <row r="1" spans="1:10" x14ac:dyDescent="0.3"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22" t="s">
        <v>219</v>
      </c>
      <c r="F2" s="10">
        <v>460.2</v>
      </c>
      <c r="G2" s="10">
        <v>33</v>
      </c>
      <c r="H2" s="10">
        <f>+F2/G2</f>
        <v>13.945454545454545</v>
      </c>
    </row>
    <row r="3" spans="1:10" x14ac:dyDescent="0.3">
      <c r="D3" s="122" t="s">
        <v>192</v>
      </c>
      <c r="E3" s="122">
        <v>16498</v>
      </c>
      <c r="F3" s="10">
        <v>2162.6</v>
      </c>
      <c r="G3" s="10">
        <v>265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2225.8000000000002</v>
      </c>
      <c r="G4" s="10">
        <v>271</v>
      </c>
      <c r="H4" s="10"/>
    </row>
    <row r="5" spans="1:10" x14ac:dyDescent="0.3">
      <c r="A5" s="15" t="s">
        <v>146</v>
      </c>
      <c r="C5" s="15"/>
      <c r="D5" s="122"/>
      <c r="E5" s="147" t="s">
        <v>220</v>
      </c>
      <c r="F5" s="122">
        <f>+F4+F3</f>
        <v>4388.3999999999996</v>
      </c>
      <c r="G5" s="122">
        <f>+G4+G3</f>
        <v>536</v>
      </c>
      <c r="H5" s="10">
        <f>+F5/G5</f>
        <v>8.1873134328358201</v>
      </c>
    </row>
    <row r="6" spans="1:10" x14ac:dyDescent="0.3">
      <c r="A6" s="15" t="s">
        <v>264</v>
      </c>
      <c r="B6" s="15"/>
      <c r="C6" s="15"/>
      <c r="D6" s="15"/>
      <c r="E6" s="15"/>
      <c r="F6" s="15">
        <f>+F2+F3+F4</f>
        <v>4848.6000000000004</v>
      </c>
      <c r="G6" s="15">
        <f>+G2+G3+G4</f>
        <v>569</v>
      </c>
      <c r="J6" s="138" t="s">
        <v>189</v>
      </c>
    </row>
    <row r="7" spans="1:10" x14ac:dyDescent="0.3">
      <c r="A7" s="58"/>
      <c r="B7" s="15"/>
      <c r="C7" s="58"/>
      <c r="D7" s="58"/>
      <c r="E7" s="58"/>
      <c r="F7" s="225" t="s">
        <v>151</v>
      </c>
      <c r="G7" s="225"/>
      <c r="H7" s="137">
        <f>+H2</f>
        <v>13.945454545454545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226" t="s">
        <v>152</v>
      </c>
      <c r="G8" s="226"/>
      <c r="H8" s="137">
        <f>+H5</f>
        <v>8.1873134328358201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62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00" t="s">
        <v>212</v>
      </c>
      <c r="D14" s="97">
        <v>1.61</v>
      </c>
      <c r="E14" s="97">
        <v>1.61</v>
      </c>
      <c r="F14" s="98">
        <f>+E14-D14</f>
        <v>0</v>
      </c>
      <c r="G14" s="98"/>
      <c r="H14" s="98"/>
      <c r="I14" s="98"/>
      <c r="J14" s="99">
        <v>5</v>
      </c>
    </row>
    <row r="15" spans="1:10" ht="15.6" thickTop="1" thickBot="1" x14ac:dyDescent="0.35">
      <c r="A15" s="104" t="s">
        <v>9</v>
      </c>
      <c r="B15" s="146" t="s">
        <v>214</v>
      </c>
      <c r="C15" s="100" t="s">
        <v>212</v>
      </c>
      <c r="D15" s="100">
        <v>0.92</v>
      </c>
      <c r="E15" s="100">
        <v>0.92</v>
      </c>
      <c r="F15" s="98">
        <f>+E15-D15</f>
        <v>0</v>
      </c>
      <c r="G15" s="101"/>
      <c r="H15" s="101"/>
      <c r="I15" s="101"/>
      <c r="J15" s="99">
        <v>12</v>
      </c>
    </row>
    <row r="16" spans="1:10" ht="15.6" thickTop="1" thickBot="1" x14ac:dyDescent="0.35">
      <c r="A16" s="104" t="s">
        <v>13</v>
      </c>
      <c r="B16" s="146" t="s">
        <v>215</v>
      </c>
      <c r="C16" s="100" t="s">
        <v>212</v>
      </c>
      <c r="D16" s="100">
        <v>0.8</v>
      </c>
      <c r="E16" s="100">
        <v>0.8</v>
      </c>
      <c r="F16" s="98">
        <f>+E16-D16</f>
        <v>0</v>
      </c>
      <c r="G16" s="101"/>
      <c r="H16" s="101"/>
      <c r="I16" s="101"/>
      <c r="J16" s="99">
        <v>12</v>
      </c>
    </row>
    <row r="17" spans="1:10" ht="15.6" thickTop="1" thickBot="1" x14ac:dyDescent="0.35">
      <c r="A17" s="103" t="s">
        <v>86</v>
      </c>
      <c r="B17" s="209" t="s">
        <v>212</v>
      </c>
      <c r="C17" s="210"/>
      <c r="D17" s="220">
        <v>196.18</v>
      </c>
      <c r="E17" s="220">
        <v>199.81</v>
      </c>
      <c r="F17" s="220">
        <f>+E17-D17</f>
        <v>3.6299999999999955</v>
      </c>
      <c r="G17" s="102"/>
      <c r="H17" s="102"/>
      <c r="I17" s="102"/>
      <c r="J17" s="99">
        <v>5</v>
      </c>
    </row>
    <row r="18" spans="1:10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102"/>
      <c r="H18" s="102"/>
      <c r="I18" s="102"/>
      <c r="J18" s="99">
        <v>12</v>
      </c>
    </row>
    <row r="19" spans="1:10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102">
        <f>+F17*H2</f>
        <v>50.621999999999936</v>
      </c>
      <c r="H19" s="102"/>
      <c r="I19" s="102"/>
      <c r="J19" s="99">
        <v>12</v>
      </c>
    </row>
    <row r="20" spans="1:10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5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12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17.989999999999998</v>
      </c>
      <c r="E22" s="94">
        <v>18.510000000000002</v>
      </c>
      <c r="F22" s="98">
        <f t="shared" ref="F22:F27" si="0">+E22-D22</f>
        <v>0.52000000000000313</v>
      </c>
      <c r="G22" s="95">
        <f>+F22*H2</f>
        <v>7.2516363636364067</v>
      </c>
      <c r="H22" s="95"/>
      <c r="I22" s="95"/>
      <c r="J22" s="99">
        <v>12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36.51</v>
      </c>
      <c r="E23" s="94">
        <v>37.67</v>
      </c>
      <c r="F23" s="98">
        <f t="shared" si="0"/>
        <v>1.1600000000000037</v>
      </c>
      <c r="G23" s="95">
        <f>+F23*H2</f>
        <v>16.176727272727323</v>
      </c>
      <c r="H23" s="95"/>
      <c r="I23" s="95"/>
      <c r="J23" s="99">
        <v>19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15.74</v>
      </c>
      <c r="E24" s="94">
        <v>16.09</v>
      </c>
      <c r="F24" s="98">
        <f t="shared" si="0"/>
        <v>0.34999999999999964</v>
      </c>
      <c r="G24" s="95">
        <f>+F24*H2</f>
        <v>4.8809090909090855</v>
      </c>
      <c r="H24" s="95"/>
      <c r="I24" s="95"/>
      <c r="J24" s="99">
        <v>15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1.1399999999999999</v>
      </c>
      <c r="E25" s="94">
        <v>2.77</v>
      </c>
      <c r="F25" s="98">
        <f t="shared" si="0"/>
        <v>1.6300000000000001</v>
      </c>
      <c r="G25" s="95">
        <f>+F25*H2</f>
        <v>22.731090909090909</v>
      </c>
      <c r="H25" s="95"/>
      <c r="I25" s="95"/>
      <c r="J25" s="99">
        <v>23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35.270000000000003</v>
      </c>
      <c r="E26" s="96">
        <v>35.67</v>
      </c>
      <c r="F26" s="98">
        <f t="shared" si="0"/>
        <v>0.39999999999999858</v>
      </c>
      <c r="G26" s="95">
        <f>+F26*H2</f>
        <v>5.5781818181817986</v>
      </c>
      <c r="H26" s="96"/>
      <c r="I26" s="96"/>
      <c r="J26" s="99">
        <v>7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182.69</v>
      </c>
      <c r="E27" s="227">
        <v>185.56</v>
      </c>
      <c r="F27" s="220">
        <f t="shared" si="0"/>
        <v>2.8700000000000045</v>
      </c>
      <c r="G27" s="223">
        <f>+F27*H2</f>
        <v>40.023454545454605</v>
      </c>
      <c r="H27" s="223"/>
      <c r="I27" s="223"/>
      <c r="J27" s="99">
        <v>11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10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14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10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10</v>
      </c>
    </row>
    <row r="32" spans="1:10" ht="15.6" thickTop="1" thickBot="1" x14ac:dyDescent="0.35">
      <c r="A32" s="66" t="s">
        <v>92</v>
      </c>
      <c r="B32" s="6"/>
      <c r="C32" s="6"/>
      <c r="D32" s="6">
        <v>41.49</v>
      </c>
      <c r="E32" s="6">
        <v>43.36</v>
      </c>
      <c r="F32" s="5">
        <f>+E32-D32</f>
        <v>1.8699999999999974</v>
      </c>
      <c r="G32" s="5"/>
      <c r="H32" s="5"/>
      <c r="I32" s="5"/>
      <c r="J32" s="99">
        <f>+F32*H$2</f>
        <v>26.077999999999964</v>
      </c>
    </row>
    <row r="33" spans="1:10" ht="15.6" thickTop="1" thickBot="1" x14ac:dyDescent="0.35">
      <c r="A33" s="66" t="s">
        <v>93</v>
      </c>
      <c r="B33" s="6"/>
      <c r="C33" s="6"/>
      <c r="D33" s="6">
        <v>27.88</v>
      </c>
      <c r="E33" s="6">
        <v>28.23</v>
      </c>
      <c r="F33" s="5">
        <f t="shared" ref="F33:F96" si="1">+E33-D33</f>
        <v>0.35000000000000142</v>
      </c>
      <c r="G33" s="5"/>
      <c r="H33" s="5"/>
      <c r="I33" s="5"/>
      <c r="J33" s="99">
        <f t="shared" ref="J33:J82" si="2">+F33*H$2</f>
        <v>4.8809090909091104</v>
      </c>
    </row>
    <row r="34" spans="1:10" ht="15.6" thickTop="1" thickBot="1" x14ac:dyDescent="0.35">
      <c r="A34" s="66" t="s">
        <v>94</v>
      </c>
      <c r="B34" s="32"/>
      <c r="C34" s="5"/>
      <c r="D34" s="32">
        <v>49.01</v>
      </c>
      <c r="E34" s="32">
        <v>49.96</v>
      </c>
      <c r="F34" s="5">
        <f t="shared" si="1"/>
        <v>0.95000000000000284</v>
      </c>
      <c r="G34" s="5"/>
      <c r="H34" s="5"/>
      <c r="I34" s="5"/>
      <c r="J34" s="99">
        <f t="shared" si="2"/>
        <v>13.248181818181857</v>
      </c>
    </row>
    <row r="35" spans="1:10" ht="15.6" thickTop="1" thickBot="1" x14ac:dyDescent="0.35">
      <c r="A35" s="66" t="s">
        <v>95</v>
      </c>
      <c r="B35" s="32"/>
      <c r="C35" s="6"/>
      <c r="D35" s="32">
        <v>15.75</v>
      </c>
      <c r="E35" s="32">
        <v>15.9</v>
      </c>
      <c r="F35" s="5">
        <f t="shared" si="1"/>
        <v>0.15000000000000036</v>
      </c>
      <c r="G35" s="5"/>
      <c r="H35" s="5"/>
      <c r="I35" s="5"/>
      <c r="J35" s="99">
        <f t="shared" si="2"/>
        <v>2.0918181818181867</v>
      </c>
    </row>
    <row r="36" spans="1:10" ht="15.6" thickTop="1" thickBot="1" x14ac:dyDescent="0.35">
      <c r="A36" s="66" t="s">
        <v>96</v>
      </c>
      <c r="B36" s="32"/>
      <c r="C36" s="6"/>
      <c r="D36" s="32">
        <v>7.46</v>
      </c>
      <c r="E36" s="32">
        <v>7.9</v>
      </c>
      <c r="F36" s="5">
        <f t="shared" si="1"/>
        <v>0.44000000000000039</v>
      </c>
      <c r="G36" s="5"/>
      <c r="H36" s="5"/>
      <c r="I36" s="5"/>
      <c r="J36" s="99">
        <f t="shared" si="2"/>
        <v>6.1360000000000054</v>
      </c>
    </row>
    <row r="37" spans="1:10" ht="15.6" thickTop="1" thickBot="1" x14ac:dyDescent="0.35">
      <c r="A37" s="66" t="s">
        <v>97</v>
      </c>
      <c r="B37" s="32"/>
      <c r="C37" s="6"/>
      <c r="D37" s="32">
        <v>23.38</v>
      </c>
      <c r="E37" s="32">
        <v>23.38</v>
      </c>
      <c r="F37" s="5">
        <f t="shared" si="1"/>
        <v>0</v>
      </c>
      <c r="G37" s="5"/>
      <c r="H37" s="5"/>
      <c r="I37" s="5"/>
      <c r="J37" s="99">
        <f t="shared" si="2"/>
        <v>0</v>
      </c>
    </row>
    <row r="38" spans="1:10" ht="15.6" thickTop="1" thickBot="1" x14ac:dyDescent="0.35">
      <c r="A38" s="66" t="s">
        <v>98</v>
      </c>
      <c r="B38" s="32"/>
      <c r="C38" s="6"/>
      <c r="D38" s="32">
        <v>19.82</v>
      </c>
      <c r="E38" s="32">
        <v>20.89</v>
      </c>
      <c r="F38" s="5">
        <f t="shared" si="1"/>
        <v>1.0700000000000003</v>
      </c>
      <c r="G38" s="5"/>
      <c r="H38" s="5"/>
      <c r="I38" s="5"/>
      <c r="J38" s="99">
        <f t="shared" si="2"/>
        <v>14.921636363636367</v>
      </c>
    </row>
    <row r="39" spans="1:10" ht="15.6" thickTop="1" thickBot="1" x14ac:dyDescent="0.35">
      <c r="A39" s="66" t="s">
        <v>99</v>
      </c>
      <c r="B39" s="32"/>
      <c r="C39" s="6"/>
      <c r="D39" s="32">
        <v>34.81</v>
      </c>
      <c r="E39" s="32">
        <v>35.25</v>
      </c>
      <c r="F39" s="5">
        <f t="shared" si="1"/>
        <v>0.43999999999999773</v>
      </c>
      <c r="G39" s="5"/>
      <c r="H39" s="5"/>
      <c r="I39" s="5"/>
      <c r="J39" s="99">
        <f t="shared" si="2"/>
        <v>6.1359999999999681</v>
      </c>
    </row>
    <row r="40" spans="1:10" ht="15.6" thickTop="1" thickBot="1" x14ac:dyDescent="0.35">
      <c r="A40" s="66" t="s">
        <v>100</v>
      </c>
      <c r="B40" s="32"/>
      <c r="C40" s="6"/>
      <c r="D40" s="32">
        <v>14.64</v>
      </c>
      <c r="E40" s="32">
        <v>14.74</v>
      </c>
      <c r="F40" s="5">
        <f t="shared" si="1"/>
        <v>9.9999999999999645E-2</v>
      </c>
      <c r="G40" s="5"/>
      <c r="H40" s="5"/>
      <c r="I40" s="5"/>
      <c r="J40" s="99">
        <f t="shared" si="2"/>
        <v>1.3945454545454496</v>
      </c>
    </row>
    <row r="41" spans="1:10" ht="15.6" thickTop="1" thickBot="1" x14ac:dyDescent="0.35">
      <c r="A41" s="66" t="s">
        <v>101</v>
      </c>
      <c r="B41" s="32"/>
      <c r="C41" s="6"/>
      <c r="D41" s="32">
        <v>0.75</v>
      </c>
      <c r="E41" s="32">
        <v>1.2</v>
      </c>
      <c r="F41" s="5">
        <f t="shared" si="1"/>
        <v>0.44999999999999996</v>
      </c>
      <c r="G41" s="5"/>
      <c r="H41" s="5"/>
      <c r="I41" s="5"/>
      <c r="J41" s="99">
        <f t="shared" si="2"/>
        <v>6.2754545454545445</v>
      </c>
    </row>
    <row r="42" spans="1:10" ht="15.6" thickTop="1" thickBot="1" x14ac:dyDescent="0.35">
      <c r="A42" s="66" t="s">
        <v>102</v>
      </c>
      <c r="B42" s="32"/>
      <c r="C42" s="6"/>
      <c r="D42" s="32">
        <v>3.29</v>
      </c>
      <c r="E42" s="32">
        <v>3.37</v>
      </c>
      <c r="F42" s="5">
        <f t="shared" si="1"/>
        <v>8.0000000000000071E-2</v>
      </c>
      <c r="G42" s="5"/>
      <c r="H42" s="5"/>
      <c r="I42" s="5"/>
      <c r="J42" s="99">
        <f t="shared" si="2"/>
        <v>1.1156363636363646</v>
      </c>
    </row>
    <row r="43" spans="1:10" ht="15.6" thickTop="1" thickBot="1" x14ac:dyDescent="0.35">
      <c r="A43" s="66" t="s">
        <v>103</v>
      </c>
      <c r="B43" s="32"/>
      <c r="C43" s="6"/>
      <c r="D43" s="32">
        <v>22.13</v>
      </c>
      <c r="E43" s="32">
        <v>22.73</v>
      </c>
      <c r="F43" s="5">
        <f t="shared" si="1"/>
        <v>0.60000000000000142</v>
      </c>
      <c r="G43" s="5"/>
      <c r="H43" s="5"/>
      <c r="I43" s="5"/>
      <c r="J43" s="99">
        <f t="shared" si="2"/>
        <v>8.3672727272727467</v>
      </c>
    </row>
    <row r="44" spans="1:10" ht="15.6" thickTop="1" thickBot="1" x14ac:dyDescent="0.35">
      <c r="A44" s="66" t="s">
        <v>104</v>
      </c>
      <c r="B44" s="32"/>
      <c r="C44" s="10"/>
      <c r="D44" s="32">
        <v>50.53</v>
      </c>
      <c r="E44" s="32">
        <v>51.2</v>
      </c>
      <c r="F44" s="5">
        <f t="shared" si="1"/>
        <v>0.67000000000000171</v>
      </c>
      <c r="G44" s="5"/>
      <c r="H44" s="5"/>
      <c r="I44" s="5"/>
      <c r="J44" s="99">
        <f t="shared" si="2"/>
        <v>9.3434545454545699</v>
      </c>
    </row>
    <row r="45" spans="1:10" ht="15.6" thickTop="1" thickBot="1" x14ac:dyDescent="0.35">
      <c r="A45" s="66" t="s">
        <v>105</v>
      </c>
      <c r="B45" s="32"/>
      <c r="C45" s="10"/>
      <c r="D45" s="32">
        <v>70.03</v>
      </c>
      <c r="E45" s="32">
        <v>73.569999999999993</v>
      </c>
      <c r="F45" s="5">
        <f>+E45-D45</f>
        <v>3.539999999999992</v>
      </c>
      <c r="G45" s="5"/>
      <c r="H45" s="5"/>
      <c r="I45" s="5"/>
      <c r="J45" s="99">
        <f t="shared" si="2"/>
        <v>49.366909090908976</v>
      </c>
    </row>
    <row r="46" spans="1:10" ht="15.6" thickTop="1" thickBot="1" x14ac:dyDescent="0.35">
      <c r="A46" s="66" t="s">
        <v>106</v>
      </c>
      <c r="B46" s="32"/>
      <c r="C46" s="10"/>
      <c r="D46" s="32">
        <v>87.61</v>
      </c>
      <c r="E46" s="32">
        <v>87.79</v>
      </c>
      <c r="F46" s="5">
        <f t="shared" si="1"/>
        <v>0.18000000000000682</v>
      </c>
      <c r="G46" s="5"/>
      <c r="H46" s="5"/>
      <c r="I46" s="5"/>
      <c r="J46" s="99">
        <f t="shared" si="2"/>
        <v>2.5101818181819131</v>
      </c>
    </row>
    <row r="47" spans="1:10" ht="15.6" thickTop="1" thickBot="1" x14ac:dyDescent="0.35">
      <c r="A47" s="66" t="s">
        <v>18</v>
      </c>
      <c r="B47" s="32"/>
      <c r="C47" s="10"/>
      <c r="D47" s="32">
        <v>2.0499999999999998</v>
      </c>
      <c r="E47" s="32">
        <v>2.0499999999999998</v>
      </c>
      <c r="F47" s="5">
        <f t="shared" si="1"/>
        <v>0</v>
      </c>
      <c r="G47" s="5"/>
      <c r="H47" s="5"/>
      <c r="I47" s="5"/>
      <c r="J47" s="99">
        <f t="shared" si="2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84.31</v>
      </c>
      <c r="E48" s="32">
        <v>85.48</v>
      </c>
      <c r="F48" s="5">
        <f t="shared" si="1"/>
        <v>1.1700000000000017</v>
      </c>
      <c r="G48" s="5"/>
      <c r="H48" s="5"/>
      <c r="I48" s="5"/>
      <c r="J48" s="99">
        <f t="shared" si="2"/>
        <v>16.316181818181843</v>
      </c>
    </row>
    <row r="49" spans="1:10" ht="15.6" thickTop="1" thickBot="1" x14ac:dyDescent="0.35">
      <c r="A49" s="66" t="s">
        <v>107</v>
      </c>
      <c r="B49" s="32"/>
      <c r="C49" s="10"/>
      <c r="D49" s="32">
        <v>53.54</v>
      </c>
      <c r="E49" s="32">
        <v>55.16</v>
      </c>
      <c r="F49" s="5">
        <f t="shared" si="1"/>
        <v>1.6199999999999974</v>
      </c>
      <c r="G49" s="5"/>
      <c r="H49" s="5"/>
      <c r="I49" s="5"/>
      <c r="J49" s="99">
        <f t="shared" si="2"/>
        <v>22.591636363636329</v>
      </c>
    </row>
    <row r="50" spans="1:10" ht="15.6" thickTop="1" thickBot="1" x14ac:dyDescent="0.35">
      <c r="A50" s="66" t="s">
        <v>108</v>
      </c>
      <c r="B50" s="32"/>
      <c r="C50" s="10"/>
      <c r="D50" s="32">
        <v>6.2</v>
      </c>
      <c r="E50" s="32">
        <v>6.5</v>
      </c>
      <c r="F50" s="5">
        <f t="shared" si="1"/>
        <v>0.29999999999999982</v>
      </c>
      <c r="G50" s="5"/>
      <c r="H50" s="5"/>
      <c r="I50" s="5"/>
      <c r="J50" s="99">
        <f t="shared" si="2"/>
        <v>4.1836363636363609</v>
      </c>
    </row>
    <row r="51" spans="1:10" ht="15.6" thickTop="1" thickBot="1" x14ac:dyDescent="0.35">
      <c r="A51" s="66" t="s">
        <v>20</v>
      </c>
      <c r="B51" s="32"/>
      <c r="C51" s="10"/>
      <c r="D51" s="32">
        <v>32.67</v>
      </c>
      <c r="E51" s="32">
        <v>33.770000000000003</v>
      </c>
      <c r="F51" s="5">
        <f t="shared" si="1"/>
        <v>1.1000000000000014</v>
      </c>
      <c r="G51" s="5"/>
      <c r="H51" s="5"/>
      <c r="I51" s="5"/>
      <c r="J51" s="99">
        <f t="shared" si="2"/>
        <v>15.340000000000019</v>
      </c>
    </row>
    <row r="52" spans="1:10" ht="15.6" thickTop="1" thickBot="1" x14ac:dyDescent="0.35">
      <c r="A52" s="66" t="s">
        <v>21</v>
      </c>
      <c r="B52" s="32"/>
      <c r="C52" s="10"/>
      <c r="D52" s="32">
        <v>5.47</v>
      </c>
      <c r="E52" s="32">
        <v>6.2</v>
      </c>
      <c r="F52" s="5">
        <f t="shared" si="1"/>
        <v>0.73000000000000043</v>
      </c>
      <c r="G52" s="5"/>
      <c r="H52" s="5"/>
      <c r="I52" s="5"/>
      <c r="J52" s="99">
        <f t="shared" si="2"/>
        <v>10.180181818181824</v>
      </c>
    </row>
    <row r="53" spans="1:10" ht="15.6" thickTop="1" thickBot="1" x14ac:dyDescent="0.35">
      <c r="A53" s="66" t="s">
        <v>22</v>
      </c>
      <c r="B53" s="32"/>
      <c r="C53" s="10"/>
      <c r="D53" s="32">
        <v>64.73</v>
      </c>
      <c r="E53" s="32">
        <v>65.489999999999995</v>
      </c>
      <c r="F53" s="5">
        <f t="shared" si="1"/>
        <v>0.75999999999999091</v>
      </c>
      <c r="G53" s="5"/>
      <c r="H53" s="5"/>
      <c r="I53" s="5"/>
      <c r="J53" s="99">
        <f t="shared" si="2"/>
        <v>10.598545454545327</v>
      </c>
    </row>
    <row r="54" spans="1:10" ht="15.6" thickTop="1" thickBot="1" x14ac:dyDescent="0.35">
      <c r="A54" s="66" t="s">
        <v>23</v>
      </c>
      <c r="B54" s="32"/>
      <c r="C54" s="10"/>
      <c r="D54" s="32">
        <v>16.45</v>
      </c>
      <c r="E54" s="32">
        <v>16.75</v>
      </c>
      <c r="F54" s="5">
        <f t="shared" si="1"/>
        <v>0.30000000000000071</v>
      </c>
      <c r="G54" s="5"/>
      <c r="H54" s="5"/>
      <c r="I54" s="5"/>
      <c r="J54" s="99">
        <f t="shared" si="2"/>
        <v>4.1836363636363734</v>
      </c>
    </row>
    <row r="55" spans="1:10" ht="15.6" thickTop="1" thickBot="1" x14ac:dyDescent="0.35">
      <c r="A55" s="66" t="s">
        <v>24</v>
      </c>
      <c r="B55" s="32"/>
      <c r="C55" s="10"/>
      <c r="D55" s="32">
        <v>13.79</v>
      </c>
      <c r="E55" s="32">
        <v>14.15</v>
      </c>
      <c r="F55" s="5">
        <f t="shared" si="1"/>
        <v>0.36000000000000121</v>
      </c>
      <c r="G55" s="5"/>
      <c r="H55" s="5"/>
      <c r="I55" s="5"/>
      <c r="J55" s="99">
        <f t="shared" si="2"/>
        <v>5.020363636363653</v>
      </c>
    </row>
    <row r="56" spans="1:10" ht="15.6" thickTop="1" thickBot="1" x14ac:dyDescent="0.35">
      <c r="A56" s="66" t="s">
        <v>25</v>
      </c>
      <c r="B56" s="32"/>
      <c r="C56" s="10"/>
      <c r="D56" s="32">
        <v>2.2799999999999998</v>
      </c>
      <c r="E56" s="32">
        <v>2.2799999999999998</v>
      </c>
      <c r="F56" s="5">
        <f t="shared" si="1"/>
        <v>0</v>
      </c>
      <c r="G56" s="5"/>
      <c r="H56" s="5"/>
      <c r="I56" s="5"/>
      <c r="J56" s="99">
        <f t="shared" si="2"/>
        <v>0</v>
      </c>
    </row>
    <row r="57" spans="1:10" ht="15.6" thickTop="1" thickBot="1" x14ac:dyDescent="0.35">
      <c r="A57" s="66" t="s">
        <v>26</v>
      </c>
      <c r="B57" s="32"/>
      <c r="C57" s="10"/>
      <c r="D57" s="32">
        <v>21.76</v>
      </c>
      <c r="E57" s="32">
        <v>22.75</v>
      </c>
      <c r="F57" s="5">
        <f t="shared" si="1"/>
        <v>0.98999999999999844</v>
      </c>
      <c r="G57" s="5"/>
      <c r="H57" s="5"/>
      <c r="I57" s="5"/>
      <c r="J57" s="99">
        <f t="shared" si="2"/>
        <v>13.805999999999978</v>
      </c>
    </row>
    <row r="58" spans="1:10" ht="15.6" thickTop="1" thickBot="1" x14ac:dyDescent="0.35">
      <c r="A58" s="66" t="s">
        <v>27</v>
      </c>
      <c r="B58" s="32"/>
      <c r="C58" s="10"/>
      <c r="D58" s="32">
        <v>32.950000000000003</v>
      </c>
      <c r="E58" s="32">
        <v>34.01</v>
      </c>
      <c r="F58" s="5">
        <f t="shared" si="1"/>
        <v>1.0599999999999952</v>
      </c>
      <c r="G58" s="5"/>
      <c r="H58" s="5"/>
      <c r="I58" s="5"/>
      <c r="J58" s="99">
        <f t="shared" si="2"/>
        <v>14.782181818181751</v>
      </c>
    </row>
    <row r="59" spans="1:10" ht="15.6" thickTop="1" thickBot="1" x14ac:dyDescent="0.35">
      <c r="A59" s="66" t="s">
        <v>109</v>
      </c>
      <c r="B59" s="32"/>
      <c r="C59" s="10"/>
      <c r="D59" s="32">
        <v>0.31</v>
      </c>
      <c r="E59" s="32">
        <v>0.63</v>
      </c>
      <c r="F59" s="5">
        <f t="shared" si="1"/>
        <v>0.32</v>
      </c>
      <c r="G59" s="5"/>
      <c r="H59" s="5"/>
      <c r="I59" s="5"/>
      <c r="J59" s="99">
        <f t="shared" si="2"/>
        <v>4.462545454545455</v>
      </c>
    </row>
    <row r="60" spans="1:10" ht="15.6" thickTop="1" thickBot="1" x14ac:dyDescent="0.35">
      <c r="A60" s="66" t="s">
        <v>28</v>
      </c>
      <c r="B60" s="32"/>
      <c r="C60" s="10"/>
      <c r="D60" s="32">
        <v>10.28</v>
      </c>
      <c r="E60" s="32">
        <v>10.42</v>
      </c>
      <c r="F60" s="5">
        <f t="shared" si="1"/>
        <v>0.14000000000000057</v>
      </c>
      <c r="G60" s="5"/>
      <c r="H60" s="5"/>
      <c r="I60" s="5"/>
      <c r="J60" s="99">
        <f t="shared" si="2"/>
        <v>1.9523636363636443</v>
      </c>
    </row>
    <row r="61" spans="1:10" ht="15.6" thickTop="1" thickBot="1" x14ac:dyDescent="0.35">
      <c r="A61" s="66" t="s">
        <v>29</v>
      </c>
      <c r="B61" s="32"/>
      <c r="C61" s="10"/>
      <c r="D61" s="32">
        <v>35.01</v>
      </c>
      <c r="E61" s="32">
        <v>35.01</v>
      </c>
      <c r="F61" s="5">
        <f t="shared" si="1"/>
        <v>0</v>
      </c>
      <c r="G61" s="5"/>
      <c r="H61" s="5"/>
      <c r="I61" s="5"/>
      <c r="J61" s="99">
        <f t="shared" si="2"/>
        <v>0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1"/>
        <v>0</v>
      </c>
      <c r="G62" s="5"/>
      <c r="H62" s="5"/>
      <c r="I62" s="5"/>
      <c r="J62" s="99">
        <f t="shared" si="2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9.8000000000000007</v>
      </c>
      <c r="E63" s="32">
        <v>11.88</v>
      </c>
      <c r="F63" s="5">
        <f t="shared" si="1"/>
        <v>2.08</v>
      </c>
      <c r="G63" s="5"/>
      <c r="H63" s="5"/>
      <c r="I63" s="5"/>
      <c r="J63" s="99">
        <f t="shared" si="2"/>
        <v>29.006545454545456</v>
      </c>
    </row>
    <row r="64" spans="1:10" ht="15.6" thickTop="1" thickBot="1" x14ac:dyDescent="0.35">
      <c r="A64" s="66" t="s">
        <v>32</v>
      </c>
      <c r="B64" s="32"/>
      <c r="C64" s="10"/>
      <c r="D64" s="32">
        <v>42.22</v>
      </c>
      <c r="E64" s="32">
        <v>42.96</v>
      </c>
      <c r="F64" s="5">
        <f t="shared" si="1"/>
        <v>0.74000000000000199</v>
      </c>
      <c r="G64" s="5"/>
      <c r="H64" s="5"/>
      <c r="I64" s="5"/>
      <c r="J64" s="99">
        <f t="shared" si="2"/>
        <v>10.319636363636391</v>
      </c>
    </row>
    <row r="65" spans="1:10" ht="15.6" thickTop="1" thickBot="1" x14ac:dyDescent="0.35">
      <c r="A65" s="66" t="s">
        <v>33</v>
      </c>
      <c r="B65" s="32"/>
      <c r="C65" s="10"/>
      <c r="D65" s="32">
        <v>23.07</v>
      </c>
      <c r="E65" s="32">
        <v>23.67</v>
      </c>
      <c r="F65" s="5">
        <f t="shared" si="1"/>
        <v>0.60000000000000142</v>
      </c>
      <c r="G65" s="5"/>
      <c r="H65" s="5"/>
      <c r="I65" s="5"/>
      <c r="J65" s="99">
        <f t="shared" si="2"/>
        <v>8.3672727272727467</v>
      </c>
    </row>
    <row r="66" spans="1:10" ht="15.6" thickTop="1" thickBot="1" x14ac:dyDescent="0.35">
      <c r="A66" s="66" t="s">
        <v>34</v>
      </c>
      <c r="B66" s="32"/>
      <c r="C66" s="10"/>
      <c r="D66" s="32">
        <v>18.04</v>
      </c>
      <c r="E66" s="32">
        <v>18.62</v>
      </c>
      <c r="F66" s="5">
        <f t="shared" si="1"/>
        <v>0.58000000000000185</v>
      </c>
      <c r="G66" s="5"/>
      <c r="H66" s="5"/>
      <c r="I66" s="5"/>
      <c r="J66" s="99">
        <f t="shared" si="2"/>
        <v>8.0883636363636615</v>
      </c>
    </row>
    <row r="67" spans="1:10" ht="15.6" thickTop="1" thickBot="1" x14ac:dyDescent="0.35">
      <c r="A67" s="66" t="s">
        <v>110</v>
      </c>
      <c r="B67" s="32"/>
      <c r="C67" s="10"/>
      <c r="D67" s="32">
        <v>1</v>
      </c>
      <c r="E67" s="32">
        <v>1</v>
      </c>
      <c r="F67" s="5">
        <f t="shared" si="1"/>
        <v>0</v>
      </c>
      <c r="G67" s="5"/>
      <c r="H67" s="5"/>
      <c r="I67" s="5"/>
      <c r="J67" s="99">
        <f t="shared" si="2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55.66</v>
      </c>
      <c r="E68" s="32">
        <v>56.64</v>
      </c>
      <c r="F68" s="5">
        <f t="shared" si="1"/>
        <v>0.98000000000000398</v>
      </c>
      <c r="G68" s="5"/>
      <c r="H68" s="5"/>
      <c r="I68" s="5"/>
      <c r="J68" s="99">
        <f t="shared" si="2"/>
        <v>13.66654545454551</v>
      </c>
    </row>
    <row r="69" spans="1:10" ht="15.6" thickTop="1" thickBot="1" x14ac:dyDescent="0.35">
      <c r="A69" s="66" t="s">
        <v>111</v>
      </c>
      <c r="B69" s="32"/>
      <c r="C69" s="10"/>
      <c r="D69" s="32">
        <v>1.41</v>
      </c>
      <c r="E69" s="32">
        <v>1.41</v>
      </c>
      <c r="F69" s="5">
        <f t="shared" si="1"/>
        <v>0</v>
      </c>
      <c r="G69" s="5"/>
      <c r="H69" s="5"/>
      <c r="I69" s="5"/>
      <c r="J69" s="99">
        <f t="shared" si="2"/>
        <v>0</v>
      </c>
    </row>
    <row r="70" spans="1:10" ht="15.6" thickTop="1" thickBot="1" x14ac:dyDescent="0.35">
      <c r="A70" s="66" t="s">
        <v>36</v>
      </c>
      <c r="B70" s="32"/>
      <c r="C70" s="10"/>
      <c r="D70" s="32">
        <v>56.9</v>
      </c>
      <c r="E70" s="32">
        <v>57.37</v>
      </c>
      <c r="F70" s="5">
        <f t="shared" si="1"/>
        <v>0.46999999999999886</v>
      </c>
      <c r="G70" s="5"/>
      <c r="H70" s="5"/>
      <c r="I70" s="5"/>
      <c r="J70" s="99">
        <f t="shared" si="2"/>
        <v>6.5543636363636208</v>
      </c>
    </row>
    <row r="71" spans="1:10" ht="15.6" thickTop="1" thickBot="1" x14ac:dyDescent="0.35">
      <c r="A71" s="66" t="s">
        <v>37</v>
      </c>
      <c r="B71" s="32"/>
      <c r="C71" s="10"/>
      <c r="D71" s="32">
        <v>23.15</v>
      </c>
      <c r="E71" s="32">
        <v>23.6</v>
      </c>
      <c r="F71" s="5">
        <f t="shared" si="1"/>
        <v>0.45000000000000284</v>
      </c>
      <c r="G71" s="5"/>
      <c r="H71" s="5"/>
      <c r="I71" s="5"/>
      <c r="J71" s="99">
        <f t="shared" si="2"/>
        <v>6.2754545454545854</v>
      </c>
    </row>
    <row r="72" spans="1:10" ht="15.6" thickTop="1" thickBot="1" x14ac:dyDescent="0.35">
      <c r="A72" s="66" t="s">
        <v>38</v>
      </c>
      <c r="B72" s="32"/>
      <c r="C72" s="10"/>
      <c r="D72" s="32">
        <v>2.21</v>
      </c>
      <c r="E72" s="32">
        <v>2.21</v>
      </c>
      <c r="F72" s="5">
        <f t="shared" si="1"/>
        <v>0</v>
      </c>
      <c r="G72" s="5"/>
      <c r="H72" s="5"/>
      <c r="I72" s="5"/>
      <c r="J72" s="99">
        <f t="shared" si="2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1.5</v>
      </c>
      <c r="E73" s="32">
        <v>1.5</v>
      </c>
      <c r="F73" s="5">
        <f t="shared" si="1"/>
        <v>0</v>
      </c>
      <c r="G73" s="5"/>
      <c r="H73" s="5"/>
      <c r="I73" s="5"/>
      <c r="J73" s="99">
        <f t="shared" si="2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2.91</v>
      </c>
      <c r="E74" s="32">
        <v>2.91</v>
      </c>
      <c r="F74" s="5">
        <f t="shared" si="1"/>
        <v>0</v>
      </c>
      <c r="G74" s="5"/>
      <c r="H74" s="5"/>
      <c r="I74" s="5"/>
      <c r="J74" s="99">
        <f t="shared" si="2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1.2</v>
      </c>
      <c r="E75" s="32">
        <v>1.2</v>
      </c>
      <c r="F75" s="5">
        <f t="shared" si="1"/>
        <v>0</v>
      </c>
      <c r="G75" s="5"/>
      <c r="H75" s="5"/>
      <c r="I75" s="5"/>
      <c r="J75" s="99">
        <f t="shared" si="2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17.37</v>
      </c>
      <c r="E76" s="32">
        <v>17.89</v>
      </c>
      <c r="F76" s="5">
        <f t="shared" si="1"/>
        <v>0.51999999999999957</v>
      </c>
      <c r="G76" s="5"/>
      <c r="H76" s="5"/>
      <c r="I76" s="5"/>
      <c r="J76" s="99">
        <f t="shared" si="2"/>
        <v>7.2516363636363579</v>
      </c>
    </row>
    <row r="77" spans="1:10" ht="15.6" thickTop="1" thickBot="1" x14ac:dyDescent="0.35">
      <c r="A77" s="66" t="s">
        <v>114</v>
      </c>
      <c r="B77" s="32"/>
      <c r="C77" s="10"/>
      <c r="D77" s="32">
        <v>10.050000000000001</v>
      </c>
      <c r="E77" s="32">
        <v>10.050000000000001</v>
      </c>
      <c r="F77" s="5">
        <f t="shared" si="1"/>
        <v>0</v>
      </c>
      <c r="G77" s="5"/>
      <c r="H77" s="5"/>
      <c r="I77" s="5"/>
      <c r="J77" s="99">
        <f t="shared" si="2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1.97</v>
      </c>
      <c r="E78" s="32">
        <v>1.97</v>
      </c>
      <c r="F78" s="5">
        <f t="shared" si="1"/>
        <v>0</v>
      </c>
      <c r="G78" s="5"/>
      <c r="H78" s="5"/>
      <c r="I78" s="5"/>
      <c r="J78" s="99">
        <f t="shared" si="2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5.71</v>
      </c>
      <c r="E79" s="32">
        <v>5.71</v>
      </c>
      <c r="F79" s="5">
        <f t="shared" si="1"/>
        <v>0</v>
      </c>
      <c r="G79" s="5"/>
      <c r="H79" s="5"/>
      <c r="I79" s="5"/>
      <c r="J79" s="99">
        <f t="shared" si="2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3.42</v>
      </c>
      <c r="E80" s="32">
        <v>3.55</v>
      </c>
      <c r="F80" s="5">
        <f t="shared" si="1"/>
        <v>0.12999999999999989</v>
      </c>
      <c r="G80" s="5"/>
      <c r="H80" s="5"/>
      <c r="I80" s="5"/>
      <c r="J80" s="99">
        <f t="shared" si="2"/>
        <v>1.8129090909090895</v>
      </c>
    </row>
    <row r="81" spans="1:11" ht="15.6" thickTop="1" thickBot="1" x14ac:dyDescent="0.35">
      <c r="A81" s="66" t="s">
        <v>42</v>
      </c>
      <c r="B81" s="32"/>
      <c r="C81" s="10"/>
      <c r="D81" s="32">
        <v>6.54</v>
      </c>
      <c r="E81" s="32">
        <v>6.54</v>
      </c>
      <c r="F81" s="5">
        <f t="shared" si="1"/>
        <v>0</v>
      </c>
      <c r="G81" s="5"/>
      <c r="H81" s="5"/>
      <c r="I81" s="5"/>
      <c r="J81" s="99">
        <f t="shared" si="2"/>
        <v>0</v>
      </c>
    </row>
    <row r="82" spans="1:11" ht="15" thickTop="1" x14ac:dyDescent="0.3">
      <c r="A82" s="66" t="s">
        <v>117</v>
      </c>
      <c r="B82" s="32"/>
      <c r="C82" s="10"/>
      <c r="D82" s="32">
        <v>1.57</v>
      </c>
      <c r="E82" s="32">
        <v>1.57</v>
      </c>
      <c r="F82" s="5">
        <f t="shared" si="1"/>
        <v>0</v>
      </c>
      <c r="G82" s="5"/>
      <c r="H82" s="5"/>
      <c r="I82" s="5"/>
      <c r="J82" s="99">
        <f t="shared" si="2"/>
        <v>0</v>
      </c>
      <c r="K82" s="56">
        <f>SUM(J14:J82)</f>
        <v>572.62600000000009</v>
      </c>
    </row>
    <row r="83" spans="1:11" x14ac:dyDescent="0.3">
      <c r="A83" s="68" t="s">
        <v>43</v>
      </c>
      <c r="B83" s="32"/>
      <c r="C83" s="10"/>
      <c r="D83" s="32">
        <v>229.33</v>
      </c>
      <c r="E83" s="32">
        <v>239.4</v>
      </c>
      <c r="F83" s="5">
        <f t="shared" si="1"/>
        <v>10.069999999999993</v>
      </c>
      <c r="G83" s="5"/>
      <c r="H83" s="5"/>
      <c r="I83" s="5"/>
      <c r="J83" s="7">
        <f>+F83*H$5</f>
        <v>82.446246268656651</v>
      </c>
    </row>
    <row r="84" spans="1:11" x14ac:dyDescent="0.3">
      <c r="A84" s="68" t="s">
        <v>44</v>
      </c>
      <c r="B84" s="32"/>
      <c r="C84" s="10"/>
      <c r="D84" s="32">
        <v>244.32</v>
      </c>
      <c r="E84" s="32">
        <v>252.54</v>
      </c>
      <c r="F84" s="5">
        <f t="shared" si="1"/>
        <v>8.2199999999999989</v>
      </c>
      <c r="G84" s="33"/>
      <c r="H84" s="5"/>
      <c r="I84" s="5"/>
      <c r="J84" s="7">
        <f t="shared" ref="J84:J147" si="3">+F84*H$5</f>
        <v>67.299716417910432</v>
      </c>
    </row>
    <row r="85" spans="1:11" x14ac:dyDescent="0.3">
      <c r="A85" s="68" t="s">
        <v>118</v>
      </c>
      <c r="B85" s="32"/>
      <c r="C85" s="10"/>
      <c r="D85" s="32">
        <v>321.12</v>
      </c>
      <c r="E85" s="32">
        <v>330.23</v>
      </c>
      <c r="F85" s="5">
        <f t="shared" si="1"/>
        <v>9.1100000000000136</v>
      </c>
      <c r="G85" s="33"/>
      <c r="H85" s="5"/>
      <c r="I85" s="5"/>
      <c r="J85" s="7">
        <f t="shared" si="3"/>
        <v>74.586425373134432</v>
      </c>
    </row>
    <row r="86" spans="1:11" x14ac:dyDescent="0.3">
      <c r="A86" s="68" t="s">
        <v>119</v>
      </c>
      <c r="B86" s="32"/>
      <c r="C86" s="10"/>
      <c r="D86" s="32">
        <v>95.31</v>
      </c>
      <c r="E86" s="32">
        <v>99.44</v>
      </c>
      <c r="F86" s="5">
        <f t="shared" si="1"/>
        <v>4.1299999999999955</v>
      </c>
      <c r="G86" s="33"/>
      <c r="H86" s="5"/>
      <c r="I86" s="5"/>
      <c r="J86" s="7">
        <f t="shared" si="3"/>
        <v>33.813604477611896</v>
      </c>
    </row>
    <row r="87" spans="1:11" x14ac:dyDescent="0.3">
      <c r="A87" s="68" t="s">
        <v>45</v>
      </c>
      <c r="B87" s="32"/>
      <c r="C87" s="10"/>
      <c r="D87" s="32">
        <v>192.01</v>
      </c>
      <c r="E87" s="32">
        <v>196.9</v>
      </c>
      <c r="F87" s="5">
        <f t="shared" si="1"/>
        <v>4.8900000000000148</v>
      </c>
      <c r="G87" s="33"/>
      <c r="H87" s="5"/>
      <c r="I87" s="5"/>
      <c r="J87" s="7">
        <f t="shared" si="3"/>
        <v>40.035962686567281</v>
      </c>
    </row>
    <row r="88" spans="1:11" x14ac:dyDescent="0.3">
      <c r="A88" s="68" t="s">
        <v>46</v>
      </c>
      <c r="B88" s="32"/>
      <c r="C88" s="10"/>
      <c r="D88" s="32">
        <v>382.22</v>
      </c>
      <c r="E88" s="32">
        <v>385.45</v>
      </c>
      <c r="F88" s="5">
        <f t="shared" si="1"/>
        <v>3.2299999999999613</v>
      </c>
      <c r="G88" s="33"/>
      <c r="H88" s="5"/>
      <c r="I88" s="5"/>
      <c r="J88" s="7">
        <f t="shared" si="3"/>
        <v>26.445022388059382</v>
      </c>
    </row>
    <row r="89" spans="1:11" x14ac:dyDescent="0.3">
      <c r="A89" s="68" t="s">
        <v>47</v>
      </c>
      <c r="B89" s="32"/>
      <c r="C89" s="10"/>
      <c r="D89" s="32">
        <v>70.13</v>
      </c>
      <c r="E89" s="32">
        <v>71.98</v>
      </c>
      <c r="F89" s="5">
        <f t="shared" si="1"/>
        <v>1.8500000000000085</v>
      </c>
      <c r="G89" s="33"/>
      <c r="H89" s="5"/>
      <c r="I89" s="5"/>
      <c r="J89" s="7">
        <f t="shared" si="3"/>
        <v>15.146529850746337</v>
      </c>
    </row>
    <row r="90" spans="1:11" x14ac:dyDescent="0.3">
      <c r="A90" s="68" t="s">
        <v>48</v>
      </c>
      <c r="B90" s="32"/>
      <c r="C90" s="10"/>
      <c r="D90" s="32">
        <v>320.12</v>
      </c>
      <c r="E90" s="32">
        <v>332.2</v>
      </c>
      <c r="F90" s="5">
        <f t="shared" si="1"/>
        <v>12.079999999999984</v>
      </c>
      <c r="G90" s="33"/>
      <c r="H90" s="5"/>
      <c r="I90" s="5"/>
      <c r="J90" s="7">
        <f t="shared" si="3"/>
        <v>98.902746268656571</v>
      </c>
    </row>
    <row r="91" spans="1:11" x14ac:dyDescent="0.3">
      <c r="A91" s="68" t="s">
        <v>49</v>
      </c>
      <c r="B91" s="32"/>
      <c r="C91" s="10"/>
      <c r="D91" s="32">
        <v>380.35</v>
      </c>
      <c r="E91" s="32">
        <v>390.47</v>
      </c>
      <c r="F91" s="5">
        <f t="shared" si="1"/>
        <v>10.120000000000005</v>
      </c>
      <c r="G91" s="33"/>
      <c r="H91" s="5"/>
      <c r="I91" s="5"/>
      <c r="J91" s="7">
        <f t="shared" si="3"/>
        <v>82.85561194029853</v>
      </c>
    </row>
    <row r="92" spans="1:11" x14ac:dyDescent="0.3">
      <c r="A92" s="68" t="s">
        <v>50</v>
      </c>
      <c r="B92" s="32"/>
      <c r="C92" s="10"/>
      <c r="D92" s="32">
        <v>538.34</v>
      </c>
      <c r="E92" s="32">
        <v>556.17999999999995</v>
      </c>
      <c r="F92" s="5">
        <f t="shared" si="1"/>
        <v>17.839999999999918</v>
      </c>
      <c r="G92" s="33"/>
      <c r="H92" s="5"/>
      <c r="I92" s="5"/>
      <c r="J92" s="7">
        <f t="shared" si="3"/>
        <v>146.06167164179035</v>
      </c>
    </row>
    <row r="93" spans="1:11" x14ac:dyDescent="0.3">
      <c r="A93" s="68" t="s">
        <v>51</v>
      </c>
      <c r="B93" s="32"/>
      <c r="C93" s="10"/>
      <c r="D93" s="32">
        <v>177.04</v>
      </c>
      <c r="E93" s="32">
        <v>180.01</v>
      </c>
      <c r="F93" s="5">
        <f t="shared" si="1"/>
        <v>2.9699999999999989</v>
      </c>
      <c r="G93" s="33"/>
      <c r="H93" s="5"/>
      <c r="I93" s="5"/>
      <c r="J93" s="7">
        <f t="shared" si="3"/>
        <v>24.316320895522377</v>
      </c>
    </row>
    <row r="94" spans="1:11" x14ac:dyDescent="0.3">
      <c r="A94" s="68" t="s">
        <v>52</v>
      </c>
      <c r="B94" s="32"/>
      <c r="C94" s="10"/>
      <c r="D94" s="32">
        <v>124.24</v>
      </c>
      <c r="E94" s="32">
        <v>131.76</v>
      </c>
      <c r="F94" s="5">
        <f t="shared" si="1"/>
        <v>7.519999999999996</v>
      </c>
      <c r="G94" s="33"/>
      <c r="H94" s="5"/>
      <c r="I94" s="5"/>
      <c r="J94" s="7">
        <f t="shared" si="3"/>
        <v>61.568597014925338</v>
      </c>
    </row>
    <row r="95" spans="1:11" x14ac:dyDescent="0.3">
      <c r="A95" s="68" t="s">
        <v>120</v>
      </c>
      <c r="B95" s="32"/>
      <c r="C95" s="10"/>
      <c r="D95" s="32">
        <v>593.79</v>
      </c>
      <c r="E95" s="32">
        <v>606.74</v>
      </c>
      <c r="F95" s="5">
        <f t="shared" si="1"/>
        <v>12.950000000000045</v>
      </c>
      <c r="G95" s="33"/>
      <c r="H95" s="5"/>
      <c r="I95" s="5"/>
      <c r="J95" s="7">
        <f t="shared" si="3"/>
        <v>106.02570895522425</v>
      </c>
    </row>
    <row r="96" spans="1:11" x14ac:dyDescent="0.3">
      <c r="A96" s="68" t="s">
        <v>53</v>
      </c>
      <c r="B96" s="32"/>
      <c r="C96" s="10"/>
      <c r="D96" s="32">
        <v>269.13</v>
      </c>
      <c r="E96" s="32">
        <v>270.02</v>
      </c>
      <c r="F96" s="5">
        <f t="shared" si="1"/>
        <v>0.88999999999998636</v>
      </c>
      <c r="G96" s="33"/>
      <c r="H96" s="5"/>
      <c r="I96" s="5"/>
      <c r="J96" s="7">
        <f t="shared" si="3"/>
        <v>7.2867089552237685</v>
      </c>
    </row>
    <row r="97" spans="1:11" x14ac:dyDescent="0.3">
      <c r="A97" s="68" t="s">
        <v>121</v>
      </c>
      <c r="B97" s="32"/>
      <c r="C97" s="10"/>
      <c r="D97" s="32">
        <v>153.97999999999999</v>
      </c>
      <c r="E97" s="32">
        <v>161.94</v>
      </c>
      <c r="F97" s="5">
        <f t="shared" ref="F97:F151" si="4">+E97-D97</f>
        <v>7.960000000000008</v>
      </c>
      <c r="G97" s="33"/>
      <c r="H97" s="5"/>
      <c r="I97" s="5"/>
      <c r="J97" s="7">
        <f t="shared" si="3"/>
        <v>65.1710149253732</v>
      </c>
    </row>
    <row r="98" spans="1:11" x14ac:dyDescent="0.3">
      <c r="A98" s="68" t="s">
        <v>54</v>
      </c>
      <c r="B98" s="32"/>
      <c r="C98" s="10"/>
      <c r="D98" s="32">
        <v>146.57</v>
      </c>
      <c r="E98" s="32">
        <v>148.03</v>
      </c>
      <c r="F98" s="5">
        <f t="shared" si="4"/>
        <v>1.460000000000008</v>
      </c>
      <c r="G98" s="33"/>
      <c r="H98" s="5"/>
      <c r="I98" s="5"/>
      <c r="J98" s="7">
        <f t="shared" si="3"/>
        <v>11.953477611940363</v>
      </c>
    </row>
    <row r="99" spans="1:11" x14ac:dyDescent="0.3">
      <c r="A99" s="68" t="s">
        <v>55</v>
      </c>
      <c r="B99" s="32"/>
      <c r="C99" s="10"/>
      <c r="D99" s="32">
        <v>208.87</v>
      </c>
      <c r="E99" s="32">
        <v>215.43</v>
      </c>
      <c r="F99" s="5">
        <f t="shared" si="4"/>
        <v>6.5600000000000023</v>
      </c>
      <c r="G99" s="33"/>
      <c r="H99" s="5"/>
      <c r="I99" s="5"/>
      <c r="J99" s="7">
        <f t="shared" si="3"/>
        <v>53.708776119402998</v>
      </c>
    </row>
    <row r="100" spans="1:11" x14ac:dyDescent="0.3">
      <c r="A100" s="68" t="s">
        <v>122</v>
      </c>
      <c r="B100" s="32"/>
      <c r="C100" s="10"/>
      <c r="D100" s="32">
        <v>105.11</v>
      </c>
      <c r="E100" s="32">
        <v>127.56</v>
      </c>
      <c r="F100" s="5">
        <f t="shared" si="4"/>
        <v>22.450000000000003</v>
      </c>
      <c r="G100" s="33"/>
      <c r="H100" s="5"/>
      <c r="I100" s="5"/>
      <c r="J100" s="7">
        <f t="shared" si="3"/>
        <v>183.80518656716418</v>
      </c>
    </row>
    <row r="101" spans="1:11" x14ac:dyDescent="0.3">
      <c r="A101" s="68" t="s">
        <v>56</v>
      </c>
      <c r="B101" s="32"/>
      <c r="C101" s="10"/>
      <c r="D101" s="32">
        <v>238.5</v>
      </c>
      <c r="E101" s="32">
        <v>243.75</v>
      </c>
      <c r="F101" s="5">
        <f t="shared" si="4"/>
        <v>5.25</v>
      </c>
      <c r="G101" s="33"/>
      <c r="H101" s="5"/>
      <c r="I101" s="5"/>
      <c r="J101" s="7">
        <f t="shared" si="3"/>
        <v>42.983395522388058</v>
      </c>
    </row>
    <row r="102" spans="1:11" x14ac:dyDescent="0.3">
      <c r="A102" s="66" t="s">
        <v>57</v>
      </c>
      <c r="B102" s="32"/>
      <c r="C102" s="10"/>
      <c r="D102" s="32">
        <v>315.07</v>
      </c>
      <c r="E102" s="32">
        <v>324.7</v>
      </c>
      <c r="F102" s="5">
        <f t="shared" si="4"/>
        <v>9.6299999999999955</v>
      </c>
      <c r="G102" s="33"/>
      <c r="H102" s="5"/>
      <c r="I102" s="5"/>
      <c r="J102" s="7">
        <f t="shared" si="3"/>
        <v>78.84382835820891</v>
      </c>
    </row>
    <row r="103" spans="1:11" x14ac:dyDescent="0.3">
      <c r="A103" s="66" t="s">
        <v>58</v>
      </c>
      <c r="B103" s="32"/>
      <c r="C103" s="10"/>
      <c r="D103" s="32">
        <v>5.07</v>
      </c>
      <c r="E103" s="32">
        <v>5.07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1" x14ac:dyDescent="0.3">
      <c r="A104" s="68" t="s">
        <v>59</v>
      </c>
      <c r="B104" s="32"/>
      <c r="C104" s="10"/>
      <c r="D104" s="32">
        <v>928.87</v>
      </c>
      <c r="E104" s="32">
        <v>944.99</v>
      </c>
      <c r="F104" s="5">
        <f t="shared" si="4"/>
        <v>16.120000000000005</v>
      </c>
      <c r="G104" s="33"/>
      <c r="H104" s="5"/>
      <c r="I104" s="5"/>
      <c r="J104" s="7">
        <f t="shared" si="3"/>
        <v>131.97949253731346</v>
      </c>
    </row>
    <row r="105" spans="1:11" x14ac:dyDescent="0.3">
      <c r="A105" s="68" t="s">
        <v>60</v>
      </c>
      <c r="B105" s="32"/>
      <c r="C105" s="10"/>
      <c r="D105" s="32">
        <v>180.06</v>
      </c>
      <c r="E105" s="32">
        <v>184.2</v>
      </c>
      <c r="F105" s="5">
        <f t="shared" si="4"/>
        <v>4.1399999999999864</v>
      </c>
      <c r="G105" s="33"/>
      <c r="H105" s="5"/>
      <c r="I105" s="5"/>
      <c r="J105" s="7">
        <f t="shared" si="3"/>
        <v>33.895477611940187</v>
      </c>
    </row>
    <row r="106" spans="1:11" x14ac:dyDescent="0.3">
      <c r="A106" s="68" t="s">
        <v>61</v>
      </c>
      <c r="B106" s="32"/>
      <c r="C106" s="10"/>
      <c r="D106" s="32">
        <v>181.78</v>
      </c>
      <c r="E106" s="32">
        <v>184.7</v>
      </c>
      <c r="F106" s="5">
        <f t="shared" si="4"/>
        <v>2.9199999999999875</v>
      </c>
      <c r="G106" s="33"/>
      <c r="H106" s="5"/>
      <c r="I106" s="5"/>
      <c r="J106" s="7">
        <f t="shared" si="3"/>
        <v>23.906955223880491</v>
      </c>
    </row>
    <row r="107" spans="1:11" x14ac:dyDescent="0.3">
      <c r="A107" s="68" t="s">
        <v>62</v>
      </c>
      <c r="B107" s="32"/>
      <c r="C107" s="10"/>
      <c r="D107" s="32">
        <v>682.42</v>
      </c>
      <c r="E107" s="32">
        <v>699.23</v>
      </c>
      <c r="F107" s="5">
        <f t="shared" si="4"/>
        <v>16.810000000000059</v>
      </c>
      <c r="G107" s="33"/>
      <c r="H107" s="5"/>
      <c r="I107" s="5"/>
      <c r="J107" s="7">
        <f t="shared" si="3"/>
        <v>137.62873880597061</v>
      </c>
    </row>
    <row r="108" spans="1:11" x14ac:dyDescent="0.3">
      <c r="A108" s="68" t="s">
        <v>63</v>
      </c>
      <c r="B108" s="32"/>
      <c r="C108" s="10"/>
      <c r="D108" s="32">
        <v>308.66000000000003</v>
      </c>
      <c r="E108" s="32">
        <v>320.2</v>
      </c>
      <c r="F108" s="5">
        <f t="shared" si="4"/>
        <v>11.539999999999964</v>
      </c>
      <c r="G108" s="33"/>
      <c r="H108" s="5"/>
      <c r="I108" s="5"/>
      <c r="J108" s="7">
        <f t="shared" si="3"/>
        <v>94.481597014925072</v>
      </c>
    </row>
    <row r="109" spans="1:11" x14ac:dyDescent="0.3">
      <c r="A109" s="68" t="s">
        <v>123</v>
      </c>
      <c r="B109" s="32"/>
      <c r="C109" s="10"/>
      <c r="D109" s="32">
        <v>99.81</v>
      </c>
      <c r="E109" s="32">
        <v>111.01</v>
      </c>
      <c r="F109" s="5">
        <f t="shared" si="4"/>
        <v>11.200000000000003</v>
      </c>
      <c r="G109" s="33"/>
      <c r="H109" s="5"/>
      <c r="I109" s="5"/>
      <c r="J109" s="7">
        <f t="shared" si="3"/>
        <v>91.697910447761203</v>
      </c>
    </row>
    <row r="110" spans="1:11" x14ac:dyDescent="0.3">
      <c r="A110" s="68" t="s">
        <v>64</v>
      </c>
      <c r="B110" s="32"/>
      <c r="C110" s="10"/>
      <c r="D110" s="32">
        <v>136.04</v>
      </c>
      <c r="E110" s="32">
        <v>139.30000000000001</v>
      </c>
      <c r="F110" s="5">
        <f t="shared" si="4"/>
        <v>3.2600000000000193</v>
      </c>
      <c r="G110" s="33"/>
      <c r="H110" s="5"/>
      <c r="I110" s="5"/>
      <c r="J110" s="7">
        <f t="shared" si="3"/>
        <v>26.690641791044932</v>
      </c>
      <c r="K110" s="149"/>
    </row>
    <row r="111" spans="1:11" x14ac:dyDescent="0.3">
      <c r="A111" s="68" t="s">
        <v>65</v>
      </c>
      <c r="B111" s="32"/>
      <c r="C111" s="10"/>
      <c r="D111" s="32">
        <v>289.77999999999997</v>
      </c>
      <c r="E111" s="32">
        <v>300.2</v>
      </c>
      <c r="F111" s="5">
        <f t="shared" si="4"/>
        <v>10.420000000000016</v>
      </c>
      <c r="G111" s="33"/>
      <c r="H111" s="5"/>
      <c r="I111" s="5"/>
      <c r="J111" s="7">
        <f t="shared" si="3"/>
        <v>85.311805970149379</v>
      </c>
    </row>
    <row r="112" spans="1:11" x14ac:dyDescent="0.3">
      <c r="A112" s="68" t="s">
        <v>66</v>
      </c>
      <c r="B112" s="32"/>
      <c r="C112" s="10"/>
      <c r="D112" s="32">
        <v>120.39</v>
      </c>
      <c r="E112" s="32">
        <v>120.39</v>
      </c>
      <c r="F112" s="5">
        <f t="shared" si="4"/>
        <v>0</v>
      </c>
      <c r="G112" s="33"/>
      <c r="H112" s="5"/>
      <c r="I112" s="5"/>
      <c r="J112" s="7">
        <f t="shared" si="3"/>
        <v>0</v>
      </c>
    </row>
    <row r="113" spans="1:10" x14ac:dyDescent="0.3">
      <c r="A113" s="68" t="s">
        <v>124</v>
      </c>
      <c r="B113" s="32"/>
      <c r="C113" s="10"/>
      <c r="D113" s="32">
        <v>68.239999999999995</v>
      </c>
      <c r="E113" s="32">
        <v>70.63</v>
      </c>
      <c r="F113" s="5">
        <f t="shared" si="4"/>
        <v>2.3900000000000006</v>
      </c>
      <c r="G113" s="33"/>
      <c r="H113" s="5"/>
      <c r="I113" s="5"/>
      <c r="J113" s="7">
        <f t="shared" si="3"/>
        <v>19.567679104477616</v>
      </c>
    </row>
    <row r="114" spans="1:10" x14ac:dyDescent="0.3">
      <c r="A114" s="68" t="s">
        <v>67</v>
      </c>
      <c r="B114" s="32"/>
      <c r="C114" s="10"/>
      <c r="D114" s="32">
        <v>102.04</v>
      </c>
      <c r="E114" s="32">
        <v>102.59</v>
      </c>
      <c r="F114" s="5">
        <f t="shared" si="4"/>
        <v>0.54999999999999716</v>
      </c>
      <c r="G114" s="33"/>
      <c r="H114" s="5"/>
      <c r="I114" s="5"/>
      <c r="J114" s="7">
        <f t="shared" si="3"/>
        <v>4.5030223880596782</v>
      </c>
    </row>
    <row r="115" spans="1:10" x14ac:dyDescent="0.3">
      <c r="A115" s="51" t="s">
        <v>68</v>
      </c>
      <c r="B115" s="32"/>
      <c r="C115" s="51"/>
      <c r="D115" s="9">
        <v>279.38</v>
      </c>
      <c r="E115" s="9">
        <v>287.29000000000002</v>
      </c>
      <c r="F115" s="5">
        <f t="shared" si="4"/>
        <v>7.910000000000025</v>
      </c>
      <c r="G115" s="33"/>
      <c r="H115" s="5"/>
      <c r="I115" s="5"/>
      <c r="J115" s="7">
        <f t="shared" si="3"/>
        <v>64.761649253731548</v>
      </c>
    </row>
    <row r="116" spans="1:10" x14ac:dyDescent="0.3">
      <c r="A116" s="68" t="s">
        <v>125</v>
      </c>
      <c r="B116" s="32"/>
      <c r="C116" s="10"/>
      <c r="D116" s="32">
        <v>336.99</v>
      </c>
      <c r="E116" s="32">
        <v>347.01</v>
      </c>
      <c r="F116" s="5">
        <f t="shared" si="4"/>
        <v>10.019999999999982</v>
      </c>
      <c r="G116" s="33"/>
      <c r="H116" s="5"/>
      <c r="I116" s="5"/>
      <c r="J116" s="7">
        <f t="shared" si="3"/>
        <v>82.036880597014772</v>
      </c>
    </row>
    <row r="117" spans="1:10" x14ac:dyDescent="0.3">
      <c r="A117" s="68" t="s">
        <v>126</v>
      </c>
      <c r="B117" s="9"/>
      <c r="C117" s="10"/>
      <c r="D117" s="32">
        <v>159.25</v>
      </c>
      <c r="E117" s="32">
        <v>162.9</v>
      </c>
      <c r="F117" s="5">
        <f t="shared" si="4"/>
        <v>3.6500000000000057</v>
      </c>
      <c r="G117" s="33"/>
      <c r="H117" s="5"/>
      <c r="I117" s="5"/>
      <c r="J117" s="7">
        <f t="shared" si="3"/>
        <v>29.88369402985079</v>
      </c>
    </row>
    <row r="118" spans="1:10" x14ac:dyDescent="0.3">
      <c r="A118" s="68" t="s">
        <v>69</v>
      </c>
      <c r="B118" s="32"/>
      <c r="C118" s="10"/>
      <c r="D118" s="32">
        <v>124.11</v>
      </c>
      <c r="E118" s="32">
        <v>124.51</v>
      </c>
      <c r="F118" s="5">
        <f t="shared" si="4"/>
        <v>0.40000000000000568</v>
      </c>
      <c r="G118" s="33"/>
      <c r="H118" s="5"/>
      <c r="I118" s="5"/>
      <c r="J118" s="7">
        <f t="shared" si="3"/>
        <v>3.2749253731343746</v>
      </c>
    </row>
    <row r="119" spans="1:10" x14ac:dyDescent="0.3">
      <c r="A119" s="68" t="s">
        <v>127</v>
      </c>
      <c r="B119" s="32"/>
      <c r="C119" s="10"/>
      <c r="D119" s="32">
        <v>499.98</v>
      </c>
      <c r="E119" s="32">
        <v>510.03</v>
      </c>
      <c r="F119" s="5">
        <f t="shared" si="4"/>
        <v>10.049999999999955</v>
      </c>
      <c r="G119" s="33"/>
      <c r="H119" s="5"/>
      <c r="I119" s="5"/>
      <c r="J119" s="7">
        <f t="shared" si="3"/>
        <v>82.282499999999615</v>
      </c>
    </row>
    <row r="120" spans="1:10" x14ac:dyDescent="0.3">
      <c r="A120" s="68" t="s">
        <v>128</v>
      </c>
      <c r="B120" s="32"/>
      <c r="C120" s="10"/>
      <c r="D120" s="32">
        <v>322.02999999999997</v>
      </c>
      <c r="E120" s="32">
        <v>331.8</v>
      </c>
      <c r="F120" s="5">
        <f t="shared" si="4"/>
        <v>9.7700000000000387</v>
      </c>
      <c r="G120" s="33"/>
      <c r="H120" s="5"/>
      <c r="I120" s="5"/>
      <c r="J120" s="7">
        <f t="shared" si="3"/>
        <v>79.990052238806285</v>
      </c>
    </row>
    <row r="121" spans="1:10" x14ac:dyDescent="0.3">
      <c r="A121" s="68" t="s">
        <v>129</v>
      </c>
      <c r="B121" s="32"/>
      <c r="C121" s="10"/>
      <c r="D121" s="32">
        <v>244.79</v>
      </c>
      <c r="E121" s="32">
        <v>249.02</v>
      </c>
      <c r="F121" s="5">
        <f t="shared" si="4"/>
        <v>4.2300000000000182</v>
      </c>
      <c r="G121" s="33"/>
      <c r="H121" s="5"/>
      <c r="I121" s="5"/>
      <c r="J121" s="7">
        <f t="shared" si="3"/>
        <v>34.632335820895669</v>
      </c>
    </row>
    <row r="122" spans="1:10" x14ac:dyDescent="0.3">
      <c r="A122" s="68" t="s">
        <v>70</v>
      </c>
      <c r="B122" s="32"/>
      <c r="C122" s="10"/>
      <c r="D122" s="32">
        <v>133.04</v>
      </c>
      <c r="E122" s="32">
        <v>136.22999999999999</v>
      </c>
      <c r="F122" s="5">
        <f t="shared" si="4"/>
        <v>3.1899999999999977</v>
      </c>
      <c r="G122" s="33"/>
      <c r="H122" s="5"/>
      <c r="I122" s="5"/>
      <c r="J122" s="7">
        <f t="shared" si="3"/>
        <v>26.117529850746248</v>
      </c>
    </row>
    <row r="123" spans="1:10" x14ac:dyDescent="0.3">
      <c r="A123" s="68" t="s">
        <v>71</v>
      </c>
      <c r="B123" s="32"/>
      <c r="C123" s="10"/>
      <c r="D123" s="32">
        <v>310.02</v>
      </c>
      <c r="E123" s="32">
        <v>318.02</v>
      </c>
      <c r="F123" s="5">
        <f t="shared" si="4"/>
        <v>8</v>
      </c>
      <c r="G123" s="33"/>
      <c r="H123" s="5"/>
      <c r="I123" s="5"/>
      <c r="J123" s="7">
        <f t="shared" si="3"/>
        <v>65.498507462686561</v>
      </c>
    </row>
    <row r="124" spans="1:10" x14ac:dyDescent="0.3">
      <c r="A124" s="68" t="s">
        <v>130</v>
      </c>
      <c r="B124" s="32"/>
      <c r="C124" s="10"/>
      <c r="D124" s="32">
        <v>96.29</v>
      </c>
      <c r="E124" s="32">
        <v>101.14</v>
      </c>
      <c r="F124" s="5">
        <f t="shared" si="4"/>
        <v>4.8499999999999943</v>
      </c>
      <c r="G124" s="33"/>
      <c r="H124" s="5"/>
      <c r="I124" s="5"/>
      <c r="J124" s="7">
        <f t="shared" si="3"/>
        <v>39.708470149253678</v>
      </c>
    </row>
    <row r="125" spans="1:10" x14ac:dyDescent="0.3">
      <c r="A125" s="68" t="s">
        <v>131</v>
      </c>
      <c r="B125" s="32"/>
      <c r="C125" s="10"/>
      <c r="D125" s="32">
        <v>35.99</v>
      </c>
      <c r="E125" s="32">
        <v>38.79</v>
      </c>
      <c r="F125" s="5">
        <f t="shared" si="4"/>
        <v>2.7999999999999972</v>
      </c>
      <c r="G125" s="33"/>
      <c r="H125" s="5"/>
      <c r="I125" s="5"/>
      <c r="J125" s="7">
        <f t="shared" si="3"/>
        <v>22.924477611940272</v>
      </c>
    </row>
    <row r="126" spans="1:10" x14ac:dyDescent="0.3">
      <c r="A126" s="68" t="s">
        <v>72</v>
      </c>
      <c r="B126" s="32"/>
      <c r="C126" s="10"/>
      <c r="D126" s="32">
        <v>111.8</v>
      </c>
      <c r="E126" s="32">
        <v>116.55</v>
      </c>
      <c r="F126" s="5">
        <f t="shared" si="4"/>
        <v>4.75</v>
      </c>
      <c r="G126" s="33"/>
      <c r="H126" s="5"/>
      <c r="I126" s="5"/>
      <c r="J126" s="7">
        <f t="shared" si="3"/>
        <v>38.889738805970147</v>
      </c>
    </row>
    <row r="127" spans="1:10" x14ac:dyDescent="0.3">
      <c r="A127" s="68" t="s">
        <v>73</v>
      </c>
      <c r="B127" s="32"/>
      <c r="C127" s="10"/>
      <c r="D127" s="32">
        <v>514.23</v>
      </c>
      <c r="E127" s="32">
        <v>521.94000000000005</v>
      </c>
      <c r="F127" s="5">
        <f t="shared" si="4"/>
        <v>7.7100000000000364</v>
      </c>
      <c r="G127" s="33"/>
      <c r="H127" s="5"/>
      <c r="I127" s="5"/>
      <c r="J127" s="7">
        <f t="shared" si="3"/>
        <v>63.124186567164472</v>
      </c>
    </row>
    <row r="128" spans="1:10" x14ac:dyDescent="0.3">
      <c r="A128" s="68" t="s">
        <v>74</v>
      </c>
      <c r="B128" s="32"/>
      <c r="C128" s="10"/>
      <c r="D128" s="32">
        <v>255.23</v>
      </c>
      <c r="E128" s="32">
        <v>270.3</v>
      </c>
      <c r="F128" s="5">
        <f t="shared" si="4"/>
        <v>15.070000000000022</v>
      </c>
      <c r="G128" s="33"/>
      <c r="H128" s="5"/>
      <c r="I128" s="5"/>
      <c r="J128" s="7">
        <f t="shared" si="3"/>
        <v>123.38281343283599</v>
      </c>
    </row>
    <row r="129" spans="1:10" x14ac:dyDescent="0.3">
      <c r="A129" s="68" t="s">
        <v>132</v>
      </c>
      <c r="B129" s="32"/>
      <c r="C129" s="10"/>
      <c r="D129" s="32">
        <v>38.700000000000003</v>
      </c>
      <c r="E129" s="32">
        <v>43.2</v>
      </c>
      <c r="F129" s="5">
        <f t="shared" si="4"/>
        <v>4.5</v>
      </c>
      <c r="G129" s="33"/>
      <c r="H129" s="5"/>
      <c r="I129" s="5"/>
      <c r="J129" s="7">
        <f t="shared" si="3"/>
        <v>36.842910447761192</v>
      </c>
    </row>
    <row r="130" spans="1:10" x14ac:dyDescent="0.3">
      <c r="A130" s="68" t="s">
        <v>133</v>
      </c>
      <c r="B130" s="32"/>
      <c r="C130" s="10"/>
      <c r="D130" s="32">
        <v>136.1</v>
      </c>
      <c r="E130" s="32">
        <v>139.6</v>
      </c>
      <c r="F130" s="5">
        <f t="shared" si="4"/>
        <v>3.5</v>
      </c>
      <c r="G130" s="33"/>
      <c r="H130" s="5"/>
      <c r="I130" s="5"/>
      <c r="J130" s="7">
        <f t="shared" si="3"/>
        <v>28.65559701492537</v>
      </c>
    </row>
    <row r="131" spans="1:10" x14ac:dyDescent="0.3">
      <c r="A131" s="68" t="s">
        <v>75</v>
      </c>
      <c r="B131" s="32"/>
      <c r="C131" s="10"/>
      <c r="D131" s="32">
        <v>166.64</v>
      </c>
      <c r="E131" s="32">
        <v>166.99</v>
      </c>
      <c r="F131" s="5">
        <f t="shared" si="4"/>
        <v>0.35000000000002274</v>
      </c>
      <c r="G131" s="33"/>
      <c r="H131" s="5"/>
      <c r="I131" s="5"/>
      <c r="J131" s="7">
        <f t="shared" si="3"/>
        <v>2.8655597014927232</v>
      </c>
    </row>
    <row r="132" spans="1:10" x14ac:dyDescent="0.3">
      <c r="A132" s="68" t="s">
        <v>134</v>
      </c>
      <c r="B132" s="32"/>
      <c r="C132" s="10"/>
      <c r="D132" s="32">
        <v>42.08</v>
      </c>
      <c r="E132" s="32">
        <v>55.02</v>
      </c>
      <c r="F132" s="5">
        <f t="shared" si="4"/>
        <v>12.940000000000005</v>
      </c>
      <c r="G132" s="33"/>
      <c r="H132" s="5"/>
      <c r="I132" s="5"/>
      <c r="J132" s="7">
        <f t="shared" si="3"/>
        <v>105.94383582089556</v>
      </c>
    </row>
    <row r="133" spans="1:10" x14ac:dyDescent="0.3">
      <c r="A133" s="68" t="s">
        <v>135</v>
      </c>
      <c r="B133" s="32"/>
      <c r="C133" s="10"/>
      <c r="D133" s="32">
        <v>149.11000000000001</v>
      </c>
      <c r="E133" s="32">
        <v>151.44</v>
      </c>
      <c r="F133" s="5">
        <f t="shared" si="4"/>
        <v>2.3299999999999841</v>
      </c>
      <c r="G133" s="33"/>
      <c r="H133" s="5"/>
      <c r="I133" s="5"/>
      <c r="J133" s="7">
        <f t="shared" si="3"/>
        <v>19.076440298507329</v>
      </c>
    </row>
    <row r="134" spans="1:10" x14ac:dyDescent="0.3">
      <c r="A134" s="68" t="s">
        <v>76</v>
      </c>
      <c r="B134" s="32"/>
      <c r="C134" s="10"/>
      <c r="D134" s="32">
        <v>68.03</v>
      </c>
      <c r="E134" s="32">
        <v>68.540000000000006</v>
      </c>
      <c r="F134" s="5">
        <f t="shared" si="4"/>
        <v>0.51000000000000512</v>
      </c>
      <c r="G134" s="33"/>
      <c r="H134" s="5"/>
      <c r="I134" s="5"/>
      <c r="J134" s="7">
        <f t="shared" si="3"/>
        <v>4.1755298507463099</v>
      </c>
    </row>
    <row r="135" spans="1:10" x14ac:dyDescent="0.3">
      <c r="A135" s="68" t="s">
        <v>136</v>
      </c>
      <c r="B135" s="32"/>
      <c r="C135" s="10"/>
      <c r="D135" s="32">
        <v>335.29</v>
      </c>
      <c r="E135" s="32">
        <v>346.6</v>
      </c>
      <c r="F135" s="5">
        <f t="shared" si="4"/>
        <v>11.310000000000002</v>
      </c>
      <c r="G135" s="33"/>
      <c r="H135" s="5"/>
      <c r="I135" s="5"/>
      <c r="J135" s="7">
        <f t="shared" si="3"/>
        <v>92.598514925373138</v>
      </c>
    </row>
    <row r="136" spans="1:10" x14ac:dyDescent="0.3">
      <c r="A136" s="68" t="s">
        <v>137</v>
      </c>
      <c r="B136" s="32"/>
      <c r="C136" s="10"/>
      <c r="D136" s="32">
        <v>203.4</v>
      </c>
      <c r="E136" s="32">
        <v>204.1</v>
      </c>
      <c r="F136" s="5">
        <f t="shared" si="4"/>
        <v>0.69999999999998863</v>
      </c>
      <c r="G136" s="33"/>
      <c r="H136" s="5"/>
      <c r="I136" s="5"/>
      <c r="J136" s="7">
        <f t="shared" si="3"/>
        <v>5.731119402984981</v>
      </c>
    </row>
    <row r="137" spans="1:10" x14ac:dyDescent="0.3">
      <c r="A137" s="68" t="s">
        <v>77</v>
      </c>
      <c r="B137" s="32"/>
      <c r="C137" s="10"/>
      <c r="D137" s="32">
        <v>245.8</v>
      </c>
      <c r="E137" s="32">
        <v>253.44</v>
      </c>
      <c r="F137" s="5">
        <f t="shared" si="4"/>
        <v>7.6399999999999864</v>
      </c>
      <c r="G137" s="33"/>
      <c r="H137" s="5"/>
      <c r="I137" s="5"/>
      <c r="J137" s="7">
        <f t="shared" si="3"/>
        <v>62.551074626865557</v>
      </c>
    </row>
    <row r="138" spans="1:10" x14ac:dyDescent="0.3">
      <c r="A138" s="68" t="s">
        <v>138</v>
      </c>
      <c r="B138" s="32"/>
      <c r="C138" s="10"/>
      <c r="D138" s="32">
        <v>351.3</v>
      </c>
      <c r="E138" s="32">
        <v>362.67</v>
      </c>
      <c r="F138" s="5">
        <f t="shared" si="4"/>
        <v>11.370000000000005</v>
      </c>
      <c r="G138" s="33"/>
      <c r="H138" s="5"/>
      <c r="I138" s="5"/>
      <c r="J138" s="7">
        <f t="shared" si="3"/>
        <v>93.089753731343308</v>
      </c>
    </row>
    <row r="139" spans="1:10" x14ac:dyDescent="0.3">
      <c r="A139" s="68" t="s">
        <v>78</v>
      </c>
      <c r="B139" s="32"/>
      <c r="C139" s="10"/>
      <c r="D139" s="32">
        <v>427.69</v>
      </c>
      <c r="E139" s="32">
        <v>444.33</v>
      </c>
      <c r="F139" s="5">
        <f t="shared" si="4"/>
        <v>16.639999999999986</v>
      </c>
      <c r="G139" s="33"/>
      <c r="H139" s="5"/>
      <c r="I139" s="5"/>
      <c r="J139" s="7">
        <f t="shared" si="3"/>
        <v>136.23689552238793</v>
      </c>
    </row>
    <row r="140" spans="1:10" x14ac:dyDescent="0.3">
      <c r="A140" s="68" t="s">
        <v>79</v>
      </c>
      <c r="B140" s="32"/>
      <c r="C140" s="10"/>
      <c r="D140" s="32">
        <v>166.03</v>
      </c>
      <c r="E140" s="32">
        <v>169.12</v>
      </c>
      <c r="F140" s="5">
        <f t="shared" si="4"/>
        <v>3.0900000000000034</v>
      </c>
      <c r="G140" s="33"/>
      <c r="H140" s="5"/>
      <c r="I140" s="5"/>
      <c r="J140" s="7">
        <f t="shared" si="3"/>
        <v>25.298798507462713</v>
      </c>
    </row>
    <row r="141" spans="1:10" x14ac:dyDescent="0.3">
      <c r="A141" s="68" t="s">
        <v>80</v>
      </c>
      <c r="B141" s="32"/>
      <c r="C141" s="10"/>
      <c r="D141" s="32">
        <v>211</v>
      </c>
      <c r="E141" s="32">
        <v>215.3</v>
      </c>
      <c r="F141" s="5">
        <f t="shared" si="4"/>
        <v>4.3000000000000114</v>
      </c>
      <c r="G141" s="33"/>
      <c r="H141" s="5"/>
      <c r="I141" s="5"/>
      <c r="J141" s="7">
        <f t="shared" si="3"/>
        <v>35.205447761194122</v>
      </c>
    </row>
    <row r="142" spans="1:10" x14ac:dyDescent="0.3">
      <c r="A142" s="68" t="s">
        <v>81</v>
      </c>
      <c r="B142" s="32"/>
      <c r="C142" s="10"/>
      <c r="D142" s="32">
        <v>186.23</v>
      </c>
      <c r="E142" s="32">
        <v>191.8</v>
      </c>
      <c r="F142" s="5">
        <f t="shared" si="4"/>
        <v>5.5700000000000216</v>
      </c>
      <c r="G142" s="33"/>
      <c r="H142" s="5"/>
      <c r="I142" s="5"/>
      <c r="J142" s="7">
        <f t="shared" si="3"/>
        <v>45.603335820895694</v>
      </c>
    </row>
    <row r="143" spans="1:10" x14ac:dyDescent="0.3">
      <c r="A143" s="68" t="s">
        <v>139</v>
      </c>
      <c r="B143" s="32"/>
      <c r="C143" s="10"/>
      <c r="D143" s="32">
        <v>269.23</v>
      </c>
      <c r="E143" s="32">
        <v>278.2</v>
      </c>
      <c r="F143" s="5">
        <f t="shared" si="4"/>
        <v>8.9699999999999704</v>
      </c>
      <c r="G143" s="33"/>
      <c r="H143" s="5"/>
      <c r="I143" s="5"/>
      <c r="J143" s="7">
        <f t="shared" si="3"/>
        <v>73.440201492537071</v>
      </c>
    </row>
    <row r="144" spans="1:10" x14ac:dyDescent="0.3">
      <c r="A144" s="68" t="s">
        <v>82</v>
      </c>
      <c r="B144" s="32"/>
      <c r="C144" s="10"/>
      <c r="D144" s="32">
        <v>220.43</v>
      </c>
      <c r="E144" s="32">
        <v>225.34</v>
      </c>
      <c r="F144" s="5">
        <f t="shared" si="4"/>
        <v>4.9099999999999966</v>
      </c>
      <c r="G144" s="33"/>
      <c r="H144" s="5"/>
      <c r="I144" s="5"/>
      <c r="J144" s="7">
        <f t="shared" si="3"/>
        <v>40.199708955223848</v>
      </c>
    </row>
    <row r="145" spans="1:11" x14ac:dyDescent="0.3">
      <c r="A145" s="68" t="s">
        <v>140</v>
      </c>
      <c r="B145" s="32"/>
      <c r="C145" s="10"/>
      <c r="D145" s="32">
        <v>156.02000000000001</v>
      </c>
      <c r="E145" s="32">
        <v>160.76</v>
      </c>
      <c r="F145" s="5">
        <f t="shared" si="4"/>
        <v>4.7399999999999807</v>
      </c>
      <c r="G145" s="33"/>
      <c r="H145" s="5"/>
      <c r="I145" s="5"/>
      <c r="J145" s="7">
        <f t="shared" si="3"/>
        <v>38.807865671641629</v>
      </c>
    </row>
    <row r="146" spans="1:11" x14ac:dyDescent="0.3">
      <c r="A146" s="68" t="s">
        <v>141</v>
      </c>
      <c r="B146" s="32"/>
      <c r="C146" s="10"/>
      <c r="D146" s="32">
        <v>110.37</v>
      </c>
      <c r="E146" s="32">
        <v>115.82</v>
      </c>
      <c r="F146" s="5">
        <f t="shared" si="4"/>
        <v>5.4499999999999886</v>
      </c>
      <c r="G146" s="33"/>
      <c r="H146" s="5"/>
      <c r="I146" s="5"/>
      <c r="J146" s="7">
        <f t="shared" si="3"/>
        <v>44.620858208955127</v>
      </c>
    </row>
    <row r="147" spans="1:11" x14ac:dyDescent="0.3">
      <c r="A147" s="68" t="s">
        <v>142</v>
      </c>
      <c r="B147" s="32"/>
      <c r="C147" s="10"/>
      <c r="D147" s="32">
        <v>509.04</v>
      </c>
      <c r="E147" s="32">
        <v>517.45000000000005</v>
      </c>
      <c r="F147" s="5">
        <f t="shared" si="4"/>
        <v>8.410000000000025</v>
      </c>
      <c r="G147" s="33"/>
      <c r="H147" s="5"/>
      <c r="I147" s="5"/>
      <c r="J147" s="7">
        <f t="shared" si="3"/>
        <v>68.855305970149459</v>
      </c>
    </row>
    <row r="148" spans="1:11" x14ac:dyDescent="0.3">
      <c r="A148" s="68" t="s">
        <v>143</v>
      </c>
      <c r="B148" s="32"/>
      <c r="C148" s="10"/>
      <c r="D148" s="32">
        <v>145.34</v>
      </c>
      <c r="E148" s="32">
        <v>149.49</v>
      </c>
      <c r="F148" s="5">
        <f t="shared" si="4"/>
        <v>4.1500000000000057</v>
      </c>
      <c r="G148" s="33"/>
      <c r="H148" s="5"/>
      <c r="I148" s="5"/>
      <c r="J148" s="7">
        <f t="shared" ref="J148:J151" si="5">+F148*H$5</f>
        <v>33.977350746268698</v>
      </c>
    </row>
    <row r="149" spans="1:11" x14ac:dyDescent="0.3">
      <c r="A149" s="68" t="s">
        <v>83</v>
      </c>
      <c r="B149" s="32"/>
      <c r="C149" s="10"/>
      <c r="D149" s="32">
        <v>207.34</v>
      </c>
      <c r="E149" s="32">
        <v>211.65</v>
      </c>
      <c r="F149" s="5">
        <f t="shared" si="4"/>
        <v>4.3100000000000023</v>
      </c>
      <c r="G149" s="33"/>
      <c r="H149" s="5"/>
      <c r="I149" s="5"/>
      <c r="J149" s="7">
        <f t="shared" si="5"/>
        <v>35.287320895522406</v>
      </c>
    </row>
    <row r="150" spans="1:11" x14ac:dyDescent="0.3">
      <c r="A150" s="68" t="s">
        <v>144</v>
      </c>
      <c r="B150" s="32"/>
      <c r="C150" s="10"/>
      <c r="D150" s="32">
        <v>870.71</v>
      </c>
      <c r="E150" s="32">
        <v>896.62</v>
      </c>
      <c r="F150" s="5">
        <f t="shared" si="4"/>
        <v>25.909999999999968</v>
      </c>
      <c r="G150" s="33"/>
      <c r="H150" s="5"/>
      <c r="I150" s="5"/>
      <c r="J150" s="7">
        <f t="shared" si="5"/>
        <v>212.13329104477583</v>
      </c>
    </row>
    <row r="151" spans="1:11" x14ac:dyDescent="0.3">
      <c r="A151" s="68" t="s">
        <v>145</v>
      </c>
      <c r="B151" s="32"/>
      <c r="C151" s="10"/>
      <c r="D151" s="32">
        <v>399.56</v>
      </c>
      <c r="E151" s="32">
        <v>415.23</v>
      </c>
      <c r="F151" s="5">
        <f t="shared" si="4"/>
        <v>15.670000000000016</v>
      </c>
      <c r="G151" s="33"/>
      <c r="H151" s="5"/>
      <c r="I151" s="5"/>
      <c r="J151" s="7">
        <f t="shared" si="5"/>
        <v>128.29520149253744</v>
      </c>
    </row>
    <row r="152" spans="1:11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4651.5455522388056</v>
      </c>
      <c r="K152" s="56">
        <f>SUM(J83:J151)</f>
        <v>4078.9195522388063</v>
      </c>
    </row>
    <row r="153" spans="1:11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4651.5455522388056</v>
      </c>
      <c r="K153" s="91">
        <f>SUM(K14:K152)</f>
        <v>4651.5455522388065</v>
      </c>
    </row>
    <row r="154" spans="1:11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1" x14ac:dyDescent="0.3">
      <c r="A155" s="73" t="s">
        <v>7</v>
      </c>
    </row>
    <row r="156" spans="1:11" x14ac:dyDescent="0.3">
      <c r="A156" s="73" t="s">
        <v>84</v>
      </c>
      <c r="H156" s="74" t="s">
        <v>263</v>
      </c>
    </row>
  </sheetData>
  <mergeCells count="23">
    <mergeCell ref="B26:C26"/>
    <mergeCell ref="F7:G7"/>
    <mergeCell ref="F8:G8"/>
    <mergeCell ref="B13:C13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  <mergeCell ref="I27:I31"/>
    <mergeCell ref="B27:C31"/>
    <mergeCell ref="D27:D31"/>
    <mergeCell ref="E27:E31"/>
    <mergeCell ref="F27:F31"/>
    <mergeCell ref="G27:G31"/>
    <mergeCell ref="H27:H31"/>
  </mergeCells>
  <pageMargins left="0.39370078740157483" right="0.43307086614173229" top="0.74803149606299213" bottom="0.74803149606299213" header="0.31496062992125984" footer="0.31496062992125984"/>
  <pageSetup paperSize="9" scale="75" orientation="portrait" horizontalDpi="4294967293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topLeftCell="A47" workbookViewId="0">
      <selection activeCell="E52" sqref="E52"/>
    </sheetView>
  </sheetViews>
  <sheetFormatPr baseColWidth="10" defaultRowHeight="14.4" x14ac:dyDescent="0.3"/>
  <cols>
    <col min="2" max="2" width="26.6640625" customWidth="1"/>
    <col min="3" max="3" width="8" customWidth="1"/>
    <col min="5" max="5" width="14.6640625" customWidth="1"/>
    <col min="6" max="6" width="12.6640625" customWidth="1"/>
    <col min="9" max="9" width="1" customWidth="1"/>
    <col min="10" max="10" width="12.5546875" customWidth="1"/>
  </cols>
  <sheetData>
    <row r="1" spans="1:10" x14ac:dyDescent="0.3"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22" t="s">
        <v>219</v>
      </c>
      <c r="F2" s="10">
        <v>403.9</v>
      </c>
      <c r="G2" s="10">
        <v>30</v>
      </c>
      <c r="H2" s="10">
        <f>+F2/G2</f>
        <v>13.463333333333333</v>
      </c>
    </row>
    <row r="3" spans="1:10" x14ac:dyDescent="0.3">
      <c r="D3" s="122" t="s">
        <v>192</v>
      </c>
      <c r="E3" s="122">
        <v>16498</v>
      </c>
      <c r="F3" s="10">
        <v>601.79999999999995</v>
      </c>
      <c r="G3" s="10">
        <v>100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1629.8</v>
      </c>
      <c r="G4" s="10">
        <v>463</v>
      </c>
      <c r="H4" s="10"/>
    </row>
    <row r="5" spans="1:10" x14ac:dyDescent="0.3">
      <c r="A5" s="15" t="s">
        <v>146</v>
      </c>
      <c r="C5" s="15"/>
      <c r="D5" s="122"/>
      <c r="E5" s="147" t="s">
        <v>220</v>
      </c>
      <c r="F5" s="122">
        <f>+F4+F3</f>
        <v>2231.6</v>
      </c>
      <c r="G5" s="122">
        <f>+G4+G3</f>
        <v>563</v>
      </c>
      <c r="H5" s="10">
        <f>+F5/G5</f>
        <v>3.963765541740675</v>
      </c>
    </row>
    <row r="6" spans="1:10" x14ac:dyDescent="0.3">
      <c r="A6" s="15" t="s">
        <v>265</v>
      </c>
      <c r="B6" s="15"/>
      <c r="C6" s="15"/>
      <c r="D6" s="15"/>
      <c r="E6" s="15"/>
      <c r="F6" s="15">
        <f>+F2+F3+F4</f>
        <v>2635.5</v>
      </c>
      <c r="G6" s="15">
        <f>+G2+G3+G4</f>
        <v>593</v>
      </c>
      <c r="J6" s="138" t="s">
        <v>189</v>
      </c>
    </row>
    <row r="7" spans="1:10" x14ac:dyDescent="0.3">
      <c r="A7" s="58"/>
      <c r="B7" s="15"/>
      <c r="C7" s="58"/>
      <c r="D7" s="58"/>
      <c r="E7" s="58"/>
      <c r="F7" s="225" t="s">
        <v>151</v>
      </c>
      <c r="G7" s="225"/>
      <c r="H7" s="137">
        <f>+H2</f>
        <v>13.463333333333333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226" t="s">
        <v>152</v>
      </c>
      <c r="G8" s="226"/>
      <c r="H8" s="137">
        <f>+H5</f>
        <v>3.963765541740675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150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00" t="s">
        <v>212</v>
      </c>
      <c r="D14" s="97">
        <v>1.61</v>
      </c>
      <c r="E14" s="97">
        <v>1.61</v>
      </c>
      <c r="F14" s="98">
        <f>+E14-D14</f>
        <v>0</v>
      </c>
      <c r="G14" s="98"/>
      <c r="H14" s="98"/>
      <c r="I14" s="98"/>
      <c r="J14" s="99">
        <v>4</v>
      </c>
    </row>
    <row r="15" spans="1:10" ht="15.6" thickTop="1" thickBot="1" x14ac:dyDescent="0.35">
      <c r="A15" s="104" t="s">
        <v>9</v>
      </c>
      <c r="B15" s="146" t="s">
        <v>214</v>
      </c>
      <c r="C15" s="100" t="s">
        <v>212</v>
      </c>
      <c r="D15" s="100">
        <v>0.92</v>
      </c>
      <c r="E15" s="100">
        <v>0.92</v>
      </c>
      <c r="F15" s="98">
        <f>+E15-D15</f>
        <v>0</v>
      </c>
      <c r="G15" s="101"/>
      <c r="H15" s="101"/>
      <c r="I15" s="101"/>
      <c r="J15" s="99">
        <v>10</v>
      </c>
    </row>
    <row r="16" spans="1:10" ht="15.6" thickTop="1" thickBot="1" x14ac:dyDescent="0.35">
      <c r="A16" s="104" t="s">
        <v>13</v>
      </c>
      <c r="B16" s="146" t="s">
        <v>215</v>
      </c>
      <c r="C16" s="100" t="s">
        <v>212</v>
      </c>
      <c r="D16" s="100">
        <v>0.8</v>
      </c>
      <c r="E16" s="100">
        <v>0.8</v>
      </c>
      <c r="F16" s="98">
        <f>+E16-D16</f>
        <v>0</v>
      </c>
      <c r="G16" s="101"/>
      <c r="H16" s="101"/>
      <c r="I16" s="101"/>
      <c r="J16" s="99">
        <v>10</v>
      </c>
    </row>
    <row r="17" spans="1:10" ht="15.6" thickTop="1" thickBot="1" x14ac:dyDescent="0.35">
      <c r="A17" s="103" t="s">
        <v>86</v>
      </c>
      <c r="B17" s="209" t="s">
        <v>212</v>
      </c>
      <c r="C17" s="210"/>
      <c r="D17" s="220">
        <v>199.81</v>
      </c>
      <c r="E17" s="220">
        <v>202.85</v>
      </c>
      <c r="F17" s="220">
        <f>+E17-D17</f>
        <v>3.039999999999992</v>
      </c>
      <c r="G17" s="102"/>
      <c r="H17" s="102"/>
      <c r="I17" s="102"/>
      <c r="J17" s="99">
        <v>4</v>
      </c>
    </row>
    <row r="18" spans="1:10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102"/>
      <c r="H18" s="102"/>
      <c r="I18" s="102"/>
      <c r="J18" s="99">
        <v>10</v>
      </c>
    </row>
    <row r="19" spans="1:10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102">
        <f>+F17*H2</f>
        <v>40.928533333333228</v>
      </c>
      <c r="H19" s="102"/>
      <c r="I19" s="102"/>
      <c r="J19" s="99">
        <v>10</v>
      </c>
    </row>
    <row r="20" spans="1:10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4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10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18.510000000000002</v>
      </c>
      <c r="E22" s="94">
        <v>18.89</v>
      </c>
      <c r="F22" s="98">
        <f t="shared" ref="F22:F27" si="0">+E22-D22</f>
        <v>0.37999999999999901</v>
      </c>
      <c r="G22" s="95">
        <f>+F22*H2</f>
        <v>5.1160666666666534</v>
      </c>
      <c r="H22" s="95"/>
      <c r="I22" s="95"/>
      <c r="J22" s="99">
        <v>10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37.67</v>
      </c>
      <c r="E23" s="94">
        <v>38.69</v>
      </c>
      <c r="F23" s="98">
        <f t="shared" si="0"/>
        <v>1.019999999999996</v>
      </c>
      <c r="G23" s="95">
        <f>+F23*H2</f>
        <v>13.732599999999946</v>
      </c>
      <c r="H23" s="95"/>
      <c r="I23" s="95"/>
      <c r="J23" s="99">
        <v>15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16.09</v>
      </c>
      <c r="E24" s="94">
        <v>16.43</v>
      </c>
      <c r="F24" s="98">
        <f t="shared" si="0"/>
        <v>0.33999999999999986</v>
      </c>
      <c r="G24" s="95">
        <f>+F24*H2</f>
        <v>4.5775333333333315</v>
      </c>
      <c r="H24" s="95"/>
      <c r="I24" s="95"/>
      <c r="J24" s="99">
        <v>10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2.77</v>
      </c>
      <c r="E25" s="94">
        <v>6.92</v>
      </c>
      <c r="F25" s="98">
        <f t="shared" si="0"/>
        <v>4.1500000000000004</v>
      </c>
      <c r="G25" s="95">
        <f>+F25*H2</f>
        <v>55.87283333333334</v>
      </c>
      <c r="H25" s="95"/>
      <c r="I25" s="95"/>
      <c r="J25" s="99">
        <v>55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35.67</v>
      </c>
      <c r="E26" s="96">
        <v>37.4</v>
      </c>
      <c r="F26" s="98">
        <f t="shared" si="0"/>
        <v>1.7299999999999969</v>
      </c>
      <c r="G26" s="95">
        <f>+F26*H2</f>
        <v>23.291566666666625</v>
      </c>
      <c r="H26" s="96"/>
      <c r="I26" s="96"/>
      <c r="J26" s="99">
        <v>23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185.56</v>
      </c>
      <c r="E27" s="227">
        <v>187.86</v>
      </c>
      <c r="F27" s="220">
        <f t="shared" si="0"/>
        <v>2.3000000000000114</v>
      </c>
      <c r="G27" s="223">
        <f>+F27*H2</f>
        <v>30.96566666666682</v>
      </c>
      <c r="H27" s="223"/>
      <c r="I27" s="223"/>
      <c r="J27" s="99">
        <v>9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5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10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8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8</v>
      </c>
    </row>
    <row r="32" spans="1:10" ht="15.6" thickTop="1" thickBot="1" x14ac:dyDescent="0.35">
      <c r="A32" s="66" t="s">
        <v>92</v>
      </c>
      <c r="B32" s="6"/>
      <c r="C32" s="6"/>
      <c r="D32" s="6">
        <v>43.36</v>
      </c>
      <c r="E32" s="6">
        <v>44.77</v>
      </c>
      <c r="F32" s="5">
        <f>+E32-D32</f>
        <v>1.4100000000000037</v>
      </c>
      <c r="G32" s="5"/>
      <c r="H32" s="5"/>
      <c r="I32" s="5"/>
      <c r="J32" s="99">
        <f>+F32*H$2</f>
        <v>18.98330000000005</v>
      </c>
    </row>
    <row r="33" spans="1:10" ht="15.6" thickTop="1" thickBot="1" x14ac:dyDescent="0.35">
      <c r="A33" s="66" t="s">
        <v>93</v>
      </c>
      <c r="B33" s="6"/>
      <c r="C33" s="6"/>
      <c r="D33" s="6">
        <v>27.44</v>
      </c>
      <c r="E33" s="6">
        <v>27.66</v>
      </c>
      <c r="F33" s="5">
        <f t="shared" ref="F33:F96" si="1">+E33-D33</f>
        <v>0.21999999999999886</v>
      </c>
      <c r="G33" s="5"/>
      <c r="H33" s="5"/>
      <c r="I33" s="5"/>
      <c r="J33" s="99">
        <f t="shared" ref="J33:J82" si="2">+F33*H$2</f>
        <v>2.961933333333318</v>
      </c>
    </row>
    <row r="34" spans="1:10" ht="15.6" thickTop="1" thickBot="1" x14ac:dyDescent="0.35">
      <c r="A34" s="66" t="s">
        <v>94</v>
      </c>
      <c r="B34" s="32"/>
      <c r="C34" s="5"/>
      <c r="D34" s="32">
        <v>49.96</v>
      </c>
      <c r="E34" s="32">
        <v>50.69</v>
      </c>
      <c r="F34" s="5">
        <f t="shared" si="1"/>
        <v>0.72999999999999687</v>
      </c>
      <c r="G34" s="5"/>
      <c r="H34" s="5"/>
      <c r="I34" s="5"/>
      <c r="J34" s="99">
        <f t="shared" si="2"/>
        <v>9.8282333333332907</v>
      </c>
    </row>
    <row r="35" spans="1:10" ht="15.6" thickTop="1" thickBot="1" x14ac:dyDescent="0.35">
      <c r="A35" s="66" t="s">
        <v>95</v>
      </c>
      <c r="B35" s="32"/>
      <c r="C35" s="6"/>
      <c r="D35" s="32">
        <v>15.76</v>
      </c>
      <c r="E35" s="32">
        <v>15.76</v>
      </c>
      <c r="F35" s="5">
        <f t="shared" si="1"/>
        <v>0</v>
      </c>
      <c r="G35" s="5"/>
      <c r="H35" s="5"/>
      <c r="I35" s="5"/>
      <c r="J35" s="99">
        <f t="shared" si="2"/>
        <v>0</v>
      </c>
    </row>
    <row r="36" spans="1:10" ht="15.6" thickTop="1" thickBot="1" x14ac:dyDescent="0.35">
      <c r="A36" s="66" t="s">
        <v>96</v>
      </c>
      <c r="B36" s="32"/>
      <c r="C36" s="6"/>
      <c r="D36" s="32">
        <v>7.9</v>
      </c>
      <c r="E36" s="32">
        <v>8.01</v>
      </c>
      <c r="F36" s="5">
        <f t="shared" si="1"/>
        <v>0.10999999999999943</v>
      </c>
      <c r="G36" s="5"/>
      <c r="H36" s="5"/>
      <c r="I36" s="5"/>
      <c r="J36" s="99">
        <f t="shared" si="2"/>
        <v>1.480966666666659</v>
      </c>
    </row>
    <row r="37" spans="1:10" ht="15.6" thickTop="1" thickBot="1" x14ac:dyDescent="0.35">
      <c r="A37" s="66" t="s">
        <v>97</v>
      </c>
      <c r="B37" s="32"/>
      <c r="C37" s="6"/>
      <c r="D37" s="32">
        <v>23.38</v>
      </c>
      <c r="E37" s="32">
        <v>23.38</v>
      </c>
      <c r="F37" s="5">
        <f t="shared" si="1"/>
        <v>0</v>
      </c>
      <c r="G37" s="5"/>
      <c r="H37" s="5"/>
      <c r="I37" s="5"/>
      <c r="J37" s="99">
        <f t="shared" si="2"/>
        <v>0</v>
      </c>
    </row>
    <row r="38" spans="1:10" ht="15.6" thickTop="1" thickBot="1" x14ac:dyDescent="0.35">
      <c r="A38" s="66" t="s">
        <v>98</v>
      </c>
      <c r="B38" s="32"/>
      <c r="C38" s="6"/>
      <c r="D38" s="32">
        <v>20.89</v>
      </c>
      <c r="E38" s="32">
        <v>21.7</v>
      </c>
      <c r="F38" s="5">
        <f t="shared" si="1"/>
        <v>0.80999999999999872</v>
      </c>
      <c r="G38" s="5"/>
      <c r="H38" s="5"/>
      <c r="I38" s="5"/>
      <c r="J38" s="99">
        <f t="shared" si="2"/>
        <v>10.905299999999983</v>
      </c>
    </row>
    <row r="39" spans="1:10" ht="15.6" thickTop="1" thickBot="1" x14ac:dyDescent="0.35">
      <c r="A39" s="66" t="s">
        <v>99</v>
      </c>
      <c r="B39" s="32"/>
      <c r="C39" s="6"/>
      <c r="D39" s="32">
        <v>35.25</v>
      </c>
      <c r="E39" s="32">
        <v>35.74</v>
      </c>
      <c r="F39" s="5">
        <f t="shared" si="1"/>
        <v>0.49000000000000199</v>
      </c>
      <c r="G39" s="5"/>
      <c r="H39" s="5"/>
      <c r="I39" s="5"/>
      <c r="J39" s="99">
        <f t="shared" si="2"/>
        <v>6.5970333333333597</v>
      </c>
    </row>
    <row r="40" spans="1:10" ht="15.6" thickTop="1" thickBot="1" x14ac:dyDescent="0.35">
      <c r="A40" s="66" t="s">
        <v>100</v>
      </c>
      <c r="B40" s="32"/>
      <c r="C40" s="6"/>
      <c r="D40" s="32">
        <v>14.74</v>
      </c>
      <c r="E40" s="32">
        <v>14.74</v>
      </c>
      <c r="F40" s="5">
        <f t="shared" si="1"/>
        <v>0</v>
      </c>
      <c r="G40" s="5"/>
      <c r="H40" s="5"/>
      <c r="I40" s="5"/>
      <c r="J40" s="99">
        <f t="shared" si="2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1.2</v>
      </c>
      <c r="E41" s="32">
        <v>1.31</v>
      </c>
      <c r="F41" s="5">
        <f t="shared" si="1"/>
        <v>0.1100000000000001</v>
      </c>
      <c r="G41" s="5"/>
      <c r="H41" s="5"/>
      <c r="I41" s="5"/>
      <c r="J41" s="99">
        <f t="shared" si="2"/>
        <v>1.4809666666666679</v>
      </c>
    </row>
    <row r="42" spans="1:10" ht="15.6" thickTop="1" thickBot="1" x14ac:dyDescent="0.35">
      <c r="A42" s="66" t="s">
        <v>102</v>
      </c>
      <c r="B42" s="32"/>
      <c r="C42" s="6"/>
      <c r="D42" s="32">
        <v>3.37</v>
      </c>
      <c r="E42" s="32">
        <v>3.46</v>
      </c>
      <c r="F42" s="5">
        <f t="shared" si="1"/>
        <v>8.9999999999999858E-2</v>
      </c>
      <c r="G42" s="5"/>
      <c r="H42" s="5"/>
      <c r="I42" s="5"/>
      <c r="J42" s="99">
        <f t="shared" si="2"/>
        <v>1.211699999999998</v>
      </c>
    </row>
    <row r="43" spans="1:10" ht="15.6" thickTop="1" thickBot="1" x14ac:dyDescent="0.35">
      <c r="A43" s="66" t="s">
        <v>103</v>
      </c>
      <c r="B43" s="32"/>
      <c r="C43" s="6"/>
      <c r="D43" s="32">
        <v>22.73</v>
      </c>
      <c r="E43" s="32">
        <v>23.43</v>
      </c>
      <c r="F43" s="5">
        <f t="shared" si="1"/>
        <v>0.69999999999999929</v>
      </c>
      <c r="G43" s="5"/>
      <c r="H43" s="5"/>
      <c r="I43" s="5"/>
      <c r="J43" s="99">
        <f t="shared" si="2"/>
        <v>9.4243333333333243</v>
      </c>
    </row>
    <row r="44" spans="1:10" ht="15.6" thickTop="1" thickBot="1" x14ac:dyDescent="0.35">
      <c r="A44" s="66" t="s">
        <v>104</v>
      </c>
      <c r="B44" s="32"/>
      <c r="C44" s="10"/>
      <c r="D44" s="32">
        <v>51.2</v>
      </c>
      <c r="E44" s="32">
        <v>51.29</v>
      </c>
      <c r="F44" s="5">
        <f t="shared" si="1"/>
        <v>8.9999999999996305E-2</v>
      </c>
      <c r="G44" s="5"/>
      <c r="H44" s="5"/>
      <c r="I44" s="5"/>
      <c r="J44" s="99">
        <f t="shared" si="2"/>
        <v>1.2116999999999503</v>
      </c>
    </row>
    <row r="45" spans="1:10" ht="15.6" thickTop="1" thickBot="1" x14ac:dyDescent="0.35">
      <c r="A45" s="66" t="s">
        <v>105</v>
      </c>
      <c r="B45" s="32"/>
      <c r="C45" s="10"/>
      <c r="D45" s="32">
        <v>73.569999999999993</v>
      </c>
      <c r="E45" s="32">
        <v>76.92</v>
      </c>
      <c r="F45" s="5">
        <f>+E45-D45</f>
        <v>3.3500000000000085</v>
      </c>
      <c r="G45" s="5"/>
      <c r="H45" s="5"/>
      <c r="I45" s="5"/>
      <c r="J45" s="99">
        <f t="shared" si="2"/>
        <v>45.102166666666783</v>
      </c>
    </row>
    <row r="46" spans="1:10" ht="15.6" thickTop="1" thickBot="1" x14ac:dyDescent="0.35">
      <c r="A46" s="66" t="s">
        <v>106</v>
      </c>
      <c r="B46" s="32"/>
      <c r="C46" s="10"/>
      <c r="D46" s="32">
        <v>87.79</v>
      </c>
      <c r="E46" s="32">
        <v>88.12</v>
      </c>
      <c r="F46" s="5">
        <f t="shared" si="1"/>
        <v>0.32999999999999829</v>
      </c>
      <c r="G46" s="5"/>
      <c r="H46" s="5"/>
      <c r="I46" s="5"/>
      <c r="J46" s="99">
        <f t="shared" si="2"/>
        <v>4.4428999999999768</v>
      </c>
    </row>
    <row r="47" spans="1:10" ht="15.6" thickTop="1" thickBot="1" x14ac:dyDescent="0.35">
      <c r="A47" s="66" t="s">
        <v>18</v>
      </c>
      <c r="B47" s="32"/>
      <c r="C47" s="10"/>
      <c r="D47" s="32">
        <v>2.0499999999999998</v>
      </c>
      <c r="E47" s="32">
        <v>2.0499999999999998</v>
      </c>
      <c r="F47" s="5">
        <f t="shared" si="1"/>
        <v>0</v>
      </c>
      <c r="G47" s="5"/>
      <c r="H47" s="5"/>
      <c r="I47" s="5"/>
      <c r="J47" s="99">
        <f t="shared" si="2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85.48</v>
      </c>
      <c r="E48" s="32">
        <v>86.42</v>
      </c>
      <c r="F48" s="5">
        <f t="shared" si="1"/>
        <v>0.93999999999999773</v>
      </c>
      <c r="G48" s="5"/>
      <c r="H48" s="5"/>
      <c r="I48" s="5"/>
      <c r="J48" s="99">
        <f t="shared" si="2"/>
        <v>12.655533333333302</v>
      </c>
    </row>
    <row r="49" spans="1:10" ht="15.6" thickTop="1" thickBot="1" x14ac:dyDescent="0.35">
      <c r="A49" s="66" t="s">
        <v>107</v>
      </c>
      <c r="B49" s="32"/>
      <c r="C49" s="10"/>
      <c r="D49" s="32">
        <v>55.16</v>
      </c>
      <c r="E49" s="32">
        <v>56.72</v>
      </c>
      <c r="F49" s="5">
        <f t="shared" si="1"/>
        <v>1.5600000000000023</v>
      </c>
      <c r="G49" s="5"/>
      <c r="H49" s="5"/>
      <c r="I49" s="5"/>
      <c r="J49" s="99">
        <f t="shared" si="2"/>
        <v>21.002800000000029</v>
      </c>
    </row>
    <row r="50" spans="1:10" ht="15.6" thickTop="1" thickBot="1" x14ac:dyDescent="0.35">
      <c r="A50" s="66" t="s">
        <v>108</v>
      </c>
      <c r="B50" s="32"/>
      <c r="C50" s="10"/>
      <c r="D50" s="32">
        <v>6.5</v>
      </c>
      <c r="E50" s="32">
        <v>6.75</v>
      </c>
      <c r="F50" s="5">
        <f t="shared" si="1"/>
        <v>0.25</v>
      </c>
      <c r="G50" s="5"/>
      <c r="H50" s="5"/>
      <c r="I50" s="5"/>
      <c r="J50" s="99">
        <f t="shared" si="2"/>
        <v>3.3658333333333332</v>
      </c>
    </row>
    <row r="51" spans="1:10" ht="15.6" thickTop="1" thickBot="1" x14ac:dyDescent="0.35">
      <c r="A51" s="66" t="s">
        <v>20</v>
      </c>
      <c r="B51" s="32"/>
      <c r="C51" s="10"/>
      <c r="D51" s="32">
        <v>33.770000000000003</v>
      </c>
      <c r="E51" s="32">
        <v>34.270000000000003</v>
      </c>
      <c r="F51" s="5">
        <f t="shared" si="1"/>
        <v>0.5</v>
      </c>
      <c r="G51" s="5"/>
      <c r="H51" s="5"/>
      <c r="I51" s="5"/>
      <c r="J51" s="99">
        <f t="shared" si="2"/>
        <v>6.7316666666666665</v>
      </c>
    </row>
    <row r="52" spans="1:10" ht="15.6" thickTop="1" thickBot="1" x14ac:dyDescent="0.35">
      <c r="A52" s="66" t="s">
        <v>21</v>
      </c>
      <c r="B52" s="32"/>
      <c r="C52" s="10"/>
      <c r="D52" s="32">
        <v>6.2</v>
      </c>
      <c r="E52" s="32">
        <v>7.52</v>
      </c>
      <c r="F52" s="5">
        <f t="shared" si="1"/>
        <v>1.3199999999999994</v>
      </c>
      <c r="G52" s="5"/>
      <c r="H52" s="5"/>
      <c r="I52" s="5"/>
      <c r="J52" s="99">
        <f t="shared" si="2"/>
        <v>17.771599999999992</v>
      </c>
    </row>
    <row r="53" spans="1:10" ht="15.6" thickTop="1" thickBot="1" x14ac:dyDescent="0.35">
      <c r="A53" s="66" t="s">
        <v>22</v>
      </c>
      <c r="B53" s="32"/>
      <c r="C53" s="10"/>
      <c r="D53" s="32">
        <v>65.489999999999995</v>
      </c>
      <c r="E53" s="32">
        <v>67.33</v>
      </c>
      <c r="F53" s="5">
        <f t="shared" si="1"/>
        <v>1.8400000000000034</v>
      </c>
      <c r="G53" s="5"/>
      <c r="H53" s="5"/>
      <c r="I53" s="5"/>
      <c r="J53" s="99">
        <f t="shared" si="2"/>
        <v>24.772533333333378</v>
      </c>
    </row>
    <row r="54" spans="1:10" ht="15.6" thickTop="1" thickBot="1" x14ac:dyDescent="0.35">
      <c r="A54" s="66" t="s">
        <v>23</v>
      </c>
      <c r="B54" s="32"/>
      <c r="C54" s="10"/>
      <c r="D54" s="32">
        <v>16.75</v>
      </c>
      <c r="E54" s="32">
        <v>16.75</v>
      </c>
      <c r="F54" s="5">
        <f t="shared" si="1"/>
        <v>0</v>
      </c>
      <c r="G54" s="5"/>
      <c r="H54" s="5"/>
      <c r="I54" s="5"/>
      <c r="J54" s="99">
        <f t="shared" si="2"/>
        <v>0</v>
      </c>
    </row>
    <row r="55" spans="1:10" ht="15.6" thickTop="1" thickBot="1" x14ac:dyDescent="0.35">
      <c r="A55" s="66" t="s">
        <v>24</v>
      </c>
      <c r="B55" s="32"/>
      <c r="C55" s="10"/>
      <c r="D55" s="32">
        <v>14.15</v>
      </c>
      <c r="E55" s="32">
        <v>14.15</v>
      </c>
      <c r="F55" s="5">
        <f t="shared" si="1"/>
        <v>0</v>
      </c>
      <c r="G55" s="5"/>
      <c r="H55" s="5"/>
      <c r="I55" s="5"/>
      <c r="J55" s="99">
        <f t="shared" si="2"/>
        <v>0</v>
      </c>
    </row>
    <row r="56" spans="1:10" ht="15.6" thickTop="1" thickBot="1" x14ac:dyDescent="0.35">
      <c r="A56" s="66" t="s">
        <v>25</v>
      </c>
      <c r="B56" s="32"/>
      <c r="C56" s="10"/>
      <c r="D56" s="32">
        <v>2.2799999999999998</v>
      </c>
      <c r="E56" s="32">
        <v>2.31</v>
      </c>
      <c r="F56" s="5">
        <f t="shared" si="1"/>
        <v>3.0000000000000249E-2</v>
      </c>
      <c r="G56" s="5"/>
      <c r="H56" s="5"/>
      <c r="I56" s="5"/>
      <c r="J56" s="99">
        <f t="shared" si="2"/>
        <v>0.40390000000000331</v>
      </c>
    </row>
    <row r="57" spans="1:10" ht="15.6" thickTop="1" thickBot="1" x14ac:dyDescent="0.35">
      <c r="A57" s="66" t="s">
        <v>26</v>
      </c>
      <c r="B57" s="32"/>
      <c r="C57" s="10"/>
      <c r="D57" s="32">
        <v>22.75</v>
      </c>
      <c r="E57" s="32">
        <v>23.74</v>
      </c>
      <c r="F57" s="5">
        <f t="shared" si="1"/>
        <v>0.98999999999999844</v>
      </c>
      <c r="G57" s="5"/>
      <c r="H57" s="5"/>
      <c r="I57" s="5"/>
      <c r="J57" s="99">
        <f t="shared" si="2"/>
        <v>13.328699999999978</v>
      </c>
    </row>
    <row r="58" spans="1:10" ht="15.6" thickTop="1" thickBot="1" x14ac:dyDescent="0.35">
      <c r="A58" s="66" t="s">
        <v>27</v>
      </c>
      <c r="B58" s="32"/>
      <c r="C58" s="10"/>
      <c r="D58" s="32">
        <v>34.01</v>
      </c>
      <c r="E58" s="32">
        <v>35.090000000000003</v>
      </c>
      <c r="F58" s="5">
        <f t="shared" si="1"/>
        <v>1.0800000000000054</v>
      </c>
      <c r="G58" s="5"/>
      <c r="H58" s="5"/>
      <c r="I58" s="5"/>
      <c r="J58" s="99">
        <f t="shared" si="2"/>
        <v>14.540400000000073</v>
      </c>
    </row>
    <row r="59" spans="1:10" ht="15.6" thickTop="1" thickBot="1" x14ac:dyDescent="0.35">
      <c r="A59" s="66" t="s">
        <v>109</v>
      </c>
      <c r="B59" s="32"/>
      <c r="C59" s="10"/>
      <c r="D59" s="32">
        <v>0.63</v>
      </c>
      <c r="E59" s="32">
        <v>0.68</v>
      </c>
      <c r="F59" s="5">
        <f t="shared" si="1"/>
        <v>5.0000000000000044E-2</v>
      </c>
      <c r="G59" s="5"/>
      <c r="H59" s="5"/>
      <c r="I59" s="5"/>
      <c r="J59" s="99">
        <f t="shared" si="2"/>
        <v>0.67316666666666725</v>
      </c>
    </row>
    <row r="60" spans="1:10" ht="15.6" thickTop="1" thickBot="1" x14ac:dyDescent="0.35">
      <c r="A60" s="66" t="s">
        <v>28</v>
      </c>
      <c r="B60" s="32"/>
      <c r="C60" s="10"/>
      <c r="D60" s="32">
        <v>10.42</v>
      </c>
      <c r="E60" s="32">
        <v>10.49</v>
      </c>
      <c r="F60" s="5">
        <f t="shared" si="1"/>
        <v>7.0000000000000284E-2</v>
      </c>
      <c r="G60" s="5"/>
      <c r="H60" s="5"/>
      <c r="I60" s="5"/>
      <c r="J60" s="99">
        <f t="shared" si="2"/>
        <v>0.94243333333333712</v>
      </c>
    </row>
    <row r="61" spans="1:10" ht="15.6" thickTop="1" thickBot="1" x14ac:dyDescent="0.35">
      <c r="A61" s="66" t="s">
        <v>29</v>
      </c>
      <c r="B61" s="32"/>
      <c r="C61" s="10"/>
      <c r="D61" s="32">
        <v>35.01</v>
      </c>
      <c r="E61" s="32">
        <v>35.049999999999997</v>
      </c>
      <c r="F61" s="5">
        <f t="shared" si="1"/>
        <v>3.9999999999999147E-2</v>
      </c>
      <c r="G61" s="5"/>
      <c r="H61" s="5"/>
      <c r="I61" s="5"/>
      <c r="J61" s="99">
        <f t="shared" si="2"/>
        <v>0.53853333333332187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1"/>
        <v>0</v>
      </c>
      <c r="G62" s="5"/>
      <c r="H62" s="5"/>
      <c r="I62" s="5"/>
      <c r="J62" s="99">
        <f t="shared" si="2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11.88</v>
      </c>
      <c r="E63" s="32">
        <v>14.16</v>
      </c>
      <c r="F63" s="5">
        <f t="shared" si="1"/>
        <v>2.2799999999999994</v>
      </c>
      <c r="G63" s="5"/>
      <c r="H63" s="5"/>
      <c r="I63" s="5"/>
      <c r="J63" s="99">
        <f t="shared" si="2"/>
        <v>30.69639999999999</v>
      </c>
    </row>
    <row r="64" spans="1:10" ht="15.6" thickTop="1" thickBot="1" x14ac:dyDescent="0.35">
      <c r="A64" s="66" t="s">
        <v>32</v>
      </c>
      <c r="B64" s="32"/>
      <c r="C64" s="10"/>
      <c r="D64" s="32">
        <v>42.96</v>
      </c>
      <c r="E64" s="32">
        <v>43.63</v>
      </c>
      <c r="F64" s="5">
        <f t="shared" si="1"/>
        <v>0.67000000000000171</v>
      </c>
      <c r="G64" s="5"/>
      <c r="H64" s="5"/>
      <c r="I64" s="5"/>
      <c r="J64" s="99">
        <f t="shared" si="2"/>
        <v>9.0204333333333562</v>
      </c>
    </row>
    <row r="65" spans="1:10" ht="15.6" thickTop="1" thickBot="1" x14ac:dyDescent="0.35">
      <c r="A65" s="66" t="s">
        <v>33</v>
      </c>
      <c r="B65" s="32"/>
      <c r="C65" s="10"/>
      <c r="D65" s="32">
        <v>23.67</v>
      </c>
      <c r="E65" s="32">
        <v>24</v>
      </c>
      <c r="F65" s="5">
        <f t="shared" si="1"/>
        <v>0.32999999999999829</v>
      </c>
      <c r="G65" s="5"/>
      <c r="H65" s="5"/>
      <c r="I65" s="5"/>
      <c r="J65" s="99">
        <f t="shared" si="2"/>
        <v>4.4428999999999768</v>
      </c>
    </row>
    <row r="66" spans="1:10" ht="15.6" thickTop="1" thickBot="1" x14ac:dyDescent="0.35">
      <c r="A66" s="66" t="s">
        <v>34</v>
      </c>
      <c r="B66" s="32"/>
      <c r="C66" s="10"/>
      <c r="D66" s="32">
        <v>18.62</v>
      </c>
      <c r="E66" s="32">
        <v>18.88</v>
      </c>
      <c r="F66" s="5">
        <f t="shared" si="1"/>
        <v>0.25999999999999801</v>
      </c>
      <c r="G66" s="5"/>
      <c r="H66" s="5"/>
      <c r="I66" s="5"/>
      <c r="J66" s="99">
        <f t="shared" si="2"/>
        <v>3.50046666666664</v>
      </c>
    </row>
    <row r="67" spans="1:10" ht="15.6" thickTop="1" thickBot="1" x14ac:dyDescent="0.35">
      <c r="A67" s="66" t="s">
        <v>110</v>
      </c>
      <c r="B67" s="32"/>
      <c r="C67" s="10"/>
      <c r="D67" s="32">
        <v>1</v>
      </c>
      <c r="E67" s="32">
        <v>1</v>
      </c>
      <c r="F67" s="5">
        <f t="shared" si="1"/>
        <v>0</v>
      </c>
      <c r="G67" s="5"/>
      <c r="H67" s="5"/>
      <c r="I67" s="5"/>
      <c r="J67" s="99">
        <f t="shared" si="2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56.64</v>
      </c>
      <c r="E68" s="32">
        <v>57.35</v>
      </c>
      <c r="F68" s="5">
        <f t="shared" si="1"/>
        <v>0.71000000000000085</v>
      </c>
      <c r="G68" s="5"/>
      <c r="H68" s="5"/>
      <c r="I68" s="5"/>
      <c r="J68" s="99">
        <f t="shared" si="2"/>
        <v>9.5589666666666773</v>
      </c>
    </row>
    <row r="69" spans="1:10" ht="15.6" thickTop="1" thickBot="1" x14ac:dyDescent="0.35">
      <c r="A69" s="66" t="s">
        <v>111</v>
      </c>
      <c r="B69" s="32"/>
      <c r="C69" s="10"/>
      <c r="D69" s="32">
        <v>1.41</v>
      </c>
      <c r="E69" s="32">
        <v>1.41</v>
      </c>
      <c r="F69" s="5">
        <f t="shared" si="1"/>
        <v>0</v>
      </c>
      <c r="G69" s="5"/>
      <c r="H69" s="5"/>
      <c r="I69" s="5"/>
      <c r="J69" s="99">
        <f t="shared" si="2"/>
        <v>0</v>
      </c>
    </row>
    <row r="70" spans="1:10" ht="15.6" thickTop="1" thickBot="1" x14ac:dyDescent="0.35">
      <c r="A70" s="66" t="s">
        <v>36</v>
      </c>
      <c r="B70" s="32"/>
      <c r="C70" s="10"/>
      <c r="D70" s="32">
        <v>57.37</v>
      </c>
      <c r="E70" s="32">
        <v>57.84</v>
      </c>
      <c r="F70" s="5">
        <f t="shared" si="1"/>
        <v>0.47000000000000597</v>
      </c>
      <c r="G70" s="5"/>
      <c r="H70" s="5"/>
      <c r="I70" s="5"/>
      <c r="J70" s="99">
        <f t="shared" si="2"/>
        <v>6.3277666666667471</v>
      </c>
    </row>
    <row r="71" spans="1:10" ht="15.6" thickTop="1" thickBot="1" x14ac:dyDescent="0.35">
      <c r="A71" s="66" t="s">
        <v>37</v>
      </c>
      <c r="B71" s="32"/>
      <c r="C71" s="10"/>
      <c r="D71" s="32">
        <v>23.6</v>
      </c>
      <c r="E71" s="32">
        <v>23.85</v>
      </c>
      <c r="F71" s="5">
        <f t="shared" si="1"/>
        <v>0.25</v>
      </c>
      <c r="G71" s="5"/>
      <c r="H71" s="5"/>
      <c r="I71" s="5"/>
      <c r="J71" s="99">
        <f t="shared" si="2"/>
        <v>3.3658333333333332</v>
      </c>
    </row>
    <row r="72" spans="1:10" ht="15.6" thickTop="1" thickBot="1" x14ac:dyDescent="0.35">
      <c r="A72" s="66" t="s">
        <v>38</v>
      </c>
      <c r="B72" s="32"/>
      <c r="C72" s="10"/>
      <c r="D72" s="32">
        <v>2.21</v>
      </c>
      <c r="E72" s="32">
        <v>2.21</v>
      </c>
      <c r="F72" s="5">
        <f t="shared" si="1"/>
        <v>0</v>
      </c>
      <c r="G72" s="5"/>
      <c r="H72" s="5"/>
      <c r="I72" s="5"/>
      <c r="J72" s="99">
        <f t="shared" si="2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1.5</v>
      </c>
      <c r="E73" s="32">
        <v>1.5</v>
      </c>
      <c r="F73" s="5">
        <f t="shared" si="1"/>
        <v>0</v>
      </c>
      <c r="G73" s="5"/>
      <c r="H73" s="5"/>
      <c r="I73" s="5"/>
      <c r="J73" s="99">
        <f t="shared" si="2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2.91</v>
      </c>
      <c r="E74" s="32">
        <v>2.91</v>
      </c>
      <c r="F74" s="5">
        <f t="shared" si="1"/>
        <v>0</v>
      </c>
      <c r="G74" s="5"/>
      <c r="H74" s="5"/>
      <c r="I74" s="5"/>
      <c r="J74" s="99">
        <f t="shared" si="2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1.2</v>
      </c>
      <c r="E75" s="32">
        <v>1.2</v>
      </c>
      <c r="F75" s="5">
        <f t="shared" si="1"/>
        <v>0</v>
      </c>
      <c r="G75" s="5"/>
      <c r="H75" s="5"/>
      <c r="I75" s="5"/>
      <c r="J75" s="99">
        <f t="shared" si="2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17.89</v>
      </c>
      <c r="E76" s="32">
        <v>17.96</v>
      </c>
      <c r="F76" s="5">
        <f t="shared" si="1"/>
        <v>7.0000000000000284E-2</v>
      </c>
      <c r="G76" s="5"/>
      <c r="H76" s="5"/>
      <c r="I76" s="5"/>
      <c r="J76" s="99">
        <f t="shared" si="2"/>
        <v>0.94243333333333712</v>
      </c>
    </row>
    <row r="77" spans="1:10" ht="15.6" thickTop="1" thickBot="1" x14ac:dyDescent="0.35">
      <c r="A77" s="66" t="s">
        <v>114</v>
      </c>
      <c r="B77" s="32"/>
      <c r="C77" s="10"/>
      <c r="D77" s="32">
        <v>10.050000000000001</v>
      </c>
      <c r="E77" s="32">
        <v>10.050000000000001</v>
      </c>
      <c r="F77" s="5">
        <f t="shared" si="1"/>
        <v>0</v>
      </c>
      <c r="G77" s="5"/>
      <c r="H77" s="5"/>
      <c r="I77" s="5"/>
      <c r="J77" s="99">
        <f t="shared" si="2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1.97</v>
      </c>
      <c r="E78" s="32">
        <v>1.97</v>
      </c>
      <c r="F78" s="5">
        <f t="shared" si="1"/>
        <v>0</v>
      </c>
      <c r="G78" s="5"/>
      <c r="H78" s="5"/>
      <c r="I78" s="5"/>
      <c r="J78" s="99">
        <f t="shared" si="2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5.71</v>
      </c>
      <c r="E79" s="32">
        <v>5.71</v>
      </c>
      <c r="F79" s="5">
        <f t="shared" si="1"/>
        <v>0</v>
      </c>
      <c r="G79" s="5"/>
      <c r="H79" s="5"/>
      <c r="I79" s="5"/>
      <c r="J79" s="99">
        <f t="shared" si="2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3.55</v>
      </c>
      <c r="E80" s="32">
        <v>3.55</v>
      </c>
      <c r="F80" s="5">
        <f t="shared" si="1"/>
        <v>0</v>
      </c>
      <c r="G80" s="5"/>
      <c r="H80" s="5"/>
      <c r="I80" s="5"/>
      <c r="J80" s="99">
        <f t="shared" si="2"/>
        <v>0</v>
      </c>
    </row>
    <row r="81" spans="1:11" ht="15.6" thickTop="1" thickBot="1" x14ac:dyDescent="0.35">
      <c r="A81" s="66" t="s">
        <v>42</v>
      </c>
      <c r="B81" s="32"/>
      <c r="C81" s="10"/>
      <c r="D81" s="32">
        <v>6.54</v>
      </c>
      <c r="E81" s="32">
        <v>6.62</v>
      </c>
      <c r="F81" s="5">
        <f t="shared" si="1"/>
        <v>8.0000000000000071E-2</v>
      </c>
      <c r="G81" s="5"/>
      <c r="H81" s="5"/>
      <c r="I81" s="5"/>
      <c r="J81" s="99">
        <f t="shared" si="2"/>
        <v>1.0770666666666675</v>
      </c>
    </row>
    <row r="82" spans="1:11" ht="15" thickTop="1" x14ac:dyDescent="0.3">
      <c r="A82" s="66" t="s">
        <v>117</v>
      </c>
      <c r="B82" s="32"/>
      <c r="C82" s="10"/>
      <c r="D82" s="32">
        <v>1.57</v>
      </c>
      <c r="E82" s="32">
        <v>1.57</v>
      </c>
      <c r="F82" s="5">
        <f t="shared" si="1"/>
        <v>0</v>
      </c>
      <c r="G82" s="5"/>
      <c r="H82" s="5"/>
      <c r="I82" s="5"/>
      <c r="J82" s="99">
        <f t="shared" si="2"/>
        <v>0</v>
      </c>
      <c r="K82" s="56">
        <f>SUM(J14:J82)</f>
        <v>514.28990000000022</v>
      </c>
    </row>
    <row r="83" spans="1:11" x14ac:dyDescent="0.3">
      <c r="A83" s="68" t="s">
        <v>43</v>
      </c>
      <c r="B83" s="32"/>
      <c r="C83" s="10"/>
      <c r="D83" s="32">
        <v>239.4</v>
      </c>
      <c r="E83" s="32">
        <v>250.31</v>
      </c>
      <c r="F83" s="5">
        <f t="shared" si="1"/>
        <v>10.909999999999997</v>
      </c>
      <c r="G83" s="5"/>
      <c r="H83" s="5"/>
      <c r="I83" s="5"/>
      <c r="J83" s="7">
        <f>+F83*H$5</f>
        <v>43.244682060390751</v>
      </c>
    </row>
    <row r="84" spans="1:11" x14ac:dyDescent="0.3">
      <c r="A84" s="68" t="s">
        <v>44</v>
      </c>
      <c r="B84" s="32"/>
      <c r="C84" s="10"/>
      <c r="D84" s="32">
        <v>252.54</v>
      </c>
      <c r="E84" s="32">
        <v>258.3</v>
      </c>
      <c r="F84" s="5">
        <f t="shared" si="1"/>
        <v>5.7600000000000193</v>
      </c>
      <c r="G84" s="33"/>
      <c r="H84" s="5"/>
      <c r="I84" s="5"/>
      <c r="J84" s="7">
        <f t="shared" ref="J84:J147" si="3">+F84*H$5</f>
        <v>22.831289520426363</v>
      </c>
    </row>
    <row r="85" spans="1:11" x14ac:dyDescent="0.3">
      <c r="A85" s="68" t="s">
        <v>118</v>
      </c>
      <c r="B85" s="32"/>
      <c r="C85" s="10"/>
      <c r="D85" s="32">
        <v>330.23</v>
      </c>
      <c r="E85" s="32">
        <v>336.9</v>
      </c>
      <c r="F85" s="5">
        <f t="shared" si="1"/>
        <v>6.6699999999999591</v>
      </c>
      <c r="G85" s="33"/>
      <c r="H85" s="5"/>
      <c r="I85" s="5"/>
      <c r="J85" s="7">
        <f t="shared" si="3"/>
        <v>26.438316163410139</v>
      </c>
    </row>
    <row r="86" spans="1:11" x14ac:dyDescent="0.3">
      <c r="A86" s="68" t="s">
        <v>119</v>
      </c>
      <c r="B86" s="32"/>
      <c r="C86" s="10"/>
      <c r="D86" s="32">
        <v>99.44</v>
      </c>
      <c r="E86" s="32">
        <v>103.56</v>
      </c>
      <c r="F86" s="5">
        <f t="shared" si="1"/>
        <v>4.1200000000000045</v>
      </c>
      <c r="G86" s="33"/>
      <c r="H86" s="5"/>
      <c r="I86" s="5"/>
      <c r="J86" s="7">
        <f t="shared" si="3"/>
        <v>16.330714031971599</v>
      </c>
    </row>
    <row r="87" spans="1:11" x14ac:dyDescent="0.3">
      <c r="A87" s="68" t="s">
        <v>45</v>
      </c>
      <c r="B87" s="32"/>
      <c r="C87" s="10"/>
      <c r="D87" s="32">
        <v>196.9</v>
      </c>
      <c r="E87" s="32">
        <v>203.78</v>
      </c>
      <c r="F87" s="5">
        <f t="shared" si="1"/>
        <v>6.8799999999999955</v>
      </c>
      <c r="G87" s="33"/>
      <c r="H87" s="5"/>
      <c r="I87" s="5"/>
      <c r="J87" s="7">
        <f t="shared" si="3"/>
        <v>27.270706927175826</v>
      </c>
    </row>
    <row r="88" spans="1:11" x14ac:dyDescent="0.3">
      <c r="A88" s="68" t="s">
        <v>46</v>
      </c>
      <c r="B88" s="32"/>
      <c r="C88" s="10"/>
      <c r="D88" s="32">
        <v>385.45</v>
      </c>
      <c r="E88" s="32">
        <v>394.23</v>
      </c>
      <c r="F88" s="5">
        <f t="shared" si="1"/>
        <v>8.7800000000000296</v>
      </c>
      <c r="G88" s="33"/>
      <c r="H88" s="5"/>
      <c r="I88" s="5"/>
      <c r="J88" s="7">
        <f t="shared" si="3"/>
        <v>34.801861456483245</v>
      </c>
    </row>
    <row r="89" spans="1:11" x14ac:dyDescent="0.3">
      <c r="A89" s="68" t="s">
        <v>47</v>
      </c>
      <c r="B89" s="32"/>
      <c r="C89" s="10"/>
      <c r="D89" s="32">
        <v>71.98</v>
      </c>
      <c r="E89" s="32">
        <v>79.19</v>
      </c>
      <c r="F89" s="5">
        <f t="shared" si="1"/>
        <v>7.2099999999999937</v>
      </c>
      <c r="G89" s="33"/>
      <c r="H89" s="5"/>
      <c r="I89" s="5"/>
      <c r="J89" s="7">
        <f t="shared" si="3"/>
        <v>28.578749555950242</v>
      </c>
    </row>
    <row r="90" spans="1:11" x14ac:dyDescent="0.3">
      <c r="A90" s="68" t="s">
        <v>48</v>
      </c>
      <c r="B90" s="32"/>
      <c r="C90" s="10"/>
      <c r="D90" s="32">
        <v>332.2</v>
      </c>
      <c r="E90" s="32">
        <v>341.67</v>
      </c>
      <c r="F90" s="5">
        <f t="shared" si="1"/>
        <v>9.4700000000000273</v>
      </c>
      <c r="G90" s="33"/>
      <c r="H90" s="5"/>
      <c r="I90" s="5"/>
      <c r="J90" s="7">
        <f t="shared" si="3"/>
        <v>37.536859680284302</v>
      </c>
    </row>
    <row r="91" spans="1:11" x14ac:dyDescent="0.3">
      <c r="A91" s="68" t="s">
        <v>49</v>
      </c>
      <c r="B91" s="32"/>
      <c r="C91" s="10"/>
      <c r="D91" s="32">
        <v>390.47</v>
      </c>
      <c r="E91" s="32">
        <v>400.19</v>
      </c>
      <c r="F91" s="5">
        <f t="shared" si="1"/>
        <v>9.7199999999999704</v>
      </c>
      <c r="G91" s="33"/>
      <c r="H91" s="5"/>
      <c r="I91" s="5"/>
      <c r="J91" s="7">
        <f t="shared" si="3"/>
        <v>38.527801065719245</v>
      </c>
    </row>
    <row r="92" spans="1:11" x14ac:dyDescent="0.3">
      <c r="A92" s="68" t="s">
        <v>50</v>
      </c>
      <c r="B92" s="32"/>
      <c r="C92" s="10"/>
      <c r="D92" s="32">
        <v>556.17999999999995</v>
      </c>
      <c r="E92" s="32">
        <v>565.78</v>
      </c>
      <c r="F92" s="5">
        <f t="shared" si="1"/>
        <v>9.6000000000000227</v>
      </c>
      <c r="G92" s="33"/>
      <c r="H92" s="5"/>
      <c r="I92" s="5"/>
      <c r="J92" s="7">
        <f t="shared" si="3"/>
        <v>38.052149200710566</v>
      </c>
    </row>
    <row r="93" spans="1:11" x14ac:dyDescent="0.3">
      <c r="A93" s="68" t="s">
        <v>51</v>
      </c>
      <c r="B93" s="32"/>
      <c r="C93" s="10"/>
      <c r="D93" s="32">
        <v>180.01</v>
      </c>
      <c r="E93" s="32">
        <v>183.7</v>
      </c>
      <c r="F93" s="5">
        <f t="shared" si="1"/>
        <v>3.6899999999999977</v>
      </c>
      <c r="G93" s="33"/>
      <c r="H93" s="5"/>
      <c r="I93" s="5"/>
      <c r="J93" s="7">
        <f t="shared" si="3"/>
        <v>14.626294849023081</v>
      </c>
    </row>
    <row r="94" spans="1:11" x14ac:dyDescent="0.3">
      <c r="A94" s="68" t="s">
        <v>52</v>
      </c>
      <c r="B94" s="32"/>
      <c r="C94" s="10"/>
      <c r="D94" s="32">
        <v>131.76</v>
      </c>
      <c r="E94" s="32">
        <v>137.38</v>
      </c>
      <c r="F94" s="5">
        <f t="shared" si="1"/>
        <v>5.6200000000000045</v>
      </c>
      <c r="G94" s="33"/>
      <c r="H94" s="5"/>
      <c r="I94" s="5"/>
      <c r="J94" s="7">
        <f t="shared" si="3"/>
        <v>22.276362344582612</v>
      </c>
    </row>
    <row r="95" spans="1:11" x14ac:dyDescent="0.3">
      <c r="A95" s="68" t="s">
        <v>120</v>
      </c>
      <c r="B95" s="32"/>
      <c r="C95" s="10"/>
      <c r="D95" s="32">
        <v>606.74</v>
      </c>
      <c r="E95" s="32">
        <v>621.51</v>
      </c>
      <c r="F95" s="5">
        <f t="shared" si="1"/>
        <v>14.769999999999982</v>
      </c>
      <c r="G95" s="33"/>
      <c r="H95" s="5"/>
      <c r="I95" s="5"/>
      <c r="J95" s="7">
        <f t="shared" si="3"/>
        <v>58.544817051509696</v>
      </c>
    </row>
    <row r="96" spans="1:11" x14ac:dyDescent="0.3">
      <c r="A96" s="68" t="s">
        <v>53</v>
      </c>
      <c r="B96" s="32"/>
      <c r="C96" s="10"/>
      <c r="D96" s="32">
        <v>270.02</v>
      </c>
      <c r="E96" s="32">
        <v>271.43</v>
      </c>
      <c r="F96" s="5">
        <f t="shared" si="1"/>
        <v>1.410000000000025</v>
      </c>
      <c r="G96" s="33"/>
      <c r="H96" s="5"/>
      <c r="I96" s="5"/>
      <c r="J96" s="7">
        <f t="shared" si="3"/>
        <v>5.5889094138544513</v>
      </c>
    </row>
    <row r="97" spans="1:11" x14ac:dyDescent="0.3">
      <c r="A97" s="68" t="s">
        <v>121</v>
      </c>
      <c r="B97" s="32"/>
      <c r="C97" s="10"/>
      <c r="D97" s="32">
        <v>161.94</v>
      </c>
      <c r="E97" s="32">
        <v>170.19</v>
      </c>
      <c r="F97" s="5">
        <f t="shared" ref="F97:F151" si="4">+E97-D97</f>
        <v>8.25</v>
      </c>
      <c r="G97" s="33"/>
      <c r="H97" s="5"/>
      <c r="I97" s="5"/>
      <c r="J97" s="7">
        <f t="shared" si="3"/>
        <v>32.701065719360571</v>
      </c>
    </row>
    <row r="98" spans="1:11" x14ac:dyDescent="0.3">
      <c r="A98" s="68" t="s">
        <v>54</v>
      </c>
      <c r="B98" s="32"/>
      <c r="C98" s="10"/>
      <c r="D98" s="32">
        <v>148.03</v>
      </c>
      <c r="E98" s="32">
        <v>153.44999999999999</v>
      </c>
      <c r="F98" s="5">
        <f t="shared" si="4"/>
        <v>5.4199999999999875</v>
      </c>
      <c r="G98" s="33"/>
      <c r="H98" s="5"/>
      <c r="I98" s="5"/>
      <c r="J98" s="7">
        <f t="shared" si="3"/>
        <v>21.483609236234408</v>
      </c>
    </row>
    <row r="99" spans="1:11" x14ac:dyDescent="0.3">
      <c r="A99" s="68" t="s">
        <v>55</v>
      </c>
      <c r="B99" s="32"/>
      <c r="C99" s="10"/>
      <c r="D99" s="32">
        <v>215.43</v>
      </c>
      <c r="E99" s="32">
        <v>225.17</v>
      </c>
      <c r="F99" s="5">
        <f t="shared" si="4"/>
        <v>9.7399999999999807</v>
      </c>
      <c r="G99" s="33"/>
      <c r="H99" s="5"/>
      <c r="I99" s="5"/>
      <c r="J99" s="7">
        <f t="shared" si="3"/>
        <v>38.607076376554097</v>
      </c>
    </row>
    <row r="100" spans="1:11" x14ac:dyDescent="0.3">
      <c r="A100" s="68" t="s">
        <v>122</v>
      </c>
      <c r="B100" s="32"/>
      <c r="C100" s="10"/>
      <c r="D100" s="32">
        <v>137.59</v>
      </c>
      <c r="E100" s="32">
        <v>165.03</v>
      </c>
      <c r="F100" s="5">
        <f t="shared" si="4"/>
        <v>27.439999999999998</v>
      </c>
      <c r="G100" s="33"/>
      <c r="H100" s="5"/>
      <c r="I100" s="5"/>
      <c r="J100" s="7">
        <f t="shared" si="3"/>
        <v>108.76572646536411</v>
      </c>
    </row>
    <row r="101" spans="1:11" x14ac:dyDescent="0.3">
      <c r="A101" s="68" t="s">
        <v>56</v>
      </c>
      <c r="B101" s="32"/>
      <c r="C101" s="10"/>
      <c r="D101" s="32">
        <v>243.75</v>
      </c>
      <c r="E101" s="32">
        <v>248.77</v>
      </c>
      <c r="F101" s="5">
        <f t="shared" si="4"/>
        <v>5.0200000000000102</v>
      </c>
      <c r="G101" s="33"/>
      <c r="H101" s="5"/>
      <c r="I101" s="5"/>
      <c r="J101" s="7">
        <f t="shared" si="3"/>
        <v>19.89810301953823</v>
      </c>
    </row>
    <row r="102" spans="1:11" x14ac:dyDescent="0.3">
      <c r="A102" s="66" t="s">
        <v>57</v>
      </c>
      <c r="B102" s="32"/>
      <c r="C102" s="10"/>
      <c r="D102" s="32">
        <v>324.7</v>
      </c>
      <c r="E102" s="32">
        <v>335.6</v>
      </c>
      <c r="F102" s="5">
        <f t="shared" si="4"/>
        <v>10.900000000000034</v>
      </c>
      <c r="G102" s="33"/>
      <c r="H102" s="5"/>
      <c r="I102" s="5"/>
      <c r="J102" s="7">
        <f t="shared" si="3"/>
        <v>43.205044404973492</v>
      </c>
    </row>
    <row r="103" spans="1:11" x14ac:dyDescent="0.3">
      <c r="A103" s="66" t="s">
        <v>58</v>
      </c>
      <c r="B103" s="32"/>
      <c r="C103" s="10"/>
      <c r="D103" s="32">
        <v>5.07</v>
      </c>
      <c r="E103" s="32">
        <v>5.07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1" x14ac:dyDescent="0.3">
      <c r="A104" s="68" t="s">
        <v>59</v>
      </c>
      <c r="B104" s="32"/>
      <c r="C104" s="10"/>
      <c r="D104" s="32">
        <v>944.99</v>
      </c>
      <c r="E104" s="32">
        <v>963.92</v>
      </c>
      <c r="F104" s="5">
        <f t="shared" si="4"/>
        <v>18.92999999999995</v>
      </c>
      <c r="G104" s="33"/>
      <c r="H104" s="5"/>
      <c r="I104" s="5"/>
      <c r="J104" s="7">
        <f t="shared" si="3"/>
        <v>75.034081705150783</v>
      </c>
    </row>
    <row r="105" spans="1:11" x14ac:dyDescent="0.3">
      <c r="A105" s="68" t="s">
        <v>60</v>
      </c>
      <c r="B105" s="32"/>
      <c r="C105" s="10"/>
      <c r="D105" s="32">
        <v>184.2</v>
      </c>
      <c r="E105" s="32">
        <v>188.49</v>
      </c>
      <c r="F105" s="5">
        <f t="shared" si="4"/>
        <v>4.2900000000000205</v>
      </c>
      <c r="G105" s="33"/>
      <c r="H105" s="5"/>
      <c r="I105" s="5"/>
      <c r="J105" s="7">
        <f t="shared" si="3"/>
        <v>17.004554174067575</v>
      </c>
    </row>
    <row r="106" spans="1:11" x14ac:dyDescent="0.3">
      <c r="A106" s="68" t="s">
        <v>61</v>
      </c>
      <c r="B106" s="32"/>
      <c r="C106" s="10"/>
      <c r="D106" s="32">
        <v>184.7</v>
      </c>
      <c r="E106" s="32">
        <v>187.79</v>
      </c>
      <c r="F106" s="5">
        <f t="shared" si="4"/>
        <v>3.0900000000000034</v>
      </c>
      <c r="G106" s="33"/>
      <c r="H106" s="5"/>
      <c r="I106" s="5"/>
      <c r="J106" s="7">
        <f t="shared" si="3"/>
        <v>12.248035523978698</v>
      </c>
    </row>
    <row r="107" spans="1:11" x14ac:dyDescent="0.3">
      <c r="A107" s="68" t="s">
        <v>62</v>
      </c>
      <c r="B107" s="32"/>
      <c r="C107" s="10"/>
      <c r="D107" s="32">
        <v>699.23</v>
      </c>
      <c r="E107" s="32">
        <v>716.07</v>
      </c>
      <c r="F107" s="5">
        <f t="shared" si="4"/>
        <v>16.840000000000032</v>
      </c>
      <c r="G107" s="33"/>
      <c r="H107" s="5"/>
      <c r="I107" s="5"/>
      <c r="J107" s="7">
        <f t="shared" si="3"/>
        <v>66.749811722913094</v>
      </c>
    </row>
    <row r="108" spans="1:11" x14ac:dyDescent="0.3">
      <c r="A108" s="68" t="s">
        <v>63</v>
      </c>
      <c r="B108" s="32"/>
      <c r="C108" s="10"/>
      <c r="D108" s="32">
        <v>320.2</v>
      </c>
      <c r="E108" s="32">
        <v>331.53</v>
      </c>
      <c r="F108" s="5">
        <f t="shared" si="4"/>
        <v>11.329999999999984</v>
      </c>
      <c r="G108" s="33"/>
      <c r="H108" s="5"/>
      <c r="I108" s="5"/>
      <c r="J108" s="7">
        <f t="shared" si="3"/>
        <v>44.909463587921785</v>
      </c>
    </row>
    <row r="109" spans="1:11" x14ac:dyDescent="0.3">
      <c r="A109" s="68" t="s">
        <v>123</v>
      </c>
      <c r="B109" s="32"/>
      <c r="C109" s="10"/>
      <c r="D109" s="32">
        <v>111.01</v>
      </c>
      <c r="E109" s="32">
        <v>119.74</v>
      </c>
      <c r="F109" s="5">
        <f t="shared" si="4"/>
        <v>8.7299999999999898</v>
      </c>
      <c r="G109" s="33"/>
      <c r="H109" s="5"/>
      <c r="I109" s="5"/>
      <c r="J109" s="7">
        <f t="shared" si="3"/>
        <v>34.603673179396054</v>
      </c>
    </row>
    <row r="110" spans="1:11" x14ac:dyDescent="0.3">
      <c r="A110" s="68" t="s">
        <v>64</v>
      </c>
      <c r="B110" s="32"/>
      <c r="C110" s="10"/>
      <c r="D110" s="32">
        <v>139.30000000000001</v>
      </c>
      <c r="E110" s="32">
        <v>142.55000000000001</v>
      </c>
      <c r="F110" s="5">
        <f t="shared" si="4"/>
        <v>3.25</v>
      </c>
      <c r="G110" s="33"/>
      <c r="H110" s="5"/>
      <c r="I110" s="5"/>
      <c r="J110" s="7">
        <f t="shared" si="3"/>
        <v>12.882238010657193</v>
      </c>
      <c r="K110" s="149"/>
    </row>
    <row r="111" spans="1:11" x14ac:dyDescent="0.3">
      <c r="A111" s="68" t="s">
        <v>65</v>
      </c>
      <c r="B111" s="32"/>
      <c r="C111" s="10"/>
      <c r="D111" s="32">
        <v>300.2</v>
      </c>
      <c r="E111" s="32">
        <v>308.68</v>
      </c>
      <c r="F111" s="5">
        <f t="shared" si="4"/>
        <v>8.4800000000000182</v>
      </c>
      <c r="G111" s="33"/>
      <c r="H111" s="5"/>
      <c r="I111" s="5"/>
      <c r="J111" s="7">
        <f t="shared" si="3"/>
        <v>33.612731793960997</v>
      </c>
    </row>
    <row r="112" spans="1:11" x14ac:dyDescent="0.3">
      <c r="A112" s="68" t="s">
        <v>66</v>
      </c>
      <c r="B112" s="32"/>
      <c r="C112" s="10"/>
      <c r="D112" s="32">
        <v>120.39</v>
      </c>
      <c r="E112" s="32">
        <v>120.67</v>
      </c>
      <c r="F112" s="5">
        <f t="shared" si="4"/>
        <v>0.28000000000000114</v>
      </c>
      <c r="G112" s="33"/>
      <c r="H112" s="5"/>
      <c r="I112" s="5"/>
      <c r="J112" s="7">
        <f t="shared" si="3"/>
        <v>1.1098543516873935</v>
      </c>
    </row>
    <row r="113" spans="1:10" x14ac:dyDescent="0.3">
      <c r="A113" s="68" t="s">
        <v>124</v>
      </c>
      <c r="B113" s="32"/>
      <c r="C113" s="10"/>
      <c r="D113" s="32">
        <v>70.63</v>
      </c>
      <c r="E113" s="32">
        <v>72.900000000000006</v>
      </c>
      <c r="F113" s="5">
        <f t="shared" si="4"/>
        <v>2.2700000000000102</v>
      </c>
      <c r="G113" s="33"/>
      <c r="H113" s="5"/>
      <c r="I113" s="5"/>
      <c r="J113" s="7">
        <f t="shared" si="3"/>
        <v>8.9977477797513732</v>
      </c>
    </row>
    <row r="114" spans="1:10" x14ac:dyDescent="0.3">
      <c r="A114" s="68" t="s">
        <v>67</v>
      </c>
      <c r="B114" s="32"/>
      <c r="C114" s="10"/>
      <c r="D114" s="32">
        <v>102.59</v>
      </c>
      <c r="E114" s="32">
        <v>105.26</v>
      </c>
      <c r="F114" s="5">
        <f t="shared" si="4"/>
        <v>2.6700000000000017</v>
      </c>
      <c r="G114" s="33"/>
      <c r="H114" s="5"/>
      <c r="I114" s="5"/>
      <c r="J114" s="7">
        <f t="shared" si="3"/>
        <v>10.58325399644761</v>
      </c>
    </row>
    <row r="115" spans="1:10" x14ac:dyDescent="0.3">
      <c r="A115" s="51" t="s">
        <v>68</v>
      </c>
      <c r="B115" s="32"/>
      <c r="C115" s="51"/>
      <c r="D115" s="9">
        <v>287.29000000000002</v>
      </c>
      <c r="E115" s="9">
        <v>294.36</v>
      </c>
      <c r="F115" s="5">
        <f t="shared" si="4"/>
        <v>7.0699999999999932</v>
      </c>
      <c r="G115" s="33"/>
      <c r="H115" s="5"/>
      <c r="I115" s="5"/>
      <c r="J115" s="7">
        <f t="shared" si="3"/>
        <v>28.023822380106544</v>
      </c>
    </row>
    <row r="116" spans="1:10" x14ac:dyDescent="0.3">
      <c r="A116" s="68" t="s">
        <v>125</v>
      </c>
      <c r="B116" s="32"/>
      <c r="C116" s="10"/>
      <c r="D116" s="32">
        <v>347.01</v>
      </c>
      <c r="E116" s="32">
        <v>356.8</v>
      </c>
      <c r="F116" s="5">
        <f t="shared" si="4"/>
        <v>9.7900000000000205</v>
      </c>
      <c r="G116" s="33"/>
      <c r="H116" s="5"/>
      <c r="I116" s="5"/>
      <c r="J116" s="7">
        <f t="shared" si="3"/>
        <v>38.805264653641288</v>
      </c>
    </row>
    <row r="117" spans="1:10" x14ac:dyDescent="0.3">
      <c r="A117" s="68" t="s">
        <v>126</v>
      </c>
      <c r="B117" s="9"/>
      <c r="C117" s="10"/>
      <c r="D117" s="32">
        <v>162.9</v>
      </c>
      <c r="E117" s="32">
        <v>166.13</v>
      </c>
      <c r="F117" s="5">
        <f t="shared" si="4"/>
        <v>3.2299999999999898</v>
      </c>
      <c r="G117" s="33"/>
      <c r="H117" s="5"/>
      <c r="I117" s="5"/>
      <c r="J117" s="7">
        <f t="shared" si="3"/>
        <v>12.80296269982234</v>
      </c>
    </row>
    <row r="118" spans="1:10" x14ac:dyDescent="0.3">
      <c r="A118" s="68" t="s">
        <v>69</v>
      </c>
      <c r="B118" s="32"/>
      <c r="C118" s="10"/>
      <c r="D118" s="32">
        <v>124.51</v>
      </c>
      <c r="E118" s="32">
        <v>124.51</v>
      </c>
      <c r="F118" s="5">
        <f t="shared" si="4"/>
        <v>0</v>
      </c>
      <c r="G118" s="33"/>
      <c r="H118" s="5"/>
      <c r="I118" s="5"/>
      <c r="J118" s="7">
        <f t="shared" si="3"/>
        <v>0</v>
      </c>
    </row>
    <row r="119" spans="1:10" x14ac:dyDescent="0.3">
      <c r="A119" s="68" t="s">
        <v>127</v>
      </c>
      <c r="B119" s="32"/>
      <c r="C119" s="10"/>
      <c r="D119" s="32">
        <v>510.03</v>
      </c>
      <c r="E119" s="32">
        <v>522.02</v>
      </c>
      <c r="F119" s="5">
        <f t="shared" si="4"/>
        <v>11.990000000000009</v>
      </c>
      <c r="G119" s="33"/>
      <c r="H119" s="5"/>
      <c r="I119" s="5"/>
      <c r="J119" s="7">
        <f t="shared" si="3"/>
        <v>47.52554884547073</v>
      </c>
    </row>
    <row r="120" spans="1:10" x14ac:dyDescent="0.3">
      <c r="A120" s="68" t="s">
        <v>128</v>
      </c>
      <c r="B120" s="32"/>
      <c r="C120" s="10"/>
      <c r="D120" s="32">
        <v>331.8</v>
      </c>
      <c r="E120" s="32">
        <v>343.52</v>
      </c>
      <c r="F120" s="5">
        <f t="shared" si="4"/>
        <v>11.71999999999997</v>
      </c>
      <c r="G120" s="33"/>
      <c r="H120" s="5"/>
      <c r="I120" s="5"/>
      <c r="J120" s="7">
        <f t="shared" si="3"/>
        <v>46.455332149200594</v>
      </c>
    </row>
    <row r="121" spans="1:10" x14ac:dyDescent="0.3">
      <c r="A121" s="68" t="s">
        <v>129</v>
      </c>
      <c r="B121" s="32"/>
      <c r="C121" s="10"/>
      <c r="D121" s="32">
        <v>249.02</v>
      </c>
      <c r="E121" s="32">
        <v>253.18</v>
      </c>
      <c r="F121" s="5">
        <f t="shared" si="4"/>
        <v>4.1599999999999966</v>
      </c>
      <c r="G121" s="33"/>
      <c r="H121" s="5"/>
      <c r="I121" s="5"/>
      <c r="J121" s="7">
        <f t="shared" si="3"/>
        <v>16.489264653641193</v>
      </c>
    </row>
    <row r="122" spans="1:10" x14ac:dyDescent="0.3">
      <c r="A122" s="68" t="s">
        <v>70</v>
      </c>
      <c r="B122" s="32"/>
      <c r="C122" s="10"/>
      <c r="D122" s="32">
        <v>136.22999999999999</v>
      </c>
      <c r="E122" s="32">
        <v>136.22999999999999</v>
      </c>
      <c r="F122" s="5">
        <f t="shared" si="4"/>
        <v>0</v>
      </c>
      <c r="G122" s="33"/>
      <c r="H122" s="5"/>
      <c r="I122" s="5"/>
      <c r="J122" s="7">
        <f t="shared" si="3"/>
        <v>0</v>
      </c>
    </row>
    <row r="123" spans="1:10" x14ac:dyDescent="0.3">
      <c r="A123" s="68" t="s">
        <v>71</v>
      </c>
      <c r="B123" s="32"/>
      <c r="C123" s="10"/>
      <c r="D123" s="32">
        <v>318.02</v>
      </c>
      <c r="E123" s="32">
        <v>325.8</v>
      </c>
      <c r="F123" s="5">
        <f t="shared" si="4"/>
        <v>7.7800000000000296</v>
      </c>
      <c r="G123" s="33"/>
      <c r="H123" s="5"/>
      <c r="I123" s="5"/>
      <c r="J123" s="7">
        <f t="shared" si="3"/>
        <v>30.838095914742567</v>
      </c>
    </row>
    <row r="124" spans="1:10" x14ac:dyDescent="0.3">
      <c r="A124" s="68" t="s">
        <v>130</v>
      </c>
      <c r="B124" s="32"/>
      <c r="C124" s="10"/>
      <c r="D124" s="32">
        <v>101.14</v>
      </c>
      <c r="E124" s="32">
        <v>106.61</v>
      </c>
      <c r="F124" s="5">
        <f t="shared" si="4"/>
        <v>5.4699999999999989</v>
      </c>
      <c r="G124" s="33"/>
      <c r="H124" s="5"/>
      <c r="I124" s="5"/>
      <c r="J124" s="7">
        <f t="shared" si="3"/>
        <v>21.681797513321488</v>
      </c>
    </row>
    <row r="125" spans="1:10" x14ac:dyDescent="0.3">
      <c r="A125" s="68" t="s">
        <v>131</v>
      </c>
      <c r="B125" s="32"/>
      <c r="C125" s="10"/>
      <c r="D125" s="32">
        <v>38.79</v>
      </c>
      <c r="E125" s="32">
        <v>41.8</v>
      </c>
      <c r="F125" s="5">
        <f t="shared" si="4"/>
        <v>3.009999999999998</v>
      </c>
      <c r="G125" s="33"/>
      <c r="H125" s="5"/>
      <c r="I125" s="5"/>
      <c r="J125" s="7">
        <f t="shared" si="3"/>
        <v>11.930934280639423</v>
      </c>
    </row>
    <row r="126" spans="1:10" x14ac:dyDescent="0.3">
      <c r="A126" s="68" t="s">
        <v>72</v>
      </c>
      <c r="B126" s="32"/>
      <c r="C126" s="10"/>
      <c r="D126" s="32">
        <v>116.55</v>
      </c>
      <c r="E126" s="32">
        <v>123.46</v>
      </c>
      <c r="F126" s="5">
        <f t="shared" si="4"/>
        <v>6.9099999999999966</v>
      </c>
      <c r="G126" s="33"/>
      <c r="H126" s="5"/>
      <c r="I126" s="5"/>
      <c r="J126" s="7">
        <f t="shared" si="3"/>
        <v>27.389619893428051</v>
      </c>
    </row>
    <row r="127" spans="1:10" x14ac:dyDescent="0.3">
      <c r="A127" s="68" t="s">
        <v>73</v>
      </c>
      <c r="B127" s="32"/>
      <c r="C127" s="10"/>
      <c r="D127" s="32">
        <v>521.94000000000005</v>
      </c>
      <c r="E127" s="32">
        <v>528.42999999999995</v>
      </c>
      <c r="F127" s="5">
        <f t="shared" si="4"/>
        <v>6.4899999999998954</v>
      </c>
      <c r="G127" s="33"/>
      <c r="H127" s="5"/>
      <c r="I127" s="5"/>
      <c r="J127" s="7">
        <f t="shared" si="3"/>
        <v>25.724838365896566</v>
      </c>
    </row>
    <row r="128" spans="1:10" x14ac:dyDescent="0.3">
      <c r="A128" s="68" t="s">
        <v>74</v>
      </c>
      <c r="B128" s="32"/>
      <c r="C128" s="10"/>
      <c r="D128" s="32">
        <v>270.3</v>
      </c>
      <c r="E128" s="32">
        <v>287.22000000000003</v>
      </c>
      <c r="F128" s="5">
        <f t="shared" si="4"/>
        <v>16.920000000000016</v>
      </c>
      <c r="G128" s="33"/>
      <c r="H128" s="5"/>
      <c r="I128" s="5"/>
      <c r="J128" s="7">
        <f t="shared" si="3"/>
        <v>67.066912966252289</v>
      </c>
    </row>
    <row r="129" spans="1:10" x14ac:dyDescent="0.3">
      <c r="A129" s="68" t="s">
        <v>132</v>
      </c>
      <c r="B129" s="32"/>
      <c r="C129" s="10"/>
      <c r="D129" s="32">
        <v>43.2</v>
      </c>
      <c r="E129" s="32">
        <v>49.46</v>
      </c>
      <c r="F129" s="5">
        <f t="shared" si="4"/>
        <v>6.259999999999998</v>
      </c>
      <c r="G129" s="33"/>
      <c r="H129" s="5"/>
      <c r="I129" s="5"/>
      <c r="J129" s="7">
        <f t="shared" si="3"/>
        <v>24.813172291296617</v>
      </c>
    </row>
    <row r="130" spans="1:10" x14ac:dyDescent="0.3">
      <c r="A130" s="68" t="s">
        <v>133</v>
      </c>
      <c r="B130" s="32"/>
      <c r="C130" s="10"/>
      <c r="D130" s="32">
        <v>139.6</v>
      </c>
      <c r="E130" s="32">
        <v>144.02000000000001</v>
      </c>
      <c r="F130" s="5">
        <f t="shared" si="4"/>
        <v>4.4200000000000159</v>
      </c>
      <c r="G130" s="33"/>
      <c r="H130" s="5"/>
      <c r="I130" s="5"/>
      <c r="J130" s="7">
        <f t="shared" si="3"/>
        <v>17.519843694493847</v>
      </c>
    </row>
    <row r="131" spans="1:10" x14ac:dyDescent="0.3">
      <c r="A131" s="68" t="s">
        <v>75</v>
      </c>
      <c r="B131" s="32"/>
      <c r="C131" s="10"/>
      <c r="D131" s="32">
        <v>166.99</v>
      </c>
      <c r="E131" s="32">
        <v>166.99</v>
      </c>
      <c r="F131" s="5">
        <f t="shared" si="4"/>
        <v>0</v>
      </c>
      <c r="G131" s="33"/>
      <c r="H131" s="5"/>
      <c r="I131" s="5"/>
      <c r="J131" s="7">
        <f t="shared" si="3"/>
        <v>0</v>
      </c>
    </row>
    <row r="132" spans="1:10" x14ac:dyDescent="0.3">
      <c r="A132" s="68" t="s">
        <v>134</v>
      </c>
      <c r="B132" s="32"/>
      <c r="C132" s="10"/>
      <c r="D132" s="32">
        <v>55.02</v>
      </c>
      <c r="E132" s="32">
        <v>69.400000000000006</v>
      </c>
      <c r="F132" s="5">
        <f t="shared" si="4"/>
        <v>14.380000000000003</v>
      </c>
      <c r="G132" s="33"/>
      <c r="H132" s="5"/>
      <c r="I132" s="5"/>
      <c r="J132" s="7">
        <f t="shared" si="3"/>
        <v>56.998948490230916</v>
      </c>
    </row>
    <row r="133" spans="1:10" x14ac:dyDescent="0.3">
      <c r="A133" s="68" t="s">
        <v>135</v>
      </c>
      <c r="B133" s="32"/>
      <c r="C133" s="10"/>
      <c r="D133" s="32">
        <v>151.44</v>
      </c>
      <c r="E133" s="32">
        <v>153.72999999999999</v>
      </c>
      <c r="F133" s="5">
        <f t="shared" si="4"/>
        <v>2.289999999999992</v>
      </c>
      <c r="G133" s="33"/>
      <c r="H133" s="5"/>
      <c r="I133" s="5"/>
      <c r="J133" s="7">
        <f t="shared" si="3"/>
        <v>9.0770230905861133</v>
      </c>
    </row>
    <row r="134" spans="1:10" x14ac:dyDescent="0.3">
      <c r="A134" s="68" t="s">
        <v>76</v>
      </c>
      <c r="B134" s="32"/>
      <c r="C134" s="10"/>
      <c r="D134" s="32">
        <v>68.540000000000006</v>
      </c>
      <c r="E134" s="32">
        <v>69.52</v>
      </c>
      <c r="F134" s="5">
        <f t="shared" si="4"/>
        <v>0.97999999999998977</v>
      </c>
      <c r="G134" s="33"/>
      <c r="H134" s="5"/>
      <c r="I134" s="5"/>
      <c r="J134" s="7">
        <f t="shared" si="3"/>
        <v>3.8844902309058211</v>
      </c>
    </row>
    <row r="135" spans="1:10" x14ac:dyDescent="0.3">
      <c r="A135" s="68" t="s">
        <v>136</v>
      </c>
      <c r="B135" s="32"/>
      <c r="C135" s="10"/>
      <c r="D135" s="32">
        <v>346.6</v>
      </c>
      <c r="E135" s="32">
        <v>356.67</v>
      </c>
      <c r="F135" s="5">
        <f t="shared" si="4"/>
        <v>10.069999999999993</v>
      </c>
      <c r="G135" s="33"/>
      <c r="H135" s="5"/>
      <c r="I135" s="5"/>
      <c r="J135" s="7">
        <f t="shared" si="3"/>
        <v>39.91511900532857</v>
      </c>
    </row>
    <row r="136" spans="1:10" x14ac:dyDescent="0.3">
      <c r="A136" s="68" t="s">
        <v>137</v>
      </c>
      <c r="B136" s="32"/>
      <c r="C136" s="10"/>
      <c r="D136" s="32">
        <v>204.1</v>
      </c>
      <c r="E136" s="32">
        <v>204.1</v>
      </c>
      <c r="F136" s="5">
        <f t="shared" si="4"/>
        <v>0</v>
      </c>
      <c r="G136" s="33"/>
      <c r="H136" s="5"/>
      <c r="I136" s="5"/>
      <c r="J136" s="7">
        <f t="shared" si="3"/>
        <v>0</v>
      </c>
    </row>
    <row r="137" spans="1:10" x14ac:dyDescent="0.3">
      <c r="A137" s="68" t="s">
        <v>77</v>
      </c>
      <c r="B137" s="32"/>
      <c r="C137" s="10"/>
      <c r="D137" s="32">
        <v>253.44</v>
      </c>
      <c r="E137" s="32">
        <v>257.02999999999997</v>
      </c>
      <c r="F137" s="5">
        <f t="shared" si="4"/>
        <v>3.589999999999975</v>
      </c>
      <c r="G137" s="33"/>
      <c r="H137" s="5"/>
      <c r="I137" s="5"/>
      <c r="J137" s="7">
        <f t="shared" si="3"/>
        <v>14.229918294848924</v>
      </c>
    </row>
    <row r="138" spans="1:10" x14ac:dyDescent="0.3">
      <c r="A138" s="68" t="s">
        <v>138</v>
      </c>
      <c r="B138" s="32"/>
      <c r="C138" s="10"/>
      <c r="D138" s="32">
        <v>362.67</v>
      </c>
      <c r="E138" s="32">
        <v>376.09</v>
      </c>
      <c r="F138" s="5">
        <f t="shared" si="4"/>
        <v>13.419999999999959</v>
      </c>
      <c r="G138" s="33"/>
      <c r="H138" s="5"/>
      <c r="I138" s="5"/>
      <c r="J138" s="7">
        <f t="shared" si="3"/>
        <v>53.193733570159694</v>
      </c>
    </row>
    <row r="139" spans="1:10" x14ac:dyDescent="0.3">
      <c r="A139" s="68" t="s">
        <v>78</v>
      </c>
      <c r="B139" s="32"/>
      <c r="C139" s="10"/>
      <c r="D139" s="32">
        <v>444.33</v>
      </c>
      <c r="E139" s="32">
        <v>461.32</v>
      </c>
      <c r="F139" s="5">
        <f t="shared" si="4"/>
        <v>16.990000000000009</v>
      </c>
      <c r="G139" s="33"/>
      <c r="H139" s="5"/>
      <c r="I139" s="5"/>
      <c r="J139" s="7">
        <f t="shared" si="3"/>
        <v>67.344376554174104</v>
      </c>
    </row>
    <row r="140" spans="1:10" x14ac:dyDescent="0.3">
      <c r="A140" s="68" t="s">
        <v>79</v>
      </c>
      <c r="B140" s="32"/>
      <c r="C140" s="10"/>
      <c r="D140" s="32">
        <v>169.12</v>
      </c>
      <c r="E140" s="32">
        <v>172.34</v>
      </c>
      <c r="F140" s="5">
        <f t="shared" si="4"/>
        <v>3.2199999999999989</v>
      </c>
      <c r="G140" s="33"/>
      <c r="H140" s="5"/>
      <c r="I140" s="5"/>
      <c r="J140" s="7">
        <f t="shared" si="3"/>
        <v>12.763325044404969</v>
      </c>
    </row>
    <row r="141" spans="1:10" x14ac:dyDescent="0.3">
      <c r="A141" s="68" t="s">
        <v>80</v>
      </c>
      <c r="B141" s="32"/>
      <c r="C141" s="10"/>
      <c r="D141" s="32">
        <v>215.3</v>
      </c>
      <c r="E141" s="32">
        <v>218.92</v>
      </c>
      <c r="F141" s="5">
        <f t="shared" si="4"/>
        <v>3.6199999999999761</v>
      </c>
      <c r="G141" s="33"/>
      <c r="H141" s="5"/>
      <c r="I141" s="5"/>
      <c r="J141" s="7">
        <f t="shared" si="3"/>
        <v>14.348831261101148</v>
      </c>
    </row>
    <row r="142" spans="1:10" x14ac:dyDescent="0.3">
      <c r="A142" s="68" t="s">
        <v>81</v>
      </c>
      <c r="B142" s="32"/>
      <c r="C142" s="10"/>
      <c r="D142" s="32">
        <v>191.8</v>
      </c>
      <c r="E142" s="32">
        <v>193.39</v>
      </c>
      <c r="F142" s="5">
        <f t="shared" si="4"/>
        <v>1.589999999999975</v>
      </c>
      <c r="G142" s="33"/>
      <c r="H142" s="5"/>
      <c r="I142" s="5"/>
      <c r="J142" s="7">
        <f t="shared" si="3"/>
        <v>6.3023872113675736</v>
      </c>
    </row>
    <row r="143" spans="1:10" x14ac:dyDescent="0.3">
      <c r="A143" s="68" t="s">
        <v>139</v>
      </c>
      <c r="B143" s="32"/>
      <c r="C143" s="10"/>
      <c r="D143" s="32">
        <v>278.2</v>
      </c>
      <c r="E143" s="32">
        <v>282.45</v>
      </c>
      <c r="F143" s="5">
        <f t="shared" si="4"/>
        <v>4.25</v>
      </c>
      <c r="G143" s="33"/>
      <c r="H143" s="5"/>
      <c r="I143" s="5"/>
      <c r="J143" s="7">
        <f t="shared" si="3"/>
        <v>16.846003552397868</v>
      </c>
    </row>
    <row r="144" spans="1:10" x14ac:dyDescent="0.3">
      <c r="A144" s="68" t="s">
        <v>82</v>
      </c>
      <c r="B144" s="32"/>
      <c r="C144" s="10"/>
      <c r="D144" s="32">
        <v>225.34</v>
      </c>
      <c r="E144" s="32">
        <v>230.44</v>
      </c>
      <c r="F144" s="5">
        <f t="shared" si="4"/>
        <v>5.0999999999999943</v>
      </c>
      <c r="G144" s="33"/>
      <c r="H144" s="5"/>
      <c r="I144" s="5"/>
      <c r="J144" s="7">
        <f t="shared" si="3"/>
        <v>20.215204262877421</v>
      </c>
    </row>
    <row r="145" spans="1:11" x14ac:dyDescent="0.3">
      <c r="A145" s="68" t="s">
        <v>140</v>
      </c>
      <c r="B145" s="32"/>
      <c r="C145" s="10"/>
      <c r="D145" s="32">
        <v>160.76</v>
      </c>
      <c r="E145" s="32">
        <v>164.19</v>
      </c>
      <c r="F145" s="5">
        <f t="shared" si="4"/>
        <v>3.4300000000000068</v>
      </c>
      <c r="G145" s="33"/>
      <c r="H145" s="5"/>
      <c r="I145" s="5"/>
      <c r="J145" s="7">
        <f t="shared" si="3"/>
        <v>13.595715808170542</v>
      </c>
    </row>
    <row r="146" spans="1:11" x14ac:dyDescent="0.3">
      <c r="A146" s="68" t="s">
        <v>141</v>
      </c>
      <c r="B146" s="32"/>
      <c r="C146" s="10"/>
      <c r="D146" s="32">
        <v>115.82</v>
      </c>
      <c r="E146" s="32">
        <v>122.5</v>
      </c>
      <c r="F146" s="5">
        <f t="shared" si="4"/>
        <v>6.6800000000000068</v>
      </c>
      <c r="G146" s="33"/>
      <c r="H146" s="5"/>
      <c r="I146" s="5"/>
      <c r="J146" s="7">
        <f t="shared" si="3"/>
        <v>26.477953818827736</v>
      </c>
    </row>
    <row r="147" spans="1:11" x14ac:dyDescent="0.3">
      <c r="A147" s="68" t="s">
        <v>142</v>
      </c>
      <c r="B147" s="32"/>
      <c r="C147" s="10"/>
      <c r="D147" s="32">
        <v>517.45000000000005</v>
      </c>
      <c r="E147" s="32">
        <v>529.29999999999995</v>
      </c>
      <c r="F147" s="5">
        <f t="shared" si="4"/>
        <v>11.849999999999909</v>
      </c>
      <c r="G147" s="33"/>
      <c r="H147" s="5"/>
      <c r="I147" s="5"/>
      <c r="J147" s="7">
        <f t="shared" si="3"/>
        <v>46.970621669626638</v>
      </c>
    </row>
    <row r="148" spans="1:11" x14ac:dyDescent="0.3">
      <c r="A148" s="68" t="s">
        <v>143</v>
      </c>
      <c r="B148" s="32"/>
      <c r="C148" s="10"/>
      <c r="D148" s="32">
        <v>149.49</v>
      </c>
      <c r="E148" s="32">
        <v>151.94999999999999</v>
      </c>
      <c r="F148" s="5">
        <f t="shared" si="4"/>
        <v>2.4599999999999795</v>
      </c>
      <c r="G148" s="33"/>
      <c r="H148" s="5"/>
      <c r="I148" s="5"/>
      <c r="J148" s="7">
        <f t="shared" ref="J148:J151" si="5">+F148*H$5</f>
        <v>9.7508632326819793</v>
      </c>
    </row>
    <row r="149" spans="1:11" x14ac:dyDescent="0.3">
      <c r="A149" s="68" t="s">
        <v>83</v>
      </c>
      <c r="B149" s="32"/>
      <c r="C149" s="10"/>
      <c r="D149" s="32">
        <v>211.65</v>
      </c>
      <c r="E149" s="32">
        <v>218.76</v>
      </c>
      <c r="F149" s="5">
        <f t="shared" si="4"/>
        <v>7.1099999999999852</v>
      </c>
      <c r="G149" s="33"/>
      <c r="H149" s="5"/>
      <c r="I149" s="5"/>
      <c r="J149" s="7">
        <f t="shared" si="5"/>
        <v>28.182373001776142</v>
      </c>
    </row>
    <row r="150" spans="1:11" x14ac:dyDescent="0.3">
      <c r="A150" s="68" t="s">
        <v>144</v>
      </c>
      <c r="B150" s="32"/>
      <c r="C150" s="10"/>
      <c r="D150" s="32">
        <v>896.62</v>
      </c>
      <c r="E150" s="32">
        <v>925.31</v>
      </c>
      <c r="F150" s="5">
        <f t="shared" si="4"/>
        <v>28.689999999999941</v>
      </c>
      <c r="G150" s="33"/>
      <c r="H150" s="5"/>
      <c r="I150" s="5"/>
      <c r="J150" s="7">
        <f t="shared" si="5"/>
        <v>113.72043339253973</v>
      </c>
    </row>
    <row r="151" spans="1:11" x14ac:dyDescent="0.3">
      <c r="A151" s="68" t="s">
        <v>145</v>
      </c>
      <c r="B151" s="32"/>
      <c r="C151" s="10"/>
      <c r="D151" s="32">
        <v>415.23</v>
      </c>
      <c r="E151" s="32">
        <v>428.63</v>
      </c>
      <c r="F151" s="5">
        <f t="shared" si="4"/>
        <v>13.399999999999977</v>
      </c>
      <c r="G151" s="33"/>
      <c r="H151" s="5"/>
      <c r="I151" s="5"/>
      <c r="J151" s="7">
        <f t="shared" si="5"/>
        <v>53.114458259324955</v>
      </c>
    </row>
    <row r="152" spans="1:11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2535.3346744227351</v>
      </c>
      <c r="K152" s="56">
        <f>SUM(J83:J151)</f>
        <v>2021.044774422734</v>
      </c>
    </row>
    <row r="153" spans="1:11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2535.3346744227351</v>
      </c>
      <c r="K153" s="91">
        <f>SUM(K14:K152)</f>
        <v>2535.3346744227342</v>
      </c>
    </row>
    <row r="154" spans="1:11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1" x14ac:dyDescent="0.3">
      <c r="A155" s="73" t="s">
        <v>7</v>
      </c>
    </row>
    <row r="156" spans="1:11" x14ac:dyDescent="0.3">
      <c r="A156" s="73" t="s">
        <v>84</v>
      </c>
      <c r="H156" s="74" t="s">
        <v>266</v>
      </c>
    </row>
  </sheetData>
  <mergeCells count="23">
    <mergeCell ref="I27:I31"/>
    <mergeCell ref="B27:C31"/>
    <mergeCell ref="D27:D31"/>
    <mergeCell ref="E27:E31"/>
    <mergeCell ref="F27:F31"/>
    <mergeCell ref="G27:G31"/>
    <mergeCell ref="H27:H31"/>
    <mergeCell ref="B26:C26"/>
    <mergeCell ref="F7:G7"/>
    <mergeCell ref="F8:G8"/>
    <mergeCell ref="B13:C13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</mergeCells>
  <pageMargins left="0.64" right="0.33" top="0.74803149606299213" bottom="0.74803149606299213" header="0.31496062992125984" footer="0.31496062992125984"/>
  <pageSetup paperSize="9" scale="75" orientation="portrait" horizontalDpi="4294967293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workbookViewId="0">
      <selection sqref="A1:K157"/>
    </sheetView>
  </sheetViews>
  <sheetFormatPr baseColWidth="10" defaultRowHeight="14.4" x14ac:dyDescent="0.3"/>
  <cols>
    <col min="2" max="2" width="27.5546875" customWidth="1"/>
    <col min="3" max="3" width="8.6640625" customWidth="1"/>
    <col min="4" max="4" width="13" customWidth="1"/>
    <col min="5" max="5" width="14.44140625" customWidth="1"/>
    <col min="9" max="9" width="1.44140625" customWidth="1"/>
    <col min="10" max="10" width="13.33203125" customWidth="1"/>
  </cols>
  <sheetData>
    <row r="1" spans="1:10" x14ac:dyDescent="0.3"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22" t="s">
        <v>219</v>
      </c>
      <c r="F2" s="10">
        <v>423</v>
      </c>
      <c r="G2" s="10">
        <v>31</v>
      </c>
      <c r="H2" s="10">
        <f>+F2/G2</f>
        <v>13.64516129032258</v>
      </c>
    </row>
    <row r="3" spans="1:10" x14ac:dyDescent="0.3">
      <c r="D3" s="122" t="s">
        <v>192</v>
      </c>
      <c r="E3" s="122">
        <v>16498</v>
      </c>
      <c r="F3" s="10">
        <v>16.100000000000001</v>
      </c>
      <c r="G3" s="10">
        <v>6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1771.5</v>
      </c>
      <c r="G4" s="10">
        <v>503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47" t="s">
        <v>220</v>
      </c>
      <c r="F5" s="122">
        <f>+F4+F3</f>
        <v>1787.6</v>
      </c>
      <c r="G5" s="122">
        <f>+G4+G3</f>
        <v>509</v>
      </c>
      <c r="H5" s="10">
        <f>+F5/G5</f>
        <v>3.5119842829076617</v>
      </c>
    </row>
    <row r="6" spans="1:10" x14ac:dyDescent="0.3">
      <c r="A6" s="15" t="s">
        <v>268</v>
      </c>
      <c r="B6" s="15"/>
      <c r="C6" s="15"/>
      <c r="D6" s="15"/>
      <c r="E6" s="15"/>
      <c r="F6" s="15">
        <f>+F2+F3+F4</f>
        <v>2210.6</v>
      </c>
      <c r="G6" s="15">
        <f>+G2+G3+G4</f>
        <v>540</v>
      </c>
      <c r="J6" s="138" t="s">
        <v>189</v>
      </c>
    </row>
    <row r="7" spans="1:10" x14ac:dyDescent="0.3">
      <c r="A7" s="58"/>
      <c r="B7" s="15"/>
      <c r="C7" s="58"/>
      <c r="D7" s="58"/>
      <c r="E7" s="58"/>
      <c r="F7" s="225" t="s">
        <v>151</v>
      </c>
      <c r="G7" s="225"/>
      <c r="H7" s="137">
        <f>+H2</f>
        <v>13.64516129032258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226" t="s">
        <v>152</v>
      </c>
      <c r="G8" s="226"/>
      <c r="H8" s="137">
        <f>+H5</f>
        <v>3.5119842829076617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150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00" t="s">
        <v>212</v>
      </c>
      <c r="D14" s="97">
        <v>1.61</v>
      </c>
      <c r="E14" s="97">
        <v>1.61</v>
      </c>
      <c r="F14" s="98">
        <f>+E14-D14</f>
        <v>0</v>
      </c>
      <c r="G14" s="98"/>
      <c r="H14" s="98"/>
      <c r="I14" s="98"/>
      <c r="J14" s="99">
        <v>5</v>
      </c>
    </row>
    <row r="15" spans="1:10" ht="15.6" thickTop="1" thickBot="1" x14ac:dyDescent="0.35">
      <c r="A15" s="104" t="s">
        <v>9</v>
      </c>
      <c r="B15" s="146" t="s">
        <v>214</v>
      </c>
      <c r="C15" s="100" t="s">
        <v>212</v>
      </c>
      <c r="D15" s="100">
        <v>0.92</v>
      </c>
      <c r="E15" s="100">
        <v>0.92</v>
      </c>
      <c r="F15" s="98">
        <f>+E15-D15</f>
        <v>0</v>
      </c>
      <c r="G15" s="101"/>
      <c r="H15" s="101"/>
      <c r="I15" s="101"/>
      <c r="J15" s="99">
        <v>12</v>
      </c>
    </row>
    <row r="16" spans="1:10" ht="15.6" thickTop="1" thickBot="1" x14ac:dyDescent="0.35">
      <c r="A16" s="104" t="s">
        <v>13</v>
      </c>
      <c r="B16" s="146" t="s">
        <v>215</v>
      </c>
      <c r="C16" s="100" t="s">
        <v>212</v>
      </c>
      <c r="D16" s="100">
        <v>0.8</v>
      </c>
      <c r="E16" s="100">
        <v>0.8</v>
      </c>
      <c r="F16" s="98">
        <f>+E16-D16</f>
        <v>0</v>
      </c>
      <c r="G16" s="101"/>
      <c r="H16" s="101"/>
      <c r="I16" s="101"/>
      <c r="J16" s="99">
        <v>12</v>
      </c>
    </row>
    <row r="17" spans="1:10" ht="15.6" thickTop="1" thickBot="1" x14ac:dyDescent="0.35">
      <c r="A17" s="103" t="s">
        <v>86</v>
      </c>
      <c r="B17" s="209" t="s">
        <v>212</v>
      </c>
      <c r="C17" s="210"/>
      <c r="D17" s="220">
        <v>202.85</v>
      </c>
      <c r="E17" s="220">
        <v>209.57</v>
      </c>
      <c r="F17" s="220">
        <f>+E17-D17</f>
        <v>6.7199999999999989</v>
      </c>
      <c r="G17" s="102"/>
      <c r="H17" s="102"/>
      <c r="I17" s="102"/>
      <c r="J17" s="99">
        <v>5</v>
      </c>
    </row>
    <row r="18" spans="1:10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102"/>
      <c r="H18" s="102"/>
      <c r="I18" s="102"/>
      <c r="J18" s="99">
        <v>10</v>
      </c>
    </row>
    <row r="19" spans="1:10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102">
        <f>+F17*H2</f>
        <v>91.69548387096772</v>
      </c>
      <c r="H19" s="102"/>
      <c r="I19" s="102"/>
      <c r="J19" s="99">
        <v>12</v>
      </c>
    </row>
    <row r="20" spans="1:10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6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12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18.89</v>
      </c>
      <c r="E22" s="94">
        <v>19.399999999999999</v>
      </c>
      <c r="F22" s="98">
        <f t="shared" ref="F22:F27" si="0">+E22-D22</f>
        <v>0.50999999999999801</v>
      </c>
      <c r="G22" s="95">
        <f>+F22*H2</f>
        <v>6.9590322580644886</v>
      </c>
      <c r="H22" s="95"/>
      <c r="I22" s="95"/>
      <c r="J22" s="99">
        <v>9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38.69</v>
      </c>
      <c r="E23" s="94">
        <v>40.700000000000003</v>
      </c>
      <c r="F23" s="98">
        <f t="shared" si="0"/>
        <v>2.0100000000000051</v>
      </c>
      <c r="G23" s="95">
        <f>+F23*H2</f>
        <v>27.426774193548457</v>
      </c>
      <c r="H23" s="95"/>
      <c r="I23" s="95"/>
      <c r="J23" s="99">
        <v>25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16.43</v>
      </c>
      <c r="E24" s="94">
        <v>16.79</v>
      </c>
      <c r="F24" s="98">
        <f t="shared" si="0"/>
        <v>0.35999999999999943</v>
      </c>
      <c r="G24" s="95">
        <f>+F24*H2</f>
        <v>4.9122580645161209</v>
      </c>
      <c r="H24" s="95"/>
      <c r="I24" s="95"/>
      <c r="J24" s="99">
        <v>7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6.92</v>
      </c>
      <c r="E25" s="94">
        <v>13.95</v>
      </c>
      <c r="F25" s="98">
        <f t="shared" si="0"/>
        <v>7.0299999999999994</v>
      </c>
      <c r="G25" s="95">
        <f>+F25*H2</f>
        <v>95.925483870967724</v>
      </c>
      <c r="H25" s="95"/>
      <c r="I25" s="95"/>
      <c r="J25" s="99">
        <v>50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37.4</v>
      </c>
      <c r="E26" s="96">
        <v>39.19</v>
      </c>
      <c r="F26" s="98">
        <f t="shared" si="0"/>
        <v>1.7899999999999991</v>
      </c>
      <c r="G26" s="95">
        <f>+F26*H2</f>
        <v>24.424838709677406</v>
      </c>
      <c r="H26" s="96"/>
      <c r="I26" s="96"/>
      <c r="J26" s="99">
        <v>25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187.86</v>
      </c>
      <c r="E27" s="227">
        <v>190.24</v>
      </c>
      <c r="F27" s="220">
        <f t="shared" si="0"/>
        <v>2.3799999999999955</v>
      </c>
      <c r="G27" s="223">
        <f>+F27*H2</f>
        <v>32.475483870967679</v>
      </c>
      <c r="H27" s="223"/>
      <c r="I27" s="223"/>
      <c r="J27" s="99">
        <v>9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5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10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8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8</v>
      </c>
    </row>
    <row r="32" spans="1:10" ht="15.6" thickTop="1" thickBot="1" x14ac:dyDescent="0.35">
      <c r="A32" s="66" t="s">
        <v>92</v>
      </c>
      <c r="B32" s="6"/>
      <c r="C32" s="6"/>
      <c r="D32" s="6">
        <v>44.77</v>
      </c>
      <c r="E32" s="6">
        <v>46.58</v>
      </c>
      <c r="F32" s="5">
        <f>+E32-D32</f>
        <v>1.8099999999999952</v>
      </c>
      <c r="G32" s="5"/>
      <c r="H32" s="5"/>
      <c r="I32" s="5"/>
      <c r="J32" s="99">
        <f>+F32*H$2</f>
        <v>24.697741935483805</v>
      </c>
    </row>
    <row r="33" spans="1:10" ht="15.6" thickTop="1" thickBot="1" x14ac:dyDescent="0.35">
      <c r="A33" s="66" t="s">
        <v>93</v>
      </c>
      <c r="B33" s="6"/>
      <c r="C33" s="6"/>
      <c r="D33" s="6">
        <v>27.66</v>
      </c>
      <c r="E33" s="6">
        <v>28.05</v>
      </c>
      <c r="F33" s="5">
        <f t="shared" ref="F33:F96" si="1">+E33-D33</f>
        <v>0.39000000000000057</v>
      </c>
      <c r="G33" s="5"/>
      <c r="H33" s="5"/>
      <c r="I33" s="5"/>
      <c r="J33" s="99">
        <f t="shared" ref="J33:J82" si="2">+F33*H$2</f>
        <v>5.3216129032258142</v>
      </c>
    </row>
    <row r="34" spans="1:10" ht="15.6" thickTop="1" thickBot="1" x14ac:dyDescent="0.35">
      <c r="A34" s="66" t="s">
        <v>94</v>
      </c>
      <c r="B34" s="32"/>
      <c r="C34" s="5"/>
      <c r="D34" s="32">
        <v>50.69</v>
      </c>
      <c r="E34" s="32">
        <v>51.52</v>
      </c>
      <c r="F34" s="5">
        <f t="shared" si="1"/>
        <v>0.8300000000000054</v>
      </c>
      <c r="G34" s="5"/>
      <c r="H34" s="5"/>
      <c r="I34" s="5"/>
      <c r="J34" s="99">
        <f t="shared" si="2"/>
        <v>11.325483870967815</v>
      </c>
    </row>
    <row r="35" spans="1:10" ht="15.6" thickTop="1" thickBot="1" x14ac:dyDescent="0.35">
      <c r="A35" s="66" t="s">
        <v>95</v>
      </c>
      <c r="B35" s="32"/>
      <c r="C35" s="6"/>
      <c r="D35" s="32">
        <v>15.76</v>
      </c>
      <c r="E35" s="32">
        <v>15.76</v>
      </c>
      <c r="F35" s="5">
        <f t="shared" si="1"/>
        <v>0</v>
      </c>
      <c r="G35" s="5"/>
      <c r="H35" s="5"/>
      <c r="I35" s="5"/>
      <c r="J35" s="99">
        <f t="shared" si="2"/>
        <v>0</v>
      </c>
    </row>
    <row r="36" spans="1:10" ht="15.6" thickTop="1" thickBot="1" x14ac:dyDescent="0.35">
      <c r="A36" s="66" t="s">
        <v>96</v>
      </c>
      <c r="B36" s="32"/>
      <c r="C36" s="6"/>
      <c r="D36" s="32">
        <v>8.01</v>
      </c>
      <c r="E36" s="32">
        <v>8.1999999999999993</v>
      </c>
      <c r="F36" s="5">
        <f t="shared" si="1"/>
        <v>0.1899999999999995</v>
      </c>
      <c r="G36" s="5"/>
      <c r="H36" s="5"/>
      <c r="I36" s="5"/>
      <c r="J36" s="99">
        <f t="shared" si="2"/>
        <v>2.5925806451612834</v>
      </c>
    </row>
    <row r="37" spans="1:10" ht="15.6" thickTop="1" thickBot="1" x14ac:dyDescent="0.35">
      <c r="A37" s="66" t="s">
        <v>97</v>
      </c>
      <c r="B37" s="32"/>
      <c r="C37" s="6"/>
      <c r="D37" s="32">
        <v>23.38</v>
      </c>
      <c r="E37" s="32">
        <v>24.15</v>
      </c>
      <c r="F37" s="5">
        <f t="shared" si="1"/>
        <v>0.76999999999999957</v>
      </c>
      <c r="G37" s="5"/>
      <c r="H37" s="5"/>
      <c r="I37" s="5"/>
      <c r="J37" s="99">
        <f t="shared" si="2"/>
        <v>10.506774193548381</v>
      </c>
    </row>
    <row r="38" spans="1:10" ht="15.6" thickTop="1" thickBot="1" x14ac:dyDescent="0.35">
      <c r="A38" s="66" t="s">
        <v>98</v>
      </c>
      <c r="B38" s="32"/>
      <c r="C38" s="6"/>
      <c r="D38" s="32">
        <v>21.7</v>
      </c>
      <c r="E38" s="32">
        <v>22.95</v>
      </c>
      <c r="F38" s="5">
        <f t="shared" si="1"/>
        <v>1.25</v>
      </c>
      <c r="G38" s="5"/>
      <c r="H38" s="5"/>
      <c r="I38" s="5"/>
      <c r="J38" s="99">
        <f t="shared" si="2"/>
        <v>17.056451612903224</v>
      </c>
    </row>
    <row r="39" spans="1:10" ht="15.6" thickTop="1" thickBot="1" x14ac:dyDescent="0.35">
      <c r="A39" s="66" t="s">
        <v>99</v>
      </c>
      <c r="B39" s="32"/>
      <c r="C39" s="6"/>
      <c r="D39" s="32">
        <v>35.74</v>
      </c>
      <c r="E39" s="32">
        <v>36.090000000000003</v>
      </c>
      <c r="F39" s="5">
        <f t="shared" si="1"/>
        <v>0.35000000000000142</v>
      </c>
      <c r="G39" s="5"/>
      <c r="H39" s="5"/>
      <c r="I39" s="5"/>
      <c r="J39" s="99">
        <f t="shared" si="2"/>
        <v>4.7758064516129224</v>
      </c>
    </row>
    <row r="40" spans="1:10" ht="15.6" thickTop="1" thickBot="1" x14ac:dyDescent="0.35">
      <c r="A40" s="66" t="s">
        <v>100</v>
      </c>
      <c r="B40" s="32"/>
      <c r="C40" s="6"/>
      <c r="D40" s="32">
        <v>14.74</v>
      </c>
      <c r="E40" s="32">
        <v>14.74</v>
      </c>
      <c r="F40" s="5">
        <f t="shared" si="1"/>
        <v>0</v>
      </c>
      <c r="G40" s="5"/>
      <c r="H40" s="5"/>
      <c r="I40" s="5"/>
      <c r="J40" s="99">
        <f t="shared" si="2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1.31</v>
      </c>
      <c r="E41" s="32">
        <v>1.31</v>
      </c>
      <c r="F41" s="5">
        <f t="shared" si="1"/>
        <v>0</v>
      </c>
      <c r="G41" s="5"/>
      <c r="H41" s="5"/>
      <c r="I41" s="5"/>
      <c r="J41" s="99">
        <f t="shared" si="2"/>
        <v>0</v>
      </c>
    </row>
    <row r="42" spans="1:10" ht="15.6" thickTop="1" thickBot="1" x14ac:dyDescent="0.35">
      <c r="A42" s="66" t="s">
        <v>102</v>
      </c>
      <c r="B42" s="32"/>
      <c r="C42" s="6"/>
      <c r="D42" s="32">
        <v>3.46</v>
      </c>
      <c r="E42" s="32">
        <v>3.46</v>
      </c>
      <c r="F42" s="5">
        <f t="shared" si="1"/>
        <v>0</v>
      </c>
      <c r="G42" s="5"/>
      <c r="H42" s="5"/>
      <c r="I42" s="5"/>
      <c r="J42" s="99">
        <f t="shared" si="2"/>
        <v>0</v>
      </c>
    </row>
    <row r="43" spans="1:10" ht="15.6" thickTop="1" thickBot="1" x14ac:dyDescent="0.35">
      <c r="A43" s="66" t="s">
        <v>103</v>
      </c>
      <c r="B43" s="32"/>
      <c r="C43" s="6"/>
      <c r="D43" s="32">
        <v>23.43</v>
      </c>
      <c r="E43" s="32">
        <v>24.14</v>
      </c>
      <c r="F43" s="5">
        <f t="shared" si="1"/>
        <v>0.71000000000000085</v>
      </c>
      <c r="G43" s="5"/>
      <c r="H43" s="5"/>
      <c r="I43" s="5"/>
      <c r="J43" s="99">
        <f t="shared" si="2"/>
        <v>9.6880645161290442</v>
      </c>
    </row>
    <row r="44" spans="1:10" ht="15.6" thickTop="1" thickBot="1" x14ac:dyDescent="0.35">
      <c r="A44" s="66" t="s">
        <v>104</v>
      </c>
      <c r="B44" s="32"/>
      <c r="C44" s="10"/>
      <c r="D44" s="32">
        <v>51.29</v>
      </c>
      <c r="E44" s="32">
        <v>51.62</v>
      </c>
      <c r="F44" s="5">
        <f t="shared" si="1"/>
        <v>0.32999999999999829</v>
      </c>
      <c r="G44" s="5"/>
      <c r="H44" s="5"/>
      <c r="I44" s="5"/>
      <c r="J44" s="99">
        <f t="shared" si="2"/>
        <v>4.5029032258064285</v>
      </c>
    </row>
    <row r="45" spans="1:10" ht="15.6" thickTop="1" thickBot="1" x14ac:dyDescent="0.35">
      <c r="A45" s="66" t="s">
        <v>105</v>
      </c>
      <c r="B45" s="32"/>
      <c r="C45" s="10"/>
      <c r="D45" s="32">
        <v>76.92</v>
      </c>
      <c r="E45" s="32">
        <v>81.08</v>
      </c>
      <c r="F45" s="5">
        <f>+E45-D45</f>
        <v>4.1599999999999966</v>
      </c>
      <c r="G45" s="5"/>
      <c r="H45" s="5"/>
      <c r="I45" s="5"/>
      <c r="J45" s="99">
        <f t="shared" si="2"/>
        <v>56.763870967741887</v>
      </c>
    </row>
    <row r="46" spans="1:10" ht="15.6" thickTop="1" thickBot="1" x14ac:dyDescent="0.35">
      <c r="A46" s="66" t="s">
        <v>106</v>
      </c>
      <c r="B46" s="32"/>
      <c r="C46" s="10"/>
      <c r="D46" s="32">
        <v>88.12</v>
      </c>
      <c r="E46" s="32">
        <v>88.34</v>
      </c>
      <c r="F46" s="5">
        <f t="shared" si="1"/>
        <v>0.21999999999999886</v>
      </c>
      <c r="G46" s="5"/>
      <c r="H46" s="5"/>
      <c r="I46" s="5"/>
      <c r="J46" s="99">
        <f t="shared" si="2"/>
        <v>3.0019354838709522</v>
      </c>
    </row>
    <row r="47" spans="1:10" ht="15.6" thickTop="1" thickBot="1" x14ac:dyDescent="0.35">
      <c r="A47" s="66" t="s">
        <v>18</v>
      </c>
      <c r="B47" s="32"/>
      <c r="C47" s="10"/>
      <c r="D47" s="32">
        <v>2.0499999999999998</v>
      </c>
      <c r="E47" s="32">
        <v>2.0499999999999998</v>
      </c>
      <c r="F47" s="5">
        <f t="shared" si="1"/>
        <v>0</v>
      </c>
      <c r="G47" s="5"/>
      <c r="H47" s="5"/>
      <c r="I47" s="5"/>
      <c r="J47" s="99">
        <f t="shared" si="2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86.97</v>
      </c>
      <c r="E48" s="32">
        <v>87.5</v>
      </c>
      <c r="F48" s="5">
        <f t="shared" si="1"/>
        <v>0.53000000000000114</v>
      </c>
      <c r="G48" s="5"/>
      <c r="H48" s="5"/>
      <c r="I48" s="5"/>
      <c r="J48" s="99">
        <f t="shared" si="2"/>
        <v>7.2319354838709833</v>
      </c>
    </row>
    <row r="49" spans="1:10" ht="15.6" thickTop="1" thickBot="1" x14ac:dyDescent="0.35">
      <c r="A49" s="66" t="s">
        <v>107</v>
      </c>
      <c r="B49" s="32"/>
      <c r="C49" s="10"/>
      <c r="D49" s="32">
        <v>56.72</v>
      </c>
      <c r="E49" s="32">
        <v>59.01</v>
      </c>
      <c r="F49" s="5">
        <f t="shared" si="1"/>
        <v>2.2899999999999991</v>
      </c>
      <c r="G49" s="5"/>
      <c r="H49" s="5"/>
      <c r="I49" s="5"/>
      <c r="J49" s="99">
        <f t="shared" si="2"/>
        <v>31.247419354838698</v>
      </c>
    </row>
    <row r="50" spans="1:10" ht="15.6" thickTop="1" thickBot="1" x14ac:dyDescent="0.35">
      <c r="A50" s="66" t="s">
        <v>108</v>
      </c>
      <c r="B50" s="32"/>
      <c r="C50" s="10"/>
      <c r="D50" s="32">
        <v>6.75</v>
      </c>
      <c r="E50" s="32">
        <v>6.95</v>
      </c>
      <c r="F50" s="5">
        <f t="shared" si="1"/>
        <v>0.20000000000000018</v>
      </c>
      <c r="G50" s="5"/>
      <c r="H50" s="5"/>
      <c r="I50" s="5"/>
      <c r="J50" s="99">
        <f t="shared" si="2"/>
        <v>2.7290322580645183</v>
      </c>
    </row>
    <row r="51" spans="1:10" ht="15.6" thickTop="1" thickBot="1" x14ac:dyDescent="0.35">
      <c r="A51" s="66" t="s">
        <v>20</v>
      </c>
      <c r="B51" s="32"/>
      <c r="C51" s="10"/>
      <c r="D51" s="32">
        <v>34.270000000000003</v>
      </c>
      <c r="E51" s="32">
        <v>35.35</v>
      </c>
      <c r="F51" s="5">
        <f t="shared" si="1"/>
        <v>1.0799999999999983</v>
      </c>
      <c r="G51" s="5"/>
      <c r="H51" s="5"/>
      <c r="I51" s="5"/>
      <c r="J51" s="99">
        <f t="shared" si="2"/>
        <v>14.736774193548364</v>
      </c>
    </row>
    <row r="52" spans="1:10" ht="15.6" thickTop="1" thickBot="1" x14ac:dyDescent="0.35">
      <c r="A52" s="66" t="s">
        <v>21</v>
      </c>
      <c r="B52" s="32"/>
      <c r="C52" s="10"/>
      <c r="D52" s="32">
        <v>7.52</v>
      </c>
      <c r="E52" s="32">
        <v>8.4600000000000009</v>
      </c>
      <c r="F52" s="5">
        <f t="shared" si="1"/>
        <v>0.94000000000000128</v>
      </c>
      <c r="G52" s="5"/>
      <c r="H52" s="5"/>
      <c r="I52" s="5"/>
      <c r="J52" s="99">
        <f t="shared" si="2"/>
        <v>12.826451612903243</v>
      </c>
    </row>
    <row r="53" spans="1:10" ht="15.6" thickTop="1" thickBot="1" x14ac:dyDescent="0.35">
      <c r="A53" s="66" t="s">
        <v>22</v>
      </c>
      <c r="B53" s="32"/>
      <c r="C53" s="10"/>
      <c r="D53" s="32">
        <v>67.33</v>
      </c>
      <c r="E53" s="32">
        <v>69.48</v>
      </c>
      <c r="F53" s="5">
        <f t="shared" si="1"/>
        <v>2.1500000000000057</v>
      </c>
      <c r="G53" s="5"/>
      <c r="H53" s="5"/>
      <c r="I53" s="5"/>
      <c r="J53" s="99">
        <f t="shared" si="2"/>
        <v>29.337096774193625</v>
      </c>
    </row>
    <row r="54" spans="1:10" ht="15.6" thickTop="1" thickBot="1" x14ac:dyDescent="0.35">
      <c r="A54" s="66" t="s">
        <v>23</v>
      </c>
      <c r="B54" s="32"/>
      <c r="C54" s="10"/>
      <c r="D54" s="32">
        <v>16.75</v>
      </c>
      <c r="E54" s="32">
        <v>16.75</v>
      </c>
      <c r="F54" s="5">
        <f t="shared" si="1"/>
        <v>0</v>
      </c>
      <c r="G54" s="5"/>
      <c r="H54" s="5"/>
      <c r="I54" s="5"/>
      <c r="J54" s="99">
        <f t="shared" si="2"/>
        <v>0</v>
      </c>
    </row>
    <row r="55" spans="1:10" ht="15.6" thickTop="1" thickBot="1" x14ac:dyDescent="0.35">
      <c r="A55" s="66" t="s">
        <v>24</v>
      </c>
      <c r="B55" s="32"/>
      <c r="C55" s="10"/>
      <c r="D55" s="32">
        <v>14.15</v>
      </c>
      <c r="E55" s="32">
        <v>14.35</v>
      </c>
      <c r="F55" s="5">
        <f t="shared" si="1"/>
        <v>0.19999999999999929</v>
      </c>
      <c r="G55" s="5"/>
      <c r="H55" s="5"/>
      <c r="I55" s="5"/>
      <c r="J55" s="99">
        <f t="shared" si="2"/>
        <v>2.7290322580645063</v>
      </c>
    </row>
    <row r="56" spans="1:10" ht="15.6" thickTop="1" thickBot="1" x14ac:dyDescent="0.35">
      <c r="A56" s="66" t="s">
        <v>25</v>
      </c>
      <c r="B56" s="32"/>
      <c r="C56" s="10"/>
      <c r="D56" s="32">
        <v>2.31</v>
      </c>
      <c r="E56" s="32">
        <v>2.31</v>
      </c>
      <c r="F56" s="5">
        <f t="shared" si="1"/>
        <v>0</v>
      </c>
      <c r="G56" s="5"/>
      <c r="H56" s="5"/>
      <c r="I56" s="5"/>
      <c r="J56" s="99">
        <f t="shared" si="2"/>
        <v>0</v>
      </c>
    </row>
    <row r="57" spans="1:10" ht="15.6" thickTop="1" thickBot="1" x14ac:dyDescent="0.35">
      <c r="A57" s="66" t="s">
        <v>26</v>
      </c>
      <c r="B57" s="32"/>
      <c r="C57" s="10"/>
      <c r="D57" s="32">
        <v>23.74</v>
      </c>
      <c r="E57" s="32">
        <v>25.01</v>
      </c>
      <c r="F57" s="5">
        <f t="shared" si="1"/>
        <v>1.2700000000000031</v>
      </c>
      <c r="G57" s="5"/>
      <c r="H57" s="5"/>
      <c r="I57" s="5"/>
      <c r="J57" s="99">
        <f t="shared" si="2"/>
        <v>17.329354838709719</v>
      </c>
    </row>
    <row r="58" spans="1:10" ht="15.6" thickTop="1" thickBot="1" x14ac:dyDescent="0.35">
      <c r="A58" s="66" t="s">
        <v>27</v>
      </c>
      <c r="B58" s="32"/>
      <c r="C58" s="10"/>
      <c r="D58" s="32">
        <v>35.090000000000003</v>
      </c>
      <c r="E58" s="32">
        <v>36.31</v>
      </c>
      <c r="F58" s="5">
        <f t="shared" si="1"/>
        <v>1.2199999999999989</v>
      </c>
      <c r="G58" s="5"/>
      <c r="H58" s="5"/>
      <c r="I58" s="5"/>
      <c r="J58" s="99">
        <f t="shared" si="2"/>
        <v>16.647096774193532</v>
      </c>
    </row>
    <row r="59" spans="1:10" ht="15.6" thickTop="1" thickBot="1" x14ac:dyDescent="0.35">
      <c r="A59" s="66" t="s">
        <v>109</v>
      </c>
      <c r="B59" s="32"/>
      <c r="C59" s="10"/>
      <c r="D59" s="32">
        <v>0.68</v>
      </c>
      <c r="E59" s="32">
        <v>0.97</v>
      </c>
      <c r="F59" s="5">
        <f t="shared" si="1"/>
        <v>0.28999999999999992</v>
      </c>
      <c r="G59" s="5"/>
      <c r="H59" s="5"/>
      <c r="I59" s="5"/>
      <c r="J59" s="99">
        <f t="shared" si="2"/>
        <v>3.957096774193547</v>
      </c>
    </row>
    <row r="60" spans="1:10" ht="15.6" thickTop="1" thickBot="1" x14ac:dyDescent="0.35">
      <c r="A60" s="66" t="s">
        <v>28</v>
      </c>
      <c r="B60" s="32"/>
      <c r="C60" s="10"/>
      <c r="D60" s="32">
        <v>10.49</v>
      </c>
      <c r="E60" s="32">
        <v>10.49</v>
      </c>
      <c r="F60" s="5">
        <f t="shared" si="1"/>
        <v>0</v>
      </c>
      <c r="G60" s="5"/>
      <c r="H60" s="5"/>
      <c r="I60" s="5"/>
      <c r="J60" s="99">
        <f t="shared" si="2"/>
        <v>0</v>
      </c>
    </row>
    <row r="61" spans="1:10" ht="15.6" thickTop="1" thickBot="1" x14ac:dyDescent="0.35">
      <c r="A61" s="66" t="s">
        <v>29</v>
      </c>
      <c r="B61" s="32"/>
      <c r="C61" s="10"/>
      <c r="D61" s="32">
        <v>35.049999999999997</v>
      </c>
      <c r="E61" s="32">
        <v>35.049999999999997</v>
      </c>
      <c r="F61" s="5">
        <f t="shared" si="1"/>
        <v>0</v>
      </c>
      <c r="G61" s="5"/>
      <c r="H61" s="5"/>
      <c r="I61" s="5"/>
      <c r="J61" s="99">
        <f t="shared" si="2"/>
        <v>0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1"/>
        <v>0</v>
      </c>
      <c r="G62" s="5"/>
      <c r="H62" s="5"/>
      <c r="I62" s="5"/>
      <c r="J62" s="99">
        <f t="shared" si="2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14.16</v>
      </c>
      <c r="E63" s="32">
        <v>16.53</v>
      </c>
      <c r="F63" s="5">
        <f t="shared" si="1"/>
        <v>2.370000000000001</v>
      </c>
      <c r="G63" s="5"/>
      <c r="H63" s="5"/>
      <c r="I63" s="5"/>
      <c r="J63" s="99">
        <f t="shared" si="2"/>
        <v>32.339032258064528</v>
      </c>
    </row>
    <row r="64" spans="1:10" ht="15.6" thickTop="1" thickBot="1" x14ac:dyDescent="0.35">
      <c r="A64" s="66" t="s">
        <v>32</v>
      </c>
      <c r="B64" s="32"/>
      <c r="C64" s="10"/>
      <c r="D64" s="32">
        <v>43.63</v>
      </c>
      <c r="E64" s="32">
        <v>44.68</v>
      </c>
      <c r="F64" s="5">
        <f t="shared" si="1"/>
        <v>1.0499999999999972</v>
      </c>
      <c r="G64" s="5"/>
      <c r="H64" s="5"/>
      <c r="I64" s="5"/>
      <c r="J64" s="99">
        <f t="shared" si="2"/>
        <v>14.327419354838669</v>
      </c>
    </row>
    <row r="65" spans="1:10" ht="15.6" thickTop="1" thickBot="1" x14ac:dyDescent="0.35">
      <c r="A65" s="66" t="s">
        <v>33</v>
      </c>
      <c r="B65" s="32"/>
      <c r="C65" s="10"/>
      <c r="D65" s="32">
        <v>24</v>
      </c>
      <c r="E65" s="32">
        <v>24.57</v>
      </c>
      <c r="F65" s="5">
        <f t="shared" si="1"/>
        <v>0.57000000000000028</v>
      </c>
      <c r="G65" s="5"/>
      <c r="H65" s="5"/>
      <c r="I65" s="5"/>
      <c r="J65" s="99">
        <f t="shared" si="2"/>
        <v>7.7777419354838742</v>
      </c>
    </row>
    <row r="66" spans="1:10" ht="15.6" thickTop="1" thickBot="1" x14ac:dyDescent="0.35">
      <c r="A66" s="66" t="s">
        <v>34</v>
      </c>
      <c r="B66" s="32"/>
      <c r="C66" s="10"/>
      <c r="D66" s="32">
        <v>18.88</v>
      </c>
      <c r="E66" s="32">
        <v>19.440000000000001</v>
      </c>
      <c r="F66" s="5">
        <f t="shared" si="1"/>
        <v>0.56000000000000227</v>
      </c>
      <c r="G66" s="5"/>
      <c r="H66" s="5"/>
      <c r="I66" s="5"/>
      <c r="J66" s="99">
        <f t="shared" si="2"/>
        <v>7.6412903225806756</v>
      </c>
    </row>
    <row r="67" spans="1:10" ht="15.6" thickTop="1" thickBot="1" x14ac:dyDescent="0.35">
      <c r="A67" s="66" t="s">
        <v>110</v>
      </c>
      <c r="B67" s="32"/>
      <c r="C67" s="10"/>
      <c r="D67" s="32">
        <v>1</v>
      </c>
      <c r="E67" s="32">
        <v>1</v>
      </c>
      <c r="F67" s="5">
        <f t="shared" si="1"/>
        <v>0</v>
      </c>
      <c r="G67" s="5"/>
      <c r="H67" s="5"/>
      <c r="I67" s="5"/>
      <c r="J67" s="99">
        <f t="shared" si="2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57.35</v>
      </c>
      <c r="E68" s="32">
        <v>58.08</v>
      </c>
      <c r="F68" s="5">
        <f t="shared" si="1"/>
        <v>0.72999999999999687</v>
      </c>
      <c r="G68" s="5"/>
      <c r="H68" s="5"/>
      <c r="I68" s="5"/>
      <c r="J68" s="99">
        <f t="shared" si="2"/>
        <v>9.9609677419354412</v>
      </c>
    </row>
    <row r="69" spans="1:10" ht="15.6" thickTop="1" thickBot="1" x14ac:dyDescent="0.35">
      <c r="A69" s="66" t="s">
        <v>111</v>
      </c>
      <c r="B69" s="32"/>
      <c r="C69" s="10"/>
      <c r="D69" s="32">
        <v>1.41</v>
      </c>
      <c r="E69" s="32">
        <v>1.41</v>
      </c>
      <c r="F69" s="5">
        <f t="shared" si="1"/>
        <v>0</v>
      </c>
      <c r="G69" s="5"/>
      <c r="H69" s="5"/>
      <c r="I69" s="5"/>
      <c r="J69" s="99">
        <f t="shared" si="2"/>
        <v>0</v>
      </c>
    </row>
    <row r="70" spans="1:10" ht="15.6" thickTop="1" thickBot="1" x14ac:dyDescent="0.35">
      <c r="A70" s="66" t="s">
        <v>36</v>
      </c>
      <c r="B70" s="32"/>
      <c r="C70" s="10"/>
      <c r="D70" s="32">
        <v>57.84</v>
      </c>
      <c r="E70" s="32">
        <v>57.99</v>
      </c>
      <c r="F70" s="5">
        <f t="shared" si="1"/>
        <v>0.14999999999999858</v>
      </c>
      <c r="G70" s="5"/>
      <c r="H70" s="5"/>
      <c r="I70" s="5"/>
      <c r="J70" s="99">
        <f t="shared" si="2"/>
        <v>2.0467741935483676</v>
      </c>
    </row>
    <row r="71" spans="1:10" ht="15.6" thickTop="1" thickBot="1" x14ac:dyDescent="0.35">
      <c r="A71" s="66" t="s">
        <v>37</v>
      </c>
      <c r="B71" s="32"/>
      <c r="C71" s="10"/>
      <c r="D71" s="32">
        <v>23.85</v>
      </c>
      <c r="E71" s="32">
        <v>24.04</v>
      </c>
      <c r="F71" s="5">
        <f t="shared" si="1"/>
        <v>0.18999999999999773</v>
      </c>
      <c r="G71" s="5"/>
      <c r="H71" s="5"/>
      <c r="I71" s="5"/>
      <c r="J71" s="99">
        <f t="shared" si="2"/>
        <v>2.592580645161259</v>
      </c>
    </row>
    <row r="72" spans="1:10" ht="15.6" thickTop="1" thickBot="1" x14ac:dyDescent="0.35">
      <c r="A72" s="66" t="s">
        <v>38</v>
      </c>
      <c r="B72" s="32"/>
      <c r="C72" s="10"/>
      <c r="D72" s="32">
        <v>2.21</v>
      </c>
      <c r="E72" s="32">
        <v>2.21</v>
      </c>
      <c r="F72" s="5">
        <f t="shared" si="1"/>
        <v>0</v>
      </c>
      <c r="G72" s="5"/>
      <c r="H72" s="5"/>
      <c r="I72" s="5"/>
      <c r="J72" s="99">
        <f t="shared" si="2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1.5</v>
      </c>
      <c r="E73" s="32">
        <v>1.5</v>
      </c>
      <c r="F73" s="5">
        <f t="shared" si="1"/>
        <v>0</v>
      </c>
      <c r="G73" s="5"/>
      <c r="H73" s="5"/>
      <c r="I73" s="5"/>
      <c r="J73" s="99">
        <f t="shared" si="2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2.91</v>
      </c>
      <c r="E74" s="32">
        <v>2.99</v>
      </c>
      <c r="F74" s="5">
        <f t="shared" si="1"/>
        <v>8.0000000000000071E-2</v>
      </c>
      <c r="G74" s="5"/>
      <c r="H74" s="5"/>
      <c r="I74" s="5"/>
      <c r="J74" s="99">
        <f t="shared" si="2"/>
        <v>1.0916129032258073</v>
      </c>
    </row>
    <row r="75" spans="1:10" ht="15.6" thickTop="1" thickBot="1" x14ac:dyDescent="0.35">
      <c r="A75" s="66" t="s">
        <v>112</v>
      </c>
      <c r="B75" s="32"/>
      <c r="C75" s="10"/>
      <c r="D75" s="32">
        <v>1.2</v>
      </c>
      <c r="E75" s="32">
        <v>1.2</v>
      </c>
      <c r="F75" s="5">
        <f t="shared" si="1"/>
        <v>0</v>
      </c>
      <c r="G75" s="5"/>
      <c r="H75" s="5"/>
      <c r="I75" s="5"/>
      <c r="J75" s="99">
        <f t="shared" si="2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17.96</v>
      </c>
      <c r="E76" s="32">
        <v>17.96</v>
      </c>
      <c r="F76" s="5">
        <f t="shared" si="1"/>
        <v>0</v>
      </c>
      <c r="G76" s="5"/>
      <c r="H76" s="5"/>
      <c r="I76" s="5"/>
      <c r="J76" s="99">
        <f t="shared" si="2"/>
        <v>0</v>
      </c>
    </row>
    <row r="77" spans="1:10" ht="15.6" thickTop="1" thickBot="1" x14ac:dyDescent="0.35">
      <c r="A77" s="66" t="s">
        <v>114</v>
      </c>
      <c r="B77" s="32"/>
      <c r="C77" s="10"/>
      <c r="D77" s="32">
        <v>10.050000000000001</v>
      </c>
      <c r="E77" s="32">
        <v>10.050000000000001</v>
      </c>
      <c r="F77" s="5">
        <f t="shared" si="1"/>
        <v>0</v>
      </c>
      <c r="G77" s="5"/>
      <c r="H77" s="5"/>
      <c r="I77" s="5"/>
      <c r="J77" s="99">
        <f t="shared" si="2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1.97</v>
      </c>
      <c r="E78" s="32">
        <v>1.97</v>
      </c>
      <c r="F78" s="5">
        <f t="shared" si="1"/>
        <v>0</v>
      </c>
      <c r="G78" s="5"/>
      <c r="H78" s="5"/>
      <c r="I78" s="5"/>
      <c r="J78" s="99">
        <f t="shared" si="2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5.71</v>
      </c>
      <c r="E79" s="32">
        <v>5.71</v>
      </c>
      <c r="F79" s="5">
        <f t="shared" si="1"/>
        <v>0</v>
      </c>
      <c r="G79" s="5"/>
      <c r="H79" s="5"/>
      <c r="I79" s="5"/>
      <c r="J79" s="99">
        <f t="shared" si="2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3.55</v>
      </c>
      <c r="E80" s="32">
        <v>3.72</v>
      </c>
      <c r="F80" s="5">
        <f t="shared" si="1"/>
        <v>0.17000000000000037</v>
      </c>
      <c r="G80" s="5"/>
      <c r="H80" s="5"/>
      <c r="I80" s="5"/>
      <c r="J80" s="99">
        <f t="shared" si="2"/>
        <v>2.3196774193548437</v>
      </c>
    </row>
    <row r="81" spans="1:11" ht="15.6" thickTop="1" thickBot="1" x14ac:dyDescent="0.35">
      <c r="A81" s="66" t="s">
        <v>42</v>
      </c>
      <c r="B81" s="32"/>
      <c r="C81" s="10"/>
      <c r="D81" s="32">
        <v>6.62</v>
      </c>
      <c r="E81" s="32">
        <v>7.08</v>
      </c>
      <c r="F81" s="5">
        <f t="shared" si="1"/>
        <v>0.45999999999999996</v>
      </c>
      <c r="G81" s="5"/>
      <c r="H81" s="5"/>
      <c r="I81" s="5"/>
      <c r="J81" s="99">
        <f t="shared" si="2"/>
        <v>6.2767741935483867</v>
      </c>
    </row>
    <row r="82" spans="1:11" ht="15" thickTop="1" x14ac:dyDescent="0.3">
      <c r="A82" s="66" t="s">
        <v>117</v>
      </c>
      <c r="B82" s="32"/>
      <c r="C82" s="10"/>
      <c r="D82" s="32">
        <v>1.57</v>
      </c>
      <c r="E82" s="32">
        <v>1.57</v>
      </c>
      <c r="F82" s="5">
        <f t="shared" si="1"/>
        <v>0</v>
      </c>
      <c r="G82" s="5"/>
      <c r="H82" s="5"/>
      <c r="I82" s="5"/>
      <c r="J82" s="99">
        <f t="shared" si="2"/>
        <v>0</v>
      </c>
      <c r="K82" s="56">
        <f>SUM(J14:J82)</f>
        <v>605.37838709677408</v>
      </c>
    </row>
    <row r="83" spans="1:11" x14ac:dyDescent="0.3">
      <c r="A83" s="68" t="s">
        <v>43</v>
      </c>
      <c r="B83" s="32"/>
      <c r="C83" s="10"/>
      <c r="D83" s="32">
        <v>250.31</v>
      </c>
      <c r="E83" s="32">
        <v>257.86</v>
      </c>
      <c r="F83" s="5">
        <f t="shared" si="1"/>
        <v>7.5500000000000114</v>
      </c>
      <c r="G83" s="5"/>
      <c r="H83" s="5"/>
      <c r="I83" s="5"/>
      <c r="J83" s="7">
        <f>+F83*H$5</f>
        <v>26.515481335952884</v>
      </c>
    </row>
    <row r="84" spans="1:11" x14ac:dyDescent="0.3">
      <c r="A84" s="68" t="s">
        <v>44</v>
      </c>
      <c r="B84" s="32"/>
      <c r="C84" s="10"/>
      <c r="D84" s="32">
        <v>258.3</v>
      </c>
      <c r="E84" s="32">
        <v>264.56</v>
      </c>
      <c r="F84" s="5">
        <f t="shared" si="1"/>
        <v>6.2599999999999909</v>
      </c>
      <c r="G84" s="33"/>
      <c r="H84" s="5"/>
      <c r="I84" s="5"/>
      <c r="J84" s="7">
        <f t="shared" ref="J84:J147" si="3">+F84*H$5</f>
        <v>21.98502161100193</v>
      </c>
    </row>
    <row r="85" spans="1:11" x14ac:dyDescent="0.3">
      <c r="A85" s="68" t="s">
        <v>118</v>
      </c>
      <c r="B85" s="32"/>
      <c r="C85" s="10"/>
      <c r="D85" s="32">
        <v>336.9</v>
      </c>
      <c r="E85" s="32">
        <v>346.01</v>
      </c>
      <c r="F85" s="5">
        <f t="shared" si="1"/>
        <v>9.1100000000000136</v>
      </c>
      <c r="G85" s="33"/>
      <c r="H85" s="5"/>
      <c r="I85" s="5"/>
      <c r="J85" s="7">
        <f t="shared" si="3"/>
        <v>31.994176817288846</v>
      </c>
    </row>
    <row r="86" spans="1:11" x14ac:dyDescent="0.3">
      <c r="A86" s="68" t="s">
        <v>119</v>
      </c>
      <c r="B86" s="32"/>
      <c r="C86" s="10"/>
      <c r="D86" s="32">
        <v>103.56</v>
      </c>
      <c r="E86" s="32">
        <v>108.1</v>
      </c>
      <c r="F86" s="5">
        <f t="shared" si="1"/>
        <v>4.539999999999992</v>
      </c>
      <c r="G86" s="33"/>
      <c r="H86" s="5"/>
      <c r="I86" s="5"/>
      <c r="J86" s="7">
        <f t="shared" si="3"/>
        <v>15.944408644400756</v>
      </c>
    </row>
    <row r="87" spans="1:11" x14ac:dyDescent="0.3">
      <c r="A87" s="68" t="s">
        <v>45</v>
      </c>
      <c r="B87" s="32"/>
      <c r="C87" s="10"/>
      <c r="D87" s="32">
        <v>203.78</v>
      </c>
      <c r="E87" s="32">
        <v>209.67</v>
      </c>
      <c r="F87" s="5">
        <f t="shared" si="1"/>
        <v>5.8899999999999864</v>
      </c>
      <c r="G87" s="33"/>
      <c r="H87" s="5"/>
      <c r="I87" s="5"/>
      <c r="J87" s="7">
        <f t="shared" si="3"/>
        <v>20.68558742632608</v>
      </c>
    </row>
    <row r="88" spans="1:11" x14ac:dyDescent="0.3">
      <c r="A88" s="68" t="s">
        <v>46</v>
      </c>
      <c r="B88" s="32"/>
      <c r="C88" s="10"/>
      <c r="D88" s="32">
        <v>394.23</v>
      </c>
      <c r="E88" s="32">
        <v>400.42</v>
      </c>
      <c r="F88" s="5">
        <f t="shared" si="1"/>
        <v>6.1899999999999977</v>
      </c>
      <c r="G88" s="33"/>
      <c r="H88" s="5"/>
      <c r="I88" s="5"/>
      <c r="J88" s="7">
        <f t="shared" si="3"/>
        <v>21.739182711198417</v>
      </c>
    </row>
    <row r="89" spans="1:11" x14ac:dyDescent="0.3">
      <c r="A89" s="68" t="s">
        <v>47</v>
      </c>
      <c r="B89" s="32"/>
      <c r="C89" s="10"/>
      <c r="D89" s="32">
        <v>79.19</v>
      </c>
      <c r="E89" s="32">
        <v>83.79</v>
      </c>
      <c r="F89" s="5">
        <f t="shared" si="1"/>
        <v>4.6000000000000085</v>
      </c>
      <c r="G89" s="33"/>
      <c r="H89" s="5"/>
      <c r="I89" s="5"/>
      <c r="J89" s="7">
        <f t="shared" si="3"/>
        <v>16.155127701375275</v>
      </c>
    </row>
    <row r="90" spans="1:11" x14ac:dyDescent="0.3">
      <c r="A90" s="68" t="s">
        <v>48</v>
      </c>
      <c r="B90" s="32"/>
      <c r="C90" s="10"/>
      <c r="D90" s="32">
        <v>341.67</v>
      </c>
      <c r="E90" s="32">
        <v>353.75</v>
      </c>
      <c r="F90" s="5">
        <f t="shared" si="1"/>
        <v>12.079999999999984</v>
      </c>
      <c r="G90" s="33"/>
      <c r="H90" s="5"/>
      <c r="I90" s="5"/>
      <c r="J90" s="7">
        <f t="shared" si="3"/>
        <v>42.424770137524497</v>
      </c>
    </row>
    <row r="91" spans="1:11" x14ac:dyDescent="0.3">
      <c r="A91" s="68" t="s">
        <v>49</v>
      </c>
      <c r="B91" s="32"/>
      <c r="C91" s="10"/>
      <c r="D91" s="32">
        <v>400.19</v>
      </c>
      <c r="E91" s="32">
        <v>409.96</v>
      </c>
      <c r="F91" s="5">
        <f t="shared" si="1"/>
        <v>9.7699999999999818</v>
      </c>
      <c r="G91" s="33"/>
      <c r="H91" s="5"/>
      <c r="I91" s="5"/>
      <c r="J91" s="7">
        <f t="shared" si="3"/>
        <v>34.31208644400779</v>
      </c>
    </row>
    <row r="92" spans="1:11" x14ac:dyDescent="0.3">
      <c r="A92" s="68" t="s">
        <v>50</v>
      </c>
      <c r="B92" s="32"/>
      <c r="C92" s="10"/>
      <c r="D92" s="32">
        <v>565.78</v>
      </c>
      <c r="E92" s="32">
        <v>571.01</v>
      </c>
      <c r="F92" s="5">
        <f t="shared" si="1"/>
        <v>5.2300000000000182</v>
      </c>
      <c r="G92" s="33"/>
      <c r="H92" s="5"/>
      <c r="I92" s="5"/>
      <c r="J92" s="7">
        <f t="shared" si="3"/>
        <v>18.367677799607137</v>
      </c>
    </row>
    <row r="93" spans="1:11" x14ac:dyDescent="0.3">
      <c r="A93" s="68" t="s">
        <v>51</v>
      </c>
      <c r="B93" s="32"/>
      <c r="C93" s="10"/>
      <c r="D93" s="32">
        <v>183.7</v>
      </c>
      <c r="E93" s="32">
        <v>187.01</v>
      </c>
      <c r="F93" s="5">
        <f t="shared" si="1"/>
        <v>3.3100000000000023</v>
      </c>
      <c r="G93" s="33"/>
      <c r="H93" s="5"/>
      <c r="I93" s="5"/>
      <c r="J93" s="7">
        <f t="shared" si="3"/>
        <v>11.624667976424368</v>
      </c>
    </row>
    <row r="94" spans="1:11" x14ac:dyDescent="0.3">
      <c r="A94" s="68" t="s">
        <v>52</v>
      </c>
      <c r="B94" s="32"/>
      <c r="C94" s="10"/>
      <c r="D94" s="32">
        <v>137.38</v>
      </c>
      <c r="E94" s="32">
        <v>141.15</v>
      </c>
      <c r="F94" s="5">
        <f t="shared" si="1"/>
        <v>3.7700000000000102</v>
      </c>
      <c r="G94" s="33"/>
      <c r="H94" s="5"/>
      <c r="I94" s="5"/>
      <c r="J94" s="7">
        <f t="shared" si="3"/>
        <v>13.24018074656192</v>
      </c>
    </row>
    <row r="95" spans="1:11" x14ac:dyDescent="0.3">
      <c r="A95" s="68" t="s">
        <v>120</v>
      </c>
      <c r="B95" s="32"/>
      <c r="C95" s="10"/>
      <c r="D95" s="32">
        <v>621.51</v>
      </c>
      <c r="E95" s="32">
        <v>635.29999999999995</v>
      </c>
      <c r="F95" s="5">
        <f t="shared" si="1"/>
        <v>13.789999999999964</v>
      </c>
      <c r="G95" s="33"/>
      <c r="H95" s="5"/>
      <c r="I95" s="5"/>
      <c r="J95" s="7">
        <f t="shared" si="3"/>
        <v>48.430263261296524</v>
      </c>
    </row>
    <row r="96" spans="1:11" x14ac:dyDescent="0.3">
      <c r="A96" s="68" t="s">
        <v>53</v>
      </c>
      <c r="B96" s="32"/>
      <c r="C96" s="10"/>
      <c r="D96" s="32">
        <v>271.43</v>
      </c>
      <c r="E96" s="32">
        <v>271.43</v>
      </c>
      <c r="F96" s="5">
        <f t="shared" si="1"/>
        <v>0</v>
      </c>
      <c r="G96" s="33"/>
      <c r="H96" s="5"/>
      <c r="I96" s="5"/>
      <c r="J96" s="7">
        <f t="shared" si="3"/>
        <v>0</v>
      </c>
    </row>
    <row r="97" spans="1:11" x14ac:dyDescent="0.3">
      <c r="A97" s="68" t="s">
        <v>121</v>
      </c>
      <c r="B97" s="32"/>
      <c r="C97" s="10"/>
      <c r="D97" s="32">
        <v>170.19</v>
      </c>
      <c r="E97" s="32">
        <v>177.79</v>
      </c>
      <c r="F97" s="5">
        <f t="shared" ref="F97:F151" si="4">+E97-D97</f>
        <v>7.5999999999999943</v>
      </c>
      <c r="G97" s="33"/>
      <c r="H97" s="5"/>
      <c r="I97" s="5"/>
      <c r="J97" s="7">
        <f t="shared" si="3"/>
        <v>26.69108055009821</v>
      </c>
    </row>
    <row r="98" spans="1:11" x14ac:dyDescent="0.3">
      <c r="A98" s="68" t="s">
        <v>54</v>
      </c>
      <c r="B98" s="32"/>
      <c r="C98" s="10"/>
      <c r="D98" s="32">
        <v>153.44999999999999</v>
      </c>
      <c r="E98" s="32">
        <v>156.32</v>
      </c>
      <c r="F98" s="5">
        <f t="shared" si="4"/>
        <v>2.8700000000000045</v>
      </c>
      <c r="G98" s="33"/>
      <c r="H98" s="5"/>
      <c r="I98" s="5"/>
      <c r="J98" s="7">
        <f t="shared" si="3"/>
        <v>10.079394891945006</v>
      </c>
    </row>
    <row r="99" spans="1:11" x14ac:dyDescent="0.3">
      <c r="A99" s="68" t="s">
        <v>55</v>
      </c>
      <c r="B99" s="32"/>
      <c r="C99" s="10"/>
      <c r="D99" s="32">
        <v>225.17</v>
      </c>
      <c r="E99" s="32">
        <v>234.47</v>
      </c>
      <c r="F99" s="5">
        <f t="shared" si="4"/>
        <v>9.3000000000000114</v>
      </c>
      <c r="G99" s="33"/>
      <c r="H99" s="5"/>
      <c r="I99" s="5"/>
      <c r="J99" s="7">
        <f t="shared" si="3"/>
        <v>32.661453831041293</v>
      </c>
    </row>
    <row r="100" spans="1:11" x14ac:dyDescent="0.3">
      <c r="A100" s="68" t="s">
        <v>122</v>
      </c>
      <c r="B100" s="32"/>
      <c r="C100" s="10"/>
      <c r="D100" s="32">
        <v>176.03</v>
      </c>
      <c r="E100" s="32">
        <v>195.46</v>
      </c>
      <c r="F100" s="5">
        <f t="shared" si="4"/>
        <v>19.430000000000007</v>
      </c>
      <c r="G100" s="33"/>
      <c r="H100" s="5"/>
      <c r="I100" s="5"/>
      <c r="J100" s="7">
        <f t="shared" si="3"/>
        <v>68.237854616895888</v>
      </c>
    </row>
    <row r="101" spans="1:11" x14ac:dyDescent="0.3">
      <c r="A101" s="68" t="s">
        <v>56</v>
      </c>
      <c r="B101" s="32"/>
      <c r="C101" s="10"/>
      <c r="D101" s="32">
        <v>248.77</v>
      </c>
      <c r="E101" s="32">
        <v>254.38</v>
      </c>
      <c r="F101" s="5">
        <f t="shared" si="4"/>
        <v>5.6099999999999852</v>
      </c>
      <c r="G101" s="33"/>
      <c r="H101" s="5"/>
      <c r="I101" s="5"/>
      <c r="J101" s="7">
        <f t="shared" si="3"/>
        <v>19.70223182711193</v>
      </c>
    </row>
    <row r="102" spans="1:11" x14ac:dyDescent="0.3">
      <c r="A102" s="66" t="s">
        <v>57</v>
      </c>
      <c r="B102" s="32"/>
      <c r="C102" s="10"/>
      <c r="D102" s="32">
        <v>335.6</v>
      </c>
      <c r="E102" s="32">
        <v>345.86</v>
      </c>
      <c r="F102" s="5">
        <f t="shared" si="4"/>
        <v>10.259999999999991</v>
      </c>
      <c r="G102" s="33"/>
      <c r="H102" s="5"/>
      <c r="I102" s="5"/>
      <c r="J102" s="7">
        <f t="shared" si="3"/>
        <v>36.03295874263258</v>
      </c>
    </row>
    <row r="103" spans="1:11" x14ac:dyDescent="0.3">
      <c r="A103" s="66" t="s">
        <v>58</v>
      </c>
      <c r="B103" s="32"/>
      <c r="C103" s="10"/>
      <c r="D103" s="32">
        <v>5.07</v>
      </c>
      <c r="E103" s="32">
        <v>5.07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1" x14ac:dyDescent="0.3">
      <c r="A104" s="68" t="s">
        <v>59</v>
      </c>
      <c r="B104" s="32"/>
      <c r="C104" s="10"/>
      <c r="D104" s="32">
        <v>963.92</v>
      </c>
      <c r="E104" s="32">
        <v>981.6</v>
      </c>
      <c r="F104" s="5">
        <f t="shared" si="4"/>
        <v>17.680000000000064</v>
      </c>
      <c r="G104" s="33"/>
      <c r="H104" s="5"/>
      <c r="I104" s="5"/>
      <c r="J104" s="7">
        <f t="shared" si="3"/>
        <v>62.091882121807686</v>
      </c>
    </row>
    <row r="105" spans="1:11" x14ac:dyDescent="0.3">
      <c r="A105" s="68" t="s">
        <v>60</v>
      </c>
      <c r="B105" s="32"/>
      <c r="C105" s="10"/>
      <c r="D105" s="32">
        <v>188.49</v>
      </c>
      <c r="E105" s="32">
        <v>191.56</v>
      </c>
      <c r="F105" s="5">
        <f t="shared" si="4"/>
        <v>3.0699999999999932</v>
      </c>
      <c r="G105" s="33"/>
      <c r="H105" s="5"/>
      <c r="I105" s="5"/>
      <c r="J105" s="7">
        <f t="shared" si="3"/>
        <v>10.781791748526498</v>
      </c>
    </row>
    <row r="106" spans="1:11" x14ac:dyDescent="0.3">
      <c r="A106" s="68" t="s">
        <v>61</v>
      </c>
      <c r="B106" s="32"/>
      <c r="C106" s="10"/>
      <c r="D106" s="32">
        <v>187.79</v>
      </c>
      <c r="E106" s="32">
        <v>191.6</v>
      </c>
      <c r="F106" s="5">
        <f t="shared" si="4"/>
        <v>3.8100000000000023</v>
      </c>
      <c r="G106" s="33"/>
      <c r="H106" s="5"/>
      <c r="I106" s="5"/>
      <c r="J106" s="7">
        <f t="shared" si="3"/>
        <v>13.380660117878199</v>
      </c>
    </row>
    <row r="107" spans="1:11" x14ac:dyDescent="0.3">
      <c r="A107" s="68" t="s">
        <v>62</v>
      </c>
      <c r="B107" s="32"/>
      <c r="C107" s="10"/>
      <c r="D107" s="32">
        <v>716.07</v>
      </c>
      <c r="E107" s="32">
        <v>728.86</v>
      </c>
      <c r="F107" s="5">
        <f t="shared" si="4"/>
        <v>12.789999999999964</v>
      </c>
      <c r="G107" s="33"/>
      <c r="H107" s="5"/>
      <c r="I107" s="5"/>
      <c r="J107" s="7">
        <f t="shared" si="3"/>
        <v>44.918278978388862</v>
      </c>
    </row>
    <row r="108" spans="1:11" x14ac:dyDescent="0.3">
      <c r="A108" s="68" t="s">
        <v>63</v>
      </c>
      <c r="B108" s="32"/>
      <c r="C108" s="10"/>
      <c r="D108" s="32">
        <v>331.53</v>
      </c>
      <c r="E108" s="32">
        <v>341.09</v>
      </c>
      <c r="F108" s="5">
        <f t="shared" si="4"/>
        <v>9.5600000000000023</v>
      </c>
      <c r="G108" s="33"/>
      <c r="H108" s="5"/>
      <c r="I108" s="5"/>
      <c r="J108" s="7">
        <f t="shared" si="3"/>
        <v>33.574569744597255</v>
      </c>
    </row>
    <row r="109" spans="1:11" x14ac:dyDescent="0.3">
      <c r="A109" s="68" t="s">
        <v>123</v>
      </c>
      <c r="B109" s="32"/>
      <c r="C109" s="10"/>
      <c r="D109" s="32">
        <v>119.74</v>
      </c>
      <c r="E109" s="32">
        <v>130.65</v>
      </c>
      <c r="F109" s="5">
        <f t="shared" si="4"/>
        <v>10.910000000000011</v>
      </c>
      <c r="G109" s="33"/>
      <c r="H109" s="5"/>
      <c r="I109" s="5"/>
      <c r="J109" s="7">
        <f t="shared" si="3"/>
        <v>38.315748526522626</v>
      </c>
    </row>
    <row r="110" spans="1:11" x14ac:dyDescent="0.3">
      <c r="A110" s="68" t="s">
        <v>64</v>
      </c>
      <c r="B110" s="32"/>
      <c r="C110" s="10"/>
      <c r="D110" s="32">
        <v>142.55000000000001</v>
      </c>
      <c r="E110" s="32">
        <v>146.75</v>
      </c>
      <c r="F110" s="5">
        <f t="shared" si="4"/>
        <v>4.1999999999999886</v>
      </c>
      <c r="G110" s="33"/>
      <c r="H110" s="5"/>
      <c r="I110" s="5"/>
      <c r="J110" s="7">
        <f t="shared" si="3"/>
        <v>14.750333988212139</v>
      </c>
      <c r="K110" s="149"/>
    </row>
    <row r="111" spans="1:11" x14ac:dyDescent="0.3">
      <c r="A111" s="68" t="s">
        <v>65</v>
      </c>
      <c r="B111" s="32"/>
      <c r="C111" s="10"/>
      <c r="D111" s="32">
        <v>308.68</v>
      </c>
      <c r="E111" s="32">
        <v>313.22000000000003</v>
      </c>
      <c r="F111" s="5">
        <f t="shared" si="4"/>
        <v>4.5400000000000205</v>
      </c>
      <c r="G111" s="33"/>
      <c r="H111" s="5"/>
      <c r="I111" s="5"/>
      <c r="J111" s="7">
        <f t="shared" si="3"/>
        <v>15.944408644400855</v>
      </c>
    </row>
    <row r="112" spans="1:11" x14ac:dyDescent="0.3">
      <c r="A112" s="68" t="s">
        <v>66</v>
      </c>
      <c r="B112" s="32"/>
      <c r="C112" s="10"/>
      <c r="D112" s="32">
        <v>120.67</v>
      </c>
      <c r="E112" s="32">
        <v>120.67</v>
      </c>
      <c r="F112" s="5">
        <f t="shared" si="4"/>
        <v>0</v>
      </c>
      <c r="G112" s="33"/>
      <c r="H112" s="5"/>
      <c r="I112" s="5"/>
      <c r="J112" s="7">
        <f t="shared" si="3"/>
        <v>0</v>
      </c>
    </row>
    <row r="113" spans="1:10" x14ac:dyDescent="0.3">
      <c r="A113" s="68" t="s">
        <v>124</v>
      </c>
      <c r="B113" s="32"/>
      <c r="C113" s="10"/>
      <c r="D113" s="32">
        <v>72.900000000000006</v>
      </c>
      <c r="E113" s="32">
        <v>75.39</v>
      </c>
      <c r="F113" s="5">
        <f t="shared" si="4"/>
        <v>2.4899999999999949</v>
      </c>
      <c r="G113" s="33"/>
      <c r="H113" s="5"/>
      <c r="I113" s="5"/>
      <c r="J113" s="7">
        <f t="shared" si="3"/>
        <v>8.744840864440059</v>
      </c>
    </row>
    <row r="114" spans="1:10" x14ac:dyDescent="0.3">
      <c r="A114" s="68" t="s">
        <v>67</v>
      </c>
      <c r="B114" s="32"/>
      <c r="C114" s="10"/>
      <c r="D114" s="32">
        <v>105.26</v>
      </c>
      <c r="E114" s="32">
        <v>111.55</v>
      </c>
      <c r="F114" s="5">
        <f t="shared" si="4"/>
        <v>6.289999999999992</v>
      </c>
      <c r="G114" s="33"/>
      <c r="H114" s="5"/>
      <c r="I114" s="5"/>
      <c r="J114" s="7">
        <f t="shared" si="3"/>
        <v>22.090381139489164</v>
      </c>
    </row>
    <row r="115" spans="1:10" x14ac:dyDescent="0.3">
      <c r="A115" s="51" t="s">
        <v>68</v>
      </c>
      <c r="B115" s="32"/>
      <c r="C115" s="51"/>
      <c r="D115" s="9">
        <v>294.36</v>
      </c>
      <c r="E115" s="9">
        <v>301.20999999999998</v>
      </c>
      <c r="F115" s="5">
        <f t="shared" si="4"/>
        <v>6.8499999999999659</v>
      </c>
      <c r="G115" s="33"/>
      <c r="H115" s="5"/>
      <c r="I115" s="5"/>
      <c r="J115" s="7">
        <f t="shared" si="3"/>
        <v>24.057092337917364</v>
      </c>
    </row>
    <row r="116" spans="1:10" x14ac:dyDescent="0.3">
      <c r="A116" s="68" t="s">
        <v>125</v>
      </c>
      <c r="B116" s="32"/>
      <c r="C116" s="10"/>
      <c r="D116" s="32">
        <v>356.8</v>
      </c>
      <c r="E116" s="32">
        <v>366.85</v>
      </c>
      <c r="F116" s="5">
        <f t="shared" si="4"/>
        <v>10.050000000000011</v>
      </c>
      <c r="G116" s="33"/>
      <c r="H116" s="5"/>
      <c r="I116" s="5"/>
      <c r="J116" s="7">
        <f t="shared" si="3"/>
        <v>35.295442043222039</v>
      </c>
    </row>
    <row r="117" spans="1:10" x14ac:dyDescent="0.3">
      <c r="A117" s="68" t="s">
        <v>126</v>
      </c>
      <c r="B117" s="9"/>
      <c r="C117" s="10"/>
      <c r="D117" s="32">
        <v>166.13</v>
      </c>
      <c r="E117" s="32">
        <v>169.66</v>
      </c>
      <c r="F117" s="5">
        <f t="shared" si="4"/>
        <v>3.5300000000000011</v>
      </c>
      <c r="G117" s="33"/>
      <c r="H117" s="5"/>
      <c r="I117" s="5"/>
      <c r="J117" s="7">
        <f t="shared" si="3"/>
        <v>12.39730451866405</v>
      </c>
    </row>
    <row r="118" spans="1:10" x14ac:dyDescent="0.3">
      <c r="A118" s="68" t="s">
        <v>69</v>
      </c>
      <c r="B118" s="32"/>
      <c r="C118" s="10"/>
      <c r="D118" s="32">
        <v>124.51</v>
      </c>
      <c r="E118" s="32">
        <v>124.51</v>
      </c>
      <c r="F118" s="5">
        <f t="shared" si="4"/>
        <v>0</v>
      </c>
      <c r="G118" s="33"/>
      <c r="H118" s="5"/>
      <c r="I118" s="5"/>
      <c r="J118" s="7">
        <f t="shared" si="3"/>
        <v>0</v>
      </c>
    </row>
    <row r="119" spans="1:10" x14ac:dyDescent="0.3">
      <c r="A119" s="68" t="s">
        <v>127</v>
      </c>
      <c r="B119" s="32"/>
      <c r="C119" s="10"/>
      <c r="D119" s="32">
        <v>522.02</v>
      </c>
      <c r="E119" s="32">
        <v>525.62</v>
      </c>
      <c r="F119" s="5">
        <f t="shared" si="4"/>
        <v>3.6000000000000227</v>
      </c>
      <c r="G119" s="33"/>
      <c r="H119" s="5"/>
      <c r="I119" s="5"/>
      <c r="J119" s="7">
        <f t="shared" si="3"/>
        <v>12.643143418467663</v>
      </c>
    </row>
    <row r="120" spans="1:10" x14ac:dyDescent="0.3">
      <c r="A120" s="68" t="s">
        <v>128</v>
      </c>
      <c r="B120" s="32"/>
      <c r="C120" s="10"/>
      <c r="D120" s="32">
        <v>343.52</v>
      </c>
      <c r="E120" s="32">
        <v>353.38</v>
      </c>
      <c r="F120" s="5">
        <f t="shared" si="4"/>
        <v>9.8600000000000136</v>
      </c>
      <c r="G120" s="33"/>
      <c r="H120" s="5"/>
      <c r="I120" s="5"/>
      <c r="J120" s="7">
        <f t="shared" si="3"/>
        <v>34.628165029469592</v>
      </c>
    </row>
    <row r="121" spans="1:10" x14ac:dyDescent="0.3">
      <c r="A121" s="68" t="s">
        <v>129</v>
      </c>
      <c r="B121" s="32"/>
      <c r="C121" s="10"/>
      <c r="D121" s="32">
        <v>253.18</v>
      </c>
      <c r="E121" s="32">
        <v>257.97000000000003</v>
      </c>
      <c r="F121" s="5">
        <f t="shared" si="4"/>
        <v>4.7900000000000205</v>
      </c>
      <c r="G121" s="33"/>
      <c r="H121" s="5"/>
      <c r="I121" s="5"/>
      <c r="J121" s="7">
        <f t="shared" si="3"/>
        <v>16.822404715127771</v>
      </c>
    </row>
    <row r="122" spans="1:10" x14ac:dyDescent="0.3">
      <c r="A122" s="68" t="s">
        <v>70</v>
      </c>
      <c r="B122" s="32"/>
      <c r="C122" s="10"/>
      <c r="D122" s="32">
        <v>136.22999999999999</v>
      </c>
      <c r="E122" s="32">
        <v>137.15</v>
      </c>
      <c r="F122" s="5">
        <f t="shared" si="4"/>
        <v>0.92000000000001592</v>
      </c>
      <c r="G122" s="33"/>
      <c r="H122" s="5"/>
      <c r="I122" s="5"/>
      <c r="J122" s="7">
        <f t="shared" si="3"/>
        <v>3.2310255402751049</v>
      </c>
    </row>
    <row r="123" spans="1:10" x14ac:dyDescent="0.3">
      <c r="A123" s="68" t="s">
        <v>71</v>
      </c>
      <c r="B123" s="32"/>
      <c r="C123" s="10"/>
      <c r="D123" s="32">
        <v>325.8</v>
      </c>
      <c r="E123" s="32">
        <v>333.99</v>
      </c>
      <c r="F123" s="5">
        <f t="shared" si="4"/>
        <v>8.1899999999999977</v>
      </c>
      <c r="G123" s="33"/>
      <c r="H123" s="5"/>
      <c r="I123" s="5"/>
      <c r="J123" s="7">
        <f t="shared" si="3"/>
        <v>28.763151277013741</v>
      </c>
    </row>
    <row r="124" spans="1:10" x14ac:dyDescent="0.3">
      <c r="A124" s="68" t="s">
        <v>130</v>
      </c>
      <c r="B124" s="32"/>
      <c r="C124" s="10"/>
      <c r="D124" s="32">
        <v>106.61</v>
      </c>
      <c r="E124" s="32">
        <v>112.07</v>
      </c>
      <c r="F124" s="5">
        <f t="shared" si="4"/>
        <v>5.4599999999999937</v>
      </c>
      <c r="G124" s="33"/>
      <c r="H124" s="5"/>
      <c r="I124" s="5"/>
      <c r="J124" s="7">
        <f t="shared" si="3"/>
        <v>19.175434184675812</v>
      </c>
    </row>
    <row r="125" spans="1:10" x14ac:dyDescent="0.3">
      <c r="A125" s="68" t="s">
        <v>131</v>
      </c>
      <c r="B125" s="32"/>
      <c r="C125" s="10"/>
      <c r="D125" s="32">
        <v>41.8</v>
      </c>
      <c r="E125" s="32">
        <v>45.65</v>
      </c>
      <c r="F125" s="5">
        <f t="shared" si="4"/>
        <v>3.8500000000000014</v>
      </c>
      <c r="G125" s="33"/>
      <c r="H125" s="5"/>
      <c r="I125" s="5"/>
      <c r="J125" s="7">
        <f t="shared" si="3"/>
        <v>13.521139489194503</v>
      </c>
    </row>
    <row r="126" spans="1:10" x14ac:dyDescent="0.3">
      <c r="A126" s="68" t="s">
        <v>72</v>
      </c>
      <c r="B126" s="32"/>
      <c r="C126" s="10"/>
      <c r="D126" s="32">
        <v>123.46</v>
      </c>
      <c r="E126" s="32">
        <v>128.26</v>
      </c>
      <c r="F126" s="5">
        <f t="shared" si="4"/>
        <v>4.7999999999999972</v>
      </c>
      <c r="G126" s="33"/>
      <c r="H126" s="5"/>
      <c r="I126" s="5"/>
      <c r="J126" s="7">
        <f t="shared" si="3"/>
        <v>16.857524557956765</v>
      </c>
    </row>
    <row r="127" spans="1:10" x14ac:dyDescent="0.3">
      <c r="A127" s="68" t="s">
        <v>73</v>
      </c>
      <c r="B127" s="32"/>
      <c r="C127" s="10"/>
      <c r="D127" s="32">
        <v>528.42999999999995</v>
      </c>
      <c r="E127" s="32">
        <v>540.67999999999995</v>
      </c>
      <c r="F127" s="5">
        <f t="shared" si="4"/>
        <v>12.25</v>
      </c>
      <c r="G127" s="33"/>
      <c r="H127" s="5"/>
      <c r="I127" s="5"/>
      <c r="J127" s="7">
        <f t="shared" si="3"/>
        <v>43.021807465618856</v>
      </c>
    </row>
    <row r="128" spans="1:10" x14ac:dyDescent="0.3">
      <c r="A128" s="68" t="s">
        <v>74</v>
      </c>
      <c r="B128" s="32"/>
      <c r="C128" s="10"/>
      <c r="D128" s="32">
        <v>287.22000000000003</v>
      </c>
      <c r="E128" s="32">
        <v>302.83999999999997</v>
      </c>
      <c r="F128" s="5">
        <f t="shared" si="4"/>
        <v>15.619999999999948</v>
      </c>
      <c r="G128" s="33"/>
      <c r="H128" s="5"/>
      <c r="I128" s="5"/>
      <c r="J128" s="7">
        <f t="shared" si="3"/>
        <v>54.857194499017496</v>
      </c>
    </row>
    <row r="129" spans="1:10" x14ac:dyDescent="0.3">
      <c r="A129" s="68" t="s">
        <v>132</v>
      </c>
      <c r="B129" s="32"/>
      <c r="C129" s="10"/>
      <c r="D129" s="32">
        <v>49.46</v>
      </c>
      <c r="E129" s="32">
        <v>55.26</v>
      </c>
      <c r="F129" s="5">
        <f t="shared" si="4"/>
        <v>5.7999999999999972</v>
      </c>
      <c r="G129" s="33"/>
      <c r="H129" s="5"/>
      <c r="I129" s="5"/>
      <c r="J129" s="7">
        <f t="shared" si="3"/>
        <v>20.369508840864427</v>
      </c>
    </row>
    <row r="130" spans="1:10" x14ac:dyDescent="0.3">
      <c r="A130" s="68" t="s">
        <v>133</v>
      </c>
      <c r="B130" s="32"/>
      <c r="C130" s="10"/>
      <c r="D130" s="32">
        <v>144.02000000000001</v>
      </c>
      <c r="E130" s="32">
        <v>144.80000000000001</v>
      </c>
      <c r="F130" s="5">
        <f t="shared" si="4"/>
        <v>0.78000000000000114</v>
      </c>
      <c r="G130" s="33"/>
      <c r="H130" s="5"/>
      <c r="I130" s="5"/>
      <c r="J130" s="7">
        <f t="shared" si="3"/>
        <v>2.7393477406679803</v>
      </c>
    </row>
    <row r="131" spans="1:10" x14ac:dyDescent="0.3">
      <c r="A131" s="68" t="s">
        <v>75</v>
      </c>
      <c r="B131" s="32"/>
      <c r="C131" s="10"/>
      <c r="D131" s="32">
        <v>166.99</v>
      </c>
      <c r="E131" s="32">
        <v>166.99</v>
      </c>
      <c r="F131" s="5">
        <f t="shared" si="4"/>
        <v>0</v>
      </c>
      <c r="G131" s="33"/>
      <c r="H131" s="5"/>
      <c r="I131" s="5"/>
      <c r="J131" s="7">
        <f t="shared" si="3"/>
        <v>0</v>
      </c>
    </row>
    <row r="132" spans="1:10" x14ac:dyDescent="0.3">
      <c r="A132" s="68" t="s">
        <v>134</v>
      </c>
      <c r="B132" s="32"/>
      <c r="C132" s="10"/>
      <c r="D132" s="32">
        <v>69.400000000000006</v>
      </c>
      <c r="E132" s="32">
        <v>83.92</v>
      </c>
      <c r="F132" s="5">
        <f t="shared" si="4"/>
        <v>14.519999999999996</v>
      </c>
      <c r="G132" s="33"/>
      <c r="H132" s="5"/>
      <c r="I132" s="5"/>
      <c r="J132" s="7">
        <f t="shared" si="3"/>
        <v>50.994011787819232</v>
      </c>
    </row>
    <row r="133" spans="1:10" x14ac:dyDescent="0.3">
      <c r="A133" s="68" t="s">
        <v>135</v>
      </c>
      <c r="B133" s="32"/>
      <c r="C133" s="10"/>
      <c r="D133" s="32">
        <v>153.72999999999999</v>
      </c>
      <c r="E133" s="32">
        <v>159.36000000000001</v>
      </c>
      <c r="F133" s="5">
        <f t="shared" si="4"/>
        <v>5.6300000000000239</v>
      </c>
      <c r="G133" s="33"/>
      <c r="H133" s="5"/>
      <c r="I133" s="5"/>
      <c r="J133" s="7">
        <f t="shared" si="3"/>
        <v>19.77247151277022</v>
      </c>
    </row>
    <row r="134" spans="1:10" x14ac:dyDescent="0.3">
      <c r="A134" s="68" t="s">
        <v>76</v>
      </c>
      <c r="B134" s="32"/>
      <c r="C134" s="10"/>
      <c r="D134" s="32">
        <v>69.52</v>
      </c>
      <c r="E134" s="32">
        <v>70.92</v>
      </c>
      <c r="F134" s="5">
        <f t="shared" si="4"/>
        <v>1.4000000000000057</v>
      </c>
      <c r="G134" s="33"/>
      <c r="H134" s="5"/>
      <c r="I134" s="5"/>
      <c r="J134" s="7">
        <f t="shared" si="3"/>
        <v>4.9167779960707465</v>
      </c>
    </row>
    <row r="135" spans="1:10" x14ac:dyDescent="0.3">
      <c r="A135" s="68" t="s">
        <v>136</v>
      </c>
      <c r="B135" s="32"/>
      <c r="C135" s="10"/>
      <c r="D135" s="32">
        <v>356.67</v>
      </c>
      <c r="E135" s="32">
        <v>366.6</v>
      </c>
      <c r="F135" s="5">
        <f t="shared" si="4"/>
        <v>9.9300000000000068</v>
      </c>
      <c r="G135" s="33"/>
      <c r="H135" s="5"/>
      <c r="I135" s="5"/>
      <c r="J135" s="7">
        <f t="shared" si="3"/>
        <v>34.874003929273108</v>
      </c>
    </row>
    <row r="136" spans="1:10" x14ac:dyDescent="0.3">
      <c r="A136" s="68" t="s">
        <v>137</v>
      </c>
      <c r="B136" s="32"/>
      <c r="C136" s="10"/>
      <c r="D136" s="32">
        <v>204.1</v>
      </c>
      <c r="E136" s="32">
        <v>204.1</v>
      </c>
      <c r="F136" s="5">
        <f t="shared" si="4"/>
        <v>0</v>
      </c>
      <c r="G136" s="33"/>
      <c r="H136" s="5"/>
      <c r="I136" s="5"/>
      <c r="J136" s="7">
        <f t="shared" si="3"/>
        <v>0</v>
      </c>
    </row>
    <row r="137" spans="1:10" x14ac:dyDescent="0.3">
      <c r="A137" s="68" t="s">
        <v>77</v>
      </c>
      <c r="B137" s="32"/>
      <c r="C137" s="10"/>
      <c r="D137" s="32">
        <v>256.60000000000002</v>
      </c>
      <c r="E137" s="32">
        <v>262.14999999999998</v>
      </c>
      <c r="F137" s="5">
        <f t="shared" si="4"/>
        <v>5.5499999999999545</v>
      </c>
      <c r="G137" s="33"/>
      <c r="H137" s="5"/>
      <c r="I137" s="5"/>
      <c r="J137" s="7">
        <f t="shared" si="3"/>
        <v>19.491512770137362</v>
      </c>
    </row>
    <row r="138" spans="1:10" x14ac:dyDescent="0.3">
      <c r="A138" s="68" t="s">
        <v>138</v>
      </c>
      <c r="B138" s="32"/>
      <c r="C138" s="10"/>
      <c r="D138" s="32">
        <v>376.09</v>
      </c>
      <c r="E138" s="32">
        <v>386.54</v>
      </c>
      <c r="F138" s="5">
        <f t="shared" si="4"/>
        <v>10.450000000000045</v>
      </c>
      <c r="G138" s="33"/>
      <c r="H138" s="5"/>
      <c r="I138" s="5"/>
      <c r="J138" s="7">
        <f t="shared" si="3"/>
        <v>36.700235756385226</v>
      </c>
    </row>
    <row r="139" spans="1:10" x14ac:dyDescent="0.3">
      <c r="A139" s="68" t="s">
        <v>78</v>
      </c>
      <c r="B139" s="32"/>
      <c r="C139" s="10"/>
      <c r="D139" s="32">
        <v>461.32</v>
      </c>
      <c r="E139" s="32">
        <v>478.27</v>
      </c>
      <c r="F139" s="5">
        <f t="shared" si="4"/>
        <v>16.949999999999989</v>
      </c>
      <c r="G139" s="33"/>
      <c r="H139" s="5"/>
      <c r="I139" s="5"/>
      <c r="J139" s="7">
        <f t="shared" si="3"/>
        <v>59.528133595284828</v>
      </c>
    </row>
    <row r="140" spans="1:10" x14ac:dyDescent="0.3">
      <c r="A140" s="68" t="s">
        <v>79</v>
      </c>
      <c r="B140" s="32"/>
      <c r="C140" s="10"/>
      <c r="D140" s="32">
        <v>172.34</v>
      </c>
      <c r="E140" s="32">
        <v>176.9</v>
      </c>
      <c r="F140" s="5">
        <f t="shared" si="4"/>
        <v>4.5600000000000023</v>
      </c>
      <c r="G140" s="33"/>
      <c r="H140" s="5"/>
      <c r="I140" s="5"/>
      <c r="J140" s="7">
        <f t="shared" si="3"/>
        <v>16.014648330058947</v>
      </c>
    </row>
    <row r="141" spans="1:10" x14ac:dyDescent="0.3">
      <c r="A141" s="68" t="s">
        <v>80</v>
      </c>
      <c r="B141" s="32"/>
      <c r="C141" s="10"/>
      <c r="D141" s="32">
        <v>218.92</v>
      </c>
      <c r="E141" s="32">
        <v>223.3</v>
      </c>
      <c r="F141" s="5">
        <f t="shared" si="4"/>
        <v>4.3800000000000239</v>
      </c>
      <c r="G141" s="33"/>
      <c r="H141" s="5"/>
      <c r="I141" s="5"/>
      <c r="J141" s="7">
        <f t="shared" si="3"/>
        <v>15.382491159135641</v>
      </c>
    </row>
    <row r="142" spans="1:10" x14ac:dyDescent="0.3">
      <c r="A142" s="68" t="s">
        <v>81</v>
      </c>
      <c r="B142" s="32"/>
      <c r="C142" s="10"/>
      <c r="D142" s="32">
        <v>193.39</v>
      </c>
      <c r="E142" s="32">
        <v>195.56</v>
      </c>
      <c r="F142" s="5">
        <f t="shared" si="4"/>
        <v>2.1700000000000159</v>
      </c>
      <c r="G142" s="33"/>
      <c r="H142" s="5"/>
      <c r="I142" s="5"/>
      <c r="J142" s="7">
        <f t="shared" si="3"/>
        <v>7.6210058939096816</v>
      </c>
    </row>
    <row r="143" spans="1:10" x14ac:dyDescent="0.3">
      <c r="A143" s="68" t="s">
        <v>139</v>
      </c>
      <c r="B143" s="32"/>
      <c r="C143" s="10"/>
      <c r="D143" s="32">
        <v>282.45</v>
      </c>
      <c r="E143" s="32">
        <v>289.01</v>
      </c>
      <c r="F143" s="5">
        <f t="shared" si="4"/>
        <v>6.5600000000000023</v>
      </c>
      <c r="G143" s="33"/>
      <c r="H143" s="5"/>
      <c r="I143" s="5"/>
      <c r="J143" s="7">
        <f t="shared" si="3"/>
        <v>23.03861689587427</v>
      </c>
    </row>
    <row r="144" spans="1:10" x14ac:dyDescent="0.3">
      <c r="A144" s="68" t="s">
        <v>82</v>
      </c>
      <c r="B144" s="32"/>
      <c r="C144" s="10"/>
      <c r="D144" s="32">
        <v>230.44</v>
      </c>
      <c r="E144" s="32">
        <v>235.72</v>
      </c>
      <c r="F144" s="5">
        <f t="shared" si="4"/>
        <v>5.2800000000000011</v>
      </c>
      <c r="G144" s="33"/>
      <c r="H144" s="5"/>
      <c r="I144" s="5"/>
      <c r="J144" s="7">
        <f t="shared" si="3"/>
        <v>18.543277013752459</v>
      </c>
    </row>
    <row r="145" spans="1:11" x14ac:dyDescent="0.3">
      <c r="A145" s="68" t="s">
        <v>140</v>
      </c>
      <c r="B145" s="32"/>
      <c r="C145" s="10"/>
      <c r="D145" s="32">
        <v>164.19</v>
      </c>
      <c r="E145" s="32">
        <v>166.96</v>
      </c>
      <c r="F145" s="5">
        <f t="shared" si="4"/>
        <v>2.7700000000000102</v>
      </c>
      <c r="G145" s="33"/>
      <c r="H145" s="5"/>
      <c r="I145" s="5"/>
      <c r="J145" s="7">
        <f t="shared" si="3"/>
        <v>9.7281964636542586</v>
      </c>
    </row>
    <row r="146" spans="1:11" x14ac:dyDescent="0.3">
      <c r="A146" s="68" t="s">
        <v>141</v>
      </c>
      <c r="B146" s="32"/>
      <c r="C146" s="10"/>
      <c r="D146" s="32">
        <v>122.5</v>
      </c>
      <c r="E146" s="32">
        <v>124.46</v>
      </c>
      <c r="F146" s="5">
        <f t="shared" si="4"/>
        <v>1.9599999999999937</v>
      </c>
      <c r="G146" s="33"/>
      <c r="H146" s="5"/>
      <c r="I146" s="5"/>
      <c r="J146" s="7">
        <f t="shared" si="3"/>
        <v>6.8834891944989947</v>
      </c>
    </row>
    <row r="147" spans="1:11" x14ac:dyDescent="0.3">
      <c r="A147" s="68" t="s">
        <v>142</v>
      </c>
      <c r="B147" s="32"/>
      <c r="C147" s="10"/>
      <c r="D147" s="32">
        <v>529.29999999999995</v>
      </c>
      <c r="E147" s="32">
        <v>539.91999999999996</v>
      </c>
      <c r="F147" s="5">
        <f t="shared" si="4"/>
        <v>10.620000000000005</v>
      </c>
      <c r="G147" s="33"/>
      <c r="H147" s="5"/>
      <c r="I147" s="5"/>
      <c r="J147" s="7">
        <f t="shared" si="3"/>
        <v>37.297273084479386</v>
      </c>
    </row>
    <row r="148" spans="1:11" x14ac:dyDescent="0.3">
      <c r="A148" s="68" t="s">
        <v>143</v>
      </c>
      <c r="B148" s="32"/>
      <c r="C148" s="10"/>
      <c r="D148" s="32">
        <v>151.94999999999999</v>
      </c>
      <c r="E148" s="32">
        <v>159.47</v>
      </c>
      <c r="F148" s="5">
        <f t="shared" si="4"/>
        <v>7.5200000000000102</v>
      </c>
      <c r="G148" s="33"/>
      <c r="H148" s="5"/>
      <c r="I148" s="5"/>
      <c r="J148" s="7">
        <f t="shared" ref="J148:J151" si="5">+F148*H$5</f>
        <v>26.410121807465654</v>
      </c>
    </row>
    <row r="149" spans="1:11" x14ac:dyDescent="0.3">
      <c r="A149" s="68" t="s">
        <v>83</v>
      </c>
      <c r="B149" s="32"/>
      <c r="C149" s="10"/>
      <c r="D149" s="32">
        <v>218.76</v>
      </c>
      <c r="E149" s="32">
        <v>226.14</v>
      </c>
      <c r="F149" s="5">
        <f t="shared" si="4"/>
        <v>7.3799999999999955</v>
      </c>
      <c r="G149" s="33"/>
      <c r="H149" s="5"/>
      <c r="I149" s="5"/>
      <c r="J149" s="7">
        <f t="shared" si="5"/>
        <v>25.918444007858529</v>
      </c>
    </row>
    <row r="150" spans="1:11" x14ac:dyDescent="0.3">
      <c r="A150" s="68" t="s">
        <v>144</v>
      </c>
      <c r="B150" s="32"/>
      <c r="C150" s="10"/>
      <c r="D150" s="32">
        <v>925.31</v>
      </c>
      <c r="E150" s="32">
        <v>951.8</v>
      </c>
      <c r="F150" s="5">
        <f t="shared" si="4"/>
        <v>26.490000000000009</v>
      </c>
      <c r="G150" s="33"/>
      <c r="H150" s="5"/>
      <c r="I150" s="5"/>
      <c r="J150" s="7">
        <f t="shared" si="5"/>
        <v>93.032463654223989</v>
      </c>
    </row>
    <row r="151" spans="1:11" x14ac:dyDescent="0.3">
      <c r="A151" s="68" t="s">
        <v>145</v>
      </c>
      <c r="B151" s="32"/>
      <c r="C151" s="10"/>
      <c r="D151" s="32">
        <v>428.63</v>
      </c>
      <c r="E151" s="32">
        <v>433.91</v>
      </c>
      <c r="F151" s="5">
        <f t="shared" si="4"/>
        <v>5.2800000000000296</v>
      </c>
      <c r="G151" s="33"/>
      <c r="H151" s="5"/>
      <c r="I151" s="5"/>
      <c r="J151" s="7">
        <f t="shared" si="5"/>
        <v>18.543277013752558</v>
      </c>
    </row>
    <row r="152" spans="1:11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2249.8650275682867</v>
      </c>
      <c r="K152" s="56">
        <f>SUM(J83:J151)</f>
        <v>1644.4866404715128</v>
      </c>
    </row>
    <row r="153" spans="1:11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2249.8650275682867</v>
      </c>
      <c r="K153" s="91">
        <f>SUM(K14:K152)</f>
        <v>2249.8650275682867</v>
      </c>
    </row>
    <row r="154" spans="1:11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1" x14ac:dyDescent="0.3">
      <c r="A155" s="73" t="s">
        <v>7</v>
      </c>
    </row>
    <row r="156" spans="1:11" x14ac:dyDescent="0.3">
      <c r="A156" s="73" t="s">
        <v>84</v>
      </c>
      <c r="G156" s="74" t="s">
        <v>269</v>
      </c>
    </row>
  </sheetData>
  <mergeCells count="23">
    <mergeCell ref="I27:I31"/>
    <mergeCell ref="B27:C31"/>
    <mergeCell ref="D27:D31"/>
    <mergeCell ref="E27:E31"/>
    <mergeCell ref="F27:F31"/>
    <mergeCell ref="G27:G31"/>
    <mergeCell ref="H27:H31"/>
    <mergeCell ref="B26:C26"/>
    <mergeCell ref="F7:G7"/>
    <mergeCell ref="F8:G8"/>
    <mergeCell ref="B13:C13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</mergeCells>
  <pageMargins left="0.39370078740157483" right="0.43307086614173229" top="0.74803149606299213" bottom="0.74803149606299213" header="0.31496062992125984" footer="0.31496062992125984"/>
  <pageSetup paperSize="9" scale="75" orientation="portrait" horizontalDpi="4294967293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workbookViewId="0"/>
  </sheetViews>
  <sheetFormatPr baseColWidth="10" defaultRowHeight="14.4" x14ac:dyDescent="0.3"/>
  <cols>
    <col min="2" max="2" width="27.44140625" customWidth="1"/>
    <col min="3" max="3" width="8.44140625" customWidth="1"/>
    <col min="5" max="5" width="14.6640625" customWidth="1"/>
    <col min="10" max="10" width="14.33203125" customWidth="1"/>
  </cols>
  <sheetData>
    <row r="1" spans="1:10" x14ac:dyDescent="0.3"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22" t="s">
        <v>219</v>
      </c>
      <c r="F2" s="10">
        <v>479.6</v>
      </c>
      <c r="G2" s="10">
        <v>34</v>
      </c>
      <c r="H2" s="10">
        <f>+F2/G2</f>
        <v>14.105882352941178</v>
      </c>
    </row>
    <row r="3" spans="1:10" x14ac:dyDescent="0.3">
      <c r="D3" s="122" t="s">
        <v>192</v>
      </c>
      <c r="E3" s="122">
        <v>16498</v>
      </c>
      <c r="F3" s="10">
        <v>10.7</v>
      </c>
      <c r="G3" s="10">
        <v>3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1410.7</v>
      </c>
      <c r="G4" s="10">
        <v>400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47" t="s">
        <v>220</v>
      </c>
      <c r="F5" s="122">
        <f>+F4+F3</f>
        <v>1421.4</v>
      </c>
      <c r="G5" s="122">
        <f>+G4+G3</f>
        <v>403</v>
      </c>
      <c r="H5" s="10">
        <f>+F5/G5</f>
        <v>3.5270471464019852</v>
      </c>
    </row>
    <row r="6" spans="1:10" x14ac:dyDescent="0.3">
      <c r="A6" s="15" t="s">
        <v>273</v>
      </c>
      <c r="B6" s="15"/>
      <c r="C6" s="15"/>
      <c r="D6" s="15"/>
      <c r="E6" s="15"/>
      <c r="F6" s="15">
        <f>+F2+F3+F4</f>
        <v>1901</v>
      </c>
      <c r="G6" s="15">
        <f>+G2+G3+G4</f>
        <v>437</v>
      </c>
      <c r="J6" s="138" t="s">
        <v>189</v>
      </c>
    </row>
    <row r="7" spans="1:10" x14ac:dyDescent="0.3">
      <c r="A7" s="58"/>
      <c r="B7" s="15"/>
      <c r="C7" s="58"/>
      <c r="D7" s="58"/>
      <c r="E7" s="58"/>
      <c r="F7" s="225" t="s">
        <v>151</v>
      </c>
      <c r="G7" s="225"/>
      <c r="H7" s="137">
        <f>+H2</f>
        <v>14.105882352941178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226" t="s">
        <v>152</v>
      </c>
      <c r="G8" s="226"/>
      <c r="H8" s="137">
        <f>+H5</f>
        <v>3.5270471464019852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150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00" t="s">
        <v>212</v>
      </c>
      <c r="D14" s="97">
        <v>1.61</v>
      </c>
      <c r="E14" s="97">
        <v>1.61</v>
      </c>
      <c r="F14" s="98">
        <f>+E14-D14</f>
        <v>0</v>
      </c>
      <c r="G14" s="236">
        <f>+F17*H2</f>
        <v>48.524235294117616</v>
      </c>
      <c r="H14" s="98"/>
      <c r="I14" s="98"/>
      <c r="J14" s="99">
        <v>5</v>
      </c>
    </row>
    <row r="15" spans="1:10" ht="15.6" thickTop="1" thickBot="1" x14ac:dyDescent="0.35">
      <c r="A15" s="104" t="s">
        <v>9</v>
      </c>
      <c r="B15" s="146" t="s">
        <v>214</v>
      </c>
      <c r="C15" s="100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8</v>
      </c>
    </row>
    <row r="16" spans="1:10" ht="15.6" thickTop="1" thickBot="1" x14ac:dyDescent="0.35">
      <c r="A16" s="104" t="s">
        <v>13</v>
      </c>
      <c r="B16" s="146" t="s">
        <v>215</v>
      </c>
      <c r="C16" s="100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8</v>
      </c>
    </row>
    <row r="17" spans="1:10" ht="15.6" thickTop="1" thickBot="1" x14ac:dyDescent="0.35">
      <c r="A17" s="103" t="s">
        <v>86</v>
      </c>
      <c r="B17" s="209" t="s">
        <v>212</v>
      </c>
      <c r="C17" s="210"/>
      <c r="D17" s="220">
        <v>209.57</v>
      </c>
      <c r="E17" s="220">
        <v>213.01</v>
      </c>
      <c r="F17" s="220">
        <f>+E17-D17</f>
        <v>3.4399999999999977</v>
      </c>
      <c r="G17" s="221"/>
      <c r="H17" s="102"/>
      <c r="I17" s="102"/>
      <c r="J17" s="99">
        <v>5</v>
      </c>
    </row>
    <row r="18" spans="1:10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8</v>
      </c>
    </row>
    <row r="19" spans="1:10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8</v>
      </c>
    </row>
    <row r="20" spans="1:10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5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8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19.399999999999999</v>
      </c>
      <c r="E22" s="94">
        <v>20.13</v>
      </c>
      <c r="F22" s="98">
        <f t="shared" ref="F22:F27" si="0">+E22-D22</f>
        <v>0.73000000000000043</v>
      </c>
      <c r="G22" s="95">
        <f>+F22*H2</f>
        <v>10.297294117647066</v>
      </c>
      <c r="H22" s="95"/>
      <c r="I22" s="95"/>
      <c r="J22" s="99">
        <v>10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40.700000000000003</v>
      </c>
      <c r="E23" s="94">
        <v>43.65</v>
      </c>
      <c r="F23" s="98">
        <f t="shared" si="0"/>
        <v>2.9499999999999957</v>
      </c>
      <c r="G23" s="95">
        <f>+F23*H2</f>
        <v>41.612352941176411</v>
      </c>
      <c r="H23" s="95"/>
      <c r="I23" s="95"/>
      <c r="J23" s="99">
        <v>35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16.79</v>
      </c>
      <c r="E24" s="94">
        <v>17.010000000000002</v>
      </c>
      <c r="F24" s="98">
        <f t="shared" si="0"/>
        <v>0.22000000000000242</v>
      </c>
      <c r="G24" s="95">
        <f>+F24*H2</f>
        <v>3.1032941176470934</v>
      </c>
      <c r="H24" s="95"/>
      <c r="I24" s="95"/>
      <c r="J24" s="99">
        <v>4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13.95</v>
      </c>
      <c r="E25" s="94">
        <v>16.63</v>
      </c>
      <c r="F25" s="98">
        <f t="shared" si="0"/>
        <v>2.6799999999999997</v>
      </c>
      <c r="G25" s="95">
        <f>+F25*H2</f>
        <v>37.803764705882351</v>
      </c>
      <c r="H25" s="95"/>
      <c r="I25" s="95"/>
      <c r="J25" s="99">
        <v>38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39.19</v>
      </c>
      <c r="E26" s="96">
        <v>41.16</v>
      </c>
      <c r="F26" s="98">
        <f t="shared" si="0"/>
        <v>1.9699999999999989</v>
      </c>
      <c r="G26" s="95">
        <f>+F26*H2</f>
        <v>27.788588235294103</v>
      </c>
      <c r="H26" s="96"/>
      <c r="I26" s="96"/>
      <c r="J26" s="99">
        <v>28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190.24</v>
      </c>
      <c r="E27" s="227">
        <v>192.01</v>
      </c>
      <c r="F27" s="220">
        <f t="shared" si="0"/>
        <v>1.7699999999999818</v>
      </c>
      <c r="G27" s="223">
        <f>+F27*H2</f>
        <v>24.967411764705627</v>
      </c>
      <c r="H27" s="223"/>
      <c r="I27" s="223"/>
      <c r="J27" s="99">
        <v>7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7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7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7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7</v>
      </c>
    </row>
    <row r="32" spans="1:10" ht="15.6" thickTop="1" thickBot="1" x14ac:dyDescent="0.35">
      <c r="A32" s="66" t="s">
        <v>92</v>
      </c>
      <c r="B32" s="6"/>
      <c r="C32" s="6"/>
      <c r="D32" s="6">
        <v>46.58</v>
      </c>
      <c r="E32" s="6">
        <v>47.64</v>
      </c>
      <c r="F32" s="5">
        <f>+E32-D32</f>
        <v>1.0600000000000023</v>
      </c>
      <c r="G32" s="5"/>
      <c r="H32" s="5"/>
      <c r="I32" s="5"/>
      <c r="J32" s="99">
        <f>+F32*H$2</f>
        <v>14.952235294117681</v>
      </c>
    </row>
    <row r="33" spans="1:10" ht="15.6" thickTop="1" thickBot="1" x14ac:dyDescent="0.35">
      <c r="A33" s="66" t="s">
        <v>93</v>
      </c>
      <c r="B33" s="6"/>
      <c r="C33" s="6"/>
      <c r="D33" s="6">
        <v>28.05</v>
      </c>
      <c r="E33" s="6">
        <v>28.2</v>
      </c>
      <c r="F33" s="5">
        <f t="shared" ref="F33:F96" si="1">+E33-D33</f>
        <v>0.14999999999999858</v>
      </c>
      <c r="G33" s="5"/>
      <c r="H33" s="5"/>
      <c r="I33" s="5"/>
      <c r="J33" s="99">
        <f t="shared" ref="J33:J82" si="2">+F33*H$2</f>
        <v>2.1158823529411568</v>
      </c>
    </row>
    <row r="34" spans="1:10" ht="15.6" thickTop="1" thickBot="1" x14ac:dyDescent="0.35">
      <c r="A34" s="66" t="s">
        <v>94</v>
      </c>
      <c r="B34" s="32"/>
      <c r="C34" s="5"/>
      <c r="D34" s="32">
        <v>51.52</v>
      </c>
      <c r="E34" s="32">
        <v>52.42</v>
      </c>
      <c r="F34" s="5">
        <f t="shared" si="1"/>
        <v>0.89999999999999858</v>
      </c>
      <c r="G34" s="5"/>
      <c r="H34" s="5"/>
      <c r="I34" s="5"/>
      <c r="J34" s="99">
        <f t="shared" si="2"/>
        <v>12.695294117647039</v>
      </c>
    </row>
    <row r="35" spans="1:10" ht="15.6" thickTop="1" thickBot="1" x14ac:dyDescent="0.35">
      <c r="A35" s="66" t="s">
        <v>95</v>
      </c>
      <c r="B35" s="32"/>
      <c r="C35" s="6"/>
      <c r="D35" s="32">
        <v>15.76</v>
      </c>
      <c r="E35" s="32">
        <v>15.94</v>
      </c>
      <c r="F35" s="5">
        <f t="shared" si="1"/>
        <v>0.17999999999999972</v>
      </c>
      <c r="G35" s="5"/>
      <c r="H35" s="5"/>
      <c r="I35" s="5"/>
      <c r="J35" s="99">
        <f t="shared" si="2"/>
        <v>2.539058823529408</v>
      </c>
    </row>
    <row r="36" spans="1:10" ht="15.6" thickTop="1" thickBot="1" x14ac:dyDescent="0.35">
      <c r="A36" s="66" t="s">
        <v>96</v>
      </c>
      <c r="B36" s="32"/>
      <c r="C36" s="6"/>
      <c r="D36" s="32">
        <v>8.1999999999999993</v>
      </c>
      <c r="E36" s="32">
        <v>8.1999999999999993</v>
      </c>
      <c r="F36" s="5">
        <f t="shared" si="1"/>
        <v>0</v>
      </c>
      <c r="G36" s="5"/>
      <c r="H36" s="5"/>
      <c r="I36" s="5"/>
      <c r="J36" s="99">
        <f t="shared" si="2"/>
        <v>0</v>
      </c>
    </row>
    <row r="37" spans="1:10" ht="15.6" thickTop="1" thickBot="1" x14ac:dyDescent="0.35">
      <c r="A37" s="66" t="s">
        <v>97</v>
      </c>
      <c r="B37" s="32"/>
      <c r="C37" s="6"/>
      <c r="D37" s="32">
        <v>24.15</v>
      </c>
      <c r="E37" s="32">
        <v>25.07</v>
      </c>
      <c r="F37" s="5">
        <f t="shared" si="1"/>
        <v>0.92000000000000171</v>
      </c>
      <c r="G37" s="5"/>
      <c r="H37" s="5"/>
      <c r="I37" s="5"/>
      <c r="J37" s="99">
        <f t="shared" si="2"/>
        <v>12.977411764705908</v>
      </c>
    </row>
    <row r="38" spans="1:10" ht="15.6" thickTop="1" thickBot="1" x14ac:dyDescent="0.35">
      <c r="A38" s="66" t="s">
        <v>98</v>
      </c>
      <c r="B38" s="32"/>
      <c r="C38" s="6"/>
      <c r="D38" s="32">
        <v>22.95</v>
      </c>
      <c r="E38" s="32">
        <v>23.38</v>
      </c>
      <c r="F38" s="5">
        <f t="shared" si="1"/>
        <v>0.42999999999999972</v>
      </c>
      <c r="G38" s="5"/>
      <c r="H38" s="5"/>
      <c r="I38" s="5"/>
      <c r="J38" s="99">
        <f t="shared" si="2"/>
        <v>6.0655294117647021</v>
      </c>
    </row>
    <row r="39" spans="1:10" ht="15.6" thickTop="1" thickBot="1" x14ac:dyDescent="0.35">
      <c r="A39" s="66" t="s">
        <v>99</v>
      </c>
      <c r="B39" s="32"/>
      <c r="C39" s="6"/>
      <c r="D39" s="32">
        <v>36.090000000000003</v>
      </c>
      <c r="E39" s="32">
        <v>36.46</v>
      </c>
      <c r="F39" s="5">
        <f t="shared" si="1"/>
        <v>0.36999999999999744</v>
      </c>
      <c r="G39" s="5"/>
      <c r="H39" s="5"/>
      <c r="I39" s="5"/>
      <c r="J39" s="99">
        <f t="shared" si="2"/>
        <v>5.2191764705881996</v>
      </c>
    </row>
    <row r="40" spans="1:10" ht="15.6" thickTop="1" thickBot="1" x14ac:dyDescent="0.35">
      <c r="A40" s="66" t="s">
        <v>100</v>
      </c>
      <c r="B40" s="32"/>
      <c r="C40" s="6"/>
      <c r="D40" s="32">
        <v>14.74</v>
      </c>
      <c r="E40" s="32">
        <v>14.74</v>
      </c>
      <c r="F40" s="5">
        <f t="shared" si="1"/>
        <v>0</v>
      </c>
      <c r="G40" s="5"/>
      <c r="H40" s="5"/>
      <c r="I40" s="5"/>
      <c r="J40" s="99">
        <f t="shared" si="2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1.31</v>
      </c>
      <c r="E41" s="32">
        <v>1.31</v>
      </c>
      <c r="F41" s="5">
        <f t="shared" si="1"/>
        <v>0</v>
      </c>
      <c r="G41" s="5"/>
      <c r="H41" s="5"/>
      <c r="I41" s="5"/>
      <c r="J41" s="99">
        <f t="shared" si="2"/>
        <v>0</v>
      </c>
    </row>
    <row r="42" spans="1:10" ht="15.6" thickTop="1" thickBot="1" x14ac:dyDescent="0.35">
      <c r="A42" s="66" t="s">
        <v>102</v>
      </c>
      <c r="B42" s="32"/>
      <c r="C42" s="6"/>
      <c r="D42" s="32">
        <v>3.46</v>
      </c>
      <c r="E42" s="32">
        <v>3.46</v>
      </c>
      <c r="F42" s="5">
        <f t="shared" si="1"/>
        <v>0</v>
      </c>
      <c r="G42" s="5"/>
      <c r="H42" s="5"/>
      <c r="I42" s="5"/>
      <c r="J42" s="99">
        <f t="shared" si="2"/>
        <v>0</v>
      </c>
    </row>
    <row r="43" spans="1:10" ht="15.6" thickTop="1" thickBot="1" x14ac:dyDescent="0.35">
      <c r="A43" s="66" t="s">
        <v>103</v>
      </c>
      <c r="B43" s="32"/>
      <c r="C43" s="6"/>
      <c r="D43" s="32">
        <v>24.14</v>
      </c>
      <c r="E43" s="32">
        <v>24.69</v>
      </c>
      <c r="F43" s="5">
        <f t="shared" si="1"/>
        <v>0.55000000000000071</v>
      </c>
      <c r="G43" s="5"/>
      <c r="H43" s="5"/>
      <c r="I43" s="5"/>
      <c r="J43" s="99">
        <f t="shared" si="2"/>
        <v>7.7582352941176582</v>
      </c>
    </row>
    <row r="44" spans="1:10" ht="15.6" thickTop="1" thickBot="1" x14ac:dyDescent="0.35">
      <c r="A44" s="66" t="s">
        <v>104</v>
      </c>
      <c r="B44" s="32"/>
      <c r="C44" s="10"/>
      <c r="D44" s="32">
        <v>51.62</v>
      </c>
      <c r="E44" s="32">
        <v>52.04</v>
      </c>
      <c r="F44" s="5">
        <f t="shared" si="1"/>
        <v>0.42000000000000171</v>
      </c>
      <c r="G44" s="5"/>
      <c r="H44" s="5"/>
      <c r="I44" s="5"/>
      <c r="J44" s="99">
        <f t="shared" si="2"/>
        <v>5.9244705882353186</v>
      </c>
    </row>
    <row r="45" spans="1:10" ht="15.6" thickTop="1" thickBot="1" x14ac:dyDescent="0.35">
      <c r="A45" s="66" t="s">
        <v>105</v>
      </c>
      <c r="B45" s="32"/>
      <c r="C45" s="10"/>
      <c r="D45" s="32">
        <v>81.08</v>
      </c>
      <c r="E45" s="32">
        <v>84.6</v>
      </c>
      <c r="F45" s="5">
        <f>+E45-D45</f>
        <v>3.519999999999996</v>
      </c>
      <c r="G45" s="5"/>
      <c r="H45" s="5"/>
      <c r="I45" s="5"/>
      <c r="J45" s="99">
        <f t="shared" si="2"/>
        <v>49.65270588235289</v>
      </c>
    </row>
    <row r="46" spans="1:10" ht="15.6" thickTop="1" thickBot="1" x14ac:dyDescent="0.35">
      <c r="A46" s="66" t="s">
        <v>106</v>
      </c>
      <c r="B46" s="32"/>
      <c r="C46" s="10"/>
      <c r="D46" s="32">
        <v>88.34</v>
      </c>
      <c r="E46" s="32">
        <v>88.68</v>
      </c>
      <c r="F46" s="5">
        <f t="shared" si="1"/>
        <v>0.34000000000000341</v>
      </c>
      <c r="G46" s="5"/>
      <c r="H46" s="5"/>
      <c r="I46" s="5"/>
      <c r="J46" s="99">
        <f t="shared" si="2"/>
        <v>4.7960000000000482</v>
      </c>
    </row>
    <row r="47" spans="1:10" ht="15.6" thickTop="1" thickBot="1" x14ac:dyDescent="0.35">
      <c r="A47" s="66" t="s">
        <v>18</v>
      </c>
      <c r="B47" s="32"/>
      <c r="C47" s="10"/>
      <c r="D47" s="32">
        <v>2.0499999999999998</v>
      </c>
      <c r="E47" s="32">
        <v>2.0499999999999998</v>
      </c>
      <c r="F47" s="5">
        <f t="shared" si="1"/>
        <v>0</v>
      </c>
      <c r="G47" s="5"/>
      <c r="H47" s="5"/>
      <c r="I47" s="5"/>
      <c r="J47" s="99">
        <f t="shared" si="2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87.5</v>
      </c>
      <c r="E48" s="32">
        <v>88.07</v>
      </c>
      <c r="F48" s="5">
        <f t="shared" si="1"/>
        <v>0.56999999999999318</v>
      </c>
      <c r="G48" s="5"/>
      <c r="H48" s="5"/>
      <c r="I48" s="5"/>
      <c r="J48" s="99">
        <f t="shared" si="2"/>
        <v>8.0403529411763746</v>
      </c>
    </row>
    <row r="49" spans="1:10" ht="15.6" thickTop="1" thickBot="1" x14ac:dyDescent="0.35">
      <c r="A49" s="66" t="s">
        <v>107</v>
      </c>
      <c r="B49" s="32"/>
      <c r="C49" s="10"/>
      <c r="D49" s="32">
        <v>59.01</v>
      </c>
      <c r="E49" s="32">
        <v>61.61</v>
      </c>
      <c r="F49" s="5">
        <f t="shared" si="1"/>
        <v>2.6000000000000014</v>
      </c>
      <c r="G49" s="5"/>
      <c r="H49" s="5"/>
      <c r="I49" s="5"/>
      <c r="J49" s="99">
        <f t="shared" si="2"/>
        <v>36.675294117647084</v>
      </c>
    </row>
    <row r="50" spans="1:10" ht="15.6" thickTop="1" thickBot="1" x14ac:dyDescent="0.35">
      <c r="A50" s="66" t="s">
        <v>108</v>
      </c>
      <c r="B50" s="32"/>
      <c r="C50" s="10"/>
      <c r="D50" s="32">
        <v>6.95</v>
      </c>
      <c r="E50" s="32">
        <v>6.99</v>
      </c>
      <c r="F50" s="5">
        <f t="shared" si="1"/>
        <v>4.0000000000000036E-2</v>
      </c>
      <c r="G50" s="5"/>
      <c r="H50" s="5"/>
      <c r="I50" s="5"/>
      <c r="J50" s="99">
        <f t="shared" si="2"/>
        <v>0.56423529411764761</v>
      </c>
    </row>
    <row r="51" spans="1:10" ht="15.6" thickTop="1" thickBot="1" x14ac:dyDescent="0.35">
      <c r="A51" s="66" t="s">
        <v>20</v>
      </c>
      <c r="B51" s="32"/>
      <c r="C51" s="10"/>
      <c r="D51" s="32">
        <v>35.35</v>
      </c>
      <c r="E51" s="32">
        <v>36.47</v>
      </c>
      <c r="F51" s="5">
        <f t="shared" si="1"/>
        <v>1.1199999999999974</v>
      </c>
      <c r="G51" s="5"/>
      <c r="H51" s="5"/>
      <c r="I51" s="5"/>
      <c r="J51" s="99">
        <f t="shared" si="2"/>
        <v>15.798588235294083</v>
      </c>
    </row>
    <row r="52" spans="1:10" ht="15.6" thickTop="1" thickBot="1" x14ac:dyDescent="0.35">
      <c r="A52" s="66" t="s">
        <v>21</v>
      </c>
      <c r="B52" s="32"/>
      <c r="C52" s="10"/>
      <c r="D52" s="32">
        <v>8.4600000000000009</v>
      </c>
      <c r="E52" s="32">
        <v>9.06</v>
      </c>
      <c r="F52" s="5">
        <f t="shared" si="1"/>
        <v>0.59999999999999964</v>
      </c>
      <c r="G52" s="5"/>
      <c r="H52" s="5"/>
      <c r="I52" s="5"/>
      <c r="J52" s="99">
        <f t="shared" si="2"/>
        <v>8.4635294117647017</v>
      </c>
    </row>
    <row r="53" spans="1:10" ht="15.6" thickTop="1" thickBot="1" x14ac:dyDescent="0.35">
      <c r="A53" s="66" t="s">
        <v>22</v>
      </c>
      <c r="B53" s="32"/>
      <c r="C53" s="10"/>
      <c r="D53" s="32">
        <v>69.48</v>
      </c>
      <c r="E53" s="32">
        <v>70.92</v>
      </c>
      <c r="F53" s="5">
        <f t="shared" si="1"/>
        <v>1.4399999999999977</v>
      </c>
      <c r="G53" s="5"/>
      <c r="H53" s="5"/>
      <c r="I53" s="5"/>
      <c r="J53" s="99">
        <f t="shared" si="2"/>
        <v>20.312470588235264</v>
      </c>
    </row>
    <row r="54" spans="1:10" ht="15.6" thickTop="1" thickBot="1" x14ac:dyDescent="0.35">
      <c r="A54" s="66" t="s">
        <v>23</v>
      </c>
      <c r="B54" s="32"/>
      <c r="C54" s="10"/>
      <c r="D54" s="32">
        <v>16.75</v>
      </c>
      <c r="E54" s="32">
        <v>16.75</v>
      </c>
      <c r="F54" s="5">
        <f t="shared" si="1"/>
        <v>0</v>
      </c>
      <c r="G54" s="5"/>
      <c r="H54" s="5"/>
      <c r="I54" s="5"/>
      <c r="J54" s="99">
        <f t="shared" si="2"/>
        <v>0</v>
      </c>
    </row>
    <row r="55" spans="1:10" ht="15.6" thickTop="1" thickBot="1" x14ac:dyDescent="0.35">
      <c r="A55" s="66" t="s">
        <v>24</v>
      </c>
      <c r="B55" s="32"/>
      <c r="C55" s="10"/>
      <c r="D55" s="32">
        <v>14.35</v>
      </c>
      <c r="E55" s="32">
        <v>14.35</v>
      </c>
      <c r="F55" s="5">
        <f t="shared" si="1"/>
        <v>0</v>
      </c>
      <c r="G55" s="5"/>
      <c r="H55" s="5"/>
      <c r="I55" s="5"/>
      <c r="J55" s="99">
        <f t="shared" si="2"/>
        <v>0</v>
      </c>
    </row>
    <row r="56" spans="1:10" ht="15.6" thickTop="1" thickBot="1" x14ac:dyDescent="0.35">
      <c r="A56" s="66" t="s">
        <v>25</v>
      </c>
      <c r="B56" s="32"/>
      <c r="C56" s="10"/>
      <c r="D56" s="32">
        <v>2.31</v>
      </c>
      <c r="E56" s="32">
        <v>2.31</v>
      </c>
      <c r="F56" s="5">
        <f t="shared" si="1"/>
        <v>0</v>
      </c>
      <c r="G56" s="5"/>
      <c r="H56" s="5"/>
      <c r="I56" s="5"/>
      <c r="J56" s="99">
        <f t="shared" si="2"/>
        <v>0</v>
      </c>
    </row>
    <row r="57" spans="1:10" ht="15.6" thickTop="1" thickBot="1" x14ac:dyDescent="0.35">
      <c r="A57" s="66" t="s">
        <v>26</v>
      </c>
      <c r="B57" s="32"/>
      <c r="C57" s="10"/>
      <c r="D57" s="32">
        <v>25.01</v>
      </c>
      <c r="E57" s="32">
        <v>26.1</v>
      </c>
      <c r="F57" s="5">
        <f t="shared" si="1"/>
        <v>1.0899999999999999</v>
      </c>
      <c r="G57" s="5"/>
      <c r="H57" s="5"/>
      <c r="I57" s="5"/>
      <c r="J57" s="99">
        <f t="shared" si="2"/>
        <v>15.375411764705882</v>
      </c>
    </row>
    <row r="58" spans="1:10" ht="15.6" thickTop="1" thickBot="1" x14ac:dyDescent="0.35">
      <c r="A58" s="66" t="s">
        <v>27</v>
      </c>
      <c r="B58" s="32"/>
      <c r="C58" s="10"/>
      <c r="D58" s="32">
        <v>36.31</v>
      </c>
      <c r="E58" s="32">
        <v>36.99</v>
      </c>
      <c r="F58" s="5">
        <f t="shared" si="1"/>
        <v>0.67999999999999972</v>
      </c>
      <c r="G58" s="5"/>
      <c r="H58" s="5"/>
      <c r="I58" s="5"/>
      <c r="J58" s="99">
        <f t="shared" si="2"/>
        <v>9.591999999999997</v>
      </c>
    </row>
    <row r="59" spans="1:10" ht="15.6" thickTop="1" thickBot="1" x14ac:dyDescent="0.35">
      <c r="A59" s="66" t="s">
        <v>109</v>
      </c>
      <c r="B59" s="32"/>
      <c r="C59" s="10"/>
      <c r="D59" s="32">
        <v>0.97</v>
      </c>
      <c r="E59" s="32">
        <v>1.03</v>
      </c>
      <c r="F59" s="5">
        <f t="shared" si="1"/>
        <v>6.0000000000000053E-2</v>
      </c>
      <c r="G59" s="5"/>
      <c r="H59" s="5"/>
      <c r="I59" s="5"/>
      <c r="J59" s="99">
        <f t="shared" si="2"/>
        <v>0.84635294117647142</v>
      </c>
    </row>
    <row r="60" spans="1:10" ht="15.6" thickTop="1" thickBot="1" x14ac:dyDescent="0.35">
      <c r="A60" s="66" t="s">
        <v>28</v>
      </c>
      <c r="B60" s="32"/>
      <c r="C60" s="10"/>
      <c r="D60" s="32">
        <v>10.49</v>
      </c>
      <c r="E60" s="32">
        <v>10.49</v>
      </c>
      <c r="F60" s="5">
        <f t="shared" si="1"/>
        <v>0</v>
      </c>
      <c r="G60" s="5"/>
      <c r="H60" s="5"/>
      <c r="I60" s="5"/>
      <c r="J60" s="99">
        <f t="shared" si="2"/>
        <v>0</v>
      </c>
    </row>
    <row r="61" spans="1:10" ht="15.6" thickTop="1" thickBot="1" x14ac:dyDescent="0.35">
      <c r="A61" s="66" t="s">
        <v>29</v>
      </c>
      <c r="B61" s="32"/>
      <c r="C61" s="10"/>
      <c r="D61" s="32">
        <v>35.049999999999997</v>
      </c>
      <c r="E61" s="32">
        <v>35.049999999999997</v>
      </c>
      <c r="F61" s="5">
        <f t="shared" si="1"/>
        <v>0</v>
      </c>
      <c r="G61" s="5"/>
      <c r="H61" s="5"/>
      <c r="I61" s="5"/>
      <c r="J61" s="99">
        <f t="shared" si="2"/>
        <v>0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1"/>
        <v>0</v>
      </c>
      <c r="G62" s="5"/>
      <c r="H62" s="5"/>
      <c r="I62" s="5"/>
      <c r="J62" s="99">
        <f t="shared" si="2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16.53</v>
      </c>
      <c r="E63" s="32">
        <v>18.329999999999998</v>
      </c>
      <c r="F63" s="5">
        <f t="shared" si="1"/>
        <v>1.7999999999999972</v>
      </c>
      <c r="G63" s="5"/>
      <c r="H63" s="5"/>
      <c r="I63" s="5"/>
      <c r="J63" s="99">
        <f t="shared" si="2"/>
        <v>25.390588235294079</v>
      </c>
    </row>
    <row r="64" spans="1:10" ht="15.6" thickTop="1" thickBot="1" x14ac:dyDescent="0.35">
      <c r="A64" s="66" t="s">
        <v>32</v>
      </c>
      <c r="B64" s="32"/>
      <c r="C64" s="10"/>
      <c r="D64" s="32">
        <v>44.68</v>
      </c>
      <c r="E64" s="32">
        <v>45.61</v>
      </c>
      <c r="F64" s="5">
        <f t="shared" si="1"/>
        <v>0.92999999999999972</v>
      </c>
      <c r="G64" s="5"/>
      <c r="H64" s="5"/>
      <c r="I64" s="5"/>
      <c r="J64" s="99">
        <f t="shared" si="2"/>
        <v>13.118470588235292</v>
      </c>
    </row>
    <row r="65" spans="1:10" ht="15.6" thickTop="1" thickBot="1" x14ac:dyDescent="0.35">
      <c r="A65" s="66" t="s">
        <v>33</v>
      </c>
      <c r="B65" s="32"/>
      <c r="C65" s="10"/>
      <c r="D65" s="32">
        <v>24.57</v>
      </c>
      <c r="E65" s="32">
        <v>24.89</v>
      </c>
      <c r="F65" s="5">
        <f t="shared" si="1"/>
        <v>0.32000000000000028</v>
      </c>
      <c r="G65" s="5"/>
      <c r="H65" s="5"/>
      <c r="I65" s="5"/>
      <c r="J65" s="99">
        <f t="shared" si="2"/>
        <v>4.5138823529411809</v>
      </c>
    </row>
    <row r="66" spans="1:10" ht="15.6" thickTop="1" thickBot="1" x14ac:dyDescent="0.35">
      <c r="A66" s="66" t="s">
        <v>34</v>
      </c>
      <c r="B66" s="32"/>
      <c r="C66" s="10"/>
      <c r="D66" s="32">
        <v>19.440000000000001</v>
      </c>
      <c r="E66" s="32">
        <v>19.87</v>
      </c>
      <c r="F66" s="5">
        <f t="shared" si="1"/>
        <v>0.42999999999999972</v>
      </c>
      <c r="G66" s="5"/>
      <c r="H66" s="5"/>
      <c r="I66" s="5"/>
      <c r="J66" s="99">
        <f t="shared" si="2"/>
        <v>6.0655294117647021</v>
      </c>
    </row>
    <row r="67" spans="1:10" ht="15.6" thickTop="1" thickBot="1" x14ac:dyDescent="0.35">
      <c r="A67" s="66" t="s">
        <v>110</v>
      </c>
      <c r="B67" s="32"/>
      <c r="C67" s="10"/>
      <c r="D67" s="32">
        <v>1</v>
      </c>
      <c r="E67" s="32">
        <v>1</v>
      </c>
      <c r="F67" s="5">
        <f t="shared" si="1"/>
        <v>0</v>
      </c>
      <c r="G67" s="5"/>
      <c r="H67" s="5"/>
      <c r="I67" s="5"/>
      <c r="J67" s="99">
        <f t="shared" si="2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58.08</v>
      </c>
      <c r="E68" s="32">
        <v>58.92</v>
      </c>
      <c r="F68" s="5">
        <f t="shared" si="1"/>
        <v>0.84000000000000341</v>
      </c>
      <c r="G68" s="5"/>
      <c r="H68" s="5"/>
      <c r="I68" s="5"/>
      <c r="J68" s="99">
        <f t="shared" si="2"/>
        <v>11.848941176470637</v>
      </c>
    </row>
    <row r="69" spans="1:10" ht="15.6" thickTop="1" thickBot="1" x14ac:dyDescent="0.35">
      <c r="A69" s="66" t="s">
        <v>111</v>
      </c>
      <c r="B69" s="32"/>
      <c r="C69" s="10"/>
      <c r="D69" s="32">
        <v>1.41</v>
      </c>
      <c r="E69" s="32">
        <v>1.41</v>
      </c>
      <c r="F69" s="5">
        <f t="shared" si="1"/>
        <v>0</v>
      </c>
      <c r="G69" s="5"/>
      <c r="H69" s="5"/>
      <c r="I69" s="5"/>
      <c r="J69" s="99">
        <f t="shared" si="2"/>
        <v>0</v>
      </c>
    </row>
    <row r="70" spans="1:10" ht="15.6" thickTop="1" thickBot="1" x14ac:dyDescent="0.35">
      <c r="A70" s="66" t="s">
        <v>36</v>
      </c>
      <c r="B70" s="32"/>
      <c r="C70" s="10"/>
      <c r="D70" s="32">
        <v>57.99</v>
      </c>
      <c r="E70" s="32">
        <v>57.99</v>
      </c>
      <c r="F70" s="5">
        <f t="shared" si="1"/>
        <v>0</v>
      </c>
      <c r="G70" s="5"/>
      <c r="H70" s="5"/>
      <c r="I70" s="5"/>
      <c r="J70" s="99">
        <f t="shared" si="2"/>
        <v>0</v>
      </c>
    </row>
    <row r="71" spans="1:10" ht="15.6" thickTop="1" thickBot="1" x14ac:dyDescent="0.35">
      <c r="A71" s="66" t="s">
        <v>37</v>
      </c>
      <c r="B71" s="32"/>
      <c r="C71" s="10"/>
      <c r="D71" s="32">
        <v>24.04</v>
      </c>
      <c r="E71" s="32">
        <v>24.04</v>
      </c>
      <c r="F71" s="5">
        <f t="shared" si="1"/>
        <v>0</v>
      </c>
      <c r="G71" s="5"/>
      <c r="H71" s="5"/>
      <c r="I71" s="5"/>
      <c r="J71" s="99">
        <f t="shared" si="2"/>
        <v>0</v>
      </c>
    </row>
    <row r="72" spans="1:10" ht="15.6" thickTop="1" thickBot="1" x14ac:dyDescent="0.35">
      <c r="A72" s="66" t="s">
        <v>38</v>
      </c>
      <c r="B72" s="32"/>
      <c r="C72" s="10"/>
      <c r="D72" s="32">
        <v>2.38</v>
      </c>
      <c r="E72" s="32">
        <v>2.38</v>
      </c>
      <c r="F72" s="5">
        <f t="shared" si="1"/>
        <v>0</v>
      </c>
      <c r="G72" s="5"/>
      <c r="H72" s="5"/>
      <c r="I72" s="5"/>
      <c r="J72" s="99">
        <f t="shared" si="2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1.5</v>
      </c>
      <c r="E73" s="32">
        <v>1.5</v>
      </c>
      <c r="F73" s="5">
        <f t="shared" si="1"/>
        <v>0</v>
      </c>
      <c r="G73" s="5"/>
      <c r="H73" s="5"/>
      <c r="I73" s="5"/>
      <c r="J73" s="99">
        <f t="shared" si="2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2.99</v>
      </c>
      <c r="E74" s="32">
        <v>2.99</v>
      </c>
      <c r="F74" s="5">
        <f t="shared" si="1"/>
        <v>0</v>
      </c>
      <c r="G74" s="5"/>
      <c r="H74" s="5"/>
      <c r="I74" s="5"/>
      <c r="J74" s="99">
        <f t="shared" si="2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1.2</v>
      </c>
      <c r="E75" s="32">
        <v>1.2</v>
      </c>
      <c r="F75" s="5">
        <f t="shared" si="1"/>
        <v>0</v>
      </c>
      <c r="G75" s="5"/>
      <c r="H75" s="5"/>
      <c r="I75" s="5"/>
      <c r="J75" s="99">
        <f t="shared" si="2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17.96</v>
      </c>
      <c r="E76" s="32">
        <v>18.190000000000001</v>
      </c>
      <c r="F76" s="5">
        <f t="shared" si="1"/>
        <v>0.23000000000000043</v>
      </c>
      <c r="G76" s="5"/>
      <c r="H76" s="5"/>
      <c r="I76" s="5"/>
      <c r="J76" s="99">
        <f t="shared" si="2"/>
        <v>3.2443529411764769</v>
      </c>
    </row>
    <row r="77" spans="1:10" ht="15.6" thickTop="1" thickBot="1" x14ac:dyDescent="0.35">
      <c r="A77" s="66" t="s">
        <v>114</v>
      </c>
      <c r="B77" s="32"/>
      <c r="C77" s="10"/>
      <c r="D77" s="32">
        <v>10.050000000000001</v>
      </c>
      <c r="E77" s="32">
        <v>10.050000000000001</v>
      </c>
      <c r="F77" s="5">
        <f t="shared" si="1"/>
        <v>0</v>
      </c>
      <c r="G77" s="5"/>
      <c r="H77" s="5"/>
      <c r="I77" s="5"/>
      <c r="J77" s="99">
        <f t="shared" si="2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1.97</v>
      </c>
      <c r="E78" s="32">
        <v>1.97</v>
      </c>
      <c r="F78" s="5">
        <f t="shared" si="1"/>
        <v>0</v>
      </c>
      <c r="G78" s="5"/>
      <c r="H78" s="5"/>
      <c r="I78" s="5"/>
      <c r="J78" s="99">
        <f t="shared" si="2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5.71</v>
      </c>
      <c r="E79" s="32">
        <v>5.71</v>
      </c>
      <c r="F79" s="5">
        <f t="shared" si="1"/>
        <v>0</v>
      </c>
      <c r="G79" s="5"/>
      <c r="H79" s="5"/>
      <c r="I79" s="5"/>
      <c r="J79" s="99">
        <f t="shared" si="2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3.72</v>
      </c>
      <c r="E80" s="32">
        <v>3.72</v>
      </c>
      <c r="F80" s="5">
        <f t="shared" si="1"/>
        <v>0</v>
      </c>
      <c r="G80" s="5"/>
      <c r="H80" s="5"/>
      <c r="I80" s="5"/>
      <c r="J80" s="99">
        <f t="shared" si="2"/>
        <v>0</v>
      </c>
    </row>
    <row r="81" spans="1:11" ht="15.6" thickTop="1" thickBot="1" x14ac:dyDescent="0.35">
      <c r="A81" s="66" t="s">
        <v>42</v>
      </c>
      <c r="B81" s="32"/>
      <c r="C81" s="10"/>
      <c r="D81" s="32">
        <v>7.08</v>
      </c>
      <c r="E81" s="32">
        <v>7.08</v>
      </c>
      <c r="F81" s="5">
        <f t="shared" si="1"/>
        <v>0</v>
      </c>
      <c r="G81" s="5"/>
      <c r="H81" s="5"/>
      <c r="I81" s="5"/>
      <c r="J81" s="99">
        <f t="shared" si="2"/>
        <v>0</v>
      </c>
    </row>
    <row r="82" spans="1:11" ht="15" thickTop="1" x14ac:dyDescent="0.3">
      <c r="A82" s="66" t="s">
        <v>117</v>
      </c>
      <c r="B82" s="32"/>
      <c r="C82" s="10"/>
      <c r="D82" s="32">
        <v>1.57</v>
      </c>
      <c r="E82" s="32">
        <v>1.57</v>
      </c>
      <c r="F82" s="5">
        <f t="shared" si="1"/>
        <v>0</v>
      </c>
      <c r="G82" s="5"/>
      <c r="H82" s="5"/>
      <c r="I82" s="5"/>
      <c r="J82" s="99">
        <f t="shared" si="2"/>
        <v>0</v>
      </c>
      <c r="K82" s="56">
        <f>SUM(J14:J82)</f>
        <v>509.54599999999982</v>
      </c>
    </row>
    <row r="83" spans="1:11" x14ac:dyDescent="0.3">
      <c r="A83" s="68" t="s">
        <v>43</v>
      </c>
      <c r="B83" s="32"/>
      <c r="C83" s="10"/>
      <c r="D83" s="32">
        <v>257.86</v>
      </c>
      <c r="E83" s="32">
        <v>258.70999999999998</v>
      </c>
      <c r="F83" s="5">
        <f t="shared" si="1"/>
        <v>0.84999999999996589</v>
      </c>
      <c r="G83" s="5"/>
      <c r="H83" s="5"/>
      <c r="I83" s="5"/>
      <c r="J83" s="7">
        <f>+F83*H$5</f>
        <v>2.9979900744415673</v>
      </c>
    </row>
    <row r="84" spans="1:11" x14ac:dyDescent="0.3">
      <c r="A84" s="68" t="s">
        <v>44</v>
      </c>
      <c r="B84" s="32"/>
      <c r="C84" s="10"/>
      <c r="D84" s="32">
        <v>264.56</v>
      </c>
      <c r="E84" s="32">
        <v>272.12</v>
      </c>
      <c r="F84" s="5">
        <f t="shared" si="1"/>
        <v>7.5600000000000023</v>
      </c>
      <c r="G84" s="33"/>
      <c r="H84" s="5"/>
      <c r="I84" s="5"/>
      <c r="J84" s="7">
        <f t="shared" ref="J84:J147" si="3">+F84*H$5</f>
        <v>26.664476426799016</v>
      </c>
    </row>
    <row r="85" spans="1:11" x14ac:dyDescent="0.3">
      <c r="A85" s="68" t="s">
        <v>118</v>
      </c>
      <c r="B85" s="32"/>
      <c r="C85" s="10"/>
      <c r="D85" s="32">
        <v>346.01</v>
      </c>
      <c r="E85" s="32">
        <v>356.77</v>
      </c>
      <c r="F85" s="5">
        <f t="shared" si="1"/>
        <v>10.759999999999991</v>
      </c>
      <c r="G85" s="33"/>
      <c r="H85" s="5"/>
      <c r="I85" s="5"/>
      <c r="J85" s="7">
        <f t="shared" si="3"/>
        <v>37.951027295285328</v>
      </c>
    </row>
    <row r="86" spans="1:11" x14ac:dyDescent="0.3">
      <c r="A86" s="68" t="s">
        <v>119</v>
      </c>
      <c r="B86" s="32"/>
      <c r="C86" s="10"/>
      <c r="D86" s="32">
        <v>108.1</v>
      </c>
      <c r="E86" s="32">
        <v>111.94</v>
      </c>
      <c r="F86" s="5">
        <f t="shared" si="1"/>
        <v>3.8400000000000034</v>
      </c>
      <c r="G86" s="33"/>
      <c r="H86" s="5"/>
      <c r="I86" s="5"/>
      <c r="J86" s="7">
        <f t="shared" si="3"/>
        <v>13.543861042183636</v>
      </c>
    </row>
    <row r="87" spans="1:11" x14ac:dyDescent="0.3">
      <c r="A87" s="68" t="s">
        <v>45</v>
      </c>
      <c r="B87" s="32"/>
      <c r="C87" s="10"/>
      <c r="D87" s="32">
        <v>209.67</v>
      </c>
      <c r="E87" s="32">
        <v>209.67</v>
      </c>
      <c r="F87" s="5">
        <f t="shared" si="1"/>
        <v>0</v>
      </c>
      <c r="G87" s="33"/>
      <c r="H87" s="5"/>
      <c r="I87" s="5"/>
      <c r="J87" s="7">
        <f t="shared" si="3"/>
        <v>0</v>
      </c>
    </row>
    <row r="88" spans="1:11" x14ac:dyDescent="0.3">
      <c r="A88" s="68" t="s">
        <v>46</v>
      </c>
      <c r="B88" s="32"/>
      <c r="C88" s="10"/>
      <c r="D88" s="32">
        <v>400.42</v>
      </c>
      <c r="E88" s="32">
        <v>406.24</v>
      </c>
      <c r="F88" s="5">
        <f t="shared" si="1"/>
        <v>5.8199999999999932</v>
      </c>
      <c r="G88" s="33"/>
      <c r="H88" s="5"/>
      <c r="I88" s="5"/>
      <c r="J88" s="7">
        <f t="shared" si="3"/>
        <v>20.52741439205953</v>
      </c>
    </row>
    <row r="89" spans="1:11" x14ac:dyDescent="0.3">
      <c r="A89" s="68" t="s">
        <v>47</v>
      </c>
      <c r="B89" s="32"/>
      <c r="C89" s="10"/>
      <c r="D89" s="32">
        <v>83.79</v>
      </c>
      <c r="E89" s="32">
        <v>88.92</v>
      </c>
      <c r="F89" s="5">
        <f t="shared" si="1"/>
        <v>5.1299999999999955</v>
      </c>
      <c r="G89" s="33"/>
      <c r="H89" s="5"/>
      <c r="I89" s="5"/>
      <c r="J89" s="7">
        <f t="shared" si="3"/>
        <v>18.093751861042168</v>
      </c>
    </row>
    <row r="90" spans="1:11" x14ac:dyDescent="0.3">
      <c r="A90" s="68" t="s">
        <v>48</v>
      </c>
      <c r="B90" s="32"/>
      <c r="C90" s="10"/>
      <c r="D90" s="32">
        <v>353.75</v>
      </c>
      <c r="E90" s="32">
        <v>362.2</v>
      </c>
      <c r="F90" s="5">
        <f t="shared" si="1"/>
        <v>8.4499999999999886</v>
      </c>
      <c r="G90" s="33"/>
      <c r="H90" s="5"/>
      <c r="I90" s="5"/>
      <c r="J90" s="7">
        <f t="shared" si="3"/>
        <v>29.803548387096736</v>
      </c>
    </row>
    <row r="91" spans="1:11" x14ac:dyDescent="0.3">
      <c r="A91" s="68" t="s">
        <v>49</v>
      </c>
      <c r="B91" s="32"/>
      <c r="C91" s="10"/>
      <c r="D91" s="32">
        <v>409.96</v>
      </c>
      <c r="E91" s="32">
        <v>419.53</v>
      </c>
      <c r="F91" s="5">
        <f t="shared" si="1"/>
        <v>9.5699999999999932</v>
      </c>
      <c r="G91" s="33"/>
      <c r="H91" s="5"/>
      <c r="I91" s="5"/>
      <c r="J91" s="7">
        <f t="shared" si="3"/>
        <v>33.753841191066975</v>
      </c>
    </row>
    <row r="92" spans="1:11" x14ac:dyDescent="0.3">
      <c r="A92" s="68" t="s">
        <v>50</v>
      </c>
      <c r="B92" s="32"/>
      <c r="C92" s="10"/>
      <c r="D92" s="32">
        <v>571.01</v>
      </c>
      <c r="E92" s="32">
        <v>573.15</v>
      </c>
      <c r="F92" s="5">
        <f t="shared" si="1"/>
        <v>2.1399999999999864</v>
      </c>
      <c r="G92" s="33"/>
      <c r="H92" s="5"/>
      <c r="I92" s="5"/>
      <c r="J92" s="7">
        <f t="shared" si="3"/>
        <v>7.5478808933002002</v>
      </c>
    </row>
    <row r="93" spans="1:11" x14ac:dyDescent="0.3">
      <c r="A93" s="68" t="s">
        <v>51</v>
      </c>
      <c r="B93" s="32"/>
      <c r="C93" s="10"/>
      <c r="D93" s="32">
        <v>187.01</v>
      </c>
      <c r="E93" s="32">
        <v>191.26</v>
      </c>
      <c r="F93" s="5">
        <f t="shared" si="1"/>
        <v>4.25</v>
      </c>
      <c r="G93" s="33"/>
      <c r="H93" s="5"/>
      <c r="I93" s="5"/>
      <c r="J93" s="7">
        <f t="shared" si="3"/>
        <v>14.989950372208437</v>
      </c>
    </row>
    <row r="94" spans="1:11" x14ac:dyDescent="0.3">
      <c r="A94" s="68" t="s">
        <v>52</v>
      </c>
      <c r="B94" s="32"/>
      <c r="C94" s="10"/>
      <c r="D94" s="32">
        <v>141.15</v>
      </c>
      <c r="E94" s="32">
        <v>146.41999999999999</v>
      </c>
      <c r="F94" s="5">
        <f t="shared" si="1"/>
        <v>5.2699999999999818</v>
      </c>
      <c r="G94" s="33"/>
      <c r="H94" s="5"/>
      <c r="I94" s="5"/>
      <c r="J94" s="7">
        <f t="shared" si="3"/>
        <v>18.587538461538397</v>
      </c>
    </row>
    <row r="95" spans="1:11" x14ac:dyDescent="0.3">
      <c r="A95" s="68" t="s">
        <v>120</v>
      </c>
      <c r="B95" s="32"/>
      <c r="C95" s="10"/>
      <c r="D95" s="32">
        <v>635.29999999999995</v>
      </c>
      <c r="E95" s="32">
        <v>648.09</v>
      </c>
      <c r="F95" s="5">
        <f t="shared" si="1"/>
        <v>12.790000000000077</v>
      </c>
      <c r="G95" s="33"/>
      <c r="H95" s="5"/>
      <c r="I95" s="5"/>
      <c r="J95" s="7">
        <f t="shared" si="3"/>
        <v>45.110933002481666</v>
      </c>
    </row>
    <row r="96" spans="1:11" x14ac:dyDescent="0.3">
      <c r="A96" s="68" t="s">
        <v>53</v>
      </c>
      <c r="B96" s="32"/>
      <c r="C96" s="10"/>
      <c r="D96" s="32">
        <v>271.43</v>
      </c>
      <c r="E96" s="32">
        <v>271.43</v>
      </c>
      <c r="F96" s="5">
        <f t="shared" si="1"/>
        <v>0</v>
      </c>
      <c r="G96" s="33"/>
      <c r="H96" s="5"/>
      <c r="I96" s="5"/>
      <c r="J96" s="7">
        <f t="shared" si="3"/>
        <v>0</v>
      </c>
    </row>
    <row r="97" spans="1:11" x14ac:dyDescent="0.3">
      <c r="A97" s="68" t="s">
        <v>121</v>
      </c>
      <c r="B97" s="32"/>
      <c r="C97" s="10"/>
      <c r="D97" s="32">
        <v>177.79</v>
      </c>
      <c r="E97" s="32">
        <v>179.74</v>
      </c>
      <c r="F97" s="5">
        <f t="shared" ref="F97:F151" si="4">+E97-D97</f>
        <v>1.9500000000000171</v>
      </c>
      <c r="G97" s="33"/>
      <c r="H97" s="5"/>
      <c r="I97" s="5"/>
      <c r="J97" s="7">
        <f t="shared" si="3"/>
        <v>6.8777419354839315</v>
      </c>
    </row>
    <row r="98" spans="1:11" x14ac:dyDescent="0.3">
      <c r="A98" s="68" t="s">
        <v>54</v>
      </c>
      <c r="B98" s="32"/>
      <c r="C98" s="10"/>
      <c r="D98" s="32">
        <v>156.32</v>
      </c>
      <c r="E98" s="32">
        <v>161.56</v>
      </c>
      <c r="F98" s="5">
        <f t="shared" si="4"/>
        <v>5.2400000000000091</v>
      </c>
      <c r="G98" s="33"/>
      <c r="H98" s="5"/>
      <c r="I98" s="5"/>
      <c r="J98" s="7">
        <f t="shared" si="3"/>
        <v>18.481727047146435</v>
      </c>
    </row>
    <row r="99" spans="1:11" x14ac:dyDescent="0.3">
      <c r="A99" s="68" t="s">
        <v>55</v>
      </c>
      <c r="B99" s="32"/>
      <c r="C99" s="10"/>
      <c r="D99" s="32">
        <v>234.47</v>
      </c>
      <c r="E99" s="32">
        <v>242.14</v>
      </c>
      <c r="F99" s="5">
        <f t="shared" si="4"/>
        <v>7.6699999999999875</v>
      </c>
      <c r="G99" s="33"/>
      <c r="H99" s="5"/>
      <c r="I99" s="5"/>
      <c r="J99" s="7">
        <f t="shared" si="3"/>
        <v>27.052451612903184</v>
      </c>
    </row>
    <row r="100" spans="1:11" x14ac:dyDescent="0.3">
      <c r="A100" s="68" t="s">
        <v>122</v>
      </c>
      <c r="B100" s="32"/>
      <c r="C100" s="10"/>
      <c r="D100" s="32">
        <v>195.46</v>
      </c>
      <c r="E100" s="32">
        <v>218.06</v>
      </c>
      <c r="F100" s="5">
        <f t="shared" si="4"/>
        <v>22.599999999999994</v>
      </c>
      <c r="G100" s="33"/>
      <c r="H100" s="5"/>
      <c r="I100" s="5"/>
      <c r="J100" s="7">
        <f t="shared" si="3"/>
        <v>79.711265508684846</v>
      </c>
    </row>
    <row r="101" spans="1:11" x14ac:dyDescent="0.3">
      <c r="A101" s="68" t="s">
        <v>56</v>
      </c>
      <c r="B101" s="32"/>
      <c r="C101" s="10"/>
      <c r="D101" s="32">
        <v>254.38</v>
      </c>
      <c r="E101" s="32">
        <v>259.20999999999998</v>
      </c>
      <c r="F101" s="5">
        <f t="shared" si="4"/>
        <v>4.8299999999999841</v>
      </c>
      <c r="G101" s="33"/>
      <c r="H101" s="5"/>
      <c r="I101" s="5"/>
      <c r="J101" s="7">
        <f t="shared" si="3"/>
        <v>17.035637717121531</v>
      </c>
    </row>
    <row r="102" spans="1:11" x14ac:dyDescent="0.3">
      <c r="A102" s="66" t="s">
        <v>57</v>
      </c>
      <c r="B102" s="32"/>
      <c r="C102" s="10"/>
      <c r="D102" s="32">
        <v>345.86</v>
      </c>
      <c r="E102" s="32">
        <v>356.59</v>
      </c>
      <c r="F102" s="5">
        <f t="shared" si="4"/>
        <v>10.729999999999961</v>
      </c>
      <c r="G102" s="33"/>
      <c r="H102" s="5"/>
      <c r="I102" s="5"/>
      <c r="J102" s="7">
        <f t="shared" si="3"/>
        <v>37.845215880893164</v>
      </c>
    </row>
    <row r="103" spans="1:11" x14ac:dyDescent="0.3">
      <c r="A103" s="66" t="s">
        <v>58</v>
      </c>
      <c r="B103" s="32"/>
      <c r="C103" s="10"/>
      <c r="D103" s="32">
        <v>5.07</v>
      </c>
      <c r="E103" s="32">
        <v>5.07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1" x14ac:dyDescent="0.3">
      <c r="A104" s="68" t="s">
        <v>59</v>
      </c>
      <c r="B104" s="32"/>
      <c r="C104" s="10"/>
      <c r="D104" s="32">
        <v>981.6</v>
      </c>
      <c r="E104" s="32">
        <v>993.29</v>
      </c>
      <c r="F104" s="5">
        <f t="shared" si="4"/>
        <v>11.689999999999941</v>
      </c>
      <c r="G104" s="33"/>
      <c r="H104" s="5"/>
      <c r="I104" s="5"/>
      <c r="J104" s="7">
        <f t="shared" si="3"/>
        <v>41.231181141439002</v>
      </c>
    </row>
    <row r="105" spans="1:11" x14ac:dyDescent="0.3">
      <c r="A105" s="68" t="s">
        <v>60</v>
      </c>
      <c r="B105" s="32"/>
      <c r="C105" s="10"/>
      <c r="D105" s="32">
        <v>191.56</v>
      </c>
      <c r="E105" s="32">
        <v>192.72</v>
      </c>
      <c r="F105" s="5">
        <f t="shared" si="4"/>
        <v>1.1599999999999966</v>
      </c>
      <c r="G105" s="33"/>
      <c r="H105" s="5"/>
      <c r="I105" s="5"/>
      <c r="J105" s="7">
        <f t="shared" si="3"/>
        <v>4.0913746898262913</v>
      </c>
    </row>
    <row r="106" spans="1:11" x14ac:dyDescent="0.3">
      <c r="A106" s="68" t="s">
        <v>61</v>
      </c>
      <c r="B106" s="32"/>
      <c r="C106" s="10"/>
      <c r="D106" s="32">
        <v>191.6</v>
      </c>
      <c r="E106" s="32">
        <v>193.8</v>
      </c>
      <c r="F106" s="5">
        <f t="shared" si="4"/>
        <v>2.2000000000000171</v>
      </c>
      <c r="G106" s="33"/>
      <c r="H106" s="5"/>
      <c r="I106" s="5"/>
      <c r="J106" s="7">
        <f t="shared" si="3"/>
        <v>7.7595037220844274</v>
      </c>
    </row>
    <row r="107" spans="1:11" x14ac:dyDescent="0.3">
      <c r="A107" s="68" t="s">
        <v>62</v>
      </c>
      <c r="B107" s="32"/>
      <c r="C107" s="10"/>
      <c r="D107" s="32">
        <v>728.86</v>
      </c>
      <c r="E107" s="32">
        <v>733.47</v>
      </c>
      <c r="F107" s="5">
        <f t="shared" si="4"/>
        <v>4.6100000000000136</v>
      </c>
      <c r="G107" s="33"/>
      <c r="H107" s="5"/>
      <c r="I107" s="5"/>
      <c r="J107" s="7">
        <f t="shared" si="3"/>
        <v>16.2596873449132</v>
      </c>
    </row>
    <row r="108" spans="1:11" x14ac:dyDescent="0.3">
      <c r="A108" s="68" t="s">
        <v>63</v>
      </c>
      <c r="B108" s="32"/>
      <c r="C108" s="10"/>
      <c r="D108" s="32">
        <v>341.09</v>
      </c>
      <c r="E108" s="32">
        <v>342.16</v>
      </c>
      <c r="F108" s="5">
        <f t="shared" si="4"/>
        <v>1.07000000000005</v>
      </c>
      <c r="G108" s="33"/>
      <c r="H108" s="5"/>
      <c r="I108" s="5"/>
      <c r="J108" s="7">
        <f t="shared" si="3"/>
        <v>3.7739404466503008</v>
      </c>
    </row>
    <row r="109" spans="1:11" x14ac:dyDescent="0.3">
      <c r="A109" s="68" t="s">
        <v>123</v>
      </c>
      <c r="B109" s="32"/>
      <c r="C109" s="10"/>
      <c r="D109" s="32">
        <v>130.65</v>
      </c>
      <c r="E109" s="32">
        <v>140.29</v>
      </c>
      <c r="F109" s="5">
        <f t="shared" si="4"/>
        <v>9.6399999999999864</v>
      </c>
      <c r="G109" s="33"/>
      <c r="H109" s="5"/>
      <c r="I109" s="5"/>
      <c r="J109" s="7">
        <f t="shared" si="3"/>
        <v>34.000734491315093</v>
      </c>
    </row>
    <row r="110" spans="1:11" x14ac:dyDescent="0.3">
      <c r="A110" s="68" t="s">
        <v>64</v>
      </c>
      <c r="B110" s="32"/>
      <c r="C110" s="10"/>
      <c r="D110" s="32">
        <v>146.75</v>
      </c>
      <c r="E110" s="32">
        <v>150.83000000000001</v>
      </c>
      <c r="F110" s="5">
        <f t="shared" si="4"/>
        <v>4.0800000000000125</v>
      </c>
      <c r="G110" s="33"/>
      <c r="H110" s="5"/>
      <c r="I110" s="5"/>
      <c r="J110" s="7">
        <f t="shared" si="3"/>
        <v>14.390352357320143</v>
      </c>
      <c r="K110" s="149"/>
    </row>
    <row r="111" spans="1:11" x14ac:dyDescent="0.3">
      <c r="A111" s="68" t="s">
        <v>65</v>
      </c>
      <c r="B111" s="32"/>
      <c r="C111" s="10"/>
      <c r="D111" s="32">
        <v>313.22000000000003</v>
      </c>
      <c r="E111" s="32">
        <v>314.52</v>
      </c>
      <c r="F111" s="5">
        <f t="shared" si="4"/>
        <v>1.2999999999999545</v>
      </c>
      <c r="G111" s="33"/>
      <c r="H111" s="5"/>
      <c r="I111" s="5"/>
      <c r="J111" s="7">
        <f t="shared" si="3"/>
        <v>4.5851612903224206</v>
      </c>
    </row>
    <row r="112" spans="1:11" x14ac:dyDescent="0.3">
      <c r="A112" s="68" t="s">
        <v>66</v>
      </c>
      <c r="B112" s="32"/>
      <c r="C112" s="10"/>
      <c r="D112" s="32">
        <v>120.67</v>
      </c>
      <c r="E112" s="32">
        <v>121.05</v>
      </c>
      <c r="F112" s="5">
        <f t="shared" si="4"/>
        <v>0.37999999999999545</v>
      </c>
      <c r="G112" s="33"/>
      <c r="H112" s="5"/>
      <c r="I112" s="5"/>
      <c r="J112" s="7">
        <f t="shared" si="3"/>
        <v>1.3402779156327385</v>
      </c>
    </row>
    <row r="113" spans="1:10" x14ac:dyDescent="0.3">
      <c r="A113" s="68" t="s">
        <v>124</v>
      </c>
      <c r="B113" s="32"/>
      <c r="C113" s="10"/>
      <c r="D113" s="32">
        <v>75.39</v>
      </c>
      <c r="E113" s="32">
        <v>77.39</v>
      </c>
      <c r="F113" s="5">
        <f t="shared" si="4"/>
        <v>2</v>
      </c>
      <c r="G113" s="33"/>
      <c r="H113" s="5"/>
      <c r="I113" s="5"/>
      <c r="J113" s="7">
        <f t="shared" si="3"/>
        <v>7.0540942928039705</v>
      </c>
    </row>
    <row r="114" spans="1:10" x14ac:dyDescent="0.3">
      <c r="A114" s="68" t="s">
        <v>67</v>
      </c>
      <c r="B114" s="32"/>
      <c r="C114" s="10"/>
      <c r="D114" s="32">
        <v>111.55</v>
      </c>
      <c r="E114" s="32">
        <v>118.11</v>
      </c>
      <c r="F114" s="5">
        <f t="shared" si="4"/>
        <v>6.5600000000000023</v>
      </c>
      <c r="G114" s="33"/>
      <c r="H114" s="5"/>
      <c r="I114" s="5"/>
      <c r="J114" s="7">
        <f t="shared" si="3"/>
        <v>23.137429280397033</v>
      </c>
    </row>
    <row r="115" spans="1:10" x14ac:dyDescent="0.3">
      <c r="A115" s="51" t="s">
        <v>68</v>
      </c>
      <c r="B115" s="32"/>
      <c r="C115" s="51"/>
      <c r="D115" s="9">
        <v>301.20999999999998</v>
      </c>
      <c r="E115" s="9">
        <v>309.27</v>
      </c>
      <c r="F115" s="5">
        <f t="shared" si="4"/>
        <v>8.0600000000000023</v>
      </c>
      <c r="G115" s="33"/>
      <c r="H115" s="5"/>
      <c r="I115" s="5"/>
      <c r="J115" s="7">
        <f t="shared" si="3"/>
        <v>28.428000000000008</v>
      </c>
    </row>
    <row r="116" spans="1:10" x14ac:dyDescent="0.3">
      <c r="A116" s="68" t="s">
        <v>125</v>
      </c>
      <c r="B116" s="32"/>
      <c r="C116" s="10"/>
      <c r="D116" s="32">
        <v>366.85</v>
      </c>
      <c r="E116" s="32">
        <v>377.86</v>
      </c>
      <c r="F116" s="5">
        <f t="shared" si="4"/>
        <v>11.009999999999991</v>
      </c>
      <c r="G116" s="33"/>
      <c r="H116" s="5"/>
      <c r="I116" s="5"/>
      <c r="J116" s="7">
        <f t="shared" si="3"/>
        <v>38.832789081885828</v>
      </c>
    </row>
    <row r="117" spans="1:10" x14ac:dyDescent="0.3">
      <c r="A117" s="68" t="s">
        <v>126</v>
      </c>
      <c r="B117" s="9"/>
      <c r="C117" s="10"/>
      <c r="D117" s="32">
        <v>169.66</v>
      </c>
      <c r="E117" s="32">
        <v>172.91</v>
      </c>
      <c r="F117" s="5">
        <f t="shared" si="4"/>
        <v>3.25</v>
      </c>
      <c r="G117" s="33"/>
      <c r="H117" s="5"/>
      <c r="I117" s="5"/>
      <c r="J117" s="7">
        <f t="shared" si="3"/>
        <v>11.462903225806452</v>
      </c>
    </row>
    <row r="118" spans="1:10" x14ac:dyDescent="0.3">
      <c r="A118" s="68" t="s">
        <v>69</v>
      </c>
      <c r="B118" s="32"/>
      <c r="C118" s="10"/>
      <c r="D118" s="32">
        <v>124.51</v>
      </c>
      <c r="E118" s="32">
        <v>124.51</v>
      </c>
      <c r="F118" s="5">
        <f t="shared" si="4"/>
        <v>0</v>
      </c>
      <c r="G118" s="33"/>
      <c r="H118" s="5"/>
      <c r="I118" s="5"/>
      <c r="J118" s="7">
        <f t="shared" si="3"/>
        <v>0</v>
      </c>
    </row>
    <row r="119" spans="1:10" x14ac:dyDescent="0.3">
      <c r="A119" s="68" t="s">
        <v>127</v>
      </c>
      <c r="B119" s="32"/>
      <c r="C119" s="10"/>
      <c r="D119" s="32">
        <v>525.62</v>
      </c>
      <c r="E119" s="32">
        <v>527.72</v>
      </c>
      <c r="F119" s="5">
        <f t="shared" si="4"/>
        <v>2.1000000000000227</v>
      </c>
      <c r="G119" s="33"/>
      <c r="H119" s="5"/>
      <c r="I119" s="5"/>
      <c r="J119" s="7">
        <f t="shared" si="3"/>
        <v>7.4067990074442491</v>
      </c>
    </row>
    <row r="120" spans="1:10" x14ac:dyDescent="0.3">
      <c r="A120" s="68" t="s">
        <v>128</v>
      </c>
      <c r="B120" s="32"/>
      <c r="C120" s="10"/>
      <c r="D120" s="32">
        <v>353.38</v>
      </c>
      <c r="E120" s="32">
        <v>363.1</v>
      </c>
      <c r="F120" s="5">
        <f t="shared" si="4"/>
        <v>9.7200000000000273</v>
      </c>
      <c r="G120" s="33"/>
      <c r="H120" s="5"/>
      <c r="I120" s="5"/>
      <c r="J120" s="7">
        <f t="shared" si="3"/>
        <v>34.282898263027391</v>
      </c>
    </row>
    <row r="121" spans="1:10" x14ac:dyDescent="0.3">
      <c r="A121" s="68" t="s">
        <v>129</v>
      </c>
      <c r="B121" s="32"/>
      <c r="C121" s="10"/>
      <c r="D121" s="32">
        <v>257.97000000000003</v>
      </c>
      <c r="E121" s="32">
        <v>258.2</v>
      </c>
      <c r="F121" s="5">
        <f t="shared" si="4"/>
        <v>0.22999999999996135</v>
      </c>
      <c r="G121" s="33"/>
      <c r="H121" s="5"/>
      <c r="I121" s="5"/>
      <c r="J121" s="7">
        <f t="shared" si="3"/>
        <v>0.81122084367232028</v>
      </c>
    </row>
    <row r="122" spans="1:10" x14ac:dyDescent="0.3">
      <c r="A122" s="68" t="s">
        <v>70</v>
      </c>
      <c r="B122" s="32"/>
      <c r="C122" s="10"/>
      <c r="D122" s="32">
        <v>137.15</v>
      </c>
      <c r="E122" s="32">
        <v>137.63</v>
      </c>
      <c r="F122" s="5">
        <f t="shared" si="4"/>
        <v>0.47999999999998977</v>
      </c>
      <c r="G122" s="33"/>
      <c r="H122" s="5"/>
      <c r="I122" s="5"/>
      <c r="J122" s="7">
        <f t="shared" si="3"/>
        <v>1.6929826302729167</v>
      </c>
    </row>
    <row r="123" spans="1:10" x14ac:dyDescent="0.3">
      <c r="A123" s="68" t="s">
        <v>71</v>
      </c>
      <c r="B123" s="32"/>
      <c r="C123" s="10"/>
      <c r="D123" s="32">
        <v>333.99</v>
      </c>
      <c r="E123" s="32">
        <v>339.01</v>
      </c>
      <c r="F123" s="5">
        <f t="shared" si="4"/>
        <v>5.0199999999999818</v>
      </c>
      <c r="G123" s="33"/>
      <c r="H123" s="5"/>
      <c r="I123" s="5"/>
      <c r="J123" s="7">
        <f t="shared" si="3"/>
        <v>17.705776674937901</v>
      </c>
    </row>
    <row r="124" spans="1:10" x14ac:dyDescent="0.3">
      <c r="A124" s="68" t="s">
        <v>130</v>
      </c>
      <c r="B124" s="32"/>
      <c r="C124" s="10"/>
      <c r="D124" s="32">
        <v>112.07</v>
      </c>
      <c r="E124" s="32">
        <v>115.95</v>
      </c>
      <c r="F124" s="5">
        <f t="shared" si="4"/>
        <v>3.8800000000000097</v>
      </c>
      <c r="G124" s="33"/>
      <c r="H124" s="5"/>
      <c r="I124" s="5"/>
      <c r="J124" s="7">
        <f t="shared" si="3"/>
        <v>13.684942928039737</v>
      </c>
    </row>
    <row r="125" spans="1:10" x14ac:dyDescent="0.3">
      <c r="A125" s="68" t="s">
        <v>131</v>
      </c>
      <c r="B125" s="32"/>
      <c r="C125" s="10"/>
      <c r="D125" s="32">
        <v>45.65</v>
      </c>
      <c r="E125" s="32">
        <v>49.09</v>
      </c>
      <c r="F125" s="5">
        <f t="shared" si="4"/>
        <v>3.4400000000000048</v>
      </c>
      <c r="G125" s="33"/>
      <c r="H125" s="5"/>
      <c r="I125" s="5"/>
      <c r="J125" s="7">
        <f t="shared" si="3"/>
        <v>12.133042183622846</v>
      </c>
    </row>
    <row r="126" spans="1:10" x14ac:dyDescent="0.3">
      <c r="A126" s="68" t="s">
        <v>72</v>
      </c>
      <c r="B126" s="32"/>
      <c r="C126" s="10"/>
      <c r="D126" s="32">
        <v>128.26</v>
      </c>
      <c r="E126" s="32">
        <v>132.21</v>
      </c>
      <c r="F126" s="5">
        <f t="shared" si="4"/>
        <v>3.9500000000000171</v>
      </c>
      <c r="G126" s="33"/>
      <c r="H126" s="5"/>
      <c r="I126" s="5"/>
      <c r="J126" s="7">
        <f t="shared" si="3"/>
        <v>13.931836228287901</v>
      </c>
    </row>
    <row r="127" spans="1:10" x14ac:dyDescent="0.3">
      <c r="A127" s="68" t="s">
        <v>73</v>
      </c>
      <c r="B127" s="32"/>
      <c r="C127" s="10"/>
      <c r="D127" s="32">
        <v>540.67999999999995</v>
      </c>
      <c r="E127" s="32">
        <v>555.33000000000004</v>
      </c>
      <c r="F127" s="5">
        <f t="shared" si="4"/>
        <v>14.650000000000091</v>
      </c>
      <c r="G127" s="33"/>
      <c r="H127" s="5"/>
      <c r="I127" s="5"/>
      <c r="J127" s="7">
        <f t="shared" si="3"/>
        <v>51.671240694789404</v>
      </c>
    </row>
    <row r="128" spans="1:10" x14ac:dyDescent="0.3">
      <c r="A128" s="68" t="s">
        <v>74</v>
      </c>
      <c r="B128" s="32"/>
      <c r="C128" s="10"/>
      <c r="D128" s="32">
        <v>302.83999999999997</v>
      </c>
      <c r="E128" s="32">
        <v>314.54000000000002</v>
      </c>
      <c r="F128" s="5">
        <f t="shared" si="4"/>
        <v>11.700000000000045</v>
      </c>
      <c r="G128" s="33"/>
      <c r="H128" s="5"/>
      <c r="I128" s="5"/>
      <c r="J128" s="7">
        <f t="shared" si="3"/>
        <v>41.266451612903388</v>
      </c>
    </row>
    <row r="129" spans="1:10" x14ac:dyDescent="0.3">
      <c r="A129" s="68" t="s">
        <v>132</v>
      </c>
      <c r="B129" s="32"/>
      <c r="C129" s="10"/>
      <c r="D129" s="32">
        <v>55.26</v>
      </c>
      <c r="E129" s="32">
        <v>55.79</v>
      </c>
      <c r="F129" s="5">
        <f t="shared" si="4"/>
        <v>0.53000000000000114</v>
      </c>
      <c r="G129" s="33"/>
      <c r="H129" s="5"/>
      <c r="I129" s="5"/>
      <c r="J129" s="7">
        <f t="shared" si="3"/>
        <v>1.8693349875930563</v>
      </c>
    </row>
    <row r="130" spans="1:10" x14ac:dyDescent="0.3">
      <c r="A130" s="68" t="s">
        <v>133</v>
      </c>
      <c r="B130" s="32"/>
      <c r="C130" s="10"/>
      <c r="D130" s="32">
        <v>144.80000000000001</v>
      </c>
      <c r="E130" s="32">
        <v>145.04</v>
      </c>
      <c r="F130" s="5">
        <f t="shared" si="4"/>
        <v>0.23999999999998067</v>
      </c>
      <c r="G130" s="33"/>
      <c r="H130" s="5"/>
      <c r="I130" s="5"/>
      <c r="J130" s="7">
        <f t="shared" si="3"/>
        <v>0.8464913151364083</v>
      </c>
    </row>
    <row r="131" spans="1:10" x14ac:dyDescent="0.3">
      <c r="A131" s="68" t="s">
        <v>75</v>
      </c>
      <c r="B131" s="32"/>
      <c r="C131" s="10"/>
      <c r="D131" s="32">
        <v>166.99</v>
      </c>
      <c r="E131" s="32">
        <v>166.99</v>
      </c>
      <c r="F131" s="5">
        <f t="shared" si="4"/>
        <v>0</v>
      </c>
      <c r="G131" s="33"/>
      <c r="H131" s="5"/>
      <c r="I131" s="5"/>
      <c r="J131" s="7">
        <f t="shared" si="3"/>
        <v>0</v>
      </c>
    </row>
    <row r="132" spans="1:10" x14ac:dyDescent="0.3">
      <c r="A132" s="68" t="s">
        <v>134</v>
      </c>
      <c r="B132" s="32"/>
      <c r="C132" s="10"/>
      <c r="D132" s="32">
        <v>83.92</v>
      </c>
      <c r="E132" s="32">
        <v>95.18</v>
      </c>
      <c r="F132" s="5">
        <f t="shared" si="4"/>
        <v>11.260000000000005</v>
      </c>
      <c r="G132" s="33"/>
      <c r="H132" s="5"/>
      <c r="I132" s="5"/>
      <c r="J132" s="7">
        <f t="shared" si="3"/>
        <v>39.71455086848637</v>
      </c>
    </row>
    <row r="133" spans="1:10" x14ac:dyDescent="0.3">
      <c r="A133" s="68" t="s">
        <v>135</v>
      </c>
      <c r="B133" s="32"/>
      <c r="C133" s="10"/>
      <c r="D133" s="32">
        <v>159.36000000000001</v>
      </c>
      <c r="E133" s="32">
        <v>171.14</v>
      </c>
      <c r="F133" s="5">
        <f t="shared" si="4"/>
        <v>11.779999999999973</v>
      </c>
      <c r="G133" s="33"/>
      <c r="H133" s="5"/>
      <c r="I133" s="5"/>
      <c r="J133" s="7">
        <f t="shared" si="3"/>
        <v>41.548615384615289</v>
      </c>
    </row>
    <row r="134" spans="1:10" x14ac:dyDescent="0.3">
      <c r="A134" s="68" t="s">
        <v>76</v>
      </c>
      <c r="B134" s="32"/>
      <c r="C134" s="10"/>
      <c r="D134" s="32">
        <v>70.92</v>
      </c>
      <c r="E134" s="32">
        <v>72.42</v>
      </c>
      <c r="F134" s="5">
        <f t="shared" si="4"/>
        <v>1.5</v>
      </c>
      <c r="G134" s="33"/>
      <c r="H134" s="5"/>
      <c r="I134" s="5"/>
      <c r="J134" s="7">
        <f t="shared" si="3"/>
        <v>5.2905707196029779</v>
      </c>
    </row>
    <row r="135" spans="1:10" x14ac:dyDescent="0.3">
      <c r="A135" s="68" t="s">
        <v>136</v>
      </c>
      <c r="B135" s="32"/>
      <c r="C135" s="10"/>
      <c r="D135" s="32">
        <v>366.6</v>
      </c>
      <c r="E135" s="32">
        <v>371.62</v>
      </c>
      <c r="F135" s="5">
        <f t="shared" si="4"/>
        <v>5.0199999999999818</v>
      </c>
      <c r="G135" s="33"/>
      <c r="H135" s="5"/>
      <c r="I135" s="5"/>
      <c r="J135" s="7">
        <f t="shared" si="3"/>
        <v>17.705776674937901</v>
      </c>
    </row>
    <row r="136" spans="1:10" x14ac:dyDescent="0.3">
      <c r="A136" s="68" t="s">
        <v>137</v>
      </c>
      <c r="B136" s="32"/>
      <c r="C136" s="10"/>
      <c r="D136" s="32">
        <v>200.29</v>
      </c>
      <c r="E136" s="32">
        <v>200.49</v>
      </c>
      <c r="F136" s="5">
        <f t="shared" si="4"/>
        <v>0.20000000000001705</v>
      </c>
      <c r="G136" s="33"/>
      <c r="H136" s="5"/>
      <c r="I136" s="5"/>
      <c r="J136" s="7">
        <f t="shared" si="3"/>
        <v>0.70540942928045725</v>
      </c>
    </row>
    <row r="137" spans="1:10" x14ac:dyDescent="0.3">
      <c r="A137" s="68" t="s">
        <v>77</v>
      </c>
      <c r="B137" s="32"/>
      <c r="C137" s="10"/>
      <c r="D137" s="32">
        <v>262.14999999999998</v>
      </c>
      <c r="E137" s="32">
        <v>269.25</v>
      </c>
      <c r="F137" s="5">
        <f t="shared" si="4"/>
        <v>7.1000000000000227</v>
      </c>
      <c r="G137" s="33"/>
      <c r="H137" s="5"/>
      <c r="I137" s="5"/>
      <c r="J137" s="7">
        <f t="shared" si="3"/>
        <v>25.042034739454177</v>
      </c>
    </row>
    <row r="138" spans="1:10" x14ac:dyDescent="0.3">
      <c r="A138" s="68" t="s">
        <v>138</v>
      </c>
      <c r="B138" s="32"/>
      <c r="C138" s="10"/>
      <c r="D138" s="32">
        <v>386.54</v>
      </c>
      <c r="E138" s="32">
        <v>394.08</v>
      </c>
      <c r="F138" s="5">
        <f t="shared" si="4"/>
        <v>7.5399999999999636</v>
      </c>
      <c r="G138" s="33"/>
      <c r="H138" s="5"/>
      <c r="I138" s="5"/>
      <c r="J138" s="7">
        <f t="shared" si="3"/>
        <v>26.59393548387084</v>
      </c>
    </row>
    <row r="139" spans="1:10" x14ac:dyDescent="0.3">
      <c r="A139" s="68" t="s">
        <v>78</v>
      </c>
      <c r="B139" s="32"/>
      <c r="C139" s="10"/>
      <c r="D139" s="32">
        <v>478.27</v>
      </c>
      <c r="E139" s="32">
        <v>493.97</v>
      </c>
      <c r="F139" s="5">
        <f t="shared" si="4"/>
        <v>15.700000000000045</v>
      </c>
      <c r="G139" s="33"/>
      <c r="H139" s="5"/>
      <c r="I139" s="5"/>
      <c r="J139" s="7">
        <f t="shared" si="3"/>
        <v>55.374640198511329</v>
      </c>
    </row>
    <row r="140" spans="1:10" x14ac:dyDescent="0.3">
      <c r="A140" s="68" t="s">
        <v>79</v>
      </c>
      <c r="B140" s="32"/>
      <c r="C140" s="10"/>
      <c r="D140" s="32">
        <v>176.9</v>
      </c>
      <c r="E140" s="32">
        <v>180.53</v>
      </c>
      <c r="F140" s="5">
        <f t="shared" si="4"/>
        <v>3.6299999999999955</v>
      </c>
      <c r="G140" s="33"/>
      <c r="H140" s="5"/>
      <c r="I140" s="5"/>
      <c r="J140" s="7">
        <f t="shared" si="3"/>
        <v>12.80318114143919</v>
      </c>
    </row>
    <row r="141" spans="1:10" x14ac:dyDescent="0.3">
      <c r="A141" s="68" t="s">
        <v>80</v>
      </c>
      <c r="B141" s="32"/>
      <c r="C141" s="10"/>
      <c r="D141" s="32">
        <v>223.3</v>
      </c>
      <c r="E141" s="32">
        <v>226.99</v>
      </c>
      <c r="F141" s="5">
        <f t="shared" si="4"/>
        <v>3.6899999999999977</v>
      </c>
      <c r="G141" s="33"/>
      <c r="H141" s="5"/>
      <c r="I141" s="5"/>
      <c r="J141" s="7">
        <f t="shared" si="3"/>
        <v>13.014803970223317</v>
      </c>
    </row>
    <row r="142" spans="1:10" x14ac:dyDescent="0.3">
      <c r="A142" s="68" t="s">
        <v>81</v>
      </c>
      <c r="B142" s="32"/>
      <c r="C142" s="10"/>
      <c r="D142" s="32">
        <v>195.56</v>
      </c>
      <c r="E142" s="32">
        <v>195.56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0" x14ac:dyDescent="0.3">
      <c r="A143" s="68" t="s">
        <v>139</v>
      </c>
      <c r="B143" s="32"/>
      <c r="C143" s="10"/>
      <c r="D143" s="32">
        <v>289.01</v>
      </c>
      <c r="E143" s="32">
        <v>298.27999999999997</v>
      </c>
      <c r="F143" s="5">
        <f t="shared" si="4"/>
        <v>9.2699999999999818</v>
      </c>
      <c r="G143" s="33"/>
      <c r="H143" s="5"/>
      <c r="I143" s="5"/>
      <c r="J143" s="7">
        <f t="shared" si="3"/>
        <v>32.695727047146342</v>
      </c>
    </row>
    <row r="144" spans="1:10" x14ac:dyDescent="0.3">
      <c r="A144" s="68" t="s">
        <v>82</v>
      </c>
      <c r="B144" s="32"/>
      <c r="C144" s="10"/>
      <c r="D144" s="32">
        <v>235.72</v>
      </c>
      <c r="E144" s="32">
        <v>241.25</v>
      </c>
      <c r="F144" s="5">
        <f t="shared" si="4"/>
        <v>5.5300000000000011</v>
      </c>
      <c r="G144" s="33"/>
      <c r="H144" s="5"/>
      <c r="I144" s="5"/>
      <c r="J144" s="7">
        <f t="shared" si="3"/>
        <v>19.504570719602981</v>
      </c>
    </row>
    <row r="145" spans="1:11" x14ac:dyDescent="0.3">
      <c r="A145" s="68" t="s">
        <v>140</v>
      </c>
      <c r="B145" s="32"/>
      <c r="C145" s="10"/>
      <c r="D145" s="32">
        <v>166.96</v>
      </c>
      <c r="E145" s="32">
        <v>170.36</v>
      </c>
      <c r="F145" s="5">
        <f t="shared" si="4"/>
        <v>3.4000000000000057</v>
      </c>
      <c r="G145" s="33"/>
      <c r="H145" s="5"/>
      <c r="I145" s="5"/>
      <c r="J145" s="7">
        <f t="shared" si="3"/>
        <v>11.99196029776677</v>
      </c>
    </row>
    <row r="146" spans="1:11" x14ac:dyDescent="0.3">
      <c r="A146" s="68" t="s">
        <v>141</v>
      </c>
      <c r="B146" s="32"/>
      <c r="C146" s="10"/>
      <c r="D146" s="32">
        <v>124.46</v>
      </c>
      <c r="E146" s="32">
        <v>126.79</v>
      </c>
      <c r="F146" s="5">
        <f t="shared" si="4"/>
        <v>2.3300000000000125</v>
      </c>
      <c r="G146" s="33"/>
      <c r="H146" s="5"/>
      <c r="I146" s="5"/>
      <c r="J146" s="7">
        <f t="shared" si="3"/>
        <v>8.2180198511166704</v>
      </c>
    </row>
    <row r="147" spans="1:11" x14ac:dyDescent="0.3">
      <c r="A147" s="68" t="s">
        <v>142</v>
      </c>
      <c r="B147" s="32"/>
      <c r="C147" s="10"/>
      <c r="D147" s="32">
        <v>539.91999999999996</v>
      </c>
      <c r="E147" s="32">
        <v>541.29999999999995</v>
      </c>
      <c r="F147" s="5">
        <f t="shared" si="4"/>
        <v>1.3799999999999955</v>
      </c>
      <c r="G147" s="33"/>
      <c r="H147" s="5"/>
      <c r="I147" s="5"/>
      <c r="J147" s="7">
        <f t="shared" si="3"/>
        <v>4.8673250620347233</v>
      </c>
    </row>
    <row r="148" spans="1:11" x14ac:dyDescent="0.3">
      <c r="A148" s="68" t="s">
        <v>143</v>
      </c>
      <c r="B148" s="32"/>
      <c r="C148" s="10"/>
      <c r="D148" s="32">
        <v>159.47</v>
      </c>
      <c r="E148" s="32">
        <v>169.45</v>
      </c>
      <c r="F148" s="5">
        <f t="shared" si="4"/>
        <v>9.9799999999999898</v>
      </c>
      <c r="G148" s="33"/>
      <c r="H148" s="5"/>
      <c r="I148" s="5"/>
      <c r="J148" s="7">
        <f t="shared" ref="J148:J151" si="5">+F148*H$5</f>
        <v>35.19993052109178</v>
      </c>
    </row>
    <row r="149" spans="1:11" x14ac:dyDescent="0.3">
      <c r="A149" s="68" t="s">
        <v>83</v>
      </c>
      <c r="B149" s="32"/>
      <c r="C149" s="10"/>
      <c r="D149" s="32">
        <v>226.14</v>
      </c>
      <c r="E149" s="32">
        <v>231.84</v>
      </c>
      <c r="F149" s="5">
        <f t="shared" si="4"/>
        <v>5.7000000000000171</v>
      </c>
      <c r="G149" s="33"/>
      <c r="H149" s="5"/>
      <c r="I149" s="5"/>
      <c r="J149" s="7">
        <f t="shared" si="5"/>
        <v>20.104168734491378</v>
      </c>
    </row>
    <row r="150" spans="1:11" x14ac:dyDescent="0.3">
      <c r="A150" s="68" t="s">
        <v>144</v>
      </c>
      <c r="B150" s="32"/>
      <c r="C150" s="10"/>
      <c r="D150" s="32">
        <v>951.8</v>
      </c>
      <c r="E150" s="32">
        <v>976.23</v>
      </c>
      <c r="F150" s="5">
        <f t="shared" si="4"/>
        <v>24.430000000000064</v>
      </c>
      <c r="G150" s="33"/>
      <c r="H150" s="5"/>
      <c r="I150" s="5"/>
      <c r="J150" s="7">
        <f t="shared" si="5"/>
        <v>86.165761786600726</v>
      </c>
    </row>
    <row r="151" spans="1:11" x14ac:dyDescent="0.3">
      <c r="A151" s="68" t="s">
        <v>145</v>
      </c>
      <c r="B151" s="32"/>
      <c r="C151" s="10"/>
      <c r="D151" s="32">
        <v>433.91</v>
      </c>
      <c r="E151" s="32">
        <v>444.33</v>
      </c>
      <c r="F151" s="5">
        <f t="shared" si="4"/>
        <v>10.419999999999959</v>
      </c>
      <c r="G151" s="33"/>
      <c r="H151" s="5"/>
      <c r="I151" s="5"/>
      <c r="J151" s="7">
        <f t="shared" si="5"/>
        <v>36.751831265508542</v>
      </c>
    </row>
    <row r="152" spans="1:11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1893.0655136476437</v>
      </c>
      <c r="K152" s="56">
        <f>SUM(J83:J151)</f>
        <v>1383.5195136476434</v>
      </c>
    </row>
    <row r="153" spans="1:11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1893.0655136476437</v>
      </c>
      <c r="K153" s="91">
        <f>SUM(K14:K152)</f>
        <v>1893.0655136476432</v>
      </c>
    </row>
    <row r="154" spans="1:11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1" x14ac:dyDescent="0.3">
      <c r="A155" s="73" t="s">
        <v>7</v>
      </c>
    </row>
    <row r="156" spans="1:11" x14ac:dyDescent="0.3">
      <c r="A156" s="73" t="s">
        <v>84</v>
      </c>
      <c r="G156" s="74" t="s">
        <v>270</v>
      </c>
    </row>
  </sheetData>
  <mergeCells count="24">
    <mergeCell ref="F7:G7"/>
    <mergeCell ref="F8:G8"/>
    <mergeCell ref="B13:C13"/>
    <mergeCell ref="B17:C17"/>
    <mergeCell ref="D17:D21"/>
    <mergeCell ref="E17:E21"/>
    <mergeCell ref="F17:F21"/>
    <mergeCell ref="B18:C18"/>
    <mergeCell ref="B19:C19"/>
    <mergeCell ref="B20:C20"/>
    <mergeCell ref="I27:I31"/>
    <mergeCell ref="G14:G19"/>
    <mergeCell ref="B27:C31"/>
    <mergeCell ref="D27:D31"/>
    <mergeCell ref="E27:E31"/>
    <mergeCell ref="F27:F31"/>
    <mergeCell ref="G27:G31"/>
    <mergeCell ref="H27:H31"/>
    <mergeCell ref="B21:C21"/>
    <mergeCell ref="B22:C22"/>
    <mergeCell ref="B23:C23"/>
    <mergeCell ref="B24:C24"/>
    <mergeCell ref="B25:C25"/>
    <mergeCell ref="B26:C26"/>
  </mergeCells>
  <pageMargins left="0.31496062992125984" right="0.31496062992125984" top="0.74803149606299213" bottom="0.74803149606299213" header="0.31496062992125984" footer="0.31496062992125984"/>
  <pageSetup paperSize="9" scale="70" orientation="portrait" horizontalDpi="4294967293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workbookViewId="0">
      <selection activeCell="F1" sqref="F1"/>
    </sheetView>
  </sheetViews>
  <sheetFormatPr baseColWidth="10" defaultRowHeight="14.4" x14ac:dyDescent="0.3"/>
  <cols>
    <col min="5" max="5" width="13" customWidth="1"/>
  </cols>
  <sheetData>
    <row r="1" spans="1:10" x14ac:dyDescent="0.3"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1082.7</v>
      </c>
      <c r="G2" s="10">
        <v>66</v>
      </c>
      <c r="H2" s="10">
        <f>+F2/G2</f>
        <v>16.404545454545456</v>
      </c>
    </row>
    <row r="3" spans="1:10" x14ac:dyDescent="0.3">
      <c r="D3" s="122" t="s">
        <v>192</v>
      </c>
      <c r="E3" s="122">
        <v>16498</v>
      </c>
      <c r="F3" s="10">
        <v>9</v>
      </c>
      <c r="G3" s="10">
        <v>2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1348.4</v>
      </c>
      <c r="G4" s="10">
        <v>382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47" t="s">
        <v>220</v>
      </c>
      <c r="F5" s="122">
        <f>+F4+F3</f>
        <v>1357.4</v>
      </c>
      <c r="G5" s="122">
        <f>+G4+G3</f>
        <v>384</v>
      </c>
      <c r="H5" s="10">
        <f>+F5/G5</f>
        <v>3.5348958333333336</v>
      </c>
    </row>
    <row r="6" spans="1:10" x14ac:dyDescent="0.3">
      <c r="A6" s="15" t="s">
        <v>272</v>
      </c>
      <c r="B6" s="15"/>
      <c r="C6" s="15"/>
      <c r="D6" s="15"/>
      <c r="E6" s="15"/>
      <c r="F6" s="15">
        <f>+F2+F3+F4</f>
        <v>2440.1000000000004</v>
      </c>
      <c r="G6" s="15">
        <f>+G2+G3+G4</f>
        <v>450</v>
      </c>
      <c r="J6" s="138" t="s">
        <v>189</v>
      </c>
    </row>
    <row r="7" spans="1:10" x14ac:dyDescent="0.3">
      <c r="A7" s="58"/>
      <c r="B7" s="15"/>
      <c r="C7" s="58"/>
      <c r="D7" s="58"/>
      <c r="E7" s="58"/>
      <c r="F7" s="225" t="s">
        <v>151</v>
      </c>
      <c r="G7" s="225"/>
      <c r="H7" s="137">
        <f>+H2</f>
        <v>16.404545454545456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226" t="s">
        <v>152</v>
      </c>
      <c r="G8" s="226"/>
      <c r="H8" s="137">
        <f>+H5</f>
        <v>3.5348958333333336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150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00" t="s">
        <v>212</v>
      </c>
      <c r="D14" s="97">
        <v>1.61</v>
      </c>
      <c r="E14" s="97">
        <v>1.61</v>
      </c>
      <c r="F14" s="98">
        <f>+E14-D14</f>
        <v>0</v>
      </c>
      <c r="G14" s="236">
        <f>+F17*H2</f>
        <v>37.40236363636366</v>
      </c>
      <c r="H14" s="98"/>
      <c r="I14" s="98"/>
      <c r="J14" s="99">
        <v>7</v>
      </c>
    </row>
    <row r="15" spans="1:10" ht="15.6" thickTop="1" thickBot="1" x14ac:dyDescent="0.35">
      <c r="A15" s="104" t="s">
        <v>9</v>
      </c>
      <c r="B15" s="146" t="s">
        <v>214</v>
      </c>
      <c r="C15" s="100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12</v>
      </c>
    </row>
    <row r="16" spans="1:10" ht="15.6" thickTop="1" thickBot="1" x14ac:dyDescent="0.35">
      <c r="A16" s="104" t="s">
        <v>13</v>
      </c>
      <c r="B16" s="146" t="s">
        <v>215</v>
      </c>
      <c r="C16" s="100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12</v>
      </c>
    </row>
    <row r="17" spans="1:10" ht="15.6" thickTop="1" thickBot="1" x14ac:dyDescent="0.35">
      <c r="A17" s="103" t="s">
        <v>86</v>
      </c>
      <c r="B17" s="209" t="s">
        <v>212</v>
      </c>
      <c r="C17" s="210"/>
      <c r="D17" s="220">
        <v>213.01</v>
      </c>
      <c r="E17" s="220">
        <v>215.29</v>
      </c>
      <c r="F17" s="220">
        <f>+E17-D17</f>
        <v>2.2800000000000011</v>
      </c>
      <c r="G17" s="221"/>
      <c r="H17" s="102"/>
      <c r="I17" s="102"/>
      <c r="J17" s="99">
        <v>8</v>
      </c>
    </row>
    <row r="18" spans="1:10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10</v>
      </c>
    </row>
    <row r="19" spans="1:10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10</v>
      </c>
    </row>
    <row r="20" spans="1:10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8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12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20.13</v>
      </c>
      <c r="E22" s="94">
        <v>20.64</v>
      </c>
      <c r="F22" s="98">
        <f t="shared" ref="F22:F27" si="0">+E22-D22</f>
        <v>0.51000000000000156</v>
      </c>
      <c r="G22" s="95">
        <f>+F22*H2</f>
        <v>8.3663181818182082</v>
      </c>
      <c r="H22" s="95"/>
      <c r="I22" s="95"/>
      <c r="J22" s="99">
        <v>11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43.65</v>
      </c>
      <c r="E23" s="94">
        <v>47.06</v>
      </c>
      <c r="F23" s="98">
        <f t="shared" si="0"/>
        <v>3.4100000000000037</v>
      </c>
      <c r="G23" s="95">
        <f>+F23*H2</f>
        <v>55.939500000000066</v>
      </c>
      <c r="H23" s="95"/>
      <c r="I23" s="95"/>
      <c r="J23" s="99">
        <v>56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17.010000000000002</v>
      </c>
      <c r="E24" s="94">
        <v>17.43</v>
      </c>
      <c r="F24" s="98">
        <f t="shared" si="0"/>
        <v>0.41999999999999815</v>
      </c>
      <c r="G24" s="95">
        <f>+F24*H2</f>
        <v>6.889909090909061</v>
      </c>
      <c r="H24" s="95"/>
      <c r="I24" s="95"/>
      <c r="J24" s="99">
        <v>10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16.63</v>
      </c>
      <c r="E25" s="94">
        <v>19.88</v>
      </c>
      <c r="F25" s="98">
        <f t="shared" si="0"/>
        <v>3.25</v>
      </c>
      <c r="G25" s="95">
        <f>+F25*H2</f>
        <v>53.314772727272732</v>
      </c>
      <c r="H25" s="95"/>
      <c r="I25" s="95"/>
      <c r="J25" s="99">
        <v>55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41.16</v>
      </c>
      <c r="E26" s="96">
        <v>42.98</v>
      </c>
      <c r="F26" s="98">
        <f t="shared" si="0"/>
        <v>1.8200000000000003</v>
      </c>
      <c r="G26" s="95">
        <f>+F26*H2</f>
        <v>29.856272727272735</v>
      </c>
      <c r="H26" s="96"/>
      <c r="I26" s="96"/>
      <c r="J26" s="99">
        <v>31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192.01</v>
      </c>
      <c r="E27" s="227">
        <v>195.95</v>
      </c>
      <c r="F27" s="220">
        <f t="shared" si="0"/>
        <v>3.9399999999999977</v>
      </c>
      <c r="G27" s="223">
        <f>+F27*H2</f>
        <v>64.633909090909057</v>
      </c>
      <c r="H27" s="223"/>
      <c r="I27" s="223"/>
      <c r="J27" s="99">
        <v>11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11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11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11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11</v>
      </c>
    </row>
    <row r="32" spans="1:10" ht="15.6" thickTop="1" thickBot="1" x14ac:dyDescent="0.35">
      <c r="A32" s="66" t="s">
        <v>92</v>
      </c>
      <c r="B32" s="6"/>
      <c r="C32" s="6"/>
      <c r="D32" s="6">
        <v>47.64</v>
      </c>
      <c r="E32" s="6">
        <v>51.71</v>
      </c>
      <c r="F32" s="5">
        <f>+E32-D32</f>
        <v>4.07</v>
      </c>
      <c r="G32" s="5"/>
      <c r="H32" s="5"/>
      <c r="I32" s="5"/>
      <c r="J32" s="99">
        <f>+F32*H$2</f>
        <v>66.766500000000008</v>
      </c>
    </row>
    <row r="33" spans="1:10" ht="15.6" thickTop="1" thickBot="1" x14ac:dyDescent="0.35">
      <c r="A33" s="66" t="s">
        <v>93</v>
      </c>
      <c r="B33" s="6"/>
      <c r="C33" s="6"/>
      <c r="D33" s="6">
        <v>28.2</v>
      </c>
      <c r="E33" s="6">
        <v>28.44</v>
      </c>
      <c r="F33" s="5">
        <f t="shared" ref="F33:F96" si="1">+E33-D33</f>
        <v>0.24000000000000199</v>
      </c>
      <c r="G33" s="5"/>
      <c r="H33" s="5"/>
      <c r="I33" s="5"/>
      <c r="J33" s="99">
        <f t="shared" ref="J33:J82" si="2">+F33*H$2</f>
        <v>3.9370909090909421</v>
      </c>
    </row>
    <row r="34" spans="1:10" ht="15.6" thickTop="1" thickBot="1" x14ac:dyDescent="0.35">
      <c r="A34" s="66" t="s">
        <v>94</v>
      </c>
      <c r="B34" s="32"/>
      <c r="C34" s="5"/>
      <c r="D34" s="32">
        <v>52.42</v>
      </c>
      <c r="E34" s="32">
        <v>53.42</v>
      </c>
      <c r="F34" s="5">
        <f t="shared" si="1"/>
        <v>1</v>
      </c>
      <c r="G34" s="5"/>
      <c r="H34" s="5"/>
      <c r="I34" s="5"/>
      <c r="J34" s="99">
        <f t="shared" si="2"/>
        <v>16.404545454545456</v>
      </c>
    </row>
    <row r="35" spans="1:10" ht="15.6" thickTop="1" thickBot="1" x14ac:dyDescent="0.35">
      <c r="A35" s="66" t="s">
        <v>95</v>
      </c>
      <c r="B35" s="32"/>
      <c r="C35" s="6"/>
      <c r="D35" s="32">
        <v>15.94</v>
      </c>
      <c r="E35" s="32">
        <v>15.97</v>
      </c>
      <c r="F35" s="5">
        <f t="shared" si="1"/>
        <v>3.0000000000001137E-2</v>
      </c>
      <c r="G35" s="5"/>
      <c r="H35" s="5"/>
      <c r="I35" s="5"/>
      <c r="J35" s="99">
        <f t="shared" si="2"/>
        <v>0.49213636363638236</v>
      </c>
    </row>
    <row r="36" spans="1:10" ht="15.6" thickTop="1" thickBot="1" x14ac:dyDescent="0.35">
      <c r="A36" s="66" t="s">
        <v>96</v>
      </c>
      <c r="B36" s="32"/>
      <c r="C36" s="6"/>
      <c r="D36" s="32">
        <v>8.1999999999999993</v>
      </c>
      <c r="E36" s="32">
        <v>8.2799999999999994</v>
      </c>
      <c r="F36" s="5">
        <f t="shared" si="1"/>
        <v>8.0000000000000071E-2</v>
      </c>
      <c r="G36" s="5"/>
      <c r="H36" s="5"/>
      <c r="I36" s="5"/>
      <c r="J36" s="99">
        <f t="shared" si="2"/>
        <v>1.3123636363636377</v>
      </c>
    </row>
    <row r="37" spans="1:10" ht="15.6" thickTop="1" thickBot="1" x14ac:dyDescent="0.35">
      <c r="A37" s="66" t="s">
        <v>97</v>
      </c>
      <c r="B37" s="32"/>
      <c r="C37" s="6"/>
      <c r="D37" s="32">
        <v>25.07</v>
      </c>
      <c r="E37" s="32">
        <v>26.14</v>
      </c>
      <c r="F37" s="5">
        <f t="shared" si="1"/>
        <v>1.0700000000000003</v>
      </c>
      <c r="G37" s="5"/>
      <c r="H37" s="5"/>
      <c r="I37" s="5"/>
      <c r="J37" s="99">
        <f t="shared" si="2"/>
        <v>17.552863636363643</v>
      </c>
    </row>
    <row r="38" spans="1:10" ht="15.6" thickTop="1" thickBot="1" x14ac:dyDescent="0.35">
      <c r="A38" s="66" t="s">
        <v>98</v>
      </c>
      <c r="B38" s="32"/>
      <c r="C38" s="6"/>
      <c r="D38" s="32">
        <v>23.38</v>
      </c>
      <c r="E38" s="32">
        <v>24.09</v>
      </c>
      <c r="F38" s="5">
        <f t="shared" si="1"/>
        <v>0.71000000000000085</v>
      </c>
      <c r="G38" s="5"/>
      <c r="H38" s="5"/>
      <c r="I38" s="5"/>
      <c r="J38" s="99">
        <f t="shared" si="2"/>
        <v>11.647227272727287</v>
      </c>
    </row>
    <row r="39" spans="1:10" ht="15.6" thickTop="1" thickBot="1" x14ac:dyDescent="0.35">
      <c r="A39" s="66" t="s">
        <v>99</v>
      </c>
      <c r="B39" s="32"/>
      <c r="C39" s="6"/>
      <c r="D39" s="32">
        <v>36.46</v>
      </c>
      <c r="E39" s="32">
        <v>36.89</v>
      </c>
      <c r="F39" s="5">
        <f t="shared" si="1"/>
        <v>0.42999999999999972</v>
      </c>
      <c r="G39" s="5"/>
      <c r="H39" s="5"/>
      <c r="I39" s="5"/>
      <c r="J39" s="99">
        <f t="shared" si="2"/>
        <v>7.0539545454545411</v>
      </c>
    </row>
    <row r="40" spans="1:10" ht="15.6" thickTop="1" thickBot="1" x14ac:dyDescent="0.35">
      <c r="A40" s="66" t="s">
        <v>100</v>
      </c>
      <c r="B40" s="32"/>
      <c r="C40" s="6"/>
      <c r="D40" s="32">
        <v>14.74</v>
      </c>
      <c r="E40" s="32">
        <v>14.74</v>
      </c>
      <c r="F40" s="5">
        <f t="shared" si="1"/>
        <v>0</v>
      </c>
      <c r="G40" s="5"/>
      <c r="H40" s="5"/>
      <c r="I40" s="5"/>
      <c r="J40" s="99">
        <f t="shared" si="2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1.31</v>
      </c>
      <c r="E41" s="32">
        <v>2.04</v>
      </c>
      <c r="F41" s="5">
        <f t="shared" si="1"/>
        <v>0.73</v>
      </c>
      <c r="G41" s="5"/>
      <c r="H41" s="5"/>
      <c r="I41" s="5"/>
      <c r="J41" s="99">
        <f t="shared" si="2"/>
        <v>11.975318181818183</v>
      </c>
    </row>
    <row r="42" spans="1:10" ht="15.6" thickTop="1" thickBot="1" x14ac:dyDescent="0.35">
      <c r="A42" s="66" t="s">
        <v>102</v>
      </c>
      <c r="B42" s="32"/>
      <c r="C42" s="6"/>
      <c r="D42" s="32">
        <v>3.46</v>
      </c>
      <c r="E42" s="32">
        <v>3.51</v>
      </c>
      <c r="F42" s="5">
        <f t="shared" si="1"/>
        <v>4.9999999999999822E-2</v>
      </c>
      <c r="G42" s="5"/>
      <c r="H42" s="5"/>
      <c r="I42" s="5"/>
      <c r="J42" s="99">
        <f t="shared" si="2"/>
        <v>0.82022727272726992</v>
      </c>
    </row>
    <row r="43" spans="1:10" ht="15.6" thickTop="1" thickBot="1" x14ac:dyDescent="0.35">
      <c r="A43" s="66" t="s">
        <v>103</v>
      </c>
      <c r="B43" s="32"/>
      <c r="C43" s="6"/>
      <c r="D43" s="32">
        <v>24.69</v>
      </c>
      <c r="E43" s="32">
        <v>25.27</v>
      </c>
      <c r="F43" s="5">
        <f t="shared" si="1"/>
        <v>0.57999999999999829</v>
      </c>
      <c r="G43" s="5"/>
      <c r="H43" s="5"/>
      <c r="I43" s="5"/>
      <c r="J43" s="99">
        <f t="shared" si="2"/>
        <v>9.5146363636363365</v>
      </c>
    </row>
    <row r="44" spans="1:10" ht="15.6" thickTop="1" thickBot="1" x14ac:dyDescent="0.35">
      <c r="A44" s="66" t="s">
        <v>104</v>
      </c>
      <c r="B44" s="32"/>
      <c r="C44" s="10"/>
      <c r="D44" s="32">
        <v>52.04</v>
      </c>
      <c r="E44" s="32">
        <v>52.62</v>
      </c>
      <c r="F44" s="5">
        <f t="shared" si="1"/>
        <v>0.57999999999999829</v>
      </c>
      <c r="G44" s="5"/>
      <c r="H44" s="5"/>
      <c r="I44" s="5"/>
      <c r="J44" s="99">
        <f t="shared" si="2"/>
        <v>9.5146363636363365</v>
      </c>
    </row>
    <row r="45" spans="1:10" ht="15.6" thickTop="1" thickBot="1" x14ac:dyDescent="0.35">
      <c r="A45" s="66" t="s">
        <v>105</v>
      </c>
      <c r="B45" s="32"/>
      <c r="C45" s="10"/>
      <c r="D45" s="32">
        <v>84.6</v>
      </c>
      <c r="E45" s="32">
        <v>88.34</v>
      </c>
      <c r="F45" s="5">
        <f>+E45-D45</f>
        <v>3.7400000000000091</v>
      </c>
      <c r="G45" s="5"/>
      <c r="H45" s="5"/>
      <c r="I45" s="5"/>
      <c r="J45" s="99">
        <f t="shared" si="2"/>
        <v>61.353000000000158</v>
      </c>
    </row>
    <row r="46" spans="1:10" ht="15.6" thickTop="1" thickBot="1" x14ac:dyDescent="0.35">
      <c r="A46" s="66" t="s">
        <v>106</v>
      </c>
      <c r="B46" s="32"/>
      <c r="C46" s="10"/>
      <c r="D46" s="32">
        <v>88.68</v>
      </c>
      <c r="E46" s="32">
        <v>88.88</v>
      </c>
      <c r="F46" s="5">
        <f t="shared" si="1"/>
        <v>0.19999999999998863</v>
      </c>
      <c r="G46" s="5"/>
      <c r="H46" s="5"/>
      <c r="I46" s="5"/>
      <c r="J46" s="99">
        <f t="shared" si="2"/>
        <v>3.2809090909089047</v>
      </c>
    </row>
    <row r="47" spans="1:10" ht="15.6" thickTop="1" thickBot="1" x14ac:dyDescent="0.35">
      <c r="A47" s="66" t="s">
        <v>18</v>
      </c>
      <c r="B47" s="32"/>
      <c r="C47" s="10"/>
      <c r="D47" s="32">
        <v>2.0499999999999998</v>
      </c>
      <c r="E47" s="32">
        <v>2.0499999999999998</v>
      </c>
      <c r="F47" s="5">
        <f t="shared" si="1"/>
        <v>0</v>
      </c>
      <c r="G47" s="5"/>
      <c r="H47" s="5"/>
      <c r="I47" s="5"/>
      <c r="J47" s="99">
        <f t="shared" si="2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88.07</v>
      </c>
      <c r="E48" s="32">
        <v>89.58</v>
      </c>
      <c r="F48" s="5">
        <f t="shared" si="1"/>
        <v>1.5100000000000051</v>
      </c>
      <c r="G48" s="5"/>
      <c r="H48" s="5"/>
      <c r="I48" s="5"/>
      <c r="J48" s="99">
        <f t="shared" si="2"/>
        <v>24.770863636363721</v>
      </c>
    </row>
    <row r="49" spans="1:10" ht="15.6" thickTop="1" thickBot="1" x14ac:dyDescent="0.35">
      <c r="A49" s="66" t="s">
        <v>107</v>
      </c>
      <c r="B49" s="32"/>
      <c r="C49" s="10"/>
      <c r="D49" s="32">
        <v>61.61</v>
      </c>
      <c r="E49" s="32">
        <v>64.22</v>
      </c>
      <c r="F49" s="5">
        <f t="shared" si="1"/>
        <v>2.6099999999999994</v>
      </c>
      <c r="G49" s="5"/>
      <c r="H49" s="5"/>
      <c r="I49" s="5"/>
      <c r="J49" s="99">
        <f t="shared" si="2"/>
        <v>42.81586363636363</v>
      </c>
    </row>
    <row r="50" spans="1:10" ht="15.6" thickTop="1" thickBot="1" x14ac:dyDescent="0.35">
      <c r="A50" s="66" t="s">
        <v>108</v>
      </c>
      <c r="B50" s="32"/>
      <c r="C50" s="10"/>
      <c r="D50" s="32">
        <v>6.99</v>
      </c>
      <c r="E50" s="32">
        <v>7.05</v>
      </c>
      <c r="F50" s="5">
        <f t="shared" si="1"/>
        <v>5.9999999999999609E-2</v>
      </c>
      <c r="G50" s="5"/>
      <c r="H50" s="5"/>
      <c r="I50" s="5"/>
      <c r="J50" s="99">
        <f t="shared" si="2"/>
        <v>0.98427272727272097</v>
      </c>
    </row>
    <row r="51" spans="1:10" ht="15.6" thickTop="1" thickBot="1" x14ac:dyDescent="0.35">
      <c r="A51" s="66" t="s">
        <v>20</v>
      </c>
      <c r="B51" s="32"/>
      <c r="C51" s="10"/>
      <c r="D51" s="32">
        <v>36.47</v>
      </c>
      <c r="E51" s="32">
        <v>37.67</v>
      </c>
      <c r="F51" s="5">
        <f t="shared" si="1"/>
        <v>1.2000000000000028</v>
      </c>
      <c r="G51" s="5"/>
      <c r="H51" s="5"/>
      <c r="I51" s="5"/>
      <c r="J51" s="99">
        <f t="shared" si="2"/>
        <v>19.685454545454594</v>
      </c>
    </row>
    <row r="52" spans="1:10" ht="15.6" thickTop="1" thickBot="1" x14ac:dyDescent="0.35">
      <c r="A52" s="66" t="s">
        <v>21</v>
      </c>
      <c r="B52" s="32"/>
      <c r="C52" s="10"/>
      <c r="D52" s="32">
        <v>9.06</v>
      </c>
      <c r="E52" s="32">
        <v>9.86</v>
      </c>
      <c r="F52" s="5">
        <f t="shared" si="1"/>
        <v>0.79999999999999893</v>
      </c>
      <c r="G52" s="5"/>
      <c r="H52" s="5"/>
      <c r="I52" s="5"/>
      <c r="J52" s="99">
        <f t="shared" si="2"/>
        <v>13.123636363636347</v>
      </c>
    </row>
    <row r="53" spans="1:10" ht="15.6" thickTop="1" thickBot="1" x14ac:dyDescent="0.35">
      <c r="A53" s="66" t="s">
        <v>22</v>
      </c>
      <c r="B53" s="32"/>
      <c r="C53" s="10"/>
      <c r="D53" s="32">
        <v>70.92</v>
      </c>
      <c r="E53" s="32">
        <v>72.66</v>
      </c>
      <c r="F53" s="5">
        <f t="shared" si="1"/>
        <v>1.7399999999999949</v>
      </c>
      <c r="G53" s="5"/>
      <c r="H53" s="5"/>
      <c r="I53" s="5"/>
      <c r="J53" s="99">
        <f t="shared" si="2"/>
        <v>28.543909090909011</v>
      </c>
    </row>
    <row r="54" spans="1:10" ht="15.6" thickTop="1" thickBot="1" x14ac:dyDescent="0.35">
      <c r="A54" s="66" t="s">
        <v>23</v>
      </c>
      <c r="B54" s="32"/>
      <c r="C54" s="10"/>
      <c r="D54" s="32">
        <v>15.84</v>
      </c>
      <c r="E54" s="32">
        <v>15.94</v>
      </c>
      <c r="F54" s="5">
        <f t="shared" si="1"/>
        <v>9.9999999999999645E-2</v>
      </c>
      <c r="G54" s="5"/>
      <c r="H54" s="5"/>
      <c r="I54" s="5"/>
      <c r="J54" s="99">
        <f t="shared" si="2"/>
        <v>1.6404545454545398</v>
      </c>
    </row>
    <row r="55" spans="1:10" ht="15.6" thickTop="1" thickBot="1" x14ac:dyDescent="0.35">
      <c r="A55" s="66" t="s">
        <v>24</v>
      </c>
      <c r="B55" s="32"/>
      <c r="C55" s="10"/>
      <c r="D55" s="32">
        <v>13.35</v>
      </c>
      <c r="E55" s="32">
        <v>13.94</v>
      </c>
      <c r="F55" s="5">
        <f t="shared" si="1"/>
        <v>0.58999999999999986</v>
      </c>
      <c r="G55" s="5"/>
      <c r="H55" s="5"/>
      <c r="I55" s="5"/>
      <c r="J55" s="99">
        <f t="shared" si="2"/>
        <v>9.6786818181818166</v>
      </c>
    </row>
    <row r="56" spans="1:10" ht="15.6" thickTop="1" thickBot="1" x14ac:dyDescent="0.35">
      <c r="A56" s="66" t="s">
        <v>25</v>
      </c>
      <c r="B56" s="32"/>
      <c r="C56" s="10"/>
      <c r="D56" s="32">
        <v>2.31</v>
      </c>
      <c r="E56" s="32">
        <v>2.31</v>
      </c>
      <c r="F56" s="5">
        <f t="shared" si="1"/>
        <v>0</v>
      </c>
      <c r="G56" s="5"/>
      <c r="H56" s="5"/>
      <c r="I56" s="5"/>
      <c r="J56" s="99">
        <f t="shared" si="2"/>
        <v>0</v>
      </c>
    </row>
    <row r="57" spans="1:10" ht="15.6" thickTop="1" thickBot="1" x14ac:dyDescent="0.35">
      <c r="A57" s="66" t="s">
        <v>26</v>
      </c>
      <c r="B57" s="32"/>
      <c r="C57" s="10"/>
      <c r="D57" s="32">
        <v>26.1</v>
      </c>
      <c r="E57" s="32">
        <v>27.26</v>
      </c>
      <c r="F57" s="5">
        <f t="shared" si="1"/>
        <v>1.1600000000000001</v>
      </c>
      <c r="G57" s="5"/>
      <c r="H57" s="5"/>
      <c r="I57" s="5"/>
      <c r="J57" s="99">
        <f t="shared" si="2"/>
        <v>19.02927272727273</v>
      </c>
    </row>
    <row r="58" spans="1:10" ht="15.6" thickTop="1" thickBot="1" x14ac:dyDescent="0.35">
      <c r="A58" s="66" t="s">
        <v>27</v>
      </c>
      <c r="B58" s="32"/>
      <c r="C58" s="10"/>
      <c r="D58" s="32">
        <v>36.99</v>
      </c>
      <c r="E58" s="32">
        <v>37.97</v>
      </c>
      <c r="F58" s="5">
        <f t="shared" si="1"/>
        <v>0.97999999999999687</v>
      </c>
      <c r="G58" s="5"/>
      <c r="H58" s="5"/>
      <c r="I58" s="5"/>
      <c r="J58" s="99">
        <f t="shared" si="2"/>
        <v>16.076454545454496</v>
      </c>
    </row>
    <row r="59" spans="1:10" ht="15.6" thickTop="1" thickBot="1" x14ac:dyDescent="0.35">
      <c r="A59" s="66" t="s">
        <v>109</v>
      </c>
      <c r="B59" s="32"/>
      <c r="C59" s="10"/>
      <c r="D59" s="32">
        <v>1.03</v>
      </c>
      <c r="E59" s="32">
        <v>1.22</v>
      </c>
      <c r="F59" s="5">
        <f t="shared" si="1"/>
        <v>0.18999999999999995</v>
      </c>
      <c r="G59" s="5"/>
      <c r="H59" s="5"/>
      <c r="I59" s="5"/>
      <c r="J59" s="99">
        <f t="shared" si="2"/>
        <v>3.1168636363636359</v>
      </c>
    </row>
    <row r="60" spans="1:10" ht="15.6" thickTop="1" thickBot="1" x14ac:dyDescent="0.35">
      <c r="A60" s="66" t="s">
        <v>28</v>
      </c>
      <c r="B60" s="32"/>
      <c r="C60" s="10"/>
      <c r="D60" s="32">
        <v>10.49</v>
      </c>
      <c r="E60" s="32">
        <v>10.62</v>
      </c>
      <c r="F60" s="5">
        <f t="shared" si="1"/>
        <v>0.12999999999999901</v>
      </c>
      <c r="G60" s="5"/>
      <c r="H60" s="5"/>
      <c r="I60" s="5"/>
      <c r="J60" s="99">
        <f t="shared" si="2"/>
        <v>2.1325909090908928</v>
      </c>
    </row>
    <row r="61" spans="1:10" ht="15.6" thickTop="1" thickBot="1" x14ac:dyDescent="0.35">
      <c r="A61" s="66" t="s">
        <v>29</v>
      </c>
      <c r="B61" s="32"/>
      <c r="C61" s="10"/>
      <c r="D61" s="32">
        <v>35.049999999999997</v>
      </c>
      <c r="E61" s="32">
        <v>35.049999999999997</v>
      </c>
      <c r="F61" s="5">
        <f t="shared" si="1"/>
        <v>0</v>
      </c>
      <c r="G61" s="5"/>
      <c r="H61" s="5"/>
      <c r="I61" s="5"/>
      <c r="J61" s="99">
        <f t="shared" si="2"/>
        <v>0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1"/>
        <v>0</v>
      </c>
      <c r="G62" s="5"/>
      <c r="H62" s="5"/>
      <c r="I62" s="5"/>
      <c r="J62" s="99">
        <f t="shared" si="2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18.329999999999998</v>
      </c>
      <c r="E63" s="32">
        <v>19.760000000000002</v>
      </c>
      <c r="F63" s="5">
        <f t="shared" si="1"/>
        <v>1.4300000000000033</v>
      </c>
      <c r="G63" s="5"/>
      <c r="H63" s="5"/>
      <c r="I63" s="5"/>
      <c r="J63" s="99">
        <f t="shared" si="2"/>
        <v>23.458500000000054</v>
      </c>
    </row>
    <row r="64" spans="1:10" ht="15.6" thickTop="1" thickBot="1" x14ac:dyDescent="0.35">
      <c r="A64" s="66" t="s">
        <v>32</v>
      </c>
      <c r="B64" s="32"/>
      <c r="C64" s="10"/>
      <c r="D64" s="32">
        <v>45.61</v>
      </c>
      <c r="E64" s="32">
        <v>46.21</v>
      </c>
      <c r="F64" s="5">
        <f t="shared" si="1"/>
        <v>0.60000000000000142</v>
      </c>
      <c r="G64" s="5"/>
      <c r="H64" s="5"/>
      <c r="I64" s="5"/>
      <c r="J64" s="99">
        <f t="shared" si="2"/>
        <v>9.8427272727272968</v>
      </c>
    </row>
    <row r="65" spans="1:10" ht="15.6" thickTop="1" thickBot="1" x14ac:dyDescent="0.35">
      <c r="A65" s="66" t="s">
        <v>33</v>
      </c>
      <c r="B65" s="32"/>
      <c r="C65" s="10"/>
      <c r="D65" s="32">
        <v>24.89</v>
      </c>
      <c r="E65" s="32">
        <v>25.19</v>
      </c>
      <c r="F65" s="5">
        <f t="shared" si="1"/>
        <v>0.30000000000000071</v>
      </c>
      <c r="G65" s="5"/>
      <c r="H65" s="5"/>
      <c r="I65" s="5"/>
      <c r="J65" s="99">
        <f t="shared" si="2"/>
        <v>4.9213636363636484</v>
      </c>
    </row>
    <row r="66" spans="1:10" ht="15.6" thickTop="1" thickBot="1" x14ac:dyDescent="0.35">
      <c r="A66" s="66" t="s">
        <v>34</v>
      </c>
      <c r="B66" s="32"/>
      <c r="C66" s="10"/>
      <c r="D66" s="32">
        <v>19.87</v>
      </c>
      <c r="E66" s="32">
        <v>20.149999999999999</v>
      </c>
      <c r="F66" s="5">
        <f t="shared" si="1"/>
        <v>0.27999999999999758</v>
      </c>
      <c r="G66" s="5"/>
      <c r="H66" s="5"/>
      <c r="I66" s="5"/>
      <c r="J66" s="99">
        <f t="shared" si="2"/>
        <v>4.5932727272726881</v>
      </c>
    </row>
    <row r="67" spans="1:10" ht="15.6" thickTop="1" thickBot="1" x14ac:dyDescent="0.35">
      <c r="A67" s="66" t="s">
        <v>110</v>
      </c>
      <c r="B67" s="32"/>
      <c r="C67" s="10"/>
      <c r="D67" s="32">
        <v>1.25</v>
      </c>
      <c r="E67" s="32">
        <v>1.25</v>
      </c>
      <c r="F67" s="5">
        <f t="shared" si="1"/>
        <v>0</v>
      </c>
      <c r="G67" s="5"/>
      <c r="H67" s="5"/>
      <c r="I67" s="5"/>
      <c r="J67" s="99">
        <f t="shared" si="2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58.92</v>
      </c>
      <c r="E68" s="32">
        <v>59.57</v>
      </c>
      <c r="F68" s="5">
        <f t="shared" si="1"/>
        <v>0.64999999999999858</v>
      </c>
      <c r="G68" s="5"/>
      <c r="H68" s="5"/>
      <c r="I68" s="5"/>
      <c r="J68" s="99">
        <f t="shared" si="2"/>
        <v>10.662954545454523</v>
      </c>
    </row>
    <row r="69" spans="1:10" ht="15.6" thickTop="1" thickBot="1" x14ac:dyDescent="0.35">
      <c r="A69" s="66" t="s">
        <v>111</v>
      </c>
      <c r="B69" s="32"/>
      <c r="C69" s="10"/>
      <c r="D69" s="32">
        <v>1.47</v>
      </c>
      <c r="E69" s="32">
        <v>1.47</v>
      </c>
      <c r="F69" s="5">
        <f t="shared" si="1"/>
        <v>0</v>
      </c>
      <c r="G69" s="5"/>
      <c r="H69" s="5"/>
      <c r="I69" s="5"/>
      <c r="J69" s="99">
        <f t="shared" si="2"/>
        <v>0</v>
      </c>
    </row>
    <row r="70" spans="1:10" ht="15.6" thickTop="1" thickBot="1" x14ac:dyDescent="0.35">
      <c r="A70" s="66" t="s">
        <v>36</v>
      </c>
      <c r="B70" s="32"/>
      <c r="C70" s="10"/>
      <c r="D70" s="32">
        <v>57.65</v>
      </c>
      <c r="E70" s="32">
        <v>57.76</v>
      </c>
      <c r="F70" s="5">
        <f t="shared" si="1"/>
        <v>0.10999999999999943</v>
      </c>
      <c r="G70" s="5"/>
      <c r="H70" s="5"/>
      <c r="I70" s="5"/>
      <c r="J70" s="99">
        <f t="shared" si="2"/>
        <v>1.8044999999999909</v>
      </c>
    </row>
    <row r="71" spans="1:10" ht="15.6" thickTop="1" thickBot="1" x14ac:dyDescent="0.35">
      <c r="A71" s="66" t="s">
        <v>37</v>
      </c>
      <c r="B71" s="32"/>
      <c r="C71" s="10"/>
      <c r="D71" s="32">
        <v>24.04</v>
      </c>
      <c r="E71" s="32">
        <v>24.39</v>
      </c>
      <c r="F71" s="5">
        <f t="shared" si="1"/>
        <v>0.35000000000000142</v>
      </c>
      <c r="G71" s="5"/>
      <c r="H71" s="5"/>
      <c r="I71" s="5"/>
      <c r="J71" s="99">
        <f t="shared" si="2"/>
        <v>5.7415909090909327</v>
      </c>
    </row>
    <row r="72" spans="1:10" ht="15.6" thickTop="1" thickBot="1" x14ac:dyDescent="0.35">
      <c r="A72" s="66" t="s">
        <v>38</v>
      </c>
      <c r="B72" s="32"/>
      <c r="C72" s="10"/>
      <c r="D72" s="32">
        <v>2.38</v>
      </c>
      <c r="E72" s="32">
        <v>2.38</v>
      </c>
      <c r="F72" s="5">
        <f t="shared" si="1"/>
        <v>0</v>
      </c>
      <c r="G72" s="5"/>
      <c r="H72" s="5"/>
      <c r="I72" s="5"/>
      <c r="J72" s="99">
        <f t="shared" si="2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1.53</v>
      </c>
      <c r="E73" s="32">
        <v>1.53</v>
      </c>
      <c r="F73" s="5">
        <f t="shared" si="1"/>
        <v>0</v>
      </c>
      <c r="G73" s="5"/>
      <c r="H73" s="5"/>
      <c r="I73" s="5"/>
      <c r="J73" s="99">
        <f t="shared" si="2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3.01</v>
      </c>
      <c r="E74" s="32">
        <v>4.07</v>
      </c>
      <c r="F74" s="5">
        <f t="shared" si="1"/>
        <v>1.0600000000000005</v>
      </c>
      <c r="G74" s="5"/>
      <c r="H74" s="5"/>
      <c r="I74" s="5"/>
      <c r="J74" s="99">
        <f t="shared" si="2"/>
        <v>17.388818181818191</v>
      </c>
    </row>
    <row r="75" spans="1:10" ht="15.6" thickTop="1" thickBot="1" x14ac:dyDescent="0.35">
      <c r="A75" s="66" t="s">
        <v>112</v>
      </c>
      <c r="B75" s="32"/>
      <c r="C75" s="10"/>
      <c r="D75" s="32">
        <v>1.27</v>
      </c>
      <c r="E75" s="32">
        <v>1.27</v>
      </c>
      <c r="F75" s="5">
        <f t="shared" si="1"/>
        <v>0</v>
      </c>
      <c r="G75" s="5"/>
      <c r="H75" s="5"/>
      <c r="I75" s="5"/>
      <c r="J75" s="99">
        <f t="shared" si="2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18.190000000000001</v>
      </c>
      <c r="E76" s="32">
        <v>18.68</v>
      </c>
      <c r="F76" s="5">
        <f t="shared" si="1"/>
        <v>0.48999999999999844</v>
      </c>
      <c r="G76" s="5"/>
      <c r="H76" s="5"/>
      <c r="I76" s="5"/>
      <c r="J76" s="99">
        <f t="shared" si="2"/>
        <v>8.0382272727272479</v>
      </c>
    </row>
    <row r="77" spans="1:10" ht="15.6" thickTop="1" thickBot="1" x14ac:dyDescent="0.35">
      <c r="A77" s="66" t="s">
        <v>114</v>
      </c>
      <c r="B77" s="32"/>
      <c r="C77" s="10"/>
      <c r="D77" s="32">
        <v>10.050000000000001</v>
      </c>
      <c r="E77" s="32">
        <v>10.050000000000001</v>
      </c>
      <c r="F77" s="5">
        <f t="shared" si="1"/>
        <v>0</v>
      </c>
      <c r="G77" s="5"/>
      <c r="H77" s="5"/>
      <c r="I77" s="5"/>
      <c r="J77" s="99">
        <f t="shared" si="2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1.97</v>
      </c>
      <c r="E78" s="32">
        <v>1.97</v>
      </c>
      <c r="F78" s="5">
        <f t="shared" si="1"/>
        <v>0</v>
      </c>
      <c r="G78" s="5"/>
      <c r="H78" s="5"/>
      <c r="I78" s="5"/>
      <c r="J78" s="99">
        <f t="shared" si="2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5.71</v>
      </c>
      <c r="E79" s="32">
        <v>5.71</v>
      </c>
      <c r="F79" s="5">
        <f t="shared" si="1"/>
        <v>0</v>
      </c>
      <c r="G79" s="5"/>
      <c r="H79" s="5"/>
      <c r="I79" s="5"/>
      <c r="J79" s="99">
        <f t="shared" si="2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3.76</v>
      </c>
      <c r="E80" s="32">
        <v>3.94</v>
      </c>
      <c r="F80" s="5">
        <f t="shared" si="1"/>
        <v>0.18000000000000016</v>
      </c>
      <c r="G80" s="5"/>
      <c r="H80" s="5"/>
      <c r="I80" s="5"/>
      <c r="J80" s="99">
        <f t="shared" si="2"/>
        <v>2.9528181818181847</v>
      </c>
    </row>
    <row r="81" spans="1:11" ht="15.6" thickTop="1" thickBot="1" x14ac:dyDescent="0.35">
      <c r="A81" s="66" t="s">
        <v>42</v>
      </c>
      <c r="B81" s="32"/>
      <c r="C81" s="10"/>
      <c r="D81" s="32">
        <v>8.02</v>
      </c>
      <c r="E81" s="32">
        <v>9.6300000000000008</v>
      </c>
      <c r="F81" s="5">
        <f t="shared" si="1"/>
        <v>1.6100000000000012</v>
      </c>
      <c r="G81" s="5"/>
      <c r="H81" s="5"/>
      <c r="I81" s="5"/>
      <c r="J81" s="99">
        <f t="shared" si="2"/>
        <v>26.411318181818203</v>
      </c>
    </row>
    <row r="82" spans="1:11" ht="15" thickTop="1" x14ac:dyDescent="0.3">
      <c r="A82" s="66" t="s">
        <v>117</v>
      </c>
      <c r="B82" s="32"/>
      <c r="C82" s="10"/>
      <c r="D82" s="32">
        <v>1.57</v>
      </c>
      <c r="E82" s="32">
        <v>1.57</v>
      </c>
      <c r="F82" s="5">
        <f t="shared" si="1"/>
        <v>0</v>
      </c>
      <c r="G82" s="5"/>
      <c r="H82" s="5"/>
      <c r="I82" s="5"/>
      <c r="J82" s="99">
        <f t="shared" si="2"/>
        <v>0</v>
      </c>
      <c r="K82" s="56">
        <f>SUM(J14:J82)</f>
        <v>816.0398181818183</v>
      </c>
    </row>
    <row r="83" spans="1:11" x14ac:dyDescent="0.3">
      <c r="A83" s="68" t="s">
        <v>43</v>
      </c>
      <c r="B83" s="32"/>
      <c r="C83" s="10"/>
      <c r="D83" s="32">
        <v>258.70999999999998</v>
      </c>
      <c r="E83" s="32">
        <v>260.02999999999997</v>
      </c>
      <c r="F83" s="5">
        <f t="shared" si="1"/>
        <v>1.3199999999999932</v>
      </c>
      <c r="G83" s="5"/>
      <c r="H83" s="5"/>
      <c r="I83" s="5"/>
      <c r="J83" s="7">
        <f>+F83*H$5</f>
        <v>4.6660624999999758</v>
      </c>
    </row>
    <row r="84" spans="1:11" x14ac:dyDescent="0.3">
      <c r="A84" s="68" t="s">
        <v>44</v>
      </c>
      <c r="B84" s="32"/>
      <c r="C84" s="10"/>
      <c r="D84" s="32">
        <v>272.12</v>
      </c>
      <c r="E84" s="32">
        <v>279.39999999999998</v>
      </c>
      <c r="F84" s="5">
        <f t="shared" si="1"/>
        <v>7.2799999999999727</v>
      </c>
      <c r="G84" s="33"/>
      <c r="H84" s="5"/>
      <c r="I84" s="5"/>
      <c r="J84" s="7">
        <f t="shared" ref="J84:J147" si="3">+F84*H$5</f>
        <v>25.73404166666657</v>
      </c>
    </row>
    <row r="85" spans="1:11" x14ac:dyDescent="0.3">
      <c r="A85" s="68" t="s">
        <v>118</v>
      </c>
      <c r="B85" s="32"/>
      <c r="C85" s="10"/>
      <c r="D85" s="32">
        <v>356.77</v>
      </c>
      <c r="E85" s="32">
        <v>366.34</v>
      </c>
      <c r="F85" s="5">
        <f t="shared" si="1"/>
        <v>9.5699999999999932</v>
      </c>
      <c r="G85" s="33"/>
      <c r="H85" s="5"/>
      <c r="I85" s="5"/>
      <c r="J85" s="7">
        <f t="shared" si="3"/>
        <v>33.828953124999977</v>
      </c>
    </row>
    <row r="86" spans="1:11" x14ac:dyDescent="0.3">
      <c r="A86" s="68" t="s">
        <v>119</v>
      </c>
      <c r="B86" s="32"/>
      <c r="C86" s="10"/>
      <c r="D86" s="32">
        <v>111.94</v>
      </c>
      <c r="E86" s="32">
        <v>117.23</v>
      </c>
      <c r="F86" s="5">
        <f t="shared" si="1"/>
        <v>5.2900000000000063</v>
      </c>
      <c r="G86" s="33"/>
      <c r="H86" s="5"/>
      <c r="I86" s="5"/>
      <c r="J86" s="7">
        <f t="shared" si="3"/>
        <v>18.699598958333358</v>
      </c>
    </row>
    <row r="87" spans="1:11" x14ac:dyDescent="0.3">
      <c r="A87" s="68" t="s">
        <v>45</v>
      </c>
      <c r="B87" s="32"/>
      <c r="C87" s="10"/>
      <c r="D87" s="32">
        <v>209.67</v>
      </c>
      <c r="E87" s="32">
        <v>212.3</v>
      </c>
      <c r="F87" s="5">
        <f t="shared" si="1"/>
        <v>2.6300000000000239</v>
      </c>
      <c r="G87" s="33"/>
      <c r="H87" s="5"/>
      <c r="I87" s="5"/>
      <c r="J87" s="7">
        <f t="shared" si="3"/>
        <v>9.2967760416667513</v>
      </c>
    </row>
    <row r="88" spans="1:11" x14ac:dyDescent="0.3">
      <c r="A88" s="68" t="s">
        <v>46</v>
      </c>
      <c r="B88" s="32"/>
      <c r="C88" s="10"/>
      <c r="D88" s="32">
        <v>406.24</v>
      </c>
      <c r="E88" s="32">
        <v>414.12</v>
      </c>
      <c r="F88" s="5">
        <f t="shared" si="1"/>
        <v>7.8799999999999955</v>
      </c>
      <c r="G88" s="33"/>
      <c r="H88" s="5"/>
      <c r="I88" s="5"/>
      <c r="J88" s="7">
        <f t="shared" si="3"/>
        <v>27.854979166666652</v>
      </c>
    </row>
    <row r="89" spans="1:11" x14ac:dyDescent="0.3">
      <c r="A89" s="68" t="s">
        <v>47</v>
      </c>
      <c r="B89" s="32"/>
      <c r="C89" s="10"/>
      <c r="D89" s="32">
        <v>88.92</v>
      </c>
      <c r="E89" s="32">
        <v>93.6</v>
      </c>
      <c r="F89" s="5">
        <f t="shared" si="1"/>
        <v>4.6799999999999926</v>
      </c>
      <c r="G89" s="33"/>
      <c r="H89" s="5"/>
      <c r="I89" s="5"/>
      <c r="J89" s="7">
        <f t="shared" si="3"/>
        <v>16.543312499999974</v>
      </c>
    </row>
    <row r="90" spans="1:11" x14ac:dyDescent="0.3">
      <c r="A90" s="68" t="s">
        <v>48</v>
      </c>
      <c r="B90" s="32"/>
      <c r="C90" s="10"/>
      <c r="D90" s="32">
        <v>362.2</v>
      </c>
      <c r="E90" s="32">
        <v>372.68</v>
      </c>
      <c r="F90" s="5">
        <f t="shared" si="1"/>
        <v>10.480000000000018</v>
      </c>
      <c r="G90" s="33"/>
      <c r="H90" s="5"/>
      <c r="I90" s="5"/>
      <c r="J90" s="7">
        <f t="shared" si="3"/>
        <v>37.045708333333401</v>
      </c>
    </row>
    <row r="91" spans="1:11" x14ac:dyDescent="0.3">
      <c r="A91" s="68" t="s">
        <v>49</v>
      </c>
      <c r="B91" s="32"/>
      <c r="C91" s="10"/>
      <c r="D91" s="32">
        <v>419.53</v>
      </c>
      <c r="E91" s="32">
        <v>429.78</v>
      </c>
      <c r="F91" s="5">
        <f t="shared" si="1"/>
        <v>10.25</v>
      </c>
      <c r="G91" s="33"/>
      <c r="H91" s="5"/>
      <c r="I91" s="5"/>
      <c r="J91" s="7">
        <f t="shared" si="3"/>
        <v>36.23268229166667</v>
      </c>
    </row>
    <row r="92" spans="1:11" x14ac:dyDescent="0.3">
      <c r="A92" s="68" t="s">
        <v>50</v>
      </c>
      <c r="B92" s="32"/>
      <c r="C92" s="10"/>
      <c r="D92" s="32">
        <v>573.15</v>
      </c>
      <c r="E92" s="32">
        <v>575.66999999999996</v>
      </c>
      <c r="F92" s="5">
        <f t="shared" si="1"/>
        <v>2.5199999999999818</v>
      </c>
      <c r="G92" s="33"/>
      <c r="H92" s="5"/>
      <c r="I92" s="5"/>
      <c r="J92" s="7">
        <f t="shared" si="3"/>
        <v>8.907937499999937</v>
      </c>
    </row>
    <row r="93" spans="1:11" x14ac:dyDescent="0.3">
      <c r="A93" s="68" t="s">
        <v>51</v>
      </c>
      <c r="B93" s="32"/>
      <c r="C93" s="10"/>
      <c r="D93" s="32">
        <v>191.26</v>
      </c>
      <c r="E93" s="32">
        <v>200.74</v>
      </c>
      <c r="F93" s="5">
        <f t="shared" si="1"/>
        <v>9.4800000000000182</v>
      </c>
      <c r="G93" s="33"/>
      <c r="H93" s="5"/>
      <c r="I93" s="5"/>
      <c r="J93" s="7">
        <f t="shared" si="3"/>
        <v>33.510812500000064</v>
      </c>
    </row>
    <row r="94" spans="1:11" x14ac:dyDescent="0.3">
      <c r="A94" s="68" t="s">
        <v>52</v>
      </c>
      <c r="B94" s="32"/>
      <c r="C94" s="10"/>
      <c r="D94" s="32">
        <v>146.41999999999999</v>
      </c>
      <c r="E94" s="32">
        <v>153.69999999999999</v>
      </c>
      <c r="F94" s="5">
        <f t="shared" si="1"/>
        <v>7.2800000000000011</v>
      </c>
      <c r="G94" s="33"/>
      <c r="H94" s="5"/>
      <c r="I94" s="5"/>
      <c r="J94" s="7">
        <f t="shared" si="3"/>
        <v>25.734041666666673</v>
      </c>
    </row>
    <row r="95" spans="1:11" x14ac:dyDescent="0.3">
      <c r="A95" s="68" t="s">
        <v>120</v>
      </c>
      <c r="B95" s="32"/>
      <c r="C95" s="10"/>
      <c r="D95" s="32">
        <v>648.09</v>
      </c>
      <c r="E95" s="32">
        <v>660.78</v>
      </c>
      <c r="F95" s="5">
        <f t="shared" si="1"/>
        <v>12.689999999999941</v>
      </c>
      <c r="G95" s="33"/>
      <c r="H95" s="5"/>
      <c r="I95" s="5"/>
      <c r="J95" s="7">
        <f t="shared" si="3"/>
        <v>44.857828124999791</v>
      </c>
    </row>
    <row r="96" spans="1:11" x14ac:dyDescent="0.3">
      <c r="A96" s="68" t="s">
        <v>53</v>
      </c>
      <c r="B96" s="32"/>
      <c r="C96" s="10"/>
      <c r="D96" s="32">
        <v>269.25</v>
      </c>
      <c r="E96" s="32">
        <v>270.76</v>
      </c>
      <c r="F96" s="5">
        <f t="shared" si="1"/>
        <v>1.5099999999999909</v>
      </c>
      <c r="G96" s="33"/>
      <c r="H96" s="5"/>
      <c r="I96" s="5"/>
      <c r="J96" s="7">
        <f t="shared" si="3"/>
        <v>5.3376927083333019</v>
      </c>
    </row>
    <row r="97" spans="1:11" x14ac:dyDescent="0.3">
      <c r="A97" s="68" t="s">
        <v>121</v>
      </c>
      <c r="B97" s="32"/>
      <c r="C97" s="10"/>
      <c r="D97" s="32">
        <v>179.74</v>
      </c>
      <c r="E97" s="32">
        <v>184.35</v>
      </c>
      <c r="F97" s="5">
        <f t="shared" ref="F97:F151" si="4">+E97-D97</f>
        <v>4.6099999999999852</v>
      </c>
      <c r="G97" s="33"/>
      <c r="H97" s="5"/>
      <c r="I97" s="5"/>
      <c r="J97" s="7">
        <f t="shared" si="3"/>
        <v>16.295869791666615</v>
      </c>
    </row>
    <row r="98" spans="1:11" x14ac:dyDescent="0.3">
      <c r="A98" s="68" t="s">
        <v>54</v>
      </c>
      <c r="B98" s="32"/>
      <c r="C98" s="10"/>
      <c r="D98" s="32">
        <v>161.56</v>
      </c>
      <c r="E98" s="32">
        <v>166.32</v>
      </c>
      <c r="F98" s="5">
        <f t="shared" si="4"/>
        <v>4.7599999999999909</v>
      </c>
      <c r="G98" s="33"/>
      <c r="H98" s="5"/>
      <c r="I98" s="5"/>
      <c r="J98" s="7">
        <f t="shared" si="3"/>
        <v>16.826104166666635</v>
      </c>
    </row>
    <row r="99" spans="1:11" x14ac:dyDescent="0.3">
      <c r="A99" s="68" t="s">
        <v>55</v>
      </c>
      <c r="B99" s="32"/>
      <c r="C99" s="10"/>
      <c r="D99" s="32">
        <v>242.14</v>
      </c>
      <c r="E99" s="32">
        <v>248.76</v>
      </c>
      <c r="F99" s="5">
        <f t="shared" si="4"/>
        <v>6.6200000000000045</v>
      </c>
      <c r="G99" s="33"/>
      <c r="H99" s="5"/>
      <c r="I99" s="5"/>
      <c r="J99" s="7">
        <f t="shared" si="3"/>
        <v>23.401010416666683</v>
      </c>
    </row>
    <row r="100" spans="1:11" x14ac:dyDescent="0.3">
      <c r="A100" s="68" t="s">
        <v>122</v>
      </c>
      <c r="B100" s="32"/>
      <c r="C100" s="10"/>
      <c r="D100" s="32">
        <v>218.06</v>
      </c>
      <c r="E100" s="32">
        <v>238.74</v>
      </c>
      <c r="F100" s="5">
        <f t="shared" si="4"/>
        <v>20.680000000000007</v>
      </c>
      <c r="G100" s="33"/>
      <c r="H100" s="5"/>
      <c r="I100" s="5"/>
      <c r="J100" s="7">
        <f t="shared" si="3"/>
        <v>73.101645833333365</v>
      </c>
    </row>
    <row r="101" spans="1:11" x14ac:dyDescent="0.3">
      <c r="A101" s="68" t="s">
        <v>56</v>
      </c>
      <c r="B101" s="32"/>
      <c r="C101" s="10"/>
      <c r="D101" s="32">
        <v>259.20999999999998</v>
      </c>
      <c r="E101" s="32">
        <v>264.23</v>
      </c>
      <c r="F101" s="5">
        <f t="shared" si="4"/>
        <v>5.0200000000000387</v>
      </c>
      <c r="G101" s="33"/>
      <c r="H101" s="5"/>
      <c r="I101" s="5"/>
      <c r="J101" s="7">
        <f t="shared" si="3"/>
        <v>17.74517708333347</v>
      </c>
    </row>
    <row r="102" spans="1:11" x14ac:dyDescent="0.3">
      <c r="A102" s="66" t="s">
        <v>57</v>
      </c>
      <c r="B102" s="32"/>
      <c r="C102" s="10"/>
      <c r="D102" s="32">
        <v>356.59</v>
      </c>
      <c r="E102" s="32">
        <v>368.05</v>
      </c>
      <c r="F102" s="5">
        <f t="shared" si="4"/>
        <v>11.460000000000036</v>
      </c>
      <c r="G102" s="33"/>
      <c r="H102" s="5"/>
      <c r="I102" s="5"/>
      <c r="J102" s="7">
        <f t="shared" si="3"/>
        <v>40.509906250000128</v>
      </c>
    </row>
    <row r="103" spans="1:11" x14ac:dyDescent="0.3">
      <c r="A103" s="66" t="s">
        <v>58</v>
      </c>
      <c r="B103" s="32"/>
      <c r="C103" s="10"/>
      <c r="D103" s="32">
        <v>6.7</v>
      </c>
      <c r="E103" s="32">
        <v>6.7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1" x14ac:dyDescent="0.3">
      <c r="A104" s="68" t="s">
        <v>59</v>
      </c>
      <c r="B104" s="32"/>
      <c r="C104" s="10"/>
      <c r="D104" s="32">
        <v>993.29</v>
      </c>
      <c r="E104" s="32">
        <v>1009.38</v>
      </c>
      <c r="F104" s="5">
        <f t="shared" si="4"/>
        <v>16.090000000000032</v>
      </c>
      <c r="G104" s="33"/>
      <c r="H104" s="5"/>
      <c r="I104" s="5"/>
      <c r="J104" s="7">
        <f t="shared" si="3"/>
        <v>56.876473958333449</v>
      </c>
    </row>
    <row r="105" spans="1:11" x14ac:dyDescent="0.3">
      <c r="A105" s="68" t="s">
        <v>60</v>
      </c>
      <c r="B105" s="32"/>
      <c r="C105" s="10"/>
      <c r="D105" s="32">
        <v>192.72</v>
      </c>
      <c r="E105" s="32">
        <v>195.89</v>
      </c>
      <c r="F105" s="5">
        <f t="shared" si="4"/>
        <v>3.1699999999999875</v>
      </c>
      <c r="G105" s="33"/>
      <c r="H105" s="5"/>
      <c r="I105" s="5"/>
      <c r="J105" s="7">
        <f t="shared" si="3"/>
        <v>11.205619791666622</v>
      </c>
    </row>
    <row r="106" spans="1:11" x14ac:dyDescent="0.3">
      <c r="A106" s="68" t="s">
        <v>61</v>
      </c>
      <c r="B106" s="32"/>
      <c r="C106" s="10"/>
      <c r="D106" s="32">
        <v>193.8</v>
      </c>
      <c r="E106" s="32">
        <v>199.62</v>
      </c>
      <c r="F106" s="5">
        <f t="shared" si="4"/>
        <v>5.8199999999999932</v>
      </c>
      <c r="G106" s="33"/>
      <c r="H106" s="5"/>
      <c r="I106" s="5"/>
      <c r="J106" s="7">
        <f t="shared" si="3"/>
        <v>20.573093749999977</v>
      </c>
    </row>
    <row r="107" spans="1:11" x14ac:dyDescent="0.3">
      <c r="A107" s="68" t="s">
        <v>62</v>
      </c>
      <c r="B107" s="32"/>
      <c r="C107" s="10"/>
      <c r="D107" s="32">
        <v>733.47</v>
      </c>
      <c r="E107" s="32">
        <v>740.67</v>
      </c>
      <c r="F107" s="5">
        <f t="shared" si="4"/>
        <v>7.1999999999999318</v>
      </c>
      <c r="G107" s="33"/>
      <c r="H107" s="5"/>
      <c r="I107" s="5"/>
      <c r="J107" s="7">
        <f t="shared" si="3"/>
        <v>25.45124999999976</v>
      </c>
    </row>
    <row r="108" spans="1:11" x14ac:dyDescent="0.3">
      <c r="A108" s="68" t="s">
        <v>63</v>
      </c>
      <c r="B108" s="32"/>
      <c r="C108" s="10"/>
      <c r="D108" s="32">
        <v>342.16</v>
      </c>
      <c r="E108" s="32">
        <v>347.24</v>
      </c>
      <c r="F108" s="5">
        <f t="shared" si="4"/>
        <v>5.0799999999999841</v>
      </c>
      <c r="G108" s="33"/>
      <c r="H108" s="5"/>
      <c r="I108" s="5"/>
      <c r="J108" s="7">
        <f t="shared" si="3"/>
        <v>17.957270833333279</v>
      </c>
    </row>
    <row r="109" spans="1:11" x14ac:dyDescent="0.3">
      <c r="A109" s="68" t="s">
        <v>123</v>
      </c>
      <c r="B109" s="32"/>
      <c r="C109" s="10"/>
      <c r="D109" s="32">
        <v>140.29</v>
      </c>
      <c r="E109" s="32">
        <v>151.36000000000001</v>
      </c>
      <c r="F109" s="5">
        <f t="shared" si="4"/>
        <v>11.070000000000022</v>
      </c>
      <c r="G109" s="33"/>
      <c r="H109" s="5"/>
      <c r="I109" s="5"/>
      <c r="J109" s="7">
        <f t="shared" si="3"/>
        <v>39.131296875000082</v>
      </c>
    </row>
    <row r="110" spans="1:11" x14ac:dyDescent="0.3">
      <c r="A110" s="68" t="s">
        <v>64</v>
      </c>
      <c r="B110" s="32"/>
      <c r="C110" s="10"/>
      <c r="D110" s="32">
        <v>150.83000000000001</v>
      </c>
      <c r="E110" s="32">
        <v>155.07</v>
      </c>
      <c r="F110" s="5">
        <f t="shared" si="4"/>
        <v>4.2399999999999807</v>
      </c>
      <c r="G110" s="33"/>
      <c r="H110" s="5"/>
      <c r="I110" s="5"/>
      <c r="J110" s="7">
        <f t="shared" si="3"/>
        <v>14.987958333333266</v>
      </c>
      <c r="K110" s="149"/>
    </row>
    <row r="111" spans="1:11" x14ac:dyDescent="0.3">
      <c r="A111" s="68" t="s">
        <v>65</v>
      </c>
      <c r="B111" s="32"/>
      <c r="C111" s="10"/>
      <c r="D111" s="32">
        <v>314.52</v>
      </c>
      <c r="E111" s="32">
        <v>320.35000000000002</v>
      </c>
      <c r="F111" s="5">
        <f t="shared" si="4"/>
        <v>5.8300000000000409</v>
      </c>
      <c r="G111" s="33"/>
      <c r="H111" s="5"/>
      <c r="I111" s="5"/>
      <c r="J111" s="7">
        <f t="shared" si="3"/>
        <v>20.608442708333481</v>
      </c>
    </row>
    <row r="112" spans="1:11" x14ac:dyDescent="0.3">
      <c r="A112" s="68" t="s">
        <v>66</v>
      </c>
      <c r="B112" s="32"/>
      <c r="C112" s="10"/>
      <c r="D112" s="32">
        <v>121.05</v>
      </c>
      <c r="E112" s="32">
        <v>121.9</v>
      </c>
      <c r="F112" s="5">
        <f t="shared" si="4"/>
        <v>0.85000000000000853</v>
      </c>
      <c r="G112" s="33"/>
      <c r="H112" s="5"/>
      <c r="I112" s="5"/>
      <c r="J112" s="7">
        <f t="shared" si="3"/>
        <v>3.0046614583333637</v>
      </c>
    </row>
    <row r="113" spans="1:10" x14ac:dyDescent="0.3">
      <c r="A113" s="68" t="s">
        <v>124</v>
      </c>
      <c r="B113" s="32"/>
      <c r="C113" s="10"/>
      <c r="D113" s="32">
        <v>77.39</v>
      </c>
      <c r="E113" s="32">
        <v>80.37</v>
      </c>
      <c r="F113" s="5">
        <f t="shared" si="4"/>
        <v>2.980000000000004</v>
      </c>
      <c r="G113" s="33"/>
      <c r="H113" s="5"/>
      <c r="I113" s="5"/>
      <c r="J113" s="7">
        <f t="shared" si="3"/>
        <v>10.533989583333348</v>
      </c>
    </row>
    <row r="114" spans="1:10" x14ac:dyDescent="0.3">
      <c r="A114" s="68" t="s">
        <v>67</v>
      </c>
      <c r="B114" s="32"/>
      <c r="C114" s="10"/>
      <c r="D114" s="32">
        <v>118.11</v>
      </c>
      <c r="E114" s="32">
        <v>125.46</v>
      </c>
      <c r="F114" s="5">
        <f t="shared" si="4"/>
        <v>7.3499999999999943</v>
      </c>
      <c r="G114" s="33"/>
      <c r="H114" s="5"/>
      <c r="I114" s="5"/>
      <c r="J114" s="7">
        <f t="shared" si="3"/>
        <v>25.981484374999983</v>
      </c>
    </row>
    <row r="115" spans="1:10" x14ac:dyDescent="0.3">
      <c r="A115" s="51" t="s">
        <v>68</v>
      </c>
      <c r="B115" s="32"/>
      <c r="C115" s="51"/>
      <c r="D115" s="9">
        <v>309.27</v>
      </c>
      <c r="E115" s="9">
        <v>317.98</v>
      </c>
      <c r="F115" s="5">
        <f t="shared" si="4"/>
        <v>8.7100000000000364</v>
      </c>
      <c r="G115" s="33"/>
      <c r="H115" s="5"/>
      <c r="I115" s="5"/>
      <c r="J115" s="7">
        <f t="shared" si="3"/>
        <v>30.788942708333465</v>
      </c>
    </row>
    <row r="116" spans="1:10" x14ac:dyDescent="0.3">
      <c r="A116" s="68" t="s">
        <v>125</v>
      </c>
      <c r="B116" s="32"/>
      <c r="C116" s="10"/>
      <c r="D116" s="32">
        <v>377.86</v>
      </c>
      <c r="E116" s="32">
        <v>387.32</v>
      </c>
      <c r="F116" s="5">
        <f t="shared" si="4"/>
        <v>9.4599999999999795</v>
      </c>
      <c r="G116" s="33"/>
      <c r="H116" s="5"/>
      <c r="I116" s="5"/>
      <c r="J116" s="7">
        <f t="shared" si="3"/>
        <v>33.440114583333262</v>
      </c>
    </row>
    <row r="117" spans="1:10" x14ac:dyDescent="0.3">
      <c r="A117" s="68" t="s">
        <v>126</v>
      </c>
      <c r="B117" s="9"/>
      <c r="C117" s="10"/>
      <c r="D117" s="32">
        <v>172.91</v>
      </c>
      <c r="E117" s="32">
        <v>176.46</v>
      </c>
      <c r="F117" s="5">
        <f t="shared" si="4"/>
        <v>3.5500000000000114</v>
      </c>
      <c r="G117" s="33"/>
      <c r="H117" s="5"/>
      <c r="I117" s="5"/>
      <c r="J117" s="7">
        <f t="shared" si="3"/>
        <v>12.548880208333374</v>
      </c>
    </row>
    <row r="118" spans="1:10" x14ac:dyDescent="0.3">
      <c r="A118" s="68" t="s">
        <v>69</v>
      </c>
      <c r="B118" s="32"/>
      <c r="C118" s="10"/>
      <c r="D118" s="32">
        <v>124.51</v>
      </c>
      <c r="E118" s="32">
        <v>126.99</v>
      </c>
      <c r="F118" s="5">
        <f t="shared" si="4"/>
        <v>2.4799999999999898</v>
      </c>
      <c r="G118" s="33"/>
      <c r="H118" s="5"/>
      <c r="I118" s="5"/>
      <c r="J118" s="7">
        <f t="shared" si="3"/>
        <v>8.7665416666666314</v>
      </c>
    </row>
    <row r="119" spans="1:10" x14ac:dyDescent="0.3">
      <c r="A119" s="68" t="s">
        <v>127</v>
      </c>
      <c r="B119" s="32"/>
      <c r="C119" s="10"/>
      <c r="D119" s="32">
        <v>527.72</v>
      </c>
      <c r="E119" s="32">
        <v>528.29999999999995</v>
      </c>
      <c r="F119" s="5">
        <f t="shared" si="4"/>
        <v>0.57999999999992724</v>
      </c>
      <c r="G119" s="33"/>
      <c r="H119" s="5"/>
      <c r="I119" s="5"/>
      <c r="J119" s="7">
        <f t="shared" si="3"/>
        <v>2.0502395833330764</v>
      </c>
    </row>
    <row r="120" spans="1:10" x14ac:dyDescent="0.3">
      <c r="A120" s="68" t="s">
        <v>128</v>
      </c>
      <c r="B120" s="32"/>
      <c r="C120" s="10"/>
      <c r="D120" s="32">
        <v>363.1</v>
      </c>
      <c r="E120" s="32">
        <v>372.32</v>
      </c>
      <c r="F120" s="5">
        <f t="shared" si="4"/>
        <v>9.2199999999999704</v>
      </c>
      <c r="G120" s="33"/>
      <c r="H120" s="5"/>
      <c r="I120" s="5"/>
      <c r="J120" s="7">
        <f t="shared" si="3"/>
        <v>32.591739583333229</v>
      </c>
    </row>
    <row r="121" spans="1:10" x14ac:dyDescent="0.3">
      <c r="A121" s="68" t="s">
        <v>129</v>
      </c>
      <c r="B121" s="32"/>
      <c r="C121" s="10"/>
      <c r="D121" s="32">
        <v>258.2</v>
      </c>
      <c r="E121" s="32">
        <v>260.58999999999997</v>
      </c>
      <c r="F121" s="5">
        <f t="shared" si="4"/>
        <v>2.3899999999999864</v>
      </c>
      <c r="G121" s="33"/>
      <c r="H121" s="5"/>
      <c r="I121" s="5"/>
      <c r="J121" s="7">
        <f t="shared" si="3"/>
        <v>8.4484010416666191</v>
      </c>
    </row>
    <row r="122" spans="1:10" x14ac:dyDescent="0.3">
      <c r="A122" s="68" t="s">
        <v>70</v>
      </c>
      <c r="B122" s="32"/>
      <c r="C122" s="10"/>
      <c r="D122" s="32">
        <v>137.63</v>
      </c>
      <c r="E122" s="32">
        <v>138.02000000000001</v>
      </c>
      <c r="F122" s="5">
        <f t="shared" si="4"/>
        <v>0.39000000000001478</v>
      </c>
      <c r="G122" s="33"/>
      <c r="H122" s="5"/>
      <c r="I122" s="5"/>
      <c r="J122" s="7">
        <f t="shared" si="3"/>
        <v>1.3786093750000523</v>
      </c>
    </row>
    <row r="123" spans="1:10" x14ac:dyDescent="0.3">
      <c r="A123" s="68" t="s">
        <v>71</v>
      </c>
      <c r="B123" s="32"/>
      <c r="C123" s="10"/>
      <c r="D123" s="32">
        <v>339.01</v>
      </c>
      <c r="E123" s="32">
        <v>347.78</v>
      </c>
      <c r="F123" s="5">
        <f t="shared" si="4"/>
        <v>8.7699999999999818</v>
      </c>
      <c r="G123" s="33"/>
      <c r="H123" s="5"/>
      <c r="I123" s="5"/>
      <c r="J123" s="7">
        <f t="shared" si="3"/>
        <v>31.001036458333271</v>
      </c>
    </row>
    <row r="124" spans="1:10" x14ac:dyDescent="0.3">
      <c r="A124" s="68" t="s">
        <v>130</v>
      </c>
      <c r="B124" s="32"/>
      <c r="C124" s="10"/>
      <c r="D124" s="32">
        <v>115.95</v>
      </c>
      <c r="E124" s="32">
        <v>121.38</v>
      </c>
      <c r="F124" s="5">
        <f t="shared" si="4"/>
        <v>5.4299999999999926</v>
      </c>
      <c r="G124" s="33"/>
      <c r="H124" s="5"/>
      <c r="I124" s="5"/>
      <c r="J124" s="7">
        <f t="shared" si="3"/>
        <v>19.194484374999973</v>
      </c>
    </row>
    <row r="125" spans="1:10" x14ac:dyDescent="0.3">
      <c r="A125" s="68" t="s">
        <v>131</v>
      </c>
      <c r="B125" s="32"/>
      <c r="C125" s="10"/>
      <c r="D125" s="32">
        <v>49.09</v>
      </c>
      <c r="E125" s="32">
        <v>52.79</v>
      </c>
      <c r="F125" s="5">
        <f t="shared" si="4"/>
        <v>3.6999999999999957</v>
      </c>
      <c r="G125" s="33"/>
      <c r="H125" s="5"/>
      <c r="I125" s="5"/>
      <c r="J125" s="7">
        <f t="shared" si="3"/>
        <v>13.07911458333332</v>
      </c>
    </row>
    <row r="126" spans="1:10" x14ac:dyDescent="0.3">
      <c r="A126" s="68" t="s">
        <v>72</v>
      </c>
      <c r="B126" s="32"/>
      <c r="C126" s="10"/>
      <c r="D126" s="32">
        <v>132.21</v>
      </c>
      <c r="E126" s="32">
        <v>135.56</v>
      </c>
      <c r="F126" s="5">
        <f t="shared" si="4"/>
        <v>3.3499999999999943</v>
      </c>
      <c r="G126" s="33"/>
      <c r="H126" s="5"/>
      <c r="I126" s="5"/>
      <c r="J126" s="7">
        <f t="shared" si="3"/>
        <v>11.841901041666647</v>
      </c>
    </row>
    <row r="127" spans="1:10" x14ac:dyDescent="0.3">
      <c r="A127" s="68" t="s">
        <v>73</v>
      </c>
      <c r="B127" s="32"/>
      <c r="C127" s="10"/>
      <c r="D127" s="32">
        <v>555.33000000000004</v>
      </c>
      <c r="E127" s="32">
        <v>557.47</v>
      </c>
      <c r="F127" s="5">
        <f t="shared" si="4"/>
        <v>2.1399999999999864</v>
      </c>
      <c r="G127" s="33"/>
      <c r="H127" s="5"/>
      <c r="I127" s="5"/>
      <c r="J127" s="7">
        <f t="shared" si="3"/>
        <v>7.5646770833332857</v>
      </c>
    </row>
    <row r="128" spans="1:10" x14ac:dyDescent="0.3">
      <c r="A128" s="68" t="s">
        <v>74</v>
      </c>
      <c r="B128" s="32"/>
      <c r="C128" s="10"/>
      <c r="D128" s="32">
        <v>314.54000000000002</v>
      </c>
      <c r="E128" s="32">
        <v>319.66000000000003</v>
      </c>
      <c r="F128" s="5">
        <f t="shared" si="4"/>
        <v>5.1200000000000045</v>
      </c>
      <c r="G128" s="33"/>
      <c r="H128" s="5"/>
      <c r="I128" s="5"/>
      <c r="J128" s="7">
        <f t="shared" si="3"/>
        <v>18.098666666666684</v>
      </c>
    </row>
    <row r="129" spans="1:10" x14ac:dyDescent="0.3">
      <c r="A129" s="68" t="s">
        <v>132</v>
      </c>
      <c r="B129" s="32"/>
      <c r="C129" s="10"/>
      <c r="D129" s="32">
        <v>55.79</v>
      </c>
      <c r="E129" s="32">
        <v>57.01</v>
      </c>
      <c r="F129" s="5">
        <f t="shared" si="4"/>
        <v>1.2199999999999989</v>
      </c>
      <c r="G129" s="33"/>
      <c r="H129" s="5"/>
      <c r="I129" s="5"/>
      <c r="J129" s="7">
        <f t="shared" si="3"/>
        <v>4.3125729166666629</v>
      </c>
    </row>
    <row r="130" spans="1:10" x14ac:dyDescent="0.3">
      <c r="A130" s="68" t="s">
        <v>133</v>
      </c>
      <c r="B130" s="32"/>
      <c r="C130" s="10"/>
      <c r="D130" s="32">
        <v>145.04</v>
      </c>
      <c r="E130" s="32">
        <v>149.4</v>
      </c>
      <c r="F130" s="5">
        <f t="shared" si="4"/>
        <v>4.3600000000000136</v>
      </c>
      <c r="G130" s="33"/>
      <c r="H130" s="5"/>
      <c r="I130" s="5"/>
      <c r="J130" s="7">
        <f t="shared" si="3"/>
        <v>15.412145833333383</v>
      </c>
    </row>
    <row r="131" spans="1:10" x14ac:dyDescent="0.3">
      <c r="A131" s="68" t="s">
        <v>75</v>
      </c>
      <c r="B131" s="32"/>
      <c r="C131" s="10"/>
      <c r="D131" s="32">
        <v>166.99</v>
      </c>
      <c r="E131" s="32">
        <v>170.24</v>
      </c>
      <c r="F131" s="5">
        <f t="shared" si="4"/>
        <v>3.25</v>
      </c>
      <c r="G131" s="33"/>
      <c r="H131" s="5"/>
      <c r="I131" s="5"/>
      <c r="J131" s="7">
        <f t="shared" si="3"/>
        <v>11.488411458333335</v>
      </c>
    </row>
    <row r="132" spans="1:10" x14ac:dyDescent="0.3">
      <c r="A132" s="68" t="s">
        <v>134</v>
      </c>
      <c r="B132" s="32"/>
      <c r="C132" s="10"/>
      <c r="D132" s="32">
        <v>95.18</v>
      </c>
      <c r="E132" s="32">
        <v>105.45</v>
      </c>
      <c r="F132" s="5">
        <f t="shared" si="4"/>
        <v>10.269999999999996</v>
      </c>
      <c r="G132" s="33"/>
      <c r="H132" s="5"/>
      <c r="I132" s="5"/>
      <c r="J132" s="7">
        <f t="shared" si="3"/>
        <v>36.303380208333323</v>
      </c>
    </row>
    <row r="133" spans="1:10" x14ac:dyDescent="0.3">
      <c r="A133" s="68" t="s">
        <v>135</v>
      </c>
      <c r="B133" s="32"/>
      <c r="C133" s="10"/>
      <c r="D133" s="32">
        <v>171.14</v>
      </c>
      <c r="E133" s="32">
        <v>182.62</v>
      </c>
      <c r="F133" s="5">
        <f t="shared" si="4"/>
        <v>11.480000000000018</v>
      </c>
      <c r="G133" s="33"/>
      <c r="H133" s="5"/>
      <c r="I133" s="5"/>
      <c r="J133" s="7">
        <f t="shared" si="3"/>
        <v>40.580604166666731</v>
      </c>
    </row>
    <row r="134" spans="1:10" x14ac:dyDescent="0.3">
      <c r="A134" s="68" t="s">
        <v>76</v>
      </c>
      <c r="B134" s="32"/>
      <c r="C134" s="10"/>
      <c r="D134" s="32">
        <v>72.42</v>
      </c>
      <c r="E134" s="32">
        <v>73.209999999999994</v>
      </c>
      <c r="F134" s="5">
        <f t="shared" si="4"/>
        <v>0.78999999999999204</v>
      </c>
      <c r="G134" s="33"/>
      <c r="H134" s="5"/>
      <c r="I134" s="5"/>
      <c r="J134" s="7">
        <f t="shared" si="3"/>
        <v>2.7925677083333054</v>
      </c>
    </row>
    <row r="135" spans="1:10" x14ac:dyDescent="0.3">
      <c r="A135" s="68" t="s">
        <v>136</v>
      </c>
      <c r="B135" s="32"/>
      <c r="C135" s="10"/>
      <c r="D135" s="32">
        <v>371.62</v>
      </c>
      <c r="E135" s="32">
        <v>380.32</v>
      </c>
      <c r="F135" s="5">
        <f t="shared" si="4"/>
        <v>8.6999999999999886</v>
      </c>
      <c r="G135" s="33"/>
      <c r="H135" s="5"/>
      <c r="I135" s="5"/>
      <c r="J135" s="7">
        <f t="shared" si="3"/>
        <v>30.753593749999961</v>
      </c>
    </row>
    <row r="136" spans="1:10" x14ac:dyDescent="0.3">
      <c r="A136" s="68" t="s">
        <v>137</v>
      </c>
      <c r="B136" s="32"/>
      <c r="C136" s="10"/>
      <c r="D136" s="32">
        <v>200.49</v>
      </c>
      <c r="E136" s="32">
        <v>200.69</v>
      </c>
      <c r="F136" s="5">
        <f t="shared" si="4"/>
        <v>0.19999999999998863</v>
      </c>
      <c r="G136" s="33"/>
      <c r="H136" s="5"/>
      <c r="I136" s="5"/>
      <c r="J136" s="7">
        <f t="shared" si="3"/>
        <v>0.70697916666662652</v>
      </c>
    </row>
    <row r="137" spans="1:10" x14ac:dyDescent="0.3">
      <c r="A137" s="68" t="s">
        <v>77</v>
      </c>
      <c r="B137" s="32"/>
      <c r="C137" s="10"/>
      <c r="D137" s="32">
        <v>269.25</v>
      </c>
      <c r="E137" s="32">
        <v>275.12</v>
      </c>
      <c r="F137" s="5">
        <f t="shared" si="4"/>
        <v>5.8700000000000045</v>
      </c>
      <c r="G137" s="33"/>
      <c r="H137" s="5"/>
      <c r="I137" s="5"/>
      <c r="J137" s="7">
        <f t="shared" si="3"/>
        <v>20.749838541666684</v>
      </c>
    </row>
    <row r="138" spans="1:10" x14ac:dyDescent="0.3">
      <c r="A138" s="68" t="s">
        <v>138</v>
      </c>
      <c r="B138" s="32"/>
      <c r="C138" s="10"/>
      <c r="D138" s="32">
        <v>394.08</v>
      </c>
      <c r="E138" s="32">
        <v>401.45</v>
      </c>
      <c r="F138" s="5">
        <f t="shared" si="4"/>
        <v>7.3700000000000045</v>
      </c>
      <c r="G138" s="33"/>
      <c r="H138" s="5"/>
      <c r="I138" s="5"/>
      <c r="J138" s="7">
        <f t="shared" si="3"/>
        <v>26.052182291666686</v>
      </c>
    </row>
    <row r="139" spans="1:10" x14ac:dyDescent="0.3">
      <c r="A139" s="68" t="s">
        <v>78</v>
      </c>
      <c r="B139" s="32"/>
      <c r="C139" s="10"/>
      <c r="D139" s="32">
        <v>493.97</v>
      </c>
      <c r="E139" s="32">
        <v>502.2</v>
      </c>
      <c r="F139" s="5">
        <f t="shared" si="4"/>
        <v>8.2299999999999613</v>
      </c>
      <c r="G139" s="33"/>
      <c r="H139" s="5"/>
      <c r="I139" s="5"/>
      <c r="J139" s="7">
        <f t="shared" si="3"/>
        <v>29.092192708333197</v>
      </c>
    </row>
    <row r="140" spans="1:10" x14ac:dyDescent="0.3">
      <c r="A140" s="68" t="s">
        <v>79</v>
      </c>
      <c r="B140" s="32"/>
      <c r="C140" s="10"/>
      <c r="D140" s="32">
        <v>180.53</v>
      </c>
      <c r="E140" s="32">
        <v>185.04</v>
      </c>
      <c r="F140" s="5">
        <f t="shared" si="4"/>
        <v>4.5099999999999909</v>
      </c>
      <c r="G140" s="33"/>
      <c r="H140" s="5"/>
      <c r="I140" s="5"/>
      <c r="J140" s="7">
        <f t="shared" si="3"/>
        <v>15.942380208333303</v>
      </c>
    </row>
    <row r="141" spans="1:10" x14ac:dyDescent="0.3">
      <c r="A141" s="68" t="s">
        <v>80</v>
      </c>
      <c r="B141" s="32"/>
      <c r="C141" s="10"/>
      <c r="D141" s="32">
        <v>226.99</v>
      </c>
      <c r="E141" s="32">
        <v>231.88</v>
      </c>
      <c r="F141" s="5">
        <f t="shared" si="4"/>
        <v>4.8899999999999864</v>
      </c>
      <c r="G141" s="33"/>
      <c r="H141" s="5"/>
      <c r="I141" s="5"/>
      <c r="J141" s="7">
        <f t="shared" si="3"/>
        <v>17.285640624999953</v>
      </c>
    </row>
    <row r="142" spans="1:10" x14ac:dyDescent="0.3">
      <c r="A142" s="68" t="s">
        <v>81</v>
      </c>
      <c r="B142" s="32"/>
      <c r="C142" s="10"/>
      <c r="D142" s="32">
        <v>195.56</v>
      </c>
      <c r="E142" s="32">
        <v>203.79</v>
      </c>
      <c r="F142" s="5">
        <f t="shared" si="4"/>
        <v>8.2299999999999898</v>
      </c>
      <c r="G142" s="33"/>
      <c r="H142" s="5"/>
      <c r="I142" s="5"/>
      <c r="J142" s="7">
        <f t="shared" si="3"/>
        <v>29.0921927083333</v>
      </c>
    </row>
    <row r="143" spans="1:10" x14ac:dyDescent="0.3">
      <c r="A143" s="68" t="s">
        <v>139</v>
      </c>
      <c r="B143" s="32"/>
      <c r="C143" s="10"/>
      <c r="D143" s="32">
        <v>298.27999999999997</v>
      </c>
      <c r="E143" s="32">
        <v>307.68</v>
      </c>
      <c r="F143" s="5">
        <f t="shared" si="4"/>
        <v>9.4000000000000341</v>
      </c>
      <c r="G143" s="33"/>
      <c r="H143" s="5"/>
      <c r="I143" s="5"/>
      <c r="J143" s="7">
        <f t="shared" si="3"/>
        <v>33.228020833333453</v>
      </c>
    </row>
    <row r="144" spans="1:10" x14ac:dyDescent="0.3">
      <c r="A144" s="68" t="s">
        <v>82</v>
      </c>
      <c r="B144" s="32"/>
      <c r="C144" s="10"/>
      <c r="D144" s="32">
        <v>241.25</v>
      </c>
      <c r="E144" s="32">
        <v>246.56</v>
      </c>
      <c r="F144" s="5">
        <f t="shared" si="4"/>
        <v>5.3100000000000023</v>
      </c>
      <c r="G144" s="33"/>
      <c r="H144" s="5"/>
      <c r="I144" s="5"/>
      <c r="J144" s="7">
        <f t="shared" si="3"/>
        <v>18.77029687500001</v>
      </c>
    </row>
    <row r="145" spans="1:11" x14ac:dyDescent="0.3">
      <c r="A145" s="68" t="s">
        <v>140</v>
      </c>
      <c r="B145" s="32"/>
      <c r="C145" s="10"/>
      <c r="D145" s="32">
        <v>170.36</v>
      </c>
      <c r="E145" s="32">
        <v>173.45</v>
      </c>
      <c r="F145" s="5">
        <f t="shared" si="4"/>
        <v>3.089999999999975</v>
      </c>
      <c r="G145" s="33"/>
      <c r="H145" s="5"/>
      <c r="I145" s="5"/>
      <c r="J145" s="7">
        <f t="shared" si="3"/>
        <v>10.922828124999912</v>
      </c>
    </row>
    <row r="146" spans="1:11" x14ac:dyDescent="0.3">
      <c r="A146" s="68" t="s">
        <v>141</v>
      </c>
      <c r="B146" s="32"/>
      <c r="C146" s="10"/>
      <c r="D146" s="32">
        <v>126.79</v>
      </c>
      <c r="E146" s="32">
        <v>131.35</v>
      </c>
      <c r="F146" s="5">
        <f t="shared" si="4"/>
        <v>4.5599999999999881</v>
      </c>
      <c r="G146" s="33"/>
      <c r="H146" s="5"/>
      <c r="I146" s="5"/>
      <c r="J146" s="7">
        <f t="shared" si="3"/>
        <v>16.119124999999958</v>
      </c>
    </row>
    <row r="147" spans="1:11" x14ac:dyDescent="0.3">
      <c r="A147" s="68" t="s">
        <v>142</v>
      </c>
      <c r="B147" s="32"/>
      <c r="C147" s="10"/>
      <c r="D147" s="32">
        <v>541.29999999999995</v>
      </c>
      <c r="E147" s="32">
        <v>545.12</v>
      </c>
      <c r="F147" s="5">
        <f t="shared" si="4"/>
        <v>3.82000000000005</v>
      </c>
      <c r="G147" s="33"/>
      <c r="H147" s="5"/>
      <c r="I147" s="5"/>
      <c r="J147" s="7">
        <f t="shared" si="3"/>
        <v>13.50330208333351</v>
      </c>
    </row>
    <row r="148" spans="1:11" x14ac:dyDescent="0.3">
      <c r="A148" s="68" t="s">
        <v>143</v>
      </c>
      <c r="B148" s="32"/>
      <c r="C148" s="10"/>
      <c r="D148" s="32">
        <v>169.45</v>
      </c>
      <c r="E148" s="32">
        <v>179.4</v>
      </c>
      <c r="F148" s="5">
        <f t="shared" si="4"/>
        <v>9.9500000000000171</v>
      </c>
      <c r="G148" s="33"/>
      <c r="H148" s="5"/>
      <c r="I148" s="5"/>
      <c r="J148" s="7">
        <f t="shared" ref="J148:J151" si="5">+F148*H$5</f>
        <v>35.172213541666729</v>
      </c>
    </row>
    <row r="149" spans="1:11" x14ac:dyDescent="0.3">
      <c r="A149" s="68" t="s">
        <v>83</v>
      </c>
      <c r="B149" s="32"/>
      <c r="C149" s="10"/>
      <c r="D149" s="32">
        <v>231.84</v>
      </c>
      <c r="E149" s="32">
        <v>235.67</v>
      </c>
      <c r="F149" s="5">
        <f t="shared" si="4"/>
        <v>3.8299999999999841</v>
      </c>
      <c r="G149" s="33"/>
      <c r="H149" s="5"/>
      <c r="I149" s="5"/>
      <c r="J149" s="7">
        <f t="shared" si="5"/>
        <v>13.538651041666611</v>
      </c>
    </row>
    <row r="150" spans="1:11" x14ac:dyDescent="0.3">
      <c r="A150" s="68" t="s">
        <v>144</v>
      </c>
      <c r="B150" s="32"/>
      <c r="C150" s="10"/>
      <c r="D150" s="32">
        <v>976.23</v>
      </c>
      <c r="E150" s="32">
        <v>997.34</v>
      </c>
      <c r="F150" s="5">
        <f t="shared" si="4"/>
        <v>21.110000000000014</v>
      </c>
      <c r="G150" s="33"/>
      <c r="H150" s="5"/>
      <c r="I150" s="5"/>
      <c r="J150" s="7">
        <f t="shared" si="5"/>
        <v>74.621651041666723</v>
      </c>
    </row>
    <row r="151" spans="1:11" x14ac:dyDescent="0.3">
      <c r="A151" s="68" t="s">
        <v>145</v>
      </c>
      <c r="B151" s="32"/>
      <c r="C151" s="10"/>
      <c r="D151" s="32">
        <v>444.33</v>
      </c>
      <c r="E151" s="32">
        <v>460.32</v>
      </c>
      <c r="F151" s="5">
        <f t="shared" si="4"/>
        <v>15.990000000000009</v>
      </c>
      <c r="G151" s="33"/>
      <c r="H151" s="5"/>
      <c r="I151" s="5"/>
      <c r="J151" s="7">
        <f t="shared" si="5"/>
        <v>56.522984375000036</v>
      </c>
    </row>
    <row r="152" spans="1:11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2362.2386046401507</v>
      </c>
      <c r="K152" s="56">
        <f>SUM(J83:J151)</f>
        <v>1546.1987864583327</v>
      </c>
    </row>
    <row r="153" spans="1:11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2362.2386046401507</v>
      </c>
      <c r="K153" s="91">
        <f>SUM(K14:K152)</f>
        <v>2362.2386046401512</v>
      </c>
    </row>
    <row r="154" spans="1:11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1" x14ac:dyDescent="0.3">
      <c r="A155" s="73" t="s">
        <v>7</v>
      </c>
    </row>
    <row r="156" spans="1:11" x14ac:dyDescent="0.3">
      <c r="A156" s="73" t="s">
        <v>84</v>
      </c>
      <c r="G156" s="74" t="s">
        <v>271</v>
      </c>
    </row>
  </sheetData>
  <mergeCells count="24">
    <mergeCell ref="H27:H31"/>
    <mergeCell ref="I27:I31"/>
    <mergeCell ref="B26:C26"/>
    <mergeCell ref="B27:C31"/>
    <mergeCell ref="D27:D31"/>
    <mergeCell ref="E27:E31"/>
    <mergeCell ref="F27:F31"/>
    <mergeCell ref="G27:G31"/>
    <mergeCell ref="B25:C25"/>
    <mergeCell ref="F7:G7"/>
    <mergeCell ref="F8:G8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workbookViewId="0">
      <selection activeCell="F8" sqref="F8"/>
    </sheetView>
  </sheetViews>
  <sheetFormatPr baseColWidth="10" defaultRowHeight="14.4" x14ac:dyDescent="0.3"/>
  <cols>
    <col min="2" max="2" width="24.88671875" customWidth="1"/>
    <col min="3" max="3" width="7.88671875" customWidth="1"/>
    <col min="4" max="4" width="12.109375" customWidth="1"/>
    <col min="5" max="5" width="14.6640625" customWidth="1"/>
    <col min="6" max="6" width="12.88671875" customWidth="1"/>
    <col min="7" max="7" width="11.33203125" customWidth="1"/>
    <col min="9" max="9" width="0.44140625" customWidth="1"/>
    <col min="10" max="10" width="12.88671875" customWidth="1"/>
  </cols>
  <sheetData>
    <row r="1" spans="1:10" x14ac:dyDescent="0.3"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423.8</v>
      </c>
      <c r="G2" s="10">
        <v>31</v>
      </c>
      <c r="H2" s="10">
        <f>+F2/G2</f>
        <v>13.670967741935485</v>
      </c>
    </row>
    <row r="3" spans="1:10" x14ac:dyDescent="0.3">
      <c r="D3" s="122" t="s">
        <v>192</v>
      </c>
      <c r="E3" s="122">
        <v>16498</v>
      </c>
      <c r="F3" s="10">
        <v>9</v>
      </c>
      <c r="G3" s="10">
        <v>2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1588.5</v>
      </c>
      <c r="G4" s="10">
        <v>450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47" t="s">
        <v>220</v>
      </c>
      <c r="F5" s="122">
        <f>+F4+F3</f>
        <v>1597.5</v>
      </c>
      <c r="G5" s="122">
        <f>+G4+G3</f>
        <v>452</v>
      </c>
      <c r="H5" s="10">
        <f>+F5/G5</f>
        <v>3.5342920353982299</v>
      </c>
    </row>
    <row r="6" spans="1:10" x14ac:dyDescent="0.3">
      <c r="A6" s="15" t="s">
        <v>274</v>
      </c>
      <c r="B6" s="15"/>
      <c r="C6" s="15"/>
      <c r="D6" s="15"/>
      <c r="E6" s="15"/>
      <c r="F6" s="15">
        <f>+F2+F3+F4</f>
        <v>2021.3</v>
      </c>
      <c r="G6" s="15">
        <f>+G2+G3+G4</f>
        <v>483</v>
      </c>
      <c r="J6" s="138" t="s">
        <v>189</v>
      </c>
    </row>
    <row r="7" spans="1:10" x14ac:dyDescent="0.3">
      <c r="A7" s="58"/>
      <c r="B7" s="15"/>
      <c r="C7" s="58"/>
      <c r="D7" s="58"/>
      <c r="E7" s="58"/>
      <c r="F7" s="225" t="s">
        <v>151</v>
      </c>
      <c r="G7" s="225"/>
      <c r="H7" s="137">
        <f>+H2</f>
        <v>13.670967741935485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/>
      <c r="H8" s="137">
        <f>+H5</f>
        <v>3.5342920353982299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150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00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35.954645161290266</v>
      </c>
      <c r="H14" s="98"/>
      <c r="I14" s="98"/>
      <c r="J14" s="99">
        <v>5</v>
      </c>
    </row>
    <row r="15" spans="1:10" ht="15.6" thickTop="1" thickBot="1" x14ac:dyDescent="0.35">
      <c r="A15" s="104" t="s">
        <v>9</v>
      </c>
      <c r="B15" s="146" t="s">
        <v>214</v>
      </c>
      <c r="C15" s="100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10</v>
      </c>
    </row>
    <row r="16" spans="1:10" ht="15.6" thickTop="1" thickBot="1" x14ac:dyDescent="0.35">
      <c r="A16" s="104" t="s">
        <v>13</v>
      </c>
      <c r="B16" s="146" t="s">
        <v>215</v>
      </c>
      <c r="C16" s="100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10</v>
      </c>
    </row>
    <row r="17" spans="1:10" ht="15.6" thickTop="1" thickBot="1" x14ac:dyDescent="0.35">
      <c r="A17" s="103" t="s">
        <v>86</v>
      </c>
      <c r="B17" s="209" t="s">
        <v>212</v>
      </c>
      <c r="C17" s="210"/>
      <c r="D17" s="220">
        <v>215.29</v>
      </c>
      <c r="E17" s="220">
        <v>217.92</v>
      </c>
      <c r="F17" s="220">
        <f>+E17-D17</f>
        <v>2.6299999999999955</v>
      </c>
      <c r="G17" s="221"/>
      <c r="H17" s="102"/>
      <c r="I17" s="102"/>
      <c r="J17" s="99">
        <v>5</v>
      </c>
    </row>
    <row r="18" spans="1:10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5</v>
      </c>
    </row>
    <row r="19" spans="1:10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8</v>
      </c>
    </row>
    <row r="20" spans="1:10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7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10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20.64</v>
      </c>
      <c r="E22" s="94">
        <v>21.7</v>
      </c>
      <c r="F22" s="98">
        <f t="shared" ref="F22:F27" si="0">+E22-D22</f>
        <v>1.0599999999999987</v>
      </c>
      <c r="G22" s="95">
        <f>+F22*H2</f>
        <v>14.491225806451597</v>
      </c>
      <c r="H22" s="95"/>
      <c r="I22" s="95"/>
      <c r="J22" s="99">
        <v>15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47.06</v>
      </c>
      <c r="E23" s="94">
        <v>50.95</v>
      </c>
      <c r="F23" s="98">
        <f t="shared" si="0"/>
        <v>3.8900000000000006</v>
      </c>
      <c r="G23" s="95">
        <f>+F23*H2</f>
        <v>53.180064516129043</v>
      </c>
      <c r="H23" s="95"/>
      <c r="I23" s="95"/>
      <c r="J23" s="99">
        <v>49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17.43</v>
      </c>
      <c r="E24" s="94">
        <v>17.73</v>
      </c>
      <c r="F24" s="98">
        <f t="shared" si="0"/>
        <v>0.30000000000000071</v>
      </c>
      <c r="G24" s="95">
        <f>+F24*H2</f>
        <v>4.1012903225806552</v>
      </c>
      <c r="H24" s="95"/>
      <c r="I24" s="95"/>
      <c r="J24" s="99">
        <v>7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19.88</v>
      </c>
      <c r="E25" s="94">
        <v>24.46</v>
      </c>
      <c r="F25" s="98">
        <f t="shared" si="0"/>
        <v>4.5800000000000018</v>
      </c>
      <c r="G25" s="95">
        <f>+F25*H2</f>
        <v>62.613032258064543</v>
      </c>
      <c r="H25" s="95"/>
      <c r="I25" s="95"/>
      <c r="J25" s="99">
        <v>56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42.98</v>
      </c>
      <c r="E26" s="96">
        <v>44.1</v>
      </c>
      <c r="F26" s="98">
        <f t="shared" si="0"/>
        <v>1.1200000000000045</v>
      </c>
      <c r="G26" s="95">
        <f>+F26*H2</f>
        <v>15.311483870967805</v>
      </c>
      <c r="H26" s="96"/>
      <c r="I26" s="96"/>
      <c r="J26" s="99">
        <v>16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195.95</v>
      </c>
      <c r="E27" s="227">
        <v>198.45</v>
      </c>
      <c r="F27" s="220">
        <f t="shared" si="0"/>
        <v>2.5</v>
      </c>
      <c r="G27" s="223">
        <f>+F27*H2</f>
        <v>34.177419354838712</v>
      </c>
      <c r="H27" s="223"/>
      <c r="I27" s="223"/>
      <c r="J27" s="99">
        <v>7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10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10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10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10</v>
      </c>
    </row>
    <row r="32" spans="1:10" ht="15.6" thickTop="1" thickBot="1" x14ac:dyDescent="0.35">
      <c r="A32" s="66" t="s">
        <v>92</v>
      </c>
      <c r="B32" s="6"/>
      <c r="C32" s="6"/>
      <c r="D32" s="6">
        <v>51.71</v>
      </c>
      <c r="E32" s="6">
        <v>52.9</v>
      </c>
      <c r="F32" s="5">
        <f>+E32-D32</f>
        <v>1.1899999999999977</v>
      </c>
      <c r="G32" s="5"/>
      <c r="H32" s="5"/>
      <c r="I32" s="5"/>
      <c r="J32" s="99">
        <v>18</v>
      </c>
    </row>
    <row r="33" spans="1:10" ht="15.6" thickTop="1" thickBot="1" x14ac:dyDescent="0.35">
      <c r="A33" s="66" t="s">
        <v>93</v>
      </c>
      <c r="B33" s="6"/>
      <c r="C33" s="6"/>
      <c r="D33" s="6">
        <v>28.44</v>
      </c>
      <c r="E33" s="6">
        <v>28.71</v>
      </c>
      <c r="F33" s="5">
        <f t="shared" ref="F33:F96" si="1">+E33-D33</f>
        <v>0.26999999999999957</v>
      </c>
      <c r="G33" s="5"/>
      <c r="H33" s="5"/>
      <c r="I33" s="5"/>
      <c r="J33" s="99">
        <f t="shared" ref="J33:J82" si="2">+F33*H$2</f>
        <v>3.691161290322575</v>
      </c>
    </row>
    <row r="34" spans="1:10" ht="15.6" thickTop="1" thickBot="1" x14ac:dyDescent="0.35">
      <c r="A34" s="66" t="s">
        <v>94</v>
      </c>
      <c r="B34" s="32"/>
      <c r="C34" s="5"/>
      <c r="D34" s="32">
        <v>53.42</v>
      </c>
      <c r="E34" s="32">
        <v>54.5</v>
      </c>
      <c r="F34" s="5">
        <f t="shared" si="1"/>
        <v>1.0799999999999983</v>
      </c>
      <c r="G34" s="5"/>
      <c r="H34" s="5"/>
      <c r="I34" s="5"/>
      <c r="J34" s="99">
        <f t="shared" si="2"/>
        <v>14.7646451612903</v>
      </c>
    </row>
    <row r="35" spans="1:10" ht="15.6" thickTop="1" thickBot="1" x14ac:dyDescent="0.35">
      <c r="A35" s="66" t="s">
        <v>95</v>
      </c>
      <c r="B35" s="32"/>
      <c r="C35" s="6"/>
      <c r="D35" s="32">
        <v>15.97</v>
      </c>
      <c r="E35" s="32">
        <v>15.97</v>
      </c>
      <c r="F35" s="5">
        <f t="shared" si="1"/>
        <v>0</v>
      </c>
      <c r="G35" s="5"/>
      <c r="H35" s="5"/>
      <c r="I35" s="5"/>
      <c r="J35" s="99">
        <f t="shared" si="2"/>
        <v>0</v>
      </c>
    </row>
    <row r="36" spans="1:10" ht="15.6" thickTop="1" thickBot="1" x14ac:dyDescent="0.35">
      <c r="A36" s="66" t="s">
        <v>96</v>
      </c>
      <c r="B36" s="32"/>
      <c r="C36" s="6"/>
      <c r="D36" s="32">
        <v>8.2799999999999994</v>
      </c>
      <c r="E36" s="32">
        <v>8.44</v>
      </c>
      <c r="F36" s="5">
        <f t="shared" si="1"/>
        <v>0.16000000000000014</v>
      </c>
      <c r="G36" s="5"/>
      <c r="H36" s="5"/>
      <c r="I36" s="5"/>
      <c r="J36" s="99">
        <f t="shared" si="2"/>
        <v>2.1873548387096795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1"/>
        <v>0</v>
      </c>
      <c r="G37" s="5"/>
      <c r="H37" s="5"/>
      <c r="I37" s="5"/>
      <c r="J37" s="99">
        <f t="shared" si="2"/>
        <v>0</v>
      </c>
    </row>
    <row r="38" spans="1:10" ht="15.6" thickTop="1" thickBot="1" x14ac:dyDescent="0.35">
      <c r="A38" s="66" t="s">
        <v>98</v>
      </c>
      <c r="B38" s="32"/>
      <c r="C38" s="6"/>
      <c r="D38" s="32">
        <v>24.09</v>
      </c>
      <c r="E38" s="32">
        <v>25</v>
      </c>
      <c r="F38" s="5">
        <f t="shared" si="1"/>
        <v>0.91000000000000014</v>
      </c>
      <c r="G38" s="5"/>
      <c r="H38" s="5"/>
      <c r="I38" s="5"/>
      <c r="J38" s="99">
        <f t="shared" si="2"/>
        <v>12.440580645161292</v>
      </c>
    </row>
    <row r="39" spans="1:10" ht="15.6" thickTop="1" thickBot="1" x14ac:dyDescent="0.35">
      <c r="A39" s="66" t="s">
        <v>99</v>
      </c>
      <c r="B39" s="32"/>
      <c r="C39" s="6"/>
      <c r="D39" s="32">
        <v>36.89</v>
      </c>
      <c r="E39" s="32">
        <v>37.200000000000003</v>
      </c>
      <c r="F39" s="5">
        <f t="shared" si="1"/>
        <v>0.31000000000000227</v>
      </c>
      <c r="G39" s="5"/>
      <c r="H39" s="5"/>
      <c r="I39" s="5"/>
      <c r="J39" s="99">
        <f t="shared" si="2"/>
        <v>4.2380000000000315</v>
      </c>
    </row>
    <row r="40" spans="1:10" ht="15.6" thickTop="1" thickBot="1" x14ac:dyDescent="0.35">
      <c r="A40" s="66" t="s">
        <v>100</v>
      </c>
      <c r="B40" s="32"/>
      <c r="C40" s="6"/>
      <c r="D40" s="32">
        <v>14.74</v>
      </c>
      <c r="E40" s="32">
        <v>14.74</v>
      </c>
      <c r="F40" s="5">
        <f t="shared" si="1"/>
        <v>0</v>
      </c>
      <c r="G40" s="5"/>
      <c r="H40" s="5"/>
      <c r="I40" s="5"/>
      <c r="J40" s="99">
        <f t="shared" si="2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2.04</v>
      </c>
      <c r="E41" s="32">
        <v>2.12</v>
      </c>
      <c r="F41" s="5">
        <f t="shared" si="1"/>
        <v>8.0000000000000071E-2</v>
      </c>
      <c r="G41" s="5"/>
      <c r="H41" s="5"/>
      <c r="I41" s="5"/>
      <c r="J41" s="99">
        <f t="shared" si="2"/>
        <v>1.0936774193548398</v>
      </c>
    </row>
    <row r="42" spans="1:10" ht="15.6" thickTop="1" thickBot="1" x14ac:dyDescent="0.35">
      <c r="A42" s="66" t="s">
        <v>102</v>
      </c>
      <c r="B42" s="32"/>
      <c r="C42" s="6"/>
      <c r="D42" s="32">
        <v>3.51</v>
      </c>
      <c r="E42" s="32">
        <v>3.75</v>
      </c>
      <c r="F42" s="5">
        <f t="shared" si="1"/>
        <v>0.24000000000000021</v>
      </c>
      <c r="G42" s="5"/>
      <c r="H42" s="5"/>
      <c r="I42" s="5"/>
      <c r="J42" s="99">
        <f t="shared" si="2"/>
        <v>3.2810322580645193</v>
      </c>
    </row>
    <row r="43" spans="1:10" ht="15.6" thickTop="1" thickBot="1" x14ac:dyDescent="0.35">
      <c r="A43" s="66" t="s">
        <v>103</v>
      </c>
      <c r="B43" s="32"/>
      <c r="C43" s="6"/>
      <c r="D43" s="32">
        <v>25.27</v>
      </c>
      <c r="E43" s="32">
        <v>25.84</v>
      </c>
      <c r="F43" s="5">
        <f t="shared" si="1"/>
        <v>0.57000000000000028</v>
      </c>
      <c r="G43" s="5"/>
      <c r="H43" s="5"/>
      <c r="I43" s="5"/>
      <c r="J43" s="99">
        <f t="shared" si="2"/>
        <v>7.7924516129032302</v>
      </c>
    </row>
    <row r="44" spans="1:10" ht="15.6" thickTop="1" thickBot="1" x14ac:dyDescent="0.35">
      <c r="A44" s="66" t="s">
        <v>104</v>
      </c>
      <c r="B44" s="32"/>
      <c r="C44" s="10"/>
      <c r="D44" s="32">
        <v>52.62</v>
      </c>
      <c r="E44" s="32">
        <v>53.05</v>
      </c>
      <c r="F44" s="5">
        <f t="shared" si="1"/>
        <v>0.42999999999999972</v>
      </c>
      <c r="G44" s="5"/>
      <c r="H44" s="5"/>
      <c r="I44" s="5"/>
      <c r="J44" s="99">
        <f t="shared" si="2"/>
        <v>5.8785161290322545</v>
      </c>
    </row>
    <row r="45" spans="1:10" ht="15.6" thickTop="1" thickBot="1" x14ac:dyDescent="0.35">
      <c r="A45" s="66" t="s">
        <v>105</v>
      </c>
      <c r="B45" s="32"/>
      <c r="C45" s="10"/>
      <c r="D45" s="32">
        <v>88.34</v>
      </c>
      <c r="E45" s="32">
        <v>90.31</v>
      </c>
      <c r="F45" s="5">
        <f>+E45-D45</f>
        <v>1.9699999999999989</v>
      </c>
      <c r="G45" s="5"/>
      <c r="H45" s="5"/>
      <c r="I45" s="5"/>
      <c r="J45" s="99">
        <f t="shared" si="2"/>
        <v>26.931806451612889</v>
      </c>
    </row>
    <row r="46" spans="1:10" ht="15.6" thickTop="1" thickBot="1" x14ac:dyDescent="0.35">
      <c r="A46" s="66" t="s">
        <v>106</v>
      </c>
      <c r="B46" s="32"/>
      <c r="C46" s="10"/>
      <c r="D46" s="32">
        <v>88.88</v>
      </c>
      <c r="E46" s="32">
        <v>89.05</v>
      </c>
      <c r="F46" s="5">
        <f t="shared" si="1"/>
        <v>0.17000000000000171</v>
      </c>
      <c r="G46" s="5"/>
      <c r="H46" s="5"/>
      <c r="I46" s="5"/>
      <c r="J46" s="99">
        <f t="shared" si="2"/>
        <v>2.3240645161290558</v>
      </c>
    </row>
    <row r="47" spans="1:10" ht="15.6" thickTop="1" thickBot="1" x14ac:dyDescent="0.35">
      <c r="A47" s="66" t="s">
        <v>18</v>
      </c>
      <c r="B47" s="32"/>
      <c r="C47" s="10"/>
      <c r="D47" s="32">
        <v>2.12</v>
      </c>
      <c r="E47" s="32">
        <v>2.12</v>
      </c>
      <c r="F47" s="5">
        <f t="shared" si="1"/>
        <v>0</v>
      </c>
      <c r="G47" s="5"/>
      <c r="H47" s="5"/>
      <c r="I47" s="5"/>
      <c r="J47" s="99">
        <f t="shared" si="2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89.58</v>
      </c>
      <c r="E48" s="32">
        <v>91.35</v>
      </c>
      <c r="F48" s="5">
        <f t="shared" si="1"/>
        <v>1.769999999999996</v>
      </c>
      <c r="G48" s="5"/>
      <c r="H48" s="5"/>
      <c r="I48" s="5"/>
      <c r="J48" s="99">
        <f t="shared" si="2"/>
        <v>24.197612903225753</v>
      </c>
    </row>
    <row r="49" spans="1:10" ht="15.6" thickTop="1" thickBot="1" x14ac:dyDescent="0.35">
      <c r="A49" s="66" t="s">
        <v>107</v>
      </c>
      <c r="B49" s="32"/>
      <c r="C49" s="10"/>
      <c r="D49" s="32">
        <v>64.22</v>
      </c>
      <c r="E49" s="32">
        <v>66.790000000000006</v>
      </c>
      <c r="F49" s="5">
        <f t="shared" si="1"/>
        <v>2.5700000000000074</v>
      </c>
      <c r="G49" s="5"/>
      <c r="H49" s="5"/>
      <c r="I49" s="5"/>
      <c r="J49" s="99">
        <f t="shared" si="2"/>
        <v>35.134387096774297</v>
      </c>
    </row>
    <row r="50" spans="1:10" ht="15.6" thickTop="1" thickBot="1" x14ac:dyDescent="0.35">
      <c r="A50" s="66" t="s">
        <v>108</v>
      </c>
      <c r="B50" s="32"/>
      <c r="C50" s="10"/>
      <c r="D50" s="32">
        <v>6.65</v>
      </c>
      <c r="E50" s="32">
        <v>6.81</v>
      </c>
      <c r="F50" s="5">
        <f t="shared" si="1"/>
        <v>0.15999999999999925</v>
      </c>
      <c r="G50" s="5"/>
      <c r="H50" s="5"/>
      <c r="I50" s="5"/>
      <c r="J50" s="99">
        <f t="shared" si="2"/>
        <v>2.1873548387096675</v>
      </c>
    </row>
    <row r="51" spans="1:10" ht="15.6" thickTop="1" thickBot="1" x14ac:dyDescent="0.35">
      <c r="A51" s="66" t="s">
        <v>20</v>
      </c>
      <c r="B51" s="32"/>
      <c r="C51" s="10"/>
      <c r="D51" s="32">
        <v>37.67</v>
      </c>
      <c r="E51" s="32">
        <v>39.020000000000003</v>
      </c>
      <c r="F51" s="5">
        <f t="shared" si="1"/>
        <v>1.3500000000000014</v>
      </c>
      <c r="G51" s="5"/>
      <c r="H51" s="5"/>
      <c r="I51" s="5"/>
      <c r="J51" s="99">
        <f t="shared" si="2"/>
        <v>18.455806451612922</v>
      </c>
    </row>
    <row r="52" spans="1:10" ht="15.6" thickTop="1" thickBot="1" x14ac:dyDescent="0.35">
      <c r="A52" s="66" t="s">
        <v>21</v>
      </c>
      <c r="B52" s="32"/>
      <c r="C52" s="10"/>
      <c r="D52" s="32">
        <v>9.86</v>
      </c>
      <c r="E52" s="32">
        <v>10.45</v>
      </c>
      <c r="F52" s="5">
        <f t="shared" si="1"/>
        <v>0.58999999999999986</v>
      </c>
      <c r="G52" s="5"/>
      <c r="H52" s="5"/>
      <c r="I52" s="5"/>
      <c r="J52" s="99">
        <f t="shared" si="2"/>
        <v>8.0658709677419349</v>
      </c>
    </row>
    <row r="53" spans="1:10" ht="15.6" thickTop="1" thickBot="1" x14ac:dyDescent="0.35">
      <c r="A53" s="66" t="s">
        <v>22</v>
      </c>
      <c r="B53" s="32"/>
      <c r="C53" s="10"/>
      <c r="D53" s="32">
        <v>72.66</v>
      </c>
      <c r="E53" s="32">
        <v>74.67</v>
      </c>
      <c r="F53" s="5">
        <f t="shared" si="1"/>
        <v>2.0100000000000051</v>
      </c>
      <c r="G53" s="5"/>
      <c r="H53" s="5"/>
      <c r="I53" s="5"/>
      <c r="J53" s="99">
        <f t="shared" si="2"/>
        <v>27.478645161290395</v>
      </c>
    </row>
    <row r="54" spans="1:10" ht="15.6" thickTop="1" thickBot="1" x14ac:dyDescent="0.35">
      <c r="A54" s="66" t="s">
        <v>23</v>
      </c>
      <c r="B54" s="32"/>
      <c r="C54" s="10"/>
      <c r="D54" s="32">
        <v>15.94</v>
      </c>
      <c r="E54" s="32">
        <v>16.2</v>
      </c>
      <c r="F54" s="5">
        <f t="shared" si="1"/>
        <v>0.25999999999999979</v>
      </c>
      <c r="G54" s="5"/>
      <c r="H54" s="5"/>
      <c r="I54" s="5"/>
      <c r="J54" s="99">
        <f t="shared" si="2"/>
        <v>3.5544516129032231</v>
      </c>
    </row>
    <row r="55" spans="1:10" ht="15.6" thickTop="1" thickBot="1" x14ac:dyDescent="0.35">
      <c r="A55" s="66" t="s">
        <v>24</v>
      </c>
      <c r="B55" s="32"/>
      <c r="C55" s="10"/>
      <c r="D55" s="32">
        <v>13.94</v>
      </c>
      <c r="E55" s="32">
        <v>14.39</v>
      </c>
      <c r="F55" s="5">
        <f t="shared" si="1"/>
        <v>0.45000000000000107</v>
      </c>
      <c r="G55" s="5"/>
      <c r="H55" s="5"/>
      <c r="I55" s="5"/>
      <c r="J55" s="99">
        <f t="shared" si="2"/>
        <v>6.1519354838709823</v>
      </c>
    </row>
    <row r="56" spans="1:10" ht="15.6" thickTop="1" thickBot="1" x14ac:dyDescent="0.35">
      <c r="A56" s="66" t="s">
        <v>25</v>
      </c>
      <c r="B56" s="32"/>
      <c r="C56" s="10"/>
      <c r="D56" s="32">
        <v>2.31</v>
      </c>
      <c r="E56" s="32">
        <v>2.31</v>
      </c>
      <c r="F56" s="5">
        <f t="shared" si="1"/>
        <v>0</v>
      </c>
      <c r="G56" s="5"/>
      <c r="H56" s="5"/>
      <c r="I56" s="5"/>
      <c r="J56" s="99">
        <f t="shared" si="2"/>
        <v>0</v>
      </c>
    </row>
    <row r="57" spans="1:10" ht="15.6" thickTop="1" thickBot="1" x14ac:dyDescent="0.35">
      <c r="A57" s="66" t="s">
        <v>26</v>
      </c>
      <c r="B57" s="32"/>
      <c r="C57" s="10"/>
      <c r="D57" s="32">
        <v>27.26</v>
      </c>
      <c r="E57" s="32">
        <v>28.33</v>
      </c>
      <c r="F57" s="5">
        <f t="shared" si="1"/>
        <v>1.0699999999999967</v>
      </c>
      <c r="G57" s="5"/>
      <c r="H57" s="5"/>
      <c r="I57" s="5"/>
      <c r="J57" s="99">
        <f t="shared" si="2"/>
        <v>14.627935483870925</v>
      </c>
    </row>
    <row r="58" spans="1:10" ht="15.6" thickTop="1" thickBot="1" x14ac:dyDescent="0.35">
      <c r="A58" s="66" t="s">
        <v>27</v>
      </c>
      <c r="B58" s="32"/>
      <c r="C58" s="10"/>
      <c r="D58" s="32">
        <v>37.97</v>
      </c>
      <c r="E58" s="32">
        <v>39.270000000000003</v>
      </c>
      <c r="F58" s="5">
        <f t="shared" si="1"/>
        <v>1.3000000000000043</v>
      </c>
      <c r="G58" s="5"/>
      <c r="H58" s="5"/>
      <c r="I58" s="5"/>
      <c r="J58" s="99">
        <f t="shared" si="2"/>
        <v>17.772258064516187</v>
      </c>
    </row>
    <row r="59" spans="1:10" ht="15.6" thickTop="1" thickBot="1" x14ac:dyDescent="0.35">
      <c r="A59" s="66" t="s">
        <v>109</v>
      </c>
      <c r="B59" s="32"/>
      <c r="C59" s="10"/>
      <c r="D59" s="32">
        <v>1.22</v>
      </c>
      <c r="E59" s="32">
        <v>1.3</v>
      </c>
      <c r="F59" s="5">
        <f t="shared" si="1"/>
        <v>8.0000000000000071E-2</v>
      </c>
      <c r="G59" s="5"/>
      <c r="H59" s="5"/>
      <c r="I59" s="5"/>
      <c r="J59" s="99">
        <f t="shared" si="2"/>
        <v>1.0936774193548398</v>
      </c>
    </row>
    <row r="60" spans="1:10" ht="15.6" thickTop="1" thickBot="1" x14ac:dyDescent="0.35">
      <c r="A60" s="66" t="s">
        <v>28</v>
      </c>
      <c r="B60" s="32"/>
      <c r="C60" s="10"/>
      <c r="D60" s="32">
        <v>10.62</v>
      </c>
      <c r="E60" s="32">
        <v>10.67</v>
      </c>
      <c r="F60" s="5">
        <f t="shared" si="1"/>
        <v>5.0000000000000711E-2</v>
      </c>
      <c r="G60" s="5"/>
      <c r="H60" s="5"/>
      <c r="I60" s="5"/>
      <c r="J60" s="99">
        <f t="shared" si="2"/>
        <v>0.68354838709678389</v>
      </c>
    </row>
    <row r="61" spans="1:10" ht="15.6" thickTop="1" thickBot="1" x14ac:dyDescent="0.35">
      <c r="A61" s="66" t="s">
        <v>29</v>
      </c>
      <c r="B61" s="32"/>
      <c r="C61" s="10"/>
      <c r="D61" s="32">
        <v>35.049999999999997</v>
      </c>
      <c r="E61" s="32">
        <v>35.049999999999997</v>
      </c>
      <c r="F61" s="5">
        <f t="shared" si="1"/>
        <v>0</v>
      </c>
      <c r="G61" s="5"/>
      <c r="H61" s="5"/>
      <c r="I61" s="5"/>
      <c r="J61" s="99">
        <f t="shared" si="2"/>
        <v>0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1"/>
        <v>0</v>
      </c>
      <c r="G62" s="5"/>
      <c r="H62" s="5"/>
      <c r="I62" s="5"/>
      <c r="J62" s="99">
        <f t="shared" si="2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19.760000000000002</v>
      </c>
      <c r="E63" s="32">
        <v>21.53</v>
      </c>
      <c r="F63" s="5">
        <f t="shared" si="1"/>
        <v>1.7699999999999996</v>
      </c>
      <c r="G63" s="5"/>
      <c r="H63" s="5"/>
      <c r="I63" s="5"/>
      <c r="J63" s="99">
        <f t="shared" si="2"/>
        <v>24.197612903225803</v>
      </c>
    </row>
    <row r="64" spans="1:10" ht="15.6" thickTop="1" thickBot="1" x14ac:dyDescent="0.35">
      <c r="A64" s="66" t="s">
        <v>32</v>
      </c>
      <c r="B64" s="32"/>
      <c r="C64" s="10"/>
      <c r="D64" s="32">
        <v>46.21</v>
      </c>
      <c r="E64" s="32">
        <v>46.55</v>
      </c>
      <c r="F64" s="5">
        <f t="shared" si="1"/>
        <v>0.33999999999999631</v>
      </c>
      <c r="G64" s="5"/>
      <c r="H64" s="5"/>
      <c r="I64" s="5"/>
      <c r="J64" s="99">
        <f t="shared" si="2"/>
        <v>4.648129032258014</v>
      </c>
    </row>
    <row r="65" spans="1:10" ht="15.6" thickTop="1" thickBot="1" x14ac:dyDescent="0.35">
      <c r="A65" s="66" t="s">
        <v>33</v>
      </c>
      <c r="B65" s="32"/>
      <c r="C65" s="10"/>
      <c r="D65" s="32">
        <v>25.19</v>
      </c>
      <c r="E65" s="32">
        <v>25.6</v>
      </c>
      <c r="F65" s="5">
        <f t="shared" si="1"/>
        <v>0.41000000000000014</v>
      </c>
      <c r="G65" s="5"/>
      <c r="H65" s="5"/>
      <c r="I65" s="5"/>
      <c r="J65" s="99">
        <f t="shared" si="2"/>
        <v>5.6050967741935507</v>
      </c>
    </row>
    <row r="66" spans="1:10" ht="15.6" thickTop="1" thickBot="1" x14ac:dyDescent="0.35">
      <c r="A66" s="66" t="s">
        <v>34</v>
      </c>
      <c r="B66" s="32"/>
      <c r="C66" s="10"/>
      <c r="D66" s="32">
        <v>20.149999999999999</v>
      </c>
      <c r="E66" s="32">
        <v>20.69</v>
      </c>
      <c r="F66" s="5">
        <f t="shared" si="1"/>
        <v>0.5400000000000027</v>
      </c>
      <c r="G66" s="5"/>
      <c r="H66" s="5"/>
      <c r="I66" s="5"/>
      <c r="J66" s="99">
        <f t="shared" si="2"/>
        <v>7.3823225806451989</v>
      </c>
    </row>
    <row r="67" spans="1:10" ht="15.6" thickTop="1" thickBot="1" x14ac:dyDescent="0.35">
      <c r="A67" s="66" t="s">
        <v>110</v>
      </c>
      <c r="B67" s="32"/>
      <c r="C67" s="10"/>
      <c r="D67" s="32">
        <v>1.25</v>
      </c>
      <c r="E67" s="32">
        <v>1.25</v>
      </c>
      <c r="F67" s="5">
        <f t="shared" si="1"/>
        <v>0</v>
      </c>
      <c r="G67" s="5"/>
      <c r="H67" s="5"/>
      <c r="I67" s="5"/>
      <c r="J67" s="99">
        <f t="shared" si="2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59.57</v>
      </c>
      <c r="E68" s="32">
        <v>60.11</v>
      </c>
      <c r="F68" s="5">
        <f t="shared" si="1"/>
        <v>0.53999999999999915</v>
      </c>
      <c r="G68" s="5"/>
      <c r="H68" s="5"/>
      <c r="I68" s="5"/>
      <c r="J68" s="99">
        <f t="shared" si="2"/>
        <v>7.38232258064515</v>
      </c>
    </row>
    <row r="69" spans="1:10" ht="15.6" thickTop="1" thickBot="1" x14ac:dyDescent="0.35">
      <c r="A69" s="66" t="s">
        <v>111</v>
      </c>
      <c r="B69" s="32"/>
      <c r="C69" s="10"/>
      <c r="D69" s="32">
        <v>1.51</v>
      </c>
      <c r="E69" s="32">
        <v>1.51</v>
      </c>
      <c r="F69" s="5">
        <f t="shared" si="1"/>
        <v>0</v>
      </c>
      <c r="G69" s="5"/>
      <c r="H69" s="5"/>
      <c r="I69" s="5"/>
      <c r="J69" s="99">
        <f t="shared" si="2"/>
        <v>0</v>
      </c>
    </row>
    <row r="70" spans="1:10" ht="15.6" thickTop="1" thickBot="1" x14ac:dyDescent="0.35">
      <c r="A70" s="66" t="s">
        <v>36</v>
      </c>
      <c r="B70" s="32"/>
      <c r="C70" s="10"/>
      <c r="D70" s="32">
        <v>57.76</v>
      </c>
      <c r="E70" s="32">
        <v>57.98</v>
      </c>
      <c r="F70" s="5">
        <f t="shared" si="1"/>
        <v>0.21999999999999886</v>
      </c>
      <c r="G70" s="5"/>
      <c r="H70" s="5"/>
      <c r="I70" s="5"/>
      <c r="J70" s="99">
        <f t="shared" si="2"/>
        <v>3.007612903225791</v>
      </c>
    </row>
    <row r="71" spans="1:10" ht="15.6" thickTop="1" thickBot="1" x14ac:dyDescent="0.35">
      <c r="A71" s="66" t="s">
        <v>37</v>
      </c>
      <c r="B71" s="32"/>
      <c r="C71" s="10"/>
      <c r="D71" s="32">
        <v>24.39</v>
      </c>
      <c r="E71" s="32">
        <v>24.72</v>
      </c>
      <c r="F71" s="5">
        <f t="shared" si="1"/>
        <v>0.32999999999999829</v>
      </c>
      <c r="G71" s="5"/>
      <c r="H71" s="5"/>
      <c r="I71" s="5"/>
      <c r="J71" s="99">
        <f t="shared" si="2"/>
        <v>4.5114193548386865</v>
      </c>
    </row>
    <row r="72" spans="1:10" ht="15.6" thickTop="1" thickBot="1" x14ac:dyDescent="0.35">
      <c r="A72" s="66" t="s">
        <v>38</v>
      </c>
      <c r="B72" s="32"/>
      <c r="C72" s="10"/>
      <c r="D72" s="32">
        <v>2.38</v>
      </c>
      <c r="E72" s="32">
        <v>2.62</v>
      </c>
      <c r="F72" s="5">
        <f t="shared" si="1"/>
        <v>0.24000000000000021</v>
      </c>
      <c r="G72" s="5"/>
      <c r="H72" s="5"/>
      <c r="I72" s="5"/>
      <c r="J72" s="99">
        <f t="shared" si="2"/>
        <v>3.2810322580645193</v>
      </c>
    </row>
    <row r="73" spans="1:10" ht="15.6" thickTop="1" thickBot="1" x14ac:dyDescent="0.35">
      <c r="A73" s="66" t="s">
        <v>39</v>
      </c>
      <c r="B73" s="32"/>
      <c r="C73" s="10"/>
      <c r="D73" s="32">
        <v>1.53</v>
      </c>
      <c r="E73" s="32">
        <v>1.53</v>
      </c>
      <c r="F73" s="5">
        <f t="shared" si="1"/>
        <v>0</v>
      </c>
      <c r="G73" s="5"/>
      <c r="H73" s="5"/>
      <c r="I73" s="5"/>
      <c r="J73" s="99">
        <f t="shared" si="2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4.07</v>
      </c>
      <c r="E74" s="32">
        <v>4.1100000000000003</v>
      </c>
      <c r="F74" s="5">
        <f t="shared" si="1"/>
        <v>4.0000000000000036E-2</v>
      </c>
      <c r="G74" s="5"/>
      <c r="H74" s="5"/>
      <c r="I74" s="5"/>
      <c r="J74" s="99">
        <f t="shared" si="2"/>
        <v>0.54683870967741988</v>
      </c>
    </row>
    <row r="75" spans="1:10" ht="15.6" thickTop="1" thickBot="1" x14ac:dyDescent="0.35">
      <c r="A75" s="66" t="s">
        <v>112</v>
      </c>
      <c r="B75" s="32"/>
      <c r="C75" s="10"/>
      <c r="D75" s="32">
        <v>1.27</v>
      </c>
      <c r="E75" s="32">
        <v>1.27</v>
      </c>
      <c r="F75" s="5">
        <f t="shared" si="1"/>
        <v>0</v>
      </c>
      <c r="G75" s="5"/>
      <c r="H75" s="5"/>
      <c r="I75" s="5"/>
      <c r="J75" s="99">
        <f t="shared" si="2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18.68</v>
      </c>
      <c r="E76" s="32">
        <v>19.36</v>
      </c>
      <c r="F76" s="5">
        <f t="shared" si="1"/>
        <v>0.67999999999999972</v>
      </c>
      <c r="G76" s="5"/>
      <c r="H76" s="5"/>
      <c r="I76" s="5"/>
      <c r="J76" s="99">
        <f t="shared" si="2"/>
        <v>9.2962580645161257</v>
      </c>
    </row>
    <row r="77" spans="1:10" ht="15.6" thickTop="1" thickBot="1" x14ac:dyDescent="0.35">
      <c r="A77" s="66" t="s">
        <v>114</v>
      </c>
      <c r="B77" s="32"/>
      <c r="C77" s="10"/>
      <c r="D77" s="32">
        <v>10.050000000000001</v>
      </c>
      <c r="E77" s="32">
        <v>10.15</v>
      </c>
      <c r="F77" s="5">
        <f t="shared" si="1"/>
        <v>9.9999999999999645E-2</v>
      </c>
      <c r="G77" s="5"/>
      <c r="H77" s="5"/>
      <c r="I77" s="5"/>
      <c r="J77" s="99">
        <f t="shared" si="2"/>
        <v>1.3670967741935436</v>
      </c>
    </row>
    <row r="78" spans="1:10" ht="15.6" thickTop="1" thickBot="1" x14ac:dyDescent="0.35">
      <c r="A78" s="66" t="s">
        <v>115</v>
      </c>
      <c r="B78" s="32"/>
      <c r="C78" s="10"/>
      <c r="D78" s="32">
        <v>1.97</v>
      </c>
      <c r="E78" s="32">
        <v>1.97</v>
      </c>
      <c r="F78" s="5">
        <f t="shared" si="1"/>
        <v>0</v>
      </c>
      <c r="G78" s="5"/>
      <c r="H78" s="5"/>
      <c r="I78" s="5"/>
      <c r="J78" s="99">
        <f t="shared" si="2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5.71</v>
      </c>
      <c r="E79" s="32">
        <v>5.71</v>
      </c>
      <c r="F79" s="5">
        <f t="shared" si="1"/>
        <v>0</v>
      </c>
      <c r="G79" s="5"/>
      <c r="H79" s="5"/>
      <c r="I79" s="5"/>
      <c r="J79" s="99">
        <f t="shared" si="2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3.94</v>
      </c>
      <c r="E80" s="32">
        <v>4.4000000000000004</v>
      </c>
      <c r="F80" s="5">
        <f t="shared" si="1"/>
        <v>0.46000000000000041</v>
      </c>
      <c r="G80" s="5"/>
      <c r="H80" s="5"/>
      <c r="I80" s="5"/>
      <c r="J80" s="99">
        <f t="shared" si="2"/>
        <v>6.2886451612903285</v>
      </c>
    </row>
    <row r="81" spans="1:11" ht="15.6" thickTop="1" thickBot="1" x14ac:dyDescent="0.35">
      <c r="A81" s="66" t="s">
        <v>42</v>
      </c>
      <c r="B81" s="32"/>
      <c r="C81" s="10"/>
      <c r="D81" s="32">
        <v>9.6300000000000008</v>
      </c>
      <c r="E81" s="32">
        <v>9.83</v>
      </c>
      <c r="F81" s="5">
        <f t="shared" si="1"/>
        <v>0.19999999999999929</v>
      </c>
      <c r="G81" s="5"/>
      <c r="H81" s="5"/>
      <c r="I81" s="5"/>
      <c r="J81" s="99">
        <f t="shared" si="2"/>
        <v>2.7341935483870872</v>
      </c>
    </row>
    <row r="82" spans="1:11" ht="15" thickTop="1" x14ac:dyDescent="0.3">
      <c r="A82" s="66" t="s">
        <v>117</v>
      </c>
      <c r="B82" s="32"/>
      <c r="C82" s="10"/>
      <c r="D82" s="32">
        <v>1.57</v>
      </c>
      <c r="E82" s="32">
        <v>1.57</v>
      </c>
      <c r="F82" s="5">
        <f t="shared" si="1"/>
        <v>0</v>
      </c>
      <c r="G82" s="5"/>
      <c r="H82" s="5"/>
      <c r="I82" s="5"/>
      <c r="J82" s="99">
        <f t="shared" si="2"/>
        <v>0</v>
      </c>
      <c r="K82" s="56">
        <f>SUM(J14:J82)</f>
        <v>592.27535483870986</v>
      </c>
    </row>
    <row r="83" spans="1:11" x14ac:dyDescent="0.3">
      <c r="A83" s="68" t="s">
        <v>43</v>
      </c>
      <c r="B83" s="32"/>
      <c r="C83" s="10"/>
      <c r="D83" s="32">
        <v>260.02999999999997</v>
      </c>
      <c r="E83" s="32">
        <v>261.45999999999998</v>
      </c>
      <c r="F83" s="5">
        <f t="shared" si="1"/>
        <v>1.4300000000000068</v>
      </c>
      <c r="G83" s="5"/>
      <c r="H83" s="5"/>
      <c r="I83" s="5"/>
      <c r="J83" s="7">
        <f>+F83*H$5</f>
        <v>5.0540376106194929</v>
      </c>
    </row>
    <row r="84" spans="1:11" x14ac:dyDescent="0.3">
      <c r="A84" s="68" t="s">
        <v>44</v>
      </c>
      <c r="B84" s="32"/>
      <c r="C84" s="10"/>
      <c r="D84" s="32">
        <v>279.39999999999998</v>
      </c>
      <c r="E84" s="32">
        <v>283.99</v>
      </c>
      <c r="F84" s="5">
        <f t="shared" si="1"/>
        <v>4.5900000000000318</v>
      </c>
      <c r="G84" s="33"/>
      <c r="H84" s="5"/>
      <c r="I84" s="5"/>
      <c r="J84" s="7">
        <f t="shared" ref="J84:J147" si="3">+F84*H$5</f>
        <v>16.222400442477987</v>
      </c>
    </row>
    <row r="85" spans="1:11" x14ac:dyDescent="0.3">
      <c r="A85" s="68" t="s">
        <v>118</v>
      </c>
      <c r="B85" s="32"/>
      <c r="C85" s="10"/>
      <c r="D85" s="32">
        <v>366.34</v>
      </c>
      <c r="E85" s="32">
        <v>375.83</v>
      </c>
      <c r="F85" s="5">
        <f t="shared" si="1"/>
        <v>9.4900000000000091</v>
      </c>
      <c r="G85" s="33"/>
      <c r="H85" s="5"/>
      <c r="I85" s="5"/>
      <c r="J85" s="7">
        <f t="shared" si="3"/>
        <v>33.540431415929234</v>
      </c>
    </row>
    <row r="86" spans="1:11" x14ac:dyDescent="0.3">
      <c r="A86" s="68" t="s">
        <v>119</v>
      </c>
      <c r="B86" s="32"/>
      <c r="C86" s="10"/>
      <c r="D86" s="32">
        <v>117.23</v>
      </c>
      <c r="E86" s="32">
        <v>119.85</v>
      </c>
      <c r="F86" s="5">
        <f t="shared" si="1"/>
        <v>2.6199999999999903</v>
      </c>
      <c r="G86" s="33"/>
      <c r="H86" s="5"/>
      <c r="I86" s="5"/>
      <c r="J86" s="7">
        <f t="shared" si="3"/>
        <v>9.2598451327433278</v>
      </c>
    </row>
    <row r="87" spans="1:11" x14ac:dyDescent="0.3">
      <c r="A87" s="68" t="s">
        <v>45</v>
      </c>
      <c r="B87" s="32"/>
      <c r="C87" s="10"/>
      <c r="D87" s="32">
        <v>212.3</v>
      </c>
      <c r="E87" s="32">
        <v>213.35</v>
      </c>
      <c r="F87" s="5">
        <f t="shared" si="1"/>
        <v>1.0499999999999829</v>
      </c>
      <c r="G87" s="33"/>
      <c r="H87" s="5"/>
      <c r="I87" s="5"/>
      <c r="J87" s="7">
        <f t="shared" si="3"/>
        <v>3.7110066371680812</v>
      </c>
    </row>
    <row r="88" spans="1:11" x14ac:dyDescent="0.3">
      <c r="A88" s="68" t="s">
        <v>46</v>
      </c>
      <c r="B88" s="32"/>
      <c r="C88" s="10"/>
      <c r="D88" s="32">
        <v>414.12</v>
      </c>
      <c r="E88" s="32">
        <v>417.33</v>
      </c>
      <c r="F88" s="5">
        <f t="shared" si="1"/>
        <v>3.2099999999999795</v>
      </c>
      <c r="G88" s="33"/>
      <c r="H88" s="5"/>
      <c r="I88" s="5"/>
      <c r="J88" s="7">
        <f t="shared" si="3"/>
        <v>11.345077433628246</v>
      </c>
    </row>
    <row r="89" spans="1:11" x14ac:dyDescent="0.3">
      <c r="A89" s="68" t="s">
        <v>47</v>
      </c>
      <c r="B89" s="32"/>
      <c r="C89" s="10"/>
      <c r="D89" s="32">
        <v>93.6</v>
      </c>
      <c r="E89" s="32">
        <v>98.14</v>
      </c>
      <c r="F89" s="5">
        <f t="shared" si="1"/>
        <v>4.5400000000000063</v>
      </c>
      <c r="G89" s="33"/>
      <c r="H89" s="5"/>
      <c r="I89" s="5"/>
      <c r="J89" s="7">
        <f t="shared" si="3"/>
        <v>16.045685840707986</v>
      </c>
    </row>
    <row r="90" spans="1:11" x14ac:dyDescent="0.3">
      <c r="A90" s="68" t="s">
        <v>48</v>
      </c>
      <c r="B90" s="32"/>
      <c r="C90" s="10"/>
      <c r="D90" s="32">
        <v>372.68</v>
      </c>
      <c r="E90" s="32">
        <v>377.65</v>
      </c>
      <c r="F90" s="5">
        <f t="shared" si="1"/>
        <v>4.9699999999999704</v>
      </c>
      <c r="G90" s="33"/>
      <c r="H90" s="5"/>
      <c r="I90" s="5"/>
      <c r="J90" s="7">
        <f t="shared" si="3"/>
        <v>17.565431415929098</v>
      </c>
    </row>
    <row r="91" spans="1:11" x14ac:dyDescent="0.3">
      <c r="A91" s="68" t="s">
        <v>49</v>
      </c>
      <c r="B91" s="32"/>
      <c r="C91" s="10"/>
      <c r="D91" s="32">
        <v>429.78</v>
      </c>
      <c r="E91" s="32">
        <v>438.5</v>
      </c>
      <c r="F91" s="5">
        <f t="shared" si="1"/>
        <v>8.7200000000000273</v>
      </c>
      <c r="G91" s="33"/>
      <c r="H91" s="5"/>
      <c r="I91" s="5"/>
      <c r="J91" s="7">
        <f t="shared" si="3"/>
        <v>30.81902654867266</v>
      </c>
    </row>
    <row r="92" spans="1:11" x14ac:dyDescent="0.3">
      <c r="A92" s="68" t="s">
        <v>50</v>
      </c>
      <c r="B92" s="32"/>
      <c r="C92" s="10"/>
      <c r="D92" s="32">
        <v>575.66999999999996</v>
      </c>
      <c r="E92" s="32">
        <v>591.71</v>
      </c>
      <c r="F92" s="5">
        <f t="shared" si="1"/>
        <v>16.040000000000077</v>
      </c>
      <c r="G92" s="33"/>
      <c r="H92" s="5"/>
      <c r="I92" s="5"/>
      <c r="J92" s="7">
        <f t="shared" si="3"/>
        <v>56.690044247787881</v>
      </c>
    </row>
    <row r="93" spans="1:11" x14ac:dyDescent="0.3">
      <c r="A93" s="68" t="s">
        <v>51</v>
      </c>
      <c r="B93" s="32"/>
      <c r="C93" s="10"/>
      <c r="D93" s="32">
        <v>200.74</v>
      </c>
      <c r="E93" s="32">
        <v>209.77</v>
      </c>
      <c r="F93" s="5">
        <f t="shared" si="1"/>
        <v>9.0300000000000011</v>
      </c>
      <c r="G93" s="33"/>
      <c r="H93" s="5"/>
      <c r="I93" s="5"/>
      <c r="J93" s="7">
        <f t="shared" si="3"/>
        <v>31.91465707964602</v>
      </c>
    </row>
    <row r="94" spans="1:11" x14ac:dyDescent="0.3">
      <c r="A94" s="68" t="s">
        <v>52</v>
      </c>
      <c r="B94" s="32"/>
      <c r="C94" s="10"/>
      <c r="D94" s="32">
        <v>153.69999999999999</v>
      </c>
      <c r="E94" s="32">
        <v>160.08000000000001</v>
      </c>
      <c r="F94" s="5">
        <f t="shared" si="1"/>
        <v>6.3800000000000239</v>
      </c>
      <c r="G94" s="33"/>
      <c r="H94" s="5"/>
      <c r="I94" s="5"/>
      <c r="J94" s="7">
        <f t="shared" si="3"/>
        <v>22.54878318584079</v>
      </c>
    </row>
    <row r="95" spans="1:11" x14ac:dyDescent="0.3">
      <c r="A95" s="68" t="s">
        <v>120</v>
      </c>
      <c r="B95" s="32"/>
      <c r="C95" s="10"/>
      <c r="D95" s="32">
        <v>660.78</v>
      </c>
      <c r="E95" s="32">
        <v>673.86</v>
      </c>
      <c r="F95" s="5">
        <f t="shared" si="1"/>
        <v>13.080000000000041</v>
      </c>
      <c r="G95" s="33"/>
      <c r="H95" s="5"/>
      <c r="I95" s="5"/>
      <c r="J95" s="7">
        <f t="shared" si="3"/>
        <v>46.228539823008994</v>
      </c>
    </row>
    <row r="96" spans="1:11" x14ac:dyDescent="0.3">
      <c r="A96" s="68" t="s">
        <v>53</v>
      </c>
      <c r="B96" s="32"/>
      <c r="C96" s="10"/>
      <c r="D96" s="32">
        <v>270.76</v>
      </c>
      <c r="E96" s="32">
        <v>279.20999999999998</v>
      </c>
      <c r="F96" s="5">
        <f t="shared" si="1"/>
        <v>8.4499999999999886</v>
      </c>
      <c r="G96" s="33"/>
      <c r="H96" s="5"/>
      <c r="I96" s="5"/>
      <c r="J96" s="7">
        <f t="shared" si="3"/>
        <v>29.864767699115003</v>
      </c>
    </row>
    <row r="97" spans="1:11" x14ac:dyDescent="0.3">
      <c r="A97" s="68" t="s">
        <v>121</v>
      </c>
      <c r="B97" s="32"/>
      <c r="C97" s="10"/>
      <c r="D97" s="32">
        <v>184.35</v>
      </c>
      <c r="E97" s="32">
        <v>187.8</v>
      </c>
      <c r="F97" s="5">
        <f t="shared" ref="F97:F151" si="4">+E97-D97</f>
        <v>3.4500000000000171</v>
      </c>
      <c r="G97" s="33"/>
      <c r="H97" s="5"/>
      <c r="I97" s="5"/>
      <c r="J97" s="7">
        <f t="shared" si="3"/>
        <v>12.193307522123954</v>
      </c>
    </row>
    <row r="98" spans="1:11" x14ac:dyDescent="0.3">
      <c r="A98" s="68" t="s">
        <v>54</v>
      </c>
      <c r="B98" s="32"/>
      <c r="C98" s="10"/>
      <c r="D98" s="32">
        <v>166.32</v>
      </c>
      <c r="E98" s="32">
        <v>170.38</v>
      </c>
      <c r="F98" s="5">
        <f t="shared" si="4"/>
        <v>4.0600000000000023</v>
      </c>
      <c r="G98" s="33"/>
      <c r="H98" s="5"/>
      <c r="I98" s="5"/>
      <c r="J98" s="7">
        <f t="shared" si="3"/>
        <v>14.349225663716821</v>
      </c>
    </row>
    <row r="99" spans="1:11" x14ac:dyDescent="0.3">
      <c r="A99" s="68" t="s">
        <v>55</v>
      </c>
      <c r="B99" s="32"/>
      <c r="C99" s="10"/>
      <c r="D99" s="32">
        <v>248.76</v>
      </c>
      <c r="E99" s="32">
        <v>254.39</v>
      </c>
      <c r="F99" s="5">
        <f t="shared" si="4"/>
        <v>5.6299999999999955</v>
      </c>
      <c r="G99" s="33"/>
      <c r="H99" s="5"/>
      <c r="I99" s="5"/>
      <c r="J99" s="7">
        <f t="shared" si="3"/>
        <v>19.898064159292019</v>
      </c>
    </row>
    <row r="100" spans="1:11" x14ac:dyDescent="0.3">
      <c r="A100" s="68" t="s">
        <v>122</v>
      </c>
      <c r="B100" s="32"/>
      <c r="C100" s="10"/>
      <c r="D100" s="32">
        <v>238.74</v>
      </c>
      <c r="E100" s="32">
        <v>265.67</v>
      </c>
      <c r="F100" s="5">
        <f t="shared" si="4"/>
        <v>26.930000000000007</v>
      </c>
      <c r="G100" s="33"/>
      <c r="H100" s="5"/>
      <c r="I100" s="5"/>
      <c r="J100" s="7">
        <f t="shared" si="3"/>
        <v>95.178484513274356</v>
      </c>
    </row>
    <row r="101" spans="1:11" x14ac:dyDescent="0.3">
      <c r="A101" s="68" t="s">
        <v>56</v>
      </c>
      <c r="B101" s="32"/>
      <c r="C101" s="10"/>
      <c r="D101" s="32">
        <v>264.23</v>
      </c>
      <c r="E101" s="32">
        <v>269.29000000000002</v>
      </c>
      <c r="F101" s="5">
        <f t="shared" si="4"/>
        <v>5.0600000000000023</v>
      </c>
      <c r="G101" s="33"/>
      <c r="H101" s="5"/>
      <c r="I101" s="5"/>
      <c r="J101" s="7">
        <f t="shared" si="3"/>
        <v>17.88351769911505</v>
      </c>
    </row>
    <row r="102" spans="1:11" x14ac:dyDescent="0.3">
      <c r="A102" s="66" t="s">
        <v>57</v>
      </c>
      <c r="B102" s="32"/>
      <c r="C102" s="10"/>
      <c r="D102" s="32">
        <v>368.05</v>
      </c>
      <c r="E102" s="32">
        <v>378.82</v>
      </c>
      <c r="F102" s="5">
        <f t="shared" si="4"/>
        <v>10.769999999999982</v>
      </c>
      <c r="G102" s="33"/>
      <c r="H102" s="5"/>
      <c r="I102" s="5"/>
      <c r="J102" s="7">
        <f t="shared" si="3"/>
        <v>38.064325221238875</v>
      </c>
    </row>
    <row r="103" spans="1:11" x14ac:dyDescent="0.3">
      <c r="A103" s="66" t="s">
        <v>58</v>
      </c>
      <c r="B103" s="32"/>
      <c r="C103" s="10"/>
      <c r="D103" s="32">
        <v>6.7</v>
      </c>
      <c r="E103" s="32">
        <v>6.7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1" x14ac:dyDescent="0.3">
      <c r="A104" s="68" t="s">
        <v>59</v>
      </c>
      <c r="B104" s="32"/>
      <c r="C104" s="10"/>
      <c r="D104" s="32">
        <v>1009.38</v>
      </c>
      <c r="E104" s="32">
        <v>1023.79</v>
      </c>
      <c r="F104" s="5">
        <f t="shared" si="4"/>
        <v>14.409999999999968</v>
      </c>
      <c r="G104" s="33"/>
      <c r="H104" s="5"/>
      <c r="I104" s="5"/>
      <c r="J104" s="7">
        <f t="shared" si="3"/>
        <v>50.92914823008838</v>
      </c>
    </row>
    <row r="105" spans="1:11" x14ac:dyDescent="0.3">
      <c r="A105" s="68" t="s">
        <v>60</v>
      </c>
      <c r="B105" s="32"/>
      <c r="C105" s="10"/>
      <c r="D105" s="32">
        <v>195.89</v>
      </c>
      <c r="E105" s="32">
        <v>197.41</v>
      </c>
      <c r="F105" s="5">
        <f t="shared" si="4"/>
        <v>1.5200000000000102</v>
      </c>
      <c r="G105" s="33"/>
      <c r="H105" s="5"/>
      <c r="I105" s="5"/>
      <c r="J105" s="7">
        <f t="shared" si="3"/>
        <v>5.3721238938053455</v>
      </c>
    </row>
    <row r="106" spans="1:11" x14ac:dyDescent="0.3">
      <c r="A106" s="68" t="s">
        <v>61</v>
      </c>
      <c r="B106" s="32"/>
      <c r="C106" s="10"/>
      <c r="D106" s="32">
        <v>199.62</v>
      </c>
      <c r="E106" s="32">
        <v>205.24</v>
      </c>
      <c r="F106" s="5">
        <f t="shared" si="4"/>
        <v>5.6200000000000045</v>
      </c>
      <c r="G106" s="33"/>
      <c r="H106" s="5"/>
      <c r="I106" s="5"/>
      <c r="J106" s="7">
        <f t="shared" si="3"/>
        <v>19.862721238938068</v>
      </c>
    </row>
    <row r="107" spans="1:11" x14ac:dyDescent="0.3">
      <c r="A107" s="68" t="s">
        <v>62</v>
      </c>
      <c r="B107" s="32"/>
      <c r="C107" s="10"/>
      <c r="D107" s="32">
        <v>740.67</v>
      </c>
      <c r="E107" s="32">
        <v>741.39</v>
      </c>
      <c r="F107" s="5">
        <f t="shared" si="4"/>
        <v>0.72000000000002728</v>
      </c>
      <c r="G107" s="33"/>
      <c r="H107" s="5"/>
      <c r="I107" s="5"/>
      <c r="J107" s="7">
        <f t="shared" si="3"/>
        <v>2.544690265486822</v>
      </c>
    </row>
    <row r="108" spans="1:11" x14ac:dyDescent="0.3">
      <c r="A108" s="68" t="s">
        <v>63</v>
      </c>
      <c r="B108" s="32"/>
      <c r="C108" s="10"/>
      <c r="D108" s="32">
        <v>347.24</v>
      </c>
      <c r="E108" s="32">
        <v>351.74</v>
      </c>
      <c r="F108" s="5">
        <f t="shared" si="4"/>
        <v>4.5</v>
      </c>
      <c r="G108" s="33"/>
      <c r="H108" s="5"/>
      <c r="I108" s="5"/>
      <c r="J108" s="7">
        <f t="shared" si="3"/>
        <v>15.904314159292035</v>
      </c>
    </row>
    <row r="109" spans="1:11" x14ac:dyDescent="0.3">
      <c r="A109" s="68" t="s">
        <v>123</v>
      </c>
      <c r="B109" s="32"/>
      <c r="C109" s="10"/>
      <c r="D109" s="32">
        <v>151.36000000000001</v>
      </c>
      <c r="E109" s="32">
        <v>165.93</v>
      </c>
      <c r="F109" s="5">
        <f t="shared" si="4"/>
        <v>14.569999999999993</v>
      </c>
      <c r="G109" s="33"/>
      <c r="H109" s="5"/>
      <c r="I109" s="5"/>
      <c r="J109" s="7">
        <f t="shared" si="3"/>
        <v>51.494634955752183</v>
      </c>
    </row>
    <row r="110" spans="1:11" x14ac:dyDescent="0.3">
      <c r="A110" s="68" t="s">
        <v>64</v>
      </c>
      <c r="B110" s="32"/>
      <c r="C110" s="10"/>
      <c r="D110" s="32">
        <v>155.07</v>
      </c>
      <c r="E110" s="32">
        <v>158.1</v>
      </c>
      <c r="F110" s="5">
        <f t="shared" si="4"/>
        <v>3.0300000000000011</v>
      </c>
      <c r="G110" s="33"/>
      <c r="H110" s="5"/>
      <c r="I110" s="5"/>
      <c r="J110" s="7">
        <f t="shared" si="3"/>
        <v>10.70890486725664</v>
      </c>
      <c r="K110" s="149"/>
    </row>
    <row r="111" spans="1:11" x14ac:dyDescent="0.3">
      <c r="A111" s="68" t="s">
        <v>65</v>
      </c>
      <c r="B111" s="32"/>
      <c r="C111" s="10"/>
      <c r="D111" s="32">
        <v>320.35000000000002</v>
      </c>
      <c r="E111" s="32">
        <v>337.38</v>
      </c>
      <c r="F111" s="5">
        <f t="shared" si="4"/>
        <v>17.029999999999973</v>
      </c>
      <c r="G111" s="33"/>
      <c r="H111" s="5"/>
      <c r="I111" s="5"/>
      <c r="J111" s="7">
        <f t="shared" si="3"/>
        <v>60.188993362831759</v>
      </c>
    </row>
    <row r="112" spans="1:11" x14ac:dyDescent="0.3">
      <c r="A112" s="68" t="s">
        <v>66</v>
      </c>
      <c r="B112" s="32"/>
      <c r="C112" s="10"/>
      <c r="D112" s="32">
        <v>121.9</v>
      </c>
      <c r="E112" s="32">
        <v>121.87</v>
      </c>
      <c r="F112" s="5">
        <f t="shared" si="4"/>
        <v>-3.0000000000001137E-2</v>
      </c>
      <c r="G112" s="33"/>
      <c r="H112" s="5"/>
      <c r="I112" s="5"/>
      <c r="J112" s="7">
        <f t="shared" si="3"/>
        <v>-0.10602876106195092</v>
      </c>
    </row>
    <row r="113" spans="1:10" x14ac:dyDescent="0.3">
      <c r="A113" s="68" t="s">
        <v>124</v>
      </c>
      <c r="B113" s="32"/>
      <c r="C113" s="10"/>
      <c r="D113" s="32">
        <v>80.37</v>
      </c>
      <c r="E113" s="32">
        <v>81.94</v>
      </c>
      <c r="F113" s="5">
        <f t="shared" si="4"/>
        <v>1.5699999999999932</v>
      </c>
      <c r="G113" s="33"/>
      <c r="H113" s="5"/>
      <c r="I113" s="5"/>
      <c r="J113" s="7">
        <f t="shared" si="3"/>
        <v>5.5488384955751968</v>
      </c>
    </row>
    <row r="114" spans="1:10" x14ac:dyDescent="0.3">
      <c r="A114" s="68" t="s">
        <v>67</v>
      </c>
      <c r="B114" s="32"/>
      <c r="C114" s="10"/>
      <c r="D114" s="32">
        <v>125.46</v>
      </c>
      <c r="E114" s="32">
        <v>131.5</v>
      </c>
      <c r="F114" s="5">
        <f t="shared" si="4"/>
        <v>6.0400000000000063</v>
      </c>
      <c r="G114" s="33"/>
      <c r="H114" s="5"/>
      <c r="I114" s="5"/>
      <c r="J114" s="7">
        <f t="shared" si="3"/>
        <v>21.347123893805332</v>
      </c>
    </row>
    <row r="115" spans="1:10" x14ac:dyDescent="0.3">
      <c r="A115" s="51" t="s">
        <v>68</v>
      </c>
      <c r="B115" s="32"/>
      <c r="C115" s="51"/>
      <c r="D115" s="9">
        <v>317.98</v>
      </c>
      <c r="E115" s="9">
        <v>324.73</v>
      </c>
      <c r="F115" s="5">
        <f t="shared" si="4"/>
        <v>6.75</v>
      </c>
      <c r="G115" s="33"/>
      <c r="H115" s="5"/>
      <c r="I115" s="5"/>
      <c r="J115" s="7">
        <f t="shared" si="3"/>
        <v>23.856471238938052</v>
      </c>
    </row>
    <row r="116" spans="1:10" x14ac:dyDescent="0.3">
      <c r="A116" s="68" t="s">
        <v>125</v>
      </c>
      <c r="B116" s="32"/>
      <c r="C116" s="10"/>
      <c r="D116" s="32">
        <v>387.32</v>
      </c>
      <c r="E116" s="32">
        <v>393.97</v>
      </c>
      <c r="F116" s="5">
        <f t="shared" si="4"/>
        <v>6.6500000000000341</v>
      </c>
      <c r="G116" s="33"/>
      <c r="H116" s="5"/>
      <c r="I116" s="5"/>
      <c r="J116" s="7">
        <f t="shared" si="3"/>
        <v>23.503042035398348</v>
      </c>
    </row>
    <row r="117" spans="1:10" x14ac:dyDescent="0.3">
      <c r="A117" s="68" t="s">
        <v>126</v>
      </c>
      <c r="B117" s="9"/>
      <c r="C117" s="10"/>
      <c r="D117" s="32">
        <v>176.46</v>
      </c>
      <c r="E117" s="32">
        <v>178.58</v>
      </c>
      <c r="F117" s="5">
        <f t="shared" si="4"/>
        <v>2.1200000000000045</v>
      </c>
      <c r="G117" s="33"/>
      <c r="H117" s="5"/>
      <c r="I117" s="5"/>
      <c r="J117" s="7">
        <f t="shared" si="3"/>
        <v>7.492699115044263</v>
      </c>
    </row>
    <row r="118" spans="1:10" x14ac:dyDescent="0.3">
      <c r="A118" s="68" t="s">
        <v>69</v>
      </c>
      <c r="B118" s="32"/>
      <c r="C118" s="10"/>
      <c r="D118" s="32">
        <v>126.99</v>
      </c>
      <c r="E118" s="32">
        <v>133.6</v>
      </c>
      <c r="F118" s="5">
        <f t="shared" si="4"/>
        <v>6.6099999999999994</v>
      </c>
      <c r="G118" s="33"/>
      <c r="H118" s="5"/>
      <c r="I118" s="5"/>
      <c r="J118" s="7">
        <f t="shared" si="3"/>
        <v>23.361670353982298</v>
      </c>
    </row>
    <row r="119" spans="1:10" x14ac:dyDescent="0.3">
      <c r="A119" s="68" t="s">
        <v>127</v>
      </c>
      <c r="B119" s="32"/>
      <c r="C119" s="10"/>
      <c r="D119" s="32">
        <v>528.29999999999995</v>
      </c>
      <c r="E119" s="32">
        <v>529.01</v>
      </c>
      <c r="F119" s="5">
        <f t="shared" si="4"/>
        <v>0.71000000000003638</v>
      </c>
      <c r="G119" s="33"/>
      <c r="H119" s="5"/>
      <c r="I119" s="5"/>
      <c r="J119" s="7">
        <f t="shared" si="3"/>
        <v>2.5093473451328716</v>
      </c>
    </row>
    <row r="120" spans="1:10" x14ac:dyDescent="0.3">
      <c r="A120" s="68" t="s">
        <v>128</v>
      </c>
      <c r="B120" s="32"/>
      <c r="C120" s="10"/>
      <c r="D120" s="32">
        <v>372.32</v>
      </c>
      <c r="E120" s="32">
        <v>382.92</v>
      </c>
      <c r="F120" s="5">
        <f t="shared" si="4"/>
        <v>10.600000000000023</v>
      </c>
      <c r="G120" s="33"/>
      <c r="H120" s="5"/>
      <c r="I120" s="5"/>
      <c r="J120" s="7">
        <f t="shared" si="3"/>
        <v>37.463495575221316</v>
      </c>
    </row>
    <row r="121" spans="1:10" x14ac:dyDescent="0.3">
      <c r="A121" s="68" t="s">
        <v>129</v>
      </c>
      <c r="B121" s="32"/>
      <c r="C121" s="10"/>
      <c r="D121" s="32">
        <v>260.58999999999997</v>
      </c>
      <c r="E121" s="32">
        <v>262.98</v>
      </c>
      <c r="F121" s="5">
        <f t="shared" si="4"/>
        <v>2.3900000000000432</v>
      </c>
      <c r="G121" s="33"/>
      <c r="H121" s="5"/>
      <c r="I121" s="5"/>
      <c r="J121" s="7">
        <f t="shared" si="3"/>
        <v>8.4469579646019213</v>
      </c>
    </row>
    <row r="122" spans="1:10" x14ac:dyDescent="0.3">
      <c r="A122" s="68" t="s">
        <v>70</v>
      </c>
      <c r="B122" s="32"/>
      <c r="C122" s="10"/>
      <c r="D122" s="32">
        <v>138.02000000000001</v>
      </c>
      <c r="E122" s="32">
        <v>138.06</v>
      </c>
      <c r="F122" s="5">
        <f t="shared" si="4"/>
        <v>3.9999999999992042E-2</v>
      </c>
      <c r="G122" s="33"/>
      <c r="H122" s="5"/>
      <c r="I122" s="5"/>
      <c r="J122" s="7">
        <f t="shared" si="3"/>
        <v>0.14137168141590106</v>
      </c>
    </row>
    <row r="123" spans="1:10" x14ac:dyDescent="0.3">
      <c r="A123" s="68" t="s">
        <v>71</v>
      </c>
      <c r="B123" s="32"/>
      <c r="C123" s="10"/>
      <c r="D123" s="32">
        <v>347.78</v>
      </c>
      <c r="E123" s="32">
        <v>354.25</v>
      </c>
      <c r="F123" s="5">
        <f t="shared" si="4"/>
        <v>6.4700000000000273</v>
      </c>
      <c r="G123" s="33"/>
      <c r="H123" s="5"/>
      <c r="I123" s="5"/>
      <c r="J123" s="7">
        <f t="shared" si="3"/>
        <v>22.866869469026643</v>
      </c>
    </row>
    <row r="124" spans="1:10" x14ac:dyDescent="0.3">
      <c r="A124" s="68" t="s">
        <v>130</v>
      </c>
      <c r="B124" s="32"/>
      <c r="C124" s="10"/>
      <c r="D124" s="32">
        <v>121.38</v>
      </c>
      <c r="E124" s="32">
        <v>124.88</v>
      </c>
      <c r="F124" s="5">
        <f t="shared" si="4"/>
        <v>3.5</v>
      </c>
      <c r="G124" s="33"/>
      <c r="H124" s="5"/>
      <c r="I124" s="5"/>
      <c r="J124" s="7">
        <f t="shared" si="3"/>
        <v>12.370022123893804</v>
      </c>
    </row>
    <row r="125" spans="1:10" x14ac:dyDescent="0.3">
      <c r="A125" s="68" t="s">
        <v>131</v>
      </c>
      <c r="B125" s="32"/>
      <c r="C125" s="10"/>
      <c r="D125" s="32">
        <v>52.79</v>
      </c>
      <c r="E125" s="32">
        <v>55.26</v>
      </c>
      <c r="F125" s="5">
        <f t="shared" si="4"/>
        <v>2.4699999999999989</v>
      </c>
      <c r="G125" s="33"/>
      <c r="H125" s="5"/>
      <c r="I125" s="5"/>
      <c r="J125" s="7">
        <f t="shared" si="3"/>
        <v>8.7297013274336237</v>
      </c>
    </row>
    <row r="126" spans="1:10" x14ac:dyDescent="0.3">
      <c r="A126" s="68" t="s">
        <v>72</v>
      </c>
      <c r="B126" s="32"/>
      <c r="C126" s="10"/>
      <c r="D126" s="32">
        <v>135.56</v>
      </c>
      <c r="E126" s="32">
        <v>138.32</v>
      </c>
      <c r="F126" s="5">
        <f t="shared" si="4"/>
        <v>2.7599999999999909</v>
      </c>
      <c r="G126" s="33"/>
      <c r="H126" s="5"/>
      <c r="I126" s="5"/>
      <c r="J126" s="7">
        <f t="shared" si="3"/>
        <v>9.7546460176990823</v>
      </c>
    </row>
    <row r="127" spans="1:10" x14ac:dyDescent="0.3">
      <c r="A127" s="68" t="s">
        <v>73</v>
      </c>
      <c r="B127" s="32"/>
      <c r="C127" s="10"/>
      <c r="D127" s="32">
        <v>557.47</v>
      </c>
      <c r="E127" s="32">
        <v>563.01</v>
      </c>
      <c r="F127" s="5">
        <f t="shared" si="4"/>
        <v>5.5399999999999636</v>
      </c>
      <c r="G127" s="33"/>
      <c r="H127" s="5"/>
      <c r="I127" s="5"/>
      <c r="J127" s="7">
        <f t="shared" si="3"/>
        <v>19.579977876106064</v>
      </c>
    </row>
    <row r="128" spans="1:10" x14ac:dyDescent="0.3">
      <c r="A128" s="68" t="s">
        <v>74</v>
      </c>
      <c r="B128" s="32"/>
      <c r="C128" s="10"/>
      <c r="D128" s="32">
        <v>319.66000000000003</v>
      </c>
      <c r="E128" s="32">
        <v>320.55</v>
      </c>
      <c r="F128" s="5">
        <f t="shared" si="4"/>
        <v>0.88999999999998636</v>
      </c>
      <c r="G128" s="33"/>
      <c r="H128" s="5"/>
      <c r="I128" s="5"/>
      <c r="J128" s="7">
        <f t="shared" si="3"/>
        <v>3.1455199115043766</v>
      </c>
    </row>
    <row r="129" spans="1:10" x14ac:dyDescent="0.3">
      <c r="A129" s="68" t="s">
        <v>132</v>
      </c>
      <c r="B129" s="32"/>
      <c r="C129" s="10"/>
      <c r="D129" s="32">
        <v>57.01</v>
      </c>
      <c r="E129" s="32">
        <v>62.08</v>
      </c>
      <c r="F129" s="5">
        <f t="shared" si="4"/>
        <v>5.07</v>
      </c>
      <c r="G129" s="33"/>
      <c r="H129" s="5"/>
      <c r="I129" s="5"/>
      <c r="J129" s="7">
        <f t="shared" si="3"/>
        <v>17.918860619469026</v>
      </c>
    </row>
    <row r="130" spans="1:10" x14ac:dyDescent="0.3">
      <c r="A130" s="68" t="s">
        <v>133</v>
      </c>
      <c r="B130" s="32"/>
      <c r="C130" s="10"/>
      <c r="D130" s="32">
        <v>149.4</v>
      </c>
      <c r="E130" s="32">
        <v>150.34</v>
      </c>
      <c r="F130" s="5">
        <f t="shared" si="4"/>
        <v>0.93999999999999773</v>
      </c>
      <c r="G130" s="33"/>
      <c r="H130" s="5"/>
      <c r="I130" s="5"/>
      <c r="J130" s="7">
        <f t="shared" si="3"/>
        <v>3.3222345132743283</v>
      </c>
    </row>
    <row r="131" spans="1:10" x14ac:dyDescent="0.3">
      <c r="A131" s="68" t="s">
        <v>75</v>
      </c>
      <c r="B131" s="32"/>
      <c r="C131" s="10"/>
      <c r="D131" s="32">
        <v>170.24</v>
      </c>
      <c r="E131" s="32">
        <v>175.35</v>
      </c>
      <c r="F131" s="5">
        <f t="shared" si="4"/>
        <v>5.1099999999999852</v>
      </c>
      <c r="G131" s="33"/>
      <c r="H131" s="5"/>
      <c r="I131" s="5"/>
      <c r="J131" s="7">
        <f t="shared" si="3"/>
        <v>18.060232300884902</v>
      </c>
    </row>
    <row r="132" spans="1:10" x14ac:dyDescent="0.3">
      <c r="A132" s="68" t="s">
        <v>134</v>
      </c>
      <c r="B132" s="32"/>
      <c r="C132" s="10"/>
      <c r="D132" s="32">
        <v>105.45</v>
      </c>
      <c r="E132" s="32">
        <v>113.3</v>
      </c>
      <c r="F132" s="5">
        <f t="shared" si="4"/>
        <v>7.8499999999999943</v>
      </c>
      <c r="G132" s="33"/>
      <c r="H132" s="5"/>
      <c r="I132" s="5"/>
      <c r="J132" s="7">
        <f t="shared" si="3"/>
        <v>27.744192477876084</v>
      </c>
    </row>
    <row r="133" spans="1:10" x14ac:dyDescent="0.3">
      <c r="A133" s="68" t="s">
        <v>135</v>
      </c>
      <c r="B133" s="32"/>
      <c r="C133" s="10"/>
      <c r="D133" s="32">
        <v>182.62</v>
      </c>
      <c r="E133" s="32">
        <v>196.37</v>
      </c>
      <c r="F133" s="5">
        <f t="shared" si="4"/>
        <v>13.75</v>
      </c>
      <c r="G133" s="33"/>
      <c r="H133" s="5"/>
      <c r="I133" s="5"/>
      <c r="J133" s="7">
        <f t="shared" si="3"/>
        <v>48.596515486725664</v>
      </c>
    </row>
    <row r="134" spans="1:10" x14ac:dyDescent="0.3">
      <c r="A134" s="68" t="s">
        <v>76</v>
      </c>
      <c r="B134" s="32"/>
      <c r="C134" s="10"/>
      <c r="D134" s="32">
        <v>73.209999999999994</v>
      </c>
      <c r="E134" s="32">
        <v>73.989999999999995</v>
      </c>
      <c r="F134" s="5">
        <f t="shared" si="4"/>
        <v>0.78000000000000114</v>
      </c>
      <c r="G134" s="33"/>
      <c r="H134" s="5"/>
      <c r="I134" s="5"/>
      <c r="J134" s="7">
        <f t="shared" si="3"/>
        <v>2.7567477876106232</v>
      </c>
    </row>
    <row r="135" spans="1:10" x14ac:dyDescent="0.3">
      <c r="A135" s="68" t="s">
        <v>136</v>
      </c>
      <c r="B135" s="32"/>
      <c r="C135" s="10"/>
      <c r="D135" s="32">
        <v>380.32</v>
      </c>
      <c r="E135" s="32">
        <v>391.34</v>
      </c>
      <c r="F135" s="5">
        <f t="shared" si="4"/>
        <v>11.019999999999982</v>
      </c>
      <c r="G135" s="33"/>
      <c r="H135" s="5"/>
      <c r="I135" s="5"/>
      <c r="J135" s="7">
        <f t="shared" si="3"/>
        <v>38.947898230088427</v>
      </c>
    </row>
    <row r="136" spans="1:10" x14ac:dyDescent="0.3">
      <c r="A136" s="68" t="s">
        <v>137</v>
      </c>
      <c r="B136" s="32"/>
      <c r="C136" s="10"/>
      <c r="D136" s="32">
        <v>200.69</v>
      </c>
      <c r="E136" s="32">
        <v>200.98</v>
      </c>
      <c r="F136" s="5">
        <f t="shared" si="4"/>
        <v>0.28999999999999204</v>
      </c>
      <c r="G136" s="33"/>
      <c r="H136" s="5"/>
      <c r="I136" s="5"/>
      <c r="J136" s="7">
        <f t="shared" si="3"/>
        <v>1.0249446902654586</v>
      </c>
    </row>
    <row r="137" spans="1:10" x14ac:dyDescent="0.3">
      <c r="A137" s="68" t="s">
        <v>77</v>
      </c>
      <c r="B137" s="32"/>
      <c r="C137" s="10"/>
      <c r="D137" s="32">
        <v>275.12</v>
      </c>
      <c r="E137" s="32">
        <v>276.3</v>
      </c>
      <c r="F137" s="5">
        <f t="shared" si="4"/>
        <v>1.1800000000000068</v>
      </c>
      <c r="G137" s="33"/>
      <c r="H137" s="5"/>
      <c r="I137" s="5"/>
      <c r="J137" s="7">
        <f t="shared" si="3"/>
        <v>4.1704646017699352</v>
      </c>
    </row>
    <row r="138" spans="1:10" x14ac:dyDescent="0.3">
      <c r="A138" s="68" t="s">
        <v>138</v>
      </c>
      <c r="B138" s="32"/>
      <c r="C138" s="10"/>
      <c r="D138" s="32">
        <v>401.45</v>
      </c>
      <c r="E138" s="32">
        <v>408.47</v>
      </c>
      <c r="F138" s="5">
        <f t="shared" si="4"/>
        <v>7.0200000000000387</v>
      </c>
      <c r="G138" s="33"/>
      <c r="H138" s="5"/>
      <c r="I138" s="5"/>
      <c r="J138" s="7">
        <f t="shared" si="3"/>
        <v>24.81073008849571</v>
      </c>
    </row>
    <row r="139" spans="1:10" x14ac:dyDescent="0.3">
      <c r="A139" s="68" t="s">
        <v>78</v>
      </c>
      <c r="B139" s="32"/>
      <c r="C139" s="10"/>
      <c r="D139" s="32">
        <v>502.2</v>
      </c>
      <c r="E139" s="32">
        <v>507.81</v>
      </c>
      <c r="F139" s="5">
        <f t="shared" si="4"/>
        <v>5.6100000000000136</v>
      </c>
      <c r="G139" s="33"/>
      <c r="H139" s="5"/>
      <c r="I139" s="5"/>
      <c r="J139" s="7">
        <f t="shared" si="3"/>
        <v>19.827378318584117</v>
      </c>
    </row>
    <row r="140" spans="1:10" x14ac:dyDescent="0.3">
      <c r="A140" s="68" t="s">
        <v>79</v>
      </c>
      <c r="B140" s="32"/>
      <c r="C140" s="10"/>
      <c r="D140" s="32">
        <v>185.04</v>
      </c>
      <c r="E140" s="32">
        <v>187.63</v>
      </c>
      <c r="F140" s="5">
        <f t="shared" si="4"/>
        <v>2.5900000000000034</v>
      </c>
      <c r="G140" s="33"/>
      <c r="H140" s="5"/>
      <c r="I140" s="5"/>
      <c r="J140" s="7">
        <f t="shared" si="3"/>
        <v>9.1538163716814278</v>
      </c>
    </row>
    <row r="141" spans="1:10" x14ac:dyDescent="0.3">
      <c r="A141" s="68" t="s">
        <v>80</v>
      </c>
      <c r="B141" s="32"/>
      <c r="C141" s="10"/>
      <c r="D141" s="32">
        <v>231.88</v>
      </c>
      <c r="E141" s="32">
        <v>232.63</v>
      </c>
      <c r="F141" s="5">
        <f t="shared" si="4"/>
        <v>0.75</v>
      </c>
      <c r="G141" s="33"/>
      <c r="H141" s="5"/>
      <c r="I141" s="5"/>
      <c r="J141" s="7">
        <f t="shared" si="3"/>
        <v>2.6507190265486722</v>
      </c>
    </row>
    <row r="142" spans="1:10" x14ac:dyDescent="0.3">
      <c r="A142" s="68" t="s">
        <v>81</v>
      </c>
      <c r="B142" s="32"/>
      <c r="C142" s="10"/>
      <c r="D142" s="32">
        <v>203.79</v>
      </c>
      <c r="E142" s="32">
        <v>205.52</v>
      </c>
      <c r="F142" s="5">
        <f t="shared" si="4"/>
        <v>1.7300000000000182</v>
      </c>
      <c r="G142" s="33"/>
      <c r="H142" s="5"/>
      <c r="I142" s="5"/>
      <c r="J142" s="7">
        <f t="shared" si="3"/>
        <v>6.1143252212390022</v>
      </c>
    </row>
    <row r="143" spans="1:10" x14ac:dyDescent="0.3">
      <c r="A143" s="68" t="s">
        <v>139</v>
      </c>
      <c r="B143" s="32"/>
      <c r="C143" s="10"/>
      <c r="D143" s="32">
        <v>307.68</v>
      </c>
      <c r="E143" s="32">
        <v>309.10000000000002</v>
      </c>
      <c r="F143" s="5">
        <f t="shared" si="4"/>
        <v>1.4200000000000159</v>
      </c>
      <c r="G143" s="33"/>
      <c r="H143" s="5"/>
      <c r="I143" s="5"/>
      <c r="J143" s="7">
        <f t="shared" si="3"/>
        <v>5.0186946902655425</v>
      </c>
    </row>
    <row r="144" spans="1:10" x14ac:dyDescent="0.3">
      <c r="A144" s="68" t="s">
        <v>82</v>
      </c>
      <c r="B144" s="32"/>
      <c r="C144" s="10"/>
      <c r="D144" s="32">
        <v>246.56</v>
      </c>
      <c r="E144" s="32">
        <v>250.16</v>
      </c>
      <c r="F144" s="5">
        <f t="shared" si="4"/>
        <v>3.5999999999999943</v>
      </c>
      <c r="G144" s="33"/>
      <c r="H144" s="5"/>
      <c r="I144" s="5"/>
      <c r="J144" s="7">
        <f t="shared" si="3"/>
        <v>12.723451327433608</v>
      </c>
    </row>
    <row r="145" spans="1:11" x14ac:dyDescent="0.3">
      <c r="A145" s="68" t="s">
        <v>140</v>
      </c>
      <c r="B145" s="32"/>
      <c r="C145" s="10"/>
      <c r="D145" s="32">
        <v>173.45</v>
      </c>
      <c r="E145" s="32">
        <v>176.48</v>
      </c>
      <c r="F145" s="5">
        <f t="shared" si="4"/>
        <v>3.0300000000000011</v>
      </c>
      <c r="G145" s="33"/>
      <c r="H145" s="5"/>
      <c r="I145" s="5"/>
      <c r="J145" s="7">
        <f t="shared" si="3"/>
        <v>10.70890486725664</v>
      </c>
    </row>
    <row r="146" spans="1:11" x14ac:dyDescent="0.3">
      <c r="A146" s="68" t="s">
        <v>141</v>
      </c>
      <c r="B146" s="32"/>
      <c r="C146" s="10"/>
      <c r="D146" s="32">
        <v>131.35</v>
      </c>
      <c r="E146" s="32">
        <v>132.80000000000001</v>
      </c>
      <c r="F146" s="5">
        <f t="shared" si="4"/>
        <v>1.4500000000000171</v>
      </c>
      <c r="G146" s="33"/>
      <c r="H146" s="5"/>
      <c r="I146" s="5"/>
      <c r="J146" s="7">
        <f t="shared" si="3"/>
        <v>5.124723451327494</v>
      </c>
    </row>
    <row r="147" spans="1:11" x14ac:dyDescent="0.3">
      <c r="A147" s="68" t="s">
        <v>142</v>
      </c>
      <c r="B147" s="32"/>
      <c r="C147" s="10"/>
      <c r="D147" s="32">
        <v>545.12</v>
      </c>
      <c r="E147" s="32">
        <v>548.75</v>
      </c>
      <c r="F147" s="5">
        <f t="shared" si="4"/>
        <v>3.6299999999999955</v>
      </c>
      <c r="G147" s="33"/>
      <c r="H147" s="5"/>
      <c r="I147" s="5"/>
      <c r="J147" s="7">
        <f t="shared" si="3"/>
        <v>12.829480088495558</v>
      </c>
    </row>
    <row r="148" spans="1:11" x14ac:dyDescent="0.3">
      <c r="A148" s="68" t="s">
        <v>143</v>
      </c>
      <c r="B148" s="32"/>
      <c r="C148" s="10"/>
      <c r="D148" s="32">
        <v>179.4</v>
      </c>
      <c r="E148" s="32">
        <v>187.32</v>
      </c>
      <c r="F148" s="5">
        <f t="shared" si="4"/>
        <v>7.9199999999999875</v>
      </c>
      <c r="G148" s="33"/>
      <c r="H148" s="5"/>
      <c r="I148" s="5"/>
      <c r="J148" s="7">
        <f t="shared" ref="J148:J151" si="5">+F148*H$5</f>
        <v>27.991592920353938</v>
      </c>
    </row>
    <row r="149" spans="1:11" x14ac:dyDescent="0.3">
      <c r="A149" s="68" t="s">
        <v>83</v>
      </c>
      <c r="B149" s="32"/>
      <c r="C149" s="10"/>
      <c r="D149" s="32">
        <v>235.67</v>
      </c>
      <c r="E149" s="32">
        <v>239.51</v>
      </c>
      <c r="F149" s="5">
        <f t="shared" si="4"/>
        <v>3.8400000000000034</v>
      </c>
      <c r="G149" s="33"/>
      <c r="H149" s="5"/>
      <c r="I149" s="5"/>
      <c r="J149" s="7">
        <f t="shared" si="5"/>
        <v>13.571681415929215</v>
      </c>
    </row>
    <row r="150" spans="1:11" x14ac:dyDescent="0.3">
      <c r="A150" s="68" t="s">
        <v>144</v>
      </c>
      <c r="B150" s="32"/>
      <c r="C150" s="10"/>
      <c r="D150" s="32">
        <v>997.34</v>
      </c>
      <c r="E150" s="32">
        <v>1020.56</v>
      </c>
      <c r="F150" s="5">
        <f t="shared" si="4"/>
        <v>23.219999999999914</v>
      </c>
      <c r="G150" s="33"/>
      <c r="H150" s="5"/>
      <c r="I150" s="5"/>
      <c r="J150" s="7">
        <f t="shared" si="5"/>
        <v>82.066261061946591</v>
      </c>
    </row>
    <row r="151" spans="1:11" x14ac:dyDescent="0.3">
      <c r="A151" s="68" t="s">
        <v>145</v>
      </c>
      <c r="B151" s="32"/>
      <c r="C151" s="10"/>
      <c r="D151" s="32">
        <v>460.32</v>
      </c>
      <c r="E151" s="32">
        <v>474.76</v>
      </c>
      <c r="F151" s="5">
        <f t="shared" si="4"/>
        <v>14.439999999999998</v>
      </c>
      <c r="G151" s="33"/>
      <c r="H151" s="5"/>
      <c r="I151" s="5"/>
      <c r="J151" s="7">
        <f t="shared" si="5"/>
        <v>51.035176991150429</v>
      </c>
    </row>
    <row r="152" spans="1:11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2013.8382973165867</v>
      </c>
      <c r="K152" s="56">
        <f>SUM(J83:J151)</f>
        <v>1421.5629424778765</v>
      </c>
    </row>
    <row r="153" spans="1:11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2013.8382973165867</v>
      </c>
      <c r="K153" s="91">
        <f>SUM(K14:K152)</f>
        <v>2013.8382973165862</v>
      </c>
    </row>
    <row r="154" spans="1:11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1" x14ac:dyDescent="0.3">
      <c r="A155" s="73" t="s">
        <v>7</v>
      </c>
    </row>
    <row r="156" spans="1:11" x14ac:dyDescent="0.3">
      <c r="A156" s="73" t="s">
        <v>84</v>
      </c>
      <c r="G156" s="74" t="s">
        <v>275</v>
      </c>
    </row>
  </sheetData>
  <mergeCells count="23">
    <mergeCell ref="H27:H31"/>
    <mergeCell ref="I27:I31"/>
    <mergeCell ref="B26:C26"/>
    <mergeCell ref="B27:C31"/>
    <mergeCell ref="D27:D31"/>
    <mergeCell ref="E27:E31"/>
    <mergeCell ref="F27:F31"/>
    <mergeCell ref="G27:G31"/>
    <mergeCell ref="B25:C25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</mergeCells>
  <pageMargins left="0.35433070866141736" right="0.27559055118110237" top="0.74803149606299213" bottom="0.74803149606299213" header="0.39370078740157483" footer="0.31496062992125984"/>
  <pageSetup paperSize="9" scale="75" orientation="portrait" horizontalDpi="4294967293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workbookViewId="0">
      <selection activeCell="F8" sqref="F8"/>
    </sheetView>
  </sheetViews>
  <sheetFormatPr baseColWidth="10" defaultRowHeight="14.4" x14ac:dyDescent="0.3"/>
  <cols>
    <col min="1" max="1" width="9.6640625" customWidth="1"/>
    <col min="2" max="2" width="26.6640625" customWidth="1"/>
    <col min="3" max="3" width="8.44140625" customWidth="1"/>
    <col min="4" max="4" width="10.88671875" customWidth="1"/>
    <col min="5" max="5" width="14.6640625" customWidth="1"/>
    <col min="7" max="7" width="10.109375" customWidth="1"/>
    <col min="9" max="9" width="0.5546875" customWidth="1"/>
    <col min="10" max="10" width="12.6640625" customWidth="1"/>
  </cols>
  <sheetData>
    <row r="1" spans="1:10" x14ac:dyDescent="0.3"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612.70000000000005</v>
      </c>
      <c r="G2" s="10">
        <v>41</v>
      </c>
      <c r="H2" s="10">
        <f>+F2/G2</f>
        <v>14.943902439024392</v>
      </c>
    </row>
    <row r="3" spans="1:10" x14ac:dyDescent="0.3">
      <c r="D3" s="122" t="s">
        <v>192</v>
      </c>
      <c r="E3" s="122">
        <v>16498</v>
      </c>
      <c r="F3" s="10">
        <v>9</v>
      </c>
      <c r="G3" s="10">
        <v>2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1705.7</v>
      </c>
      <c r="G4" s="10">
        <v>483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47" t="s">
        <v>220</v>
      </c>
      <c r="F5" s="122">
        <f>+F4+F3</f>
        <v>1714.7</v>
      </c>
      <c r="G5" s="122">
        <f>+G4+G3</f>
        <v>485</v>
      </c>
      <c r="H5" s="10">
        <f>+F5/G5</f>
        <v>3.5354639175257732</v>
      </c>
    </row>
    <row r="6" spans="1:10" x14ac:dyDescent="0.3">
      <c r="A6" s="15" t="s">
        <v>276</v>
      </c>
      <c r="B6" s="15"/>
      <c r="C6" s="15"/>
      <c r="D6" s="15"/>
      <c r="E6" s="15"/>
      <c r="F6" s="15">
        <f>+F2+F3+F4</f>
        <v>2327.4</v>
      </c>
      <c r="G6" s="15">
        <f>+G2+G3+G4</f>
        <v>526</v>
      </c>
      <c r="J6" s="138" t="s">
        <v>189</v>
      </c>
    </row>
    <row r="7" spans="1:10" x14ac:dyDescent="0.3">
      <c r="A7" s="58"/>
      <c r="B7" s="15"/>
      <c r="C7" s="58"/>
      <c r="D7" s="58"/>
      <c r="E7" s="58"/>
      <c r="F7" s="225" t="s">
        <v>151</v>
      </c>
      <c r="G7" s="225"/>
      <c r="H7" s="137">
        <f>+H2</f>
        <v>14.943902439024392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/>
      <c r="H8" s="137">
        <f>+H5</f>
        <v>3.5354639175257732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150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00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27.945097560975679</v>
      </c>
      <c r="H14" s="98"/>
      <c r="I14" s="98"/>
      <c r="J14" s="99">
        <v>5</v>
      </c>
    </row>
    <row r="15" spans="1:10" ht="15.6" thickTop="1" thickBot="1" x14ac:dyDescent="0.35">
      <c r="A15" s="104" t="s">
        <v>9</v>
      </c>
      <c r="B15" s="146" t="s">
        <v>214</v>
      </c>
      <c r="C15" s="100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11</v>
      </c>
    </row>
    <row r="16" spans="1:10" ht="15.6" thickTop="1" thickBot="1" x14ac:dyDescent="0.35">
      <c r="A16" s="104" t="s">
        <v>13</v>
      </c>
      <c r="B16" s="146" t="s">
        <v>215</v>
      </c>
      <c r="C16" s="100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11</v>
      </c>
    </row>
    <row r="17" spans="1:10" ht="15.6" thickTop="1" thickBot="1" x14ac:dyDescent="0.35">
      <c r="A17" s="103" t="s">
        <v>86</v>
      </c>
      <c r="B17" s="209" t="s">
        <v>212</v>
      </c>
      <c r="C17" s="210"/>
      <c r="D17" s="220">
        <v>217.92</v>
      </c>
      <c r="E17" s="220">
        <v>219.79</v>
      </c>
      <c r="F17" s="220">
        <f>+E17-D17</f>
        <v>1.8700000000000045</v>
      </c>
      <c r="G17" s="221"/>
      <c r="H17" s="102"/>
      <c r="I17" s="102"/>
      <c r="J17" s="99">
        <v>6</v>
      </c>
    </row>
    <row r="18" spans="1:10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5</v>
      </c>
    </row>
    <row r="19" spans="1:10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8</v>
      </c>
    </row>
    <row r="20" spans="1:10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6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11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21.7</v>
      </c>
      <c r="E22" s="94">
        <v>22.78</v>
      </c>
      <c r="F22" s="98">
        <f t="shared" ref="F22:F27" si="0">+E22-D22</f>
        <v>1.0800000000000018</v>
      </c>
      <c r="G22" s="95">
        <f>+F22*H2</f>
        <v>16.13941463414637</v>
      </c>
      <c r="H22" s="95"/>
      <c r="I22" s="95"/>
      <c r="J22" s="99">
        <v>16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50.95</v>
      </c>
      <c r="E23" s="94">
        <v>55.39</v>
      </c>
      <c r="F23" s="98">
        <f t="shared" si="0"/>
        <v>4.4399999999999977</v>
      </c>
      <c r="G23" s="95">
        <f>+F23*H2</f>
        <v>66.350926829268261</v>
      </c>
      <c r="H23" s="95"/>
      <c r="I23" s="95"/>
      <c r="J23" s="99">
        <v>66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17.73</v>
      </c>
      <c r="E24" s="94">
        <v>18.09</v>
      </c>
      <c r="F24" s="98">
        <f t="shared" si="0"/>
        <v>0.35999999999999943</v>
      </c>
      <c r="G24" s="95">
        <f>+F24*H2</f>
        <v>5.3798048780487724</v>
      </c>
      <c r="H24" s="95"/>
      <c r="I24" s="95"/>
      <c r="J24" s="99">
        <v>8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24.46</v>
      </c>
      <c r="E25" s="94">
        <v>28.75</v>
      </c>
      <c r="F25" s="98">
        <f t="shared" si="0"/>
        <v>4.2899999999999991</v>
      </c>
      <c r="G25" s="95">
        <f>+F25*H2</f>
        <v>64.109341463414623</v>
      </c>
      <c r="H25" s="95"/>
      <c r="I25" s="95"/>
      <c r="J25" s="99">
        <v>60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44.1</v>
      </c>
      <c r="E26" s="96">
        <v>44.78</v>
      </c>
      <c r="F26" s="98">
        <f t="shared" si="0"/>
        <v>0.67999999999999972</v>
      </c>
      <c r="G26" s="95">
        <f>+F26*H2</f>
        <v>10.161853658536582</v>
      </c>
      <c r="H26" s="96"/>
      <c r="I26" s="96"/>
      <c r="J26" s="99">
        <v>12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198.45</v>
      </c>
      <c r="E27" s="227">
        <v>206.83</v>
      </c>
      <c r="F27" s="220">
        <f t="shared" si="0"/>
        <v>8.3800000000000239</v>
      </c>
      <c r="G27" s="223">
        <f>+F27*H2</f>
        <v>125.22990243902476</v>
      </c>
      <c r="H27" s="223"/>
      <c r="I27" s="223"/>
      <c r="J27" s="99">
        <v>10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11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11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10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11</v>
      </c>
    </row>
    <row r="32" spans="1:10" ht="15.6" thickTop="1" thickBot="1" x14ac:dyDescent="0.35">
      <c r="A32" s="66" t="s">
        <v>92</v>
      </c>
      <c r="B32" s="6"/>
      <c r="C32" s="6"/>
      <c r="D32" s="6">
        <v>52.9</v>
      </c>
      <c r="E32" s="6">
        <v>54.7</v>
      </c>
      <c r="F32" s="5">
        <f>+E32-D32</f>
        <v>1.8000000000000043</v>
      </c>
      <c r="G32" s="5"/>
      <c r="H32" s="5"/>
      <c r="I32" s="5"/>
      <c r="J32" s="99">
        <v>25</v>
      </c>
    </row>
    <row r="33" spans="1:10" ht="15.6" thickTop="1" thickBot="1" x14ac:dyDescent="0.35">
      <c r="A33" s="66" t="s">
        <v>93</v>
      </c>
      <c r="B33" s="6"/>
      <c r="C33" s="6"/>
      <c r="D33" s="6">
        <v>28.71</v>
      </c>
      <c r="E33" s="6">
        <v>29.01</v>
      </c>
      <c r="F33" s="5">
        <f t="shared" ref="F33:F96" si="1">+E33-D33</f>
        <v>0.30000000000000071</v>
      </c>
      <c r="G33" s="5"/>
      <c r="H33" s="5"/>
      <c r="I33" s="5"/>
      <c r="J33" s="99">
        <f t="shared" ref="J33:J82" si="2">+F33*H$2</f>
        <v>4.4831707317073279</v>
      </c>
    </row>
    <row r="34" spans="1:10" ht="15.6" thickTop="1" thickBot="1" x14ac:dyDescent="0.35">
      <c r="A34" s="66" t="s">
        <v>94</v>
      </c>
      <c r="B34" s="32"/>
      <c r="C34" s="5"/>
      <c r="D34" s="32">
        <v>54.5</v>
      </c>
      <c r="E34" s="32">
        <v>55.46</v>
      </c>
      <c r="F34" s="5">
        <f t="shared" si="1"/>
        <v>0.96000000000000085</v>
      </c>
      <c r="G34" s="5"/>
      <c r="H34" s="5"/>
      <c r="I34" s="5"/>
      <c r="J34" s="99">
        <f t="shared" si="2"/>
        <v>14.346146341463429</v>
      </c>
    </row>
    <row r="35" spans="1:10" ht="15.6" thickTop="1" thickBot="1" x14ac:dyDescent="0.35">
      <c r="A35" s="66" t="s">
        <v>95</v>
      </c>
      <c r="B35" s="32"/>
      <c r="C35" s="6"/>
      <c r="D35" s="32">
        <v>15.97</v>
      </c>
      <c r="E35" s="32">
        <v>15.97</v>
      </c>
      <c r="F35" s="5">
        <f t="shared" si="1"/>
        <v>0</v>
      </c>
      <c r="G35" s="5"/>
      <c r="H35" s="5"/>
      <c r="I35" s="5"/>
      <c r="J35" s="99">
        <f t="shared" si="2"/>
        <v>0</v>
      </c>
    </row>
    <row r="36" spans="1:10" ht="15.6" thickTop="1" thickBot="1" x14ac:dyDescent="0.35">
      <c r="A36" s="66" t="s">
        <v>96</v>
      </c>
      <c r="B36" s="32"/>
      <c r="C36" s="6"/>
      <c r="D36" s="32">
        <v>8.44</v>
      </c>
      <c r="E36" s="32">
        <v>8.59</v>
      </c>
      <c r="F36" s="5">
        <f t="shared" si="1"/>
        <v>0.15000000000000036</v>
      </c>
      <c r="G36" s="5"/>
      <c r="H36" s="5"/>
      <c r="I36" s="5"/>
      <c r="J36" s="99">
        <f t="shared" si="2"/>
        <v>2.241585365853664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1"/>
        <v>0</v>
      </c>
      <c r="G37" s="5"/>
      <c r="H37" s="5"/>
      <c r="I37" s="5"/>
      <c r="J37" s="99">
        <f t="shared" si="2"/>
        <v>0</v>
      </c>
    </row>
    <row r="38" spans="1:10" ht="15.6" thickTop="1" thickBot="1" x14ac:dyDescent="0.35">
      <c r="A38" s="66" t="s">
        <v>98</v>
      </c>
      <c r="B38" s="32"/>
      <c r="C38" s="6"/>
      <c r="D38" s="32">
        <v>25</v>
      </c>
      <c r="E38" s="32">
        <v>25.89</v>
      </c>
      <c r="F38" s="5">
        <f t="shared" si="1"/>
        <v>0.89000000000000057</v>
      </c>
      <c r="G38" s="5"/>
      <c r="H38" s="5"/>
      <c r="I38" s="5"/>
      <c r="J38" s="99">
        <f t="shared" si="2"/>
        <v>13.300073170731716</v>
      </c>
    </row>
    <row r="39" spans="1:10" ht="15.6" thickTop="1" thickBot="1" x14ac:dyDescent="0.35">
      <c r="A39" s="66" t="s">
        <v>99</v>
      </c>
      <c r="B39" s="32"/>
      <c r="C39" s="6"/>
      <c r="D39" s="32">
        <v>37.200000000000003</v>
      </c>
      <c r="E39" s="32">
        <v>37.97</v>
      </c>
      <c r="F39" s="5">
        <f t="shared" si="1"/>
        <v>0.76999999999999602</v>
      </c>
      <c r="G39" s="5"/>
      <c r="H39" s="5"/>
      <c r="I39" s="5"/>
      <c r="J39" s="99">
        <f t="shared" si="2"/>
        <v>11.506804878048722</v>
      </c>
    </row>
    <row r="40" spans="1:10" ht="15.6" thickTop="1" thickBot="1" x14ac:dyDescent="0.35">
      <c r="A40" s="66" t="s">
        <v>100</v>
      </c>
      <c r="B40" s="32"/>
      <c r="C40" s="6"/>
      <c r="D40" s="32">
        <v>14.74</v>
      </c>
      <c r="E40" s="32">
        <v>14.74</v>
      </c>
      <c r="F40" s="5">
        <f t="shared" si="1"/>
        <v>0</v>
      </c>
      <c r="G40" s="5"/>
      <c r="H40" s="5"/>
      <c r="I40" s="5"/>
      <c r="J40" s="99">
        <f t="shared" si="2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2.12</v>
      </c>
      <c r="E41" s="32">
        <v>2.2599999999999998</v>
      </c>
      <c r="F41" s="5">
        <f t="shared" si="1"/>
        <v>0.13999999999999968</v>
      </c>
      <c r="G41" s="5"/>
      <c r="H41" s="5"/>
      <c r="I41" s="5"/>
      <c r="J41" s="99">
        <f t="shared" si="2"/>
        <v>2.0921463414634101</v>
      </c>
    </row>
    <row r="42" spans="1:10" ht="15.6" thickTop="1" thickBot="1" x14ac:dyDescent="0.35">
      <c r="A42" s="66" t="s">
        <v>102</v>
      </c>
      <c r="B42" s="32"/>
      <c r="C42" s="6"/>
      <c r="D42" s="32">
        <v>3.75</v>
      </c>
      <c r="E42" s="32">
        <v>3.91</v>
      </c>
      <c r="F42" s="5">
        <f t="shared" si="1"/>
        <v>0.16000000000000014</v>
      </c>
      <c r="G42" s="5"/>
      <c r="H42" s="5"/>
      <c r="I42" s="5"/>
      <c r="J42" s="99">
        <f t="shared" si="2"/>
        <v>2.3910243902439046</v>
      </c>
    </row>
    <row r="43" spans="1:10" ht="15.6" thickTop="1" thickBot="1" x14ac:dyDescent="0.35">
      <c r="A43" s="66" t="s">
        <v>103</v>
      </c>
      <c r="B43" s="32"/>
      <c r="C43" s="6"/>
      <c r="D43" s="32">
        <v>25.84</v>
      </c>
      <c r="E43" s="32">
        <v>26.46</v>
      </c>
      <c r="F43" s="5">
        <f t="shared" si="1"/>
        <v>0.62000000000000099</v>
      </c>
      <c r="G43" s="5"/>
      <c r="H43" s="5"/>
      <c r="I43" s="5"/>
      <c r="J43" s="99">
        <f t="shared" si="2"/>
        <v>9.265219512195138</v>
      </c>
    </row>
    <row r="44" spans="1:10" ht="15.6" thickTop="1" thickBot="1" x14ac:dyDescent="0.35">
      <c r="A44" s="66" t="s">
        <v>104</v>
      </c>
      <c r="B44" s="32"/>
      <c r="C44" s="10"/>
      <c r="D44" s="32">
        <v>53.05</v>
      </c>
      <c r="E44" s="32">
        <v>53.84</v>
      </c>
      <c r="F44" s="5">
        <f t="shared" si="1"/>
        <v>0.79000000000000625</v>
      </c>
      <c r="G44" s="5"/>
      <c r="H44" s="5"/>
      <c r="I44" s="5"/>
      <c r="J44" s="99">
        <f t="shared" si="2"/>
        <v>11.805682926829363</v>
      </c>
    </row>
    <row r="45" spans="1:10" ht="15.6" thickTop="1" thickBot="1" x14ac:dyDescent="0.35">
      <c r="A45" s="66" t="s">
        <v>105</v>
      </c>
      <c r="B45" s="32"/>
      <c r="C45" s="10"/>
      <c r="D45" s="32">
        <v>90.31</v>
      </c>
      <c r="E45" s="32">
        <v>94.45</v>
      </c>
      <c r="F45" s="5">
        <f>+E45-D45</f>
        <v>4.1400000000000006</v>
      </c>
      <c r="G45" s="5"/>
      <c r="H45" s="5"/>
      <c r="I45" s="5"/>
      <c r="J45" s="99">
        <f t="shared" si="2"/>
        <v>61.867756097560992</v>
      </c>
    </row>
    <row r="46" spans="1:10" ht="15.6" thickTop="1" thickBot="1" x14ac:dyDescent="0.35">
      <c r="A46" s="66" t="s">
        <v>106</v>
      </c>
      <c r="B46" s="32"/>
      <c r="C46" s="10"/>
      <c r="D46" s="32">
        <v>89.05</v>
      </c>
      <c r="E46" s="32">
        <v>89.36</v>
      </c>
      <c r="F46" s="5">
        <f t="shared" si="1"/>
        <v>0.31000000000000227</v>
      </c>
      <c r="G46" s="5"/>
      <c r="H46" s="5"/>
      <c r="I46" s="5"/>
      <c r="J46" s="99">
        <f t="shared" si="2"/>
        <v>4.6326097560975956</v>
      </c>
    </row>
    <row r="47" spans="1:10" ht="15.6" thickTop="1" thickBot="1" x14ac:dyDescent="0.35">
      <c r="A47" s="66" t="s">
        <v>18</v>
      </c>
      <c r="B47" s="32"/>
      <c r="C47" s="10"/>
      <c r="D47" s="32">
        <v>2.12</v>
      </c>
      <c r="E47" s="32">
        <v>2.12</v>
      </c>
      <c r="F47" s="5">
        <f t="shared" si="1"/>
        <v>0</v>
      </c>
      <c r="G47" s="5"/>
      <c r="H47" s="5"/>
      <c r="I47" s="5"/>
      <c r="J47" s="99">
        <f t="shared" si="2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91.35</v>
      </c>
      <c r="E48" s="32">
        <v>92.61</v>
      </c>
      <c r="F48" s="5">
        <f t="shared" si="1"/>
        <v>1.2600000000000051</v>
      </c>
      <c r="G48" s="5"/>
      <c r="H48" s="5"/>
      <c r="I48" s="5"/>
      <c r="J48" s="99">
        <f t="shared" si="2"/>
        <v>18.829317073170809</v>
      </c>
    </row>
    <row r="49" spans="1:10" ht="15.6" thickTop="1" thickBot="1" x14ac:dyDescent="0.35">
      <c r="A49" s="66" t="s">
        <v>107</v>
      </c>
      <c r="B49" s="32"/>
      <c r="C49" s="10"/>
      <c r="D49" s="32">
        <v>66.790000000000006</v>
      </c>
      <c r="E49" s="32">
        <v>69.510000000000005</v>
      </c>
      <c r="F49" s="5">
        <f t="shared" si="1"/>
        <v>2.7199999999999989</v>
      </c>
      <c r="G49" s="5"/>
      <c r="H49" s="5"/>
      <c r="I49" s="5"/>
      <c r="J49" s="99">
        <v>38</v>
      </c>
    </row>
    <row r="50" spans="1:10" ht="15.6" thickTop="1" thickBot="1" x14ac:dyDescent="0.35">
      <c r="A50" s="66" t="s">
        <v>108</v>
      </c>
      <c r="B50" s="32"/>
      <c r="C50" s="10"/>
      <c r="D50" s="32">
        <v>6.81</v>
      </c>
      <c r="E50" s="32">
        <v>6.99</v>
      </c>
      <c r="F50" s="5">
        <f t="shared" si="1"/>
        <v>0.1800000000000006</v>
      </c>
      <c r="G50" s="5"/>
      <c r="H50" s="5"/>
      <c r="I50" s="5"/>
      <c r="J50" s="99">
        <f t="shared" si="2"/>
        <v>2.6899024390243995</v>
      </c>
    </row>
    <row r="51" spans="1:10" ht="15.6" thickTop="1" thickBot="1" x14ac:dyDescent="0.35">
      <c r="A51" s="66" t="s">
        <v>20</v>
      </c>
      <c r="B51" s="32"/>
      <c r="C51" s="10"/>
      <c r="D51" s="32">
        <v>39.020000000000003</v>
      </c>
      <c r="E51" s="32">
        <v>41.19</v>
      </c>
      <c r="F51" s="5">
        <f t="shared" si="1"/>
        <v>2.1699999999999946</v>
      </c>
      <c r="G51" s="5"/>
      <c r="H51" s="5"/>
      <c r="I51" s="5"/>
      <c r="J51" s="99">
        <f t="shared" si="2"/>
        <v>32.428268292682851</v>
      </c>
    </row>
    <row r="52" spans="1:10" ht="15.6" thickTop="1" thickBot="1" x14ac:dyDescent="0.35">
      <c r="A52" s="66" t="s">
        <v>21</v>
      </c>
      <c r="B52" s="32"/>
      <c r="C52" s="10"/>
      <c r="D52" s="32">
        <v>10.45</v>
      </c>
      <c r="E52" s="32">
        <v>11.19</v>
      </c>
      <c r="F52" s="5">
        <f t="shared" si="1"/>
        <v>0.74000000000000021</v>
      </c>
      <c r="G52" s="5"/>
      <c r="H52" s="5"/>
      <c r="I52" s="5"/>
      <c r="J52" s="99">
        <f t="shared" si="2"/>
        <v>11.058487804878053</v>
      </c>
    </row>
    <row r="53" spans="1:10" ht="15.6" thickTop="1" thickBot="1" x14ac:dyDescent="0.35">
      <c r="A53" s="66" t="s">
        <v>22</v>
      </c>
      <c r="B53" s="32"/>
      <c r="C53" s="10"/>
      <c r="D53" s="32">
        <v>74.67</v>
      </c>
      <c r="E53" s="32">
        <v>76.48</v>
      </c>
      <c r="F53" s="5">
        <f t="shared" si="1"/>
        <v>1.8100000000000023</v>
      </c>
      <c r="G53" s="5"/>
      <c r="H53" s="5"/>
      <c r="I53" s="5"/>
      <c r="J53" s="99">
        <f t="shared" si="2"/>
        <v>27.048463414634181</v>
      </c>
    </row>
    <row r="54" spans="1:10" ht="15.6" thickTop="1" thickBot="1" x14ac:dyDescent="0.35">
      <c r="A54" s="66" t="s">
        <v>23</v>
      </c>
      <c r="B54" s="32"/>
      <c r="C54" s="10"/>
      <c r="D54" s="32">
        <v>16.2</v>
      </c>
      <c r="E54" s="32">
        <v>16.34</v>
      </c>
      <c r="F54" s="5">
        <f t="shared" si="1"/>
        <v>0.14000000000000057</v>
      </c>
      <c r="G54" s="5"/>
      <c r="H54" s="5"/>
      <c r="I54" s="5"/>
      <c r="J54" s="99">
        <f t="shared" si="2"/>
        <v>2.0921463414634234</v>
      </c>
    </row>
    <row r="55" spans="1:10" ht="15.6" thickTop="1" thickBot="1" x14ac:dyDescent="0.35">
      <c r="A55" s="66" t="s">
        <v>24</v>
      </c>
      <c r="B55" s="32"/>
      <c r="C55" s="10"/>
      <c r="D55" s="32">
        <v>14.39</v>
      </c>
      <c r="E55" s="32">
        <v>15.15</v>
      </c>
      <c r="F55" s="5">
        <f t="shared" si="1"/>
        <v>0.75999999999999979</v>
      </c>
      <c r="G55" s="5"/>
      <c r="H55" s="5"/>
      <c r="I55" s="5"/>
      <c r="J55" s="99">
        <f t="shared" si="2"/>
        <v>11.357365853658534</v>
      </c>
    </row>
    <row r="56" spans="1:10" ht="15.6" thickTop="1" thickBot="1" x14ac:dyDescent="0.35">
      <c r="A56" s="66" t="s">
        <v>25</v>
      </c>
      <c r="B56" s="32"/>
      <c r="C56" s="10"/>
      <c r="D56" s="32">
        <v>2.31</v>
      </c>
      <c r="E56" s="32">
        <v>2.4300000000000002</v>
      </c>
      <c r="F56" s="5">
        <f t="shared" si="1"/>
        <v>0.12000000000000011</v>
      </c>
      <c r="G56" s="5"/>
      <c r="H56" s="5"/>
      <c r="I56" s="5"/>
      <c r="J56" s="99">
        <f t="shared" si="2"/>
        <v>1.7932682926829286</v>
      </c>
    </row>
    <row r="57" spans="1:10" ht="15.6" thickTop="1" thickBot="1" x14ac:dyDescent="0.35">
      <c r="A57" s="66" t="s">
        <v>26</v>
      </c>
      <c r="B57" s="32"/>
      <c r="C57" s="10"/>
      <c r="D57" s="32">
        <v>28.33</v>
      </c>
      <c r="E57" s="32">
        <v>29.42</v>
      </c>
      <c r="F57" s="5">
        <f t="shared" si="1"/>
        <v>1.0900000000000034</v>
      </c>
      <c r="G57" s="5"/>
      <c r="H57" s="5"/>
      <c r="I57" s="5"/>
      <c r="J57" s="99">
        <f t="shared" si="2"/>
        <v>16.288853658536638</v>
      </c>
    </row>
    <row r="58" spans="1:10" ht="15.6" thickTop="1" thickBot="1" x14ac:dyDescent="0.35">
      <c r="A58" s="66" t="s">
        <v>27</v>
      </c>
      <c r="B58" s="32"/>
      <c r="C58" s="10"/>
      <c r="D58" s="32">
        <v>39.270000000000003</v>
      </c>
      <c r="E58" s="32">
        <v>40.35</v>
      </c>
      <c r="F58" s="5">
        <f t="shared" si="1"/>
        <v>1.0799999999999983</v>
      </c>
      <c r="G58" s="5"/>
      <c r="H58" s="5"/>
      <c r="I58" s="5"/>
      <c r="J58" s="99">
        <f t="shared" si="2"/>
        <v>16.139414634146316</v>
      </c>
    </row>
    <row r="59" spans="1:10" ht="15.6" thickTop="1" thickBot="1" x14ac:dyDescent="0.35">
      <c r="A59" s="66" t="s">
        <v>109</v>
      </c>
      <c r="B59" s="32"/>
      <c r="C59" s="10"/>
      <c r="D59" s="32">
        <v>1.3</v>
      </c>
      <c r="E59" s="32">
        <v>1.49</v>
      </c>
      <c r="F59" s="5">
        <f t="shared" si="1"/>
        <v>0.18999999999999995</v>
      </c>
      <c r="G59" s="5"/>
      <c r="H59" s="5"/>
      <c r="I59" s="5"/>
      <c r="J59" s="99">
        <f t="shared" si="2"/>
        <v>2.8393414634146334</v>
      </c>
    </row>
    <row r="60" spans="1:10" ht="15.6" thickTop="1" thickBot="1" x14ac:dyDescent="0.35">
      <c r="A60" s="66" t="s">
        <v>28</v>
      </c>
      <c r="B60" s="32"/>
      <c r="C60" s="10"/>
      <c r="D60" s="32">
        <v>10.67</v>
      </c>
      <c r="E60" s="32">
        <v>10.84</v>
      </c>
      <c r="F60" s="5">
        <f t="shared" si="1"/>
        <v>0.16999999999999993</v>
      </c>
      <c r="G60" s="5"/>
      <c r="H60" s="5"/>
      <c r="I60" s="5"/>
      <c r="J60" s="99">
        <f t="shared" si="2"/>
        <v>2.5404634146341456</v>
      </c>
    </row>
    <row r="61" spans="1:10" ht="15.6" thickTop="1" thickBot="1" x14ac:dyDescent="0.35">
      <c r="A61" s="66" t="s">
        <v>29</v>
      </c>
      <c r="B61" s="32"/>
      <c r="C61" s="10"/>
      <c r="D61" s="32">
        <v>35.049999999999997</v>
      </c>
      <c r="E61" s="32">
        <v>35.049999999999997</v>
      </c>
      <c r="F61" s="5">
        <f t="shared" si="1"/>
        <v>0</v>
      </c>
      <c r="G61" s="5"/>
      <c r="H61" s="5"/>
      <c r="I61" s="5"/>
      <c r="J61" s="99">
        <f t="shared" si="2"/>
        <v>0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1"/>
        <v>0</v>
      </c>
      <c r="G62" s="5"/>
      <c r="H62" s="5"/>
      <c r="I62" s="5"/>
      <c r="J62" s="99">
        <f t="shared" si="2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21.53</v>
      </c>
      <c r="E63" s="32">
        <v>23.75</v>
      </c>
      <c r="F63" s="5">
        <f t="shared" si="1"/>
        <v>2.2199999999999989</v>
      </c>
      <c r="G63" s="5"/>
      <c r="H63" s="5"/>
      <c r="I63" s="5"/>
      <c r="J63" s="99">
        <f t="shared" si="2"/>
        <v>33.17546341463413</v>
      </c>
    </row>
    <row r="64" spans="1:10" ht="15.6" thickTop="1" thickBot="1" x14ac:dyDescent="0.35">
      <c r="A64" s="66" t="s">
        <v>32</v>
      </c>
      <c r="B64" s="32"/>
      <c r="C64" s="10"/>
      <c r="D64" s="32">
        <v>46.55</v>
      </c>
      <c r="E64" s="32">
        <v>47.05</v>
      </c>
      <c r="F64" s="5">
        <f t="shared" si="1"/>
        <v>0.5</v>
      </c>
      <c r="G64" s="5"/>
      <c r="H64" s="5"/>
      <c r="I64" s="5"/>
      <c r="J64" s="99">
        <f t="shared" si="2"/>
        <v>7.4719512195121958</v>
      </c>
    </row>
    <row r="65" spans="1:10" ht="15.6" thickTop="1" thickBot="1" x14ac:dyDescent="0.35">
      <c r="A65" s="66" t="s">
        <v>33</v>
      </c>
      <c r="B65" s="32"/>
      <c r="C65" s="10"/>
      <c r="D65" s="32">
        <v>25.6</v>
      </c>
      <c r="E65" s="32">
        <v>26.02</v>
      </c>
      <c r="F65" s="5">
        <f t="shared" si="1"/>
        <v>0.41999999999999815</v>
      </c>
      <c r="G65" s="5"/>
      <c r="H65" s="5"/>
      <c r="I65" s="5"/>
      <c r="J65" s="99">
        <f t="shared" si="2"/>
        <v>6.2764390243902168</v>
      </c>
    </row>
    <row r="66" spans="1:10" ht="15.6" thickTop="1" thickBot="1" x14ac:dyDescent="0.35">
      <c r="A66" s="66" t="s">
        <v>34</v>
      </c>
      <c r="B66" s="32"/>
      <c r="C66" s="10"/>
      <c r="D66" s="32">
        <v>20.69</v>
      </c>
      <c r="E66" s="32">
        <v>21.2</v>
      </c>
      <c r="F66" s="5">
        <f t="shared" si="1"/>
        <v>0.50999999999999801</v>
      </c>
      <c r="G66" s="5"/>
      <c r="H66" s="5"/>
      <c r="I66" s="5"/>
      <c r="J66" s="99">
        <f t="shared" si="2"/>
        <v>7.6213902439024102</v>
      </c>
    </row>
    <row r="67" spans="1:10" ht="15.6" thickTop="1" thickBot="1" x14ac:dyDescent="0.35">
      <c r="A67" s="66" t="s">
        <v>110</v>
      </c>
      <c r="B67" s="32"/>
      <c r="C67" s="10"/>
      <c r="D67" s="32">
        <v>1.25</v>
      </c>
      <c r="E67" s="32">
        <v>1.25</v>
      </c>
      <c r="F67" s="5">
        <f t="shared" si="1"/>
        <v>0</v>
      </c>
      <c r="G67" s="5"/>
      <c r="H67" s="5"/>
      <c r="I67" s="5"/>
      <c r="J67" s="99">
        <f t="shared" si="2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60.11</v>
      </c>
      <c r="E68" s="32">
        <v>60.83</v>
      </c>
      <c r="F68" s="5">
        <f t="shared" si="1"/>
        <v>0.71999999999999886</v>
      </c>
      <c r="G68" s="5"/>
      <c r="H68" s="5"/>
      <c r="I68" s="5"/>
      <c r="J68" s="99">
        <f t="shared" si="2"/>
        <v>10.759609756097545</v>
      </c>
    </row>
    <row r="69" spans="1:10" ht="15.6" thickTop="1" thickBot="1" x14ac:dyDescent="0.35">
      <c r="A69" s="66" t="s">
        <v>111</v>
      </c>
      <c r="B69" s="32"/>
      <c r="C69" s="10"/>
      <c r="D69" s="32">
        <v>1.51</v>
      </c>
      <c r="E69" s="32">
        <v>1.51</v>
      </c>
      <c r="F69" s="5">
        <f t="shared" si="1"/>
        <v>0</v>
      </c>
      <c r="G69" s="5"/>
      <c r="H69" s="5"/>
      <c r="I69" s="5"/>
      <c r="J69" s="99">
        <f t="shared" si="2"/>
        <v>0</v>
      </c>
    </row>
    <row r="70" spans="1:10" ht="15.6" thickTop="1" thickBot="1" x14ac:dyDescent="0.35">
      <c r="A70" s="66" t="s">
        <v>36</v>
      </c>
      <c r="B70" s="32"/>
      <c r="C70" s="10"/>
      <c r="D70" s="32">
        <v>57.98</v>
      </c>
      <c r="E70" s="32">
        <v>58.11</v>
      </c>
      <c r="F70" s="5">
        <f t="shared" si="1"/>
        <v>0.13000000000000256</v>
      </c>
      <c r="G70" s="5"/>
      <c r="H70" s="5"/>
      <c r="I70" s="5"/>
      <c r="J70" s="99">
        <f t="shared" si="2"/>
        <v>1.9427073170732092</v>
      </c>
    </row>
    <row r="71" spans="1:10" ht="15.6" thickTop="1" thickBot="1" x14ac:dyDescent="0.35">
      <c r="A71" s="66" t="s">
        <v>37</v>
      </c>
      <c r="B71" s="32"/>
      <c r="C71" s="10"/>
      <c r="D71" s="32">
        <v>24.72</v>
      </c>
      <c r="E71" s="32">
        <v>25.01</v>
      </c>
      <c r="F71" s="5">
        <f t="shared" si="1"/>
        <v>0.2900000000000027</v>
      </c>
      <c r="G71" s="5"/>
      <c r="H71" s="5"/>
      <c r="I71" s="5"/>
      <c r="J71" s="99">
        <f t="shared" si="2"/>
        <v>4.3337317073171135</v>
      </c>
    </row>
    <row r="72" spans="1:10" ht="15.6" thickTop="1" thickBot="1" x14ac:dyDescent="0.35">
      <c r="A72" s="66" t="s">
        <v>38</v>
      </c>
      <c r="B72" s="32"/>
      <c r="C72" s="10"/>
      <c r="D72" s="32">
        <v>4</v>
      </c>
      <c r="E72" s="32">
        <v>4</v>
      </c>
      <c r="F72" s="5">
        <f t="shared" si="1"/>
        <v>0</v>
      </c>
      <c r="G72" s="5"/>
      <c r="H72" s="5"/>
      <c r="I72" s="5"/>
      <c r="J72" s="99">
        <f t="shared" si="2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1.53</v>
      </c>
      <c r="E73" s="32">
        <v>1.53</v>
      </c>
      <c r="F73" s="5">
        <f t="shared" si="1"/>
        <v>0</v>
      </c>
      <c r="G73" s="5"/>
      <c r="H73" s="5"/>
      <c r="I73" s="5"/>
      <c r="J73" s="99">
        <f t="shared" si="2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4.1100000000000003</v>
      </c>
      <c r="E74" s="32">
        <v>4.1100000000000003</v>
      </c>
      <c r="F74" s="5">
        <f t="shared" si="1"/>
        <v>0</v>
      </c>
      <c r="G74" s="5"/>
      <c r="H74" s="5"/>
      <c r="I74" s="5"/>
      <c r="J74" s="99">
        <f t="shared" si="2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1.27</v>
      </c>
      <c r="E75" s="32">
        <v>1.27</v>
      </c>
      <c r="F75" s="5">
        <f t="shared" si="1"/>
        <v>0</v>
      </c>
      <c r="G75" s="5"/>
      <c r="H75" s="5"/>
      <c r="I75" s="5"/>
      <c r="J75" s="99">
        <f t="shared" si="2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19.36</v>
      </c>
      <c r="E76" s="32">
        <v>20.02</v>
      </c>
      <c r="F76" s="5">
        <f t="shared" si="1"/>
        <v>0.66000000000000014</v>
      </c>
      <c r="G76" s="5"/>
      <c r="H76" s="5"/>
      <c r="I76" s="5"/>
      <c r="J76" s="99">
        <f t="shared" si="2"/>
        <v>9.8629756097561003</v>
      </c>
    </row>
    <row r="77" spans="1:10" ht="15.6" thickTop="1" thickBot="1" x14ac:dyDescent="0.35">
      <c r="A77" s="66" t="s">
        <v>114</v>
      </c>
      <c r="B77" s="32"/>
      <c r="C77" s="10"/>
      <c r="D77" s="32">
        <v>10.15</v>
      </c>
      <c r="E77" s="32">
        <v>10.15</v>
      </c>
      <c r="F77" s="5">
        <f t="shared" si="1"/>
        <v>0</v>
      </c>
      <c r="G77" s="5"/>
      <c r="H77" s="5"/>
      <c r="I77" s="5"/>
      <c r="J77" s="99">
        <f t="shared" si="2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1.97</v>
      </c>
      <c r="E78" s="32">
        <v>3.45</v>
      </c>
      <c r="F78" s="5">
        <f t="shared" si="1"/>
        <v>1.4800000000000002</v>
      </c>
      <c r="G78" s="5"/>
      <c r="H78" s="5"/>
      <c r="I78" s="5"/>
      <c r="J78" s="99">
        <f t="shared" si="2"/>
        <v>22.116975609756103</v>
      </c>
    </row>
    <row r="79" spans="1:10" ht="15.6" thickTop="1" thickBot="1" x14ac:dyDescent="0.35">
      <c r="A79" s="66" t="s">
        <v>116</v>
      </c>
      <c r="B79" s="32"/>
      <c r="C79" s="10"/>
      <c r="D79" s="32">
        <v>5.71</v>
      </c>
      <c r="E79" s="32">
        <v>5.71</v>
      </c>
      <c r="F79" s="5">
        <f t="shared" si="1"/>
        <v>0</v>
      </c>
      <c r="G79" s="5"/>
      <c r="H79" s="5"/>
      <c r="I79" s="5"/>
      <c r="J79" s="99">
        <f t="shared" si="2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4.4000000000000004</v>
      </c>
      <c r="E80" s="32">
        <v>4.92</v>
      </c>
      <c r="F80" s="5">
        <f t="shared" si="1"/>
        <v>0.51999999999999957</v>
      </c>
      <c r="G80" s="5"/>
      <c r="H80" s="5"/>
      <c r="I80" s="5"/>
      <c r="J80" s="99">
        <f t="shared" si="2"/>
        <v>7.770829268292677</v>
      </c>
    </row>
    <row r="81" spans="1:11" ht="15.6" thickTop="1" thickBot="1" x14ac:dyDescent="0.35">
      <c r="A81" s="66" t="s">
        <v>42</v>
      </c>
      <c r="B81" s="32"/>
      <c r="C81" s="10"/>
      <c r="D81" s="32">
        <v>9.83</v>
      </c>
      <c r="E81" s="32">
        <v>9.83</v>
      </c>
      <c r="F81" s="5">
        <f t="shared" si="1"/>
        <v>0</v>
      </c>
      <c r="G81" s="5"/>
      <c r="H81" s="5"/>
      <c r="I81" s="5"/>
      <c r="J81" s="99">
        <f t="shared" si="2"/>
        <v>0</v>
      </c>
    </row>
    <row r="82" spans="1:11" ht="15" thickTop="1" x14ac:dyDescent="0.3">
      <c r="A82" s="66" t="s">
        <v>117</v>
      </c>
      <c r="B82" s="32"/>
      <c r="C82" s="10"/>
      <c r="D82" s="32">
        <v>1.57</v>
      </c>
      <c r="E82" s="32">
        <v>1.57</v>
      </c>
      <c r="F82" s="5">
        <f t="shared" si="1"/>
        <v>0</v>
      </c>
      <c r="G82" s="5"/>
      <c r="H82" s="5"/>
      <c r="I82" s="5"/>
      <c r="J82" s="99">
        <f t="shared" si="2"/>
        <v>0</v>
      </c>
      <c r="K82" s="56">
        <f>SUM(J14:J82)</f>
        <v>735.36958536585382</v>
      </c>
    </row>
    <row r="83" spans="1:11" x14ac:dyDescent="0.3">
      <c r="A83" s="68" t="s">
        <v>43</v>
      </c>
      <c r="B83" s="32"/>
      <c r="C83" s="10"/>
      <c r="D83" s="32">
        <v>261.45999999999998</v>
      </c>
      <c r="E83" s="32">
        <v>268.64999999999998</v>
      </c>
      <c r="F83" s="5">
        <f t="shared" si="1"/>
        <v>7.1899999999999977</v>
      </c>
      <c r="G83" s="5"/>
      <c r="H83" s="5"/>
      <c r="I83" s="5"/>
      <c r="J83" s="7">
        <f>+F83*H$5</f>
        <v>25.419985567010301</v>
      </c>
    </row>
    <row r="84" spans="1:11" x14ac:dyDescent="0.3">
      <c r="A84" s="68" t="s">
        <v>44</v>
      </c>
      <c r="B84" s="32"/>
      <c r="C84" s="10"/>
      <c r="D84" s="32">
        <v>283.99</v>
      </c>
      <c r="E84" s="32">
        <v>289.68</v>
      </c>
      <c r="F84" s="5">
        <f t="shared" si="1"/>
        <v>5.6899999999999977</v>
      </c>
      <c r="G84" s="33"/>
      <c r="H84" s="5"/>
      <c r="I84" s="5"/>
      <c r="J84" s="7">
        <f t="shared" ref="J84:J147" si="3">+F84*H$5</f>
        <v>20.116789690721642</v>
      </c>
    </row>
    <row r="85" spans="1:11" x14ac:dyDescent="0.3">
      <c r="A85" s="68" t="s">
        <v>118</v>
      </c>
      <c r="B85" s="32"/>
      <c r="C85" s="10"/>
      <c r="D85" s="32">
        <v>375.83</v>
      </c>
      <c r="E85" s="32">
        <v>385.25</v>
      </c>
      <c r="F85" s="5">
        <f t="shared" si="1"/>
        <v>9.4200000000000159</v>
      </c>
      <c r="G85" s="33"/>
      <c r="H85" s="5"/>
      <c r="I85" s="5"/>
      <c r="J85" s="7">
        <f t="shared" si="3"/>
        <v>33.30407010309284</v>
      </c>
    </row>
    <row r="86" spans="1:11" x14ac:dyDescent="0.3">
      <c r="A86" s="68" t="s">
        <v>119</v>
      </c>
      <c r="B86" s="32"/>
      <c r="C86" s="10"/>
      <c r="D86" s="32">
        <v>119.85</v>
      </c>
      <c r="E86" s="32">
        <v>124.66</v>
      </c>
      <c r="F86" s="5">
        <f t="shared" si="1"/>
        <v>4.8100000000000023</v>
      </c>
      <c r="G86" s="33"/>
      <c r="H86" s="5"/>
      <c r="I86" s="5"/>
      <c r="J86" s="7">
        <f t="shared" si="3"/>
        <v>17.005581443298976</v>
      </c>
    </row>
    <row r="87" spans="1:11" x14ac:dyDescent="0.3">
      <c r="A87" s="68" t="s">
        <v>45</v>
      </c>
      <c r="B87" s="32"/>
      <c r="C87" s="10"/>
      <c r="D87" s="32">
        <v>213.35</v>
      </c>
      <c r="E87" s="32">
        <v>217.16</v>
      </c>
      <c r="F87" s="5">
        <f t="shared" si="1"/>
        <v>3.8100000000000023</v>
      </c>
      <c r="G87" s="33"/>
      <c r="H87" s="5"/>
      <c r="I87" s="5"/>
      <c r="J87" s="7">
        <f t="shared" si="3"/>
        <v>13.470117525773205</v>
      </c>
    </row>
    <row r="88" spans="1:11" x14ac:dyDescent="0.3">
      <c r="A88" s="68" t="s">
        <v>46</v>
      </c>
      <c r="B88" s="32"/>
      <c r="C88" s="10"/>
      <c r="D88" s="32">
        <v>417.33</v>
      </c>
      <c r="E88" s="32">
        <v>421.51</v>
      </c>
      <c r="F88" s="5">
        <f t="shared" si="1"/>
        <v>4.1800000000000068</v>
      </c>
      <c r="G88" s="33"/>
      <c r="H88" s="5"/>
      <c r="I88" s="5"/>
      <c r="J88" s="7">
        <f t="shared" si="3"/>
        <v>14.778239175257756</v>
      </c>
    </row>
    <row r="89" spans="1:11" x14ac:dyDescent="0.3">
      <c r="A89" s="68" t="s">
        <v>47</v>
      </c>
      <c r="B89" s="32"/>
      <c r="C89" s="10"/>
      <c r="D89" s="32">
        <v>98.14</v>
      </c>
      <c r="E89" s="32">
        <v>101.79</v>
      </c>
      <c r="F89" s="5">
        <f t="shared" si="1"/>
        <v>3.6500000000000057</v>
      </c>
      <c r="G89" s="33"/>
      <c r="H89" s="5"/>
      <c r="I89" s="5"/>
      <c r="J89" s="7">
        <f t="shared" si="3"/>
        <v>12.904443298969092</v>
      </c>
    </row>
    <row r="90" spans="1:11" x14ac:dyDescent="0.3">
      <c r="A90" s="68" t="s">
        <v>48</v>
      </c>
      <c r="B90" s="32"/>
      <c r="C90" s="10"/>
      <c r="D90" s="32">
        <v>377.65</v>
      </c>
      <c r="E90" s="32">
        <v>383.47</v>
      </c>
      <c r="F90" s="5">
        <f t="shared" si="1"/>
        <v>5.82000000000005</v>
      </c>
      <c r="G90" s="33"/>
      <c r="H90" s="5"/>
      <c r="I90" s="5"/>
      <c r="J90" s="7">
        <f t="shared" si="3"/>
        <v>20.576400000000177</v>
      </c>
    </row>
    <row r="91" spans="1:11" x14ac:dyDescent="0.3">
      <c r="A91" s="68" t="s">
        <v>49</v>
      </c>
      <c r="B91" s="32"/>
      <c r="C91" s="10"/>
      <c r="D91" s="32">
        <v>438.5</v>
      </c>
      <c r="E91" s="32">
        <v>447.54</v>
      </c>
      <c r="F91" s="5">
        <f t="shared" si="1"/>
        <v>9.0400000000000205</v>
      </c>
      <c r="G91" s="33"/>
      <c r="H91" s="5"/>
      <c r="I91" s="5"/>
      <c r="J91" s="7">
        <f t="shared" si="3"/>
        <v>31.960593814433061</v>
      </c>
    </row>
    <row r="92" spans="1:11" x14ac:dyDescent="0.3">
      <c r="A92" s="68" t="s">
        <v>50</v>
      </c>
      <c r="B92" s="32"/>
      <c r="C92" s="10"/>
      <c r="D92" s="32">
        <v>591.71</v>
      </c>
      <c r="E92" s="32">
        <v>607.22</v>
      </c>
      <c r="F92" s="5">
        <f t="shared" si="1"/>
        <v>15.509999999999991</v>
      </c>
      <c r="G92" s="33"/>
      <c r="H92" s="5"/>
      <c r="I92" s="5"/>
      <c r="J92" s="7">
        <f t="shared" si="3"/>
        <v>54.835045360824708</v>
      </c>
    </row>
    <row r="93" spans="1:11" x14ac:dyDescent="0.3">
      <c r="A93" s="68" t="s">
        <v>51</v>
      </c>
      <c r="B93" s="32"/>
      <c r="C93" s="10"/>
      <c r="D93" s="32">
        <v>209.77</v>
      </c>
      <c r="E93" s="32">
        <v>216.01</v>
      </c>
      <c r="F93" s="5">
        <f t="shared" si="1"/>
        <v>6.2399999999999807</v>
      </c>
      <c r="G93" s="33"/>
      <c r="H93" s="5"/>
      <c r="I93" s="5"/>
      <c r="J93" s="7">
        <f t="shared" si="3"/>
        <v>22.061294845360756</v>
      </c>
    </row>
    <row r="94" spans="1:11" x14ac:dyDescent="0.3">
      <c r="A94" s="68" t="s">
        <v>52</v>
      </c>
      <c r="B94" s="32"/>
      <c r="C94" s="10"/>
      <c r="D94" s="32">
        <v>160.08000000000001</v>
      </c>
      <c r="E94" s="32">
        <v>166.79</v>
      </c>
      <c r="F94" s="5">
        <f t="shared" si="1"/>
        <v>6.7099999999999795</v>
      </c>
      <c r="G94" s="33"/>
      <c r="H94" s="5"/>
      <c r="I94" s="5"/>
      <c r="J94" s="7">
        <f t="shared" si="3"/>
        <v>23.722962886597866</v>
      </c>
    </row>
    <row r="95" spans="1:11" x14ac:dyDescent="0.3">
      <c r="A95" s="68" t="s">
        <v>120</v>
      </c>
      <c r="B95" s="32"/>
      <c r="C95" s="10"/>
      <c r="D95" s="32">
        <v>673.86</v>
      </c>
      <c r="E95" s="32">
        <v>689.52</v>
      </c>
      <c r="F95" s="5">
        <f t="shared" si="1"/>
        <v>15.659999999999968</v>
      </c>
      <c r="G95" s="33"/>
      <c r="H95" s="5"/>
      <c r="I95" s="5"/>
      <c r="J95" s="7">
        <f t="shared" si="3"/>
        <v>55.365364948453497</v>
      </c>
    </row>
    <row r="96" spans="1:11" x14ac:dyDescent="0.3">
      <c r="A96" s="68" t="s">
        <v>53</v>
      </c>
      <c r="B96" s="32"/>
      <c r="C96" s="10"/>
      <c r="D96" s="32">
        <v>279.20999999999998</v>
      </c>
      <c r="E96" s="32">
        <v>286.57</v>
      </c>
      <c r="F96" s="5">
        <f t="shared" si="1"/>
        <v>7.3600000000000136</v>
      </c>
      <c r="G96" s="33"/>
      <c r="H96" s="5"/>
      <c r="I96" s="5"/>
      <c r="J96" s="7">
        <f t="shared" si="3"/>
        <v>26.021014432989737</v>
      </c>
    </row>
    <row r="97" spans="1:11" x14ac:dyDescent="0.3">
      <c r="A97" s="68" t="s">
        <v>121</v>
      </c>
      <c r="B97" s="32"/>
      <c r="C97" s="10"/>
      <c r="D97" s="32">
        <v>187.8</v>
      </c>
      <c r="E97" s="32">
        <v>191.66</v>
      </c>
      <c r="F97" s="5">
        <f t="shared" ref="F97:F151" si="4">+E97-D97</f>
        <v>3.8599999999999852</v>
      </c>
      <c r="G97" s="33"/>
      <c r="H97" s="5"/>
      <c r="I97" s="5"/>
      <c r="J97" s="7">
        <f t="shared" si="3"/>
        <v>13.646890721649433</v>
      </c>
    </row>
    <row r="98" spans="1:11" x14ac:dyDescent="0.3">
      <c r="A98" s="68" t="s">
        <v>54</v>
      </c>
      <c r="B98" s="32"/>
      <c r="C98" s="10"/>
      <c r="D98" s="32">
        <v>170.38</v>
      </c>
      <c r="E98" s="32">
        <v>174.81</v>
      </c>
      <c r="F98" s="5">
        <f t="shared" si="4"/>
        <v>4.4300000000000068</v>
      </c>
      <c r="G98" s="33"/>
      <c r="H98" s="5"/>
      <c r="I98" s="5"/>
      <c r="J98" s="7">
        <f t="shared" si="3"/>
        <v>15.6621051546392</v>
      </c>
    </row>
    <row r="99" spans="1:11" x14ac:dyDescent="0.3">
      <c r="A99" s="68" t="s">
        <v>55</v>
      </c>
      <c r="B99" s="32"/>
      <c r="C99" s="10"/>
      <c r="D99" s="32">
        <v>254.39</v>
      </c>
      <c r="E99" s="32">
        <v>259.77999999999997</v>
      </c>
      <c r="F99" s="5">
        <f t="shared" si="4"/>
        <v>5.3899999999999864</v>
      </c>
      <c r="G99" s="33"/>
      <c r="H99" s="5"/>
      <c r="I99" s="5"/>
      <c r="J99" s="7">
        <f t="shared" si="3"/>
        <v>19.05615051546387</v>
      </c>
    </row>
    <row r="100" spans="1:11" x14ac:dyDescent="0.3">
      <c r="A100" s="68" t="s">
        <v>122</v>
      </c>
      <c r="B100" s="32"/>
      <c r="C100" s="10"/>
      <c r="D100" s="32">
        <v>265.67</v>
      </c>
      <c r="E100" s="32">
        <v>284.45999999999998</v>
      </c>
      <c r="F100" s="5">
        <f t="shared" si="4"/>
        <v>18.789999999999964</v>
      </c>
      <c r="G100" s="33"/>
      <c r="H100" s="5"/>
      <c r="I100" s="5"/>
      <c r="J100" s="7">
        <f t="shared" si="3"/>
        <v>66.431367010309145</v>
      </c>
    </row>
    <row r="101" spans="1:11" x14ac:dyDescent="0.3">
      <c r="A101" s="68" t="s">
        <v>56</v>
      </c>
      <c r="B101" s="32"/>
      <c r="C101" s="10"/>
      <c r="D101" s="32">
        <v>269.29000000000002</v>
      </c>
      <c r="E101" s="32">
        <v>274.69</v>
      </c>
      <c r="F101" s="5">
        <f t="shared" si="4"/>
        <v>5.3999999999999773</v>
      </c>
      <c r="G101" s="33"/>
      <c r="H101" s="5"/>
      <c r="I101" s="5"/>
      <c r="J101" s="7">
        <f t="shared" si="3"/>
        <v>19.091505154639094</v>
      </c>
    </row>
    <row r="102" spans="1:11" x14ac:dyDescent="0.3">
      <c r="A102" s="66" t="s">
        <v>57</v>
      </c>
      <c r="B102" s="32"/>
      <c r="C102" s="10"/>
      <c r="D102" s="32">
        <v>378.82</v>
      </c>
      <c r="E102" s="32">
        <v>387.52</v>
      </c>
      <c r="F102" s="5">
        <f t="shared" si="4"/>
        <v>8.6999999999999886</v>
      </c>
      <c r="G102" s="33"/>
      <c r="H102" s="5"/>
      <c r="I102" s="5"/>
      <c r="J102" s="7">
        <f t="shared" si="3"/>
        <v>30.758536082474187</v>
      </c>
    </row>
    <row r="103" spans="1:11" x14ac:dyDescent="0.3">
      <c r="A103" s="66" t="s">
        <v>58</v>
      </c>
      <c r="B103" s="32"/>
      <c r="C103" s="10"/>
      <c r="D103" s="32">
        <v>6.7</v>
      </c>
      <c r="E103" s="32">
        <v>6.7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1" x14ac:dyDescent="0.3">
      <c r="A104" s="68" t="s">
        <v>59</v>
      </c>
      <c r="B104" s="32"/>
      <c r="C104" s="10"/>
      <c r="D104" s="32">
        <v>1023.79</v>
      </c>
      <c r="E104" s="32">
        <v>1039.28</v>
      </c>
      <c r="F104" s="5">
        <f t="shared" si="4"/>
        <v>15.490000000000009</v>
      </c>
      <c r="G104" s="33"/>
      <c r="H104" s="5"/>
      <c r="I104" s="5"/>
      <c r="J104" s="7">
        <f t="shared" si="3"/>
        <v>54.764336082474259</v>
      </c>
    </row>
    <row r="105" spans="1:11" x14ac:dyDescent="0.3">
      <c r="A105" s="68" t="s">
        <v>60</v>
      </c>
      <c r="B105" s="32"/>
      <c r="C105" s="10"/>
      <c r="D105" s="32">
        <v>197.41</v>
      </c>
      <c r="E105" s="32">
        <v>199.62</v>
      </c>
      <c r="F105" s="5">
        <f t="shared" si="4"/>
        <v>2.210000000000008</v>
      </c>
      <c r="G105" s="33"/>
      <c r="H105" s="5"/>
      <c r="I105" s="5"/>
      <c r="J105" s="7">
        <f t="shared" si="3"/>
        <v>7.8133752577319866</v>
      </c>
    </row>
    <row r="106" spans="1:11" x14ac:dyDescent="0.3">
      <c r="A106" s="68" t="s">
        <v>61</v>
      </c>
      <c r="B106" s="32"/>
      <c r="C106" s="10"/>
      <c r="D106" s="32">
        <v>205.24</v>
      </c>
      <c r="E106" s="32">
        <v>211.91</v>
      </c>
      <c r="F106" s="5">
        <f t="shared" si="4"/>
        <v>6.6699999999999875</v>
      </c>
      <c r="G106" s="33"/>
      <c r="H106" s="5"/>
      <c r="I106" s="5"/>
      <c r="J106" s="7">
        <f t="shared" si="3"/>
        <v>23.581544329896861</v>
      </c>
    </row>
    <row r="107" spans="1:11" x14ac:dyDescent="0.3">
      <c r="A107" s="68" t="s">
        <v>62</v>
      </c>
      <c r="B107" s="32"/>
      <c r="C107" s="10"/>
      <c r="D107" s="32">
        <v>741.39</v>
      </c>
      <c r="E107" s="32">
        <v>750.7</v>
      </c>
      <c r="F107" s="5">
        <f t="shared" si="4"/>
        <v>9.3100000000000591</v>
      </c>
      <c r="G107" s="33"/>
      <c r="H107" s="5"/>
      <c r="I107" s="5"/>
      <c r="J107" s="7">
        <f t="shared" si="3"/>
        <v>32.915169072165156</v>
      </c>
    </row>
    <row r="108" spans="1:11" x14ac:dyDescent="0.3">
      <c r="A108" s="68" t="s">
        <v>63</v>
      </c>
      <c r="B108" s="32"/>
      <c r="C108" s="10"/>
      <c r="D108" s="32">
        <v>351.74</v>
      </c>
      <c r="E108" s="32">
        <v>360.67</v>
      </c>
      <c r="F108" s="5">
        <f t="shared" si="4"/>
        <v>8.9300000000000068</v>
      </c>
      <c r="G108" s="33"/>
      <c r="H108" s="5"/>
      <c r="I108" s="5"/>
      <c r="J108" s="7">
        <f t="shared" si="3"/>
        <v>31.571692783505178</v>
      </c>
    </row>
    <row r="109" spans="1:11" x14ac:dyDescent="0.3">
      <c r="A109" s="68" t="s">
        <v>123</v>
      </c>
      <c r="B109" s="32"/>
      <c r="C109" s="10"/>
      <c r="D109" s="32">
        <v>165.93</v>
      </c>
      <c r="E109" s="32">
        <v>178.4</v>
      </c>
      <c r="F109" s="5">
        <f t="shared" si="4"/>
        <v>12.469999999999999</v>
      </c>
      <c r="G109" s="33"/>
      <c r="H109" s="5"/>
      <c r="I109" s="5"/>
      <c r="J109" s="7">
        <f t="shared" si="3"/>
        <v>44.087235051546386</v>
      </c>
    </row>
    <row r="110" spans="1:11" x14ac:dyDescent="0.3">
      <c r="A110" s="68" t="s">
        <v>64</v>
      </c>
      <c r="B110" s="32"/>
      <c r="C110" s="10"/>
      <c r="D110" s="32">
        <v>158.1</v>
      </c>
      <c r="E110" s="32">
        <v>161.62</v>
      </c>
      <c r="F110" s="5">
        <f t="shared" si="4"/>
        <v>3.5200000000000102</v>
      </c>
      <c r="G110" s="33"/>
      <c r="H110" s="5"/>
      <c r="I110" s="5"/>
      <c r="J110" s="7">
        <f t="shared" si="3"/>
        <v>12.444832989690758</v>
      </c>
      <c r="K110" s="149"/>
    </row>
    <row r="111" spans="1:11" x14ac:dyDescent="0.3">
      <c r="A111" s="68" t="s">
        <v>65</v>
      </c>
      <c r="B111" s="32"/>
      <c r="C111" s="10"/>
      <c r="D111" s="32">
        <v>337.38</v>
      </c>
      <c r="E111" s="32">
        <v>348.4</v>
      </c>
      <c r="F111" s="5">
        <f t="shared" si="4"/>
        <v>11.019999999999982</v>
      </c>
      <c r="G111" s="33"/>
      <c r="H111" s="5"/>
      <c r="I111" s="5"/>
      <c r="J111" s="7">
        <f t="shared" si="3"/>
        <v>38.960812371133954</v>
      </c>
    </row>
    <row r="112" spans="1:11" x14ac:dyDescent="0.3">
      <c r="A112" s="68" t="s">
        <v>66</v>
      </c>
      <c r="B112" s="32"/>
      <c r="C112" s="10"/>
      <c r="D112" s="32">
        <v>121.87</v>
      </c>
      <c r="E112" s="32">
        <v>121.87</v>
      </c>
      <c r="F112" s="5">
        <f t="shared" si="4"/>
        <v>0</v>
      </c>
      <c r="G112" s="33"/>
      <c r="H112" s="5"/>
      <c r="I112" s="5"/>
      <c r="J112" s="7">
        <f t="shared" si="3"/>
        <v>0</v>
      </c>
    </row>
    <row r="113" spans="1:10" x14ac:dyDescent="0.3">
      <c r="A113" s="68" t="s">
        <v>124</v>
      </c>
      <c r="B113" s="32"/>
      <c r="C113" s="10"/>
      <c r="D113" s="32">
        <v>81.94</v>
      </c>
      <c r="E113" s="32">
        <v>83.98</v>
      </c>
      <c r="F113" s="5">
        <f t="shared" si="4"/>
        <v>2.0400000000000063</v>
      </c>
      <c r="G113" s="33"/>
      <c r="H113" s="5"/>
      <c r="I113" s="5"/>
      <c r="J113" s="7">
        <f t="shared" si="3"/>
        <v>7.2123463917525994</v>
      </c>
    </row>
    <row r="114" spans="1:10" x14ac:dyDescent="0.3">
      <c r="A114" s="68" t="s">
        <v>67</v>
      </c>
      <c r="B114" s="32"/>
      <c r="C114" s="10"/>
      <c r="D114" s="32">
        <v>131.5</v>
      </c>
      <c r="E114" s="32">
        <v>137.88</v>
      </c>
      <c r="F114" s="5">
        <f t="shared" si="4"/>
        <v>6.3799999999999955</v>
      </c>
      <c r="G114" s="33"/>
      <c r="H114" s="5"/>
      <c r="I114" s="5"/>
      <c r="J114" s="7">
        <f t="shared" si="3"/>
        <v>22.556259793814416</v>
      </c>
    </row>
    <row r="115" spans="1:10" x14ac:dyDescent="0.3">
      <c r="A115" s="51" t="s">
        <v>68</v>
      </c>
      <c r="B115" s="32"/>
      <c r="C115" s="51"/>
      <c r="D115" s="9">
        <v>324.73</v>
      </c>
      <c r="E115" s="9">
        <v>333.56</v>
      </c>
      <c r="F115" s="5">
        <f t="shared" si="4"/>
        <v>8.8299999999999841</v>
      </c>
      <c r="G115" s="33"/>
      <c r="H115" s="5"/>
      <c r="I115" s="5"/>
      <c r="J115" s="7">
        <f t="shared" si="3"/>
        <v>31.218146391752519</v>
      </c>
    </row>
    <row r="116" spans="1:10" x14ac:dyDescent="0.3">
      <c r="A116" s="68" t="s">
        <v>125</v>
      </c>
      <c r="B116" s="32"/>
      <c r="C116" s="10"/>
      <c r="D116" s="32">
        <v>393.97</v>
      </c>
      <c r="E116" s="32">
        <v>403.52</v>
      </c>
      <c r="F116" s="5">
        <f t="shared" si="4"/>
        <v>9.5499999999999545</v>
      </c>
      <c r="G116" s="33"/>
      <c r="H116" s="5"/>
      <c r="I116" s="5"/>
      <c r="J116" s="7">
        <f t="shared" si="3"/>
        <v>33.763680412370974</v>
      </c>
    </row>
    <row r="117" spans="1:10" x14ac:dyDescent="0.3">
      <c r="A117" s="68" t="s">
        <v>126</v>
      </c>
      <c r="B117" s="9"/>
      <c r="C117" s="10"/>
      <c r="D117" s="32">
        <v>178.58</v>
      </c>
      <c r="E117" s="32">
        <v>182.15</v>
      </c>
      <c r="F117" s="5">
        <f t="shared" si="4"/>
        <v>3.5699999999999932</v>
      </c>
      <c r="G117" s="33"/>
      <c r="H117" s="5"/>
      <c r="I117" s="5"/>
      <c r="J117" s="7">
        <f t="shared" si="3"/>
        <v>12.621606185566986</v>
      </c>
    </row>
    <row r="118" spans="1:10" x14ac:dyDescent="0.3">
      <c r="A118" s="68" t="s">
        <v>69</v>
      </c>
      <c r="B118" s="32"/>
      <c r="C118" s="10"/>
      <c r="D118" s="32">
        <v>133.6</v>
      </c>
      <c r="E118" s="32">
        <v>139.44</v>
      </c>
      <c r="F118" s="5">
        <f t="shared" si="4"/>
        <v>5.8400000000000034</v>
      </c>
      <c r="G118" s="33"/>
      <c r="H118" s="5"/>
      <c r="I118" s="5"/>
      <c r="J118" s="7">
        <f t="shared" si="3"/>
        <v>20.647109278350527</v>
      </c>
    </row>
    <row r="119" spans="1:10" x14ac:dyDescent="0.3">
      <c r="A119" s="68" t="s">
        <v>127</v>
      </c>
      <c r="B119" s="32"/>
      <c r="C119" s="10"/>
      <c r="D119" s="32">
        <v>529.01</v>
      </c>
      <c r="E119" s="32">
        <v>529.01</v>
      </c>
      <c r="F119" s="5">
        <f t="shared" si="4"/>
        <v>0</v>
      </c>
      <c r="G119" s="33"/>
      <c r="H119" s="5"/>
      <c r="I119" s="5"/>
      <c r="J119" s="7">
        <f t="shared" si="3"/>
        <v>0</v>
      </c>
    </row>
    <row r="120" spans="1:10" x14ac:dyDescent="0.3">
      <c r="A120" s="68" t="s">
        <v>128</v>
      </c>
      <c r="B120" s="32"/>
      <c r="C120" s="10"/>
      <c r="D120" s="32">
        <v>382.92</v>
      </c>
      <c r="E120" s="32">
        <v>392.93</v>
      </c>
      <c r="F120" s="5">
        <f t="shared" si="4"/>
        <v>10.009999999999991</v>
      </c>
      <c r="G120" s="33"/>
      <c r="H120" s="5"/>
      <c r="I120" s="5"/>
      <c r="J120" s="7">
        <f t="shared" si="3"/>
        <v>35.389993814432955</v>
      </c>
    </row>
    <row r="121" spans="1:10" x14ac:dyDescent="0.3">
      <c r="A121" s="68" t="s">
        <v>129</v>
      </c>
      <c r="B121" s="32"/>
      <c r="C121" s="10"/>
      <c r="D121" s="32">
        <v>262.98</v>
      </c>
      <c r="E121" s="32">
        <v>266.97000000000003</v>
      </c>
      <c r="F121" s="5">
        <f t="shared" si="4"/>
        <v>3.9900000000000091</v>
      </c>
      <c r="G121" s="33"/>
      <c r="H121" s="5"/>
      <c r="I121" s="5"/>
      <c r="J121" s="7">
        <f t="shared" si="3"/>
        <v>14.106501030927866</v>
      </c>
    </row>
    <row r="122" spans="1:10" x14ac:dyDescent="0.3">
      <c r="A122" s="68" t="s">
        <v>70</v>
      </c>
      <c r="B122" s="32"/>
      <c r="C122" s="10"/>
      <c r="D122" s="32">
        <v>138.06</v>
      </c>
      <c r="E122" s="32">
        <v>138.38</v>
      </c>
      <c r="F122" s="5">
        <f t="shared" si="4"/>
        <v>0.31999999999999318</v>
      </c>
      <c r="G122" s="33"/>
      <c r="H122" s="5"/>
      <c r="I122" s="5"/>
      <c r="J122" s="7">
        <f t="shared" si="3"/>
        <v>1.1313484536082232</v>
      </c>
    </row>
    <row r="123" spans="1:10" x14ac:dyDescent="0.3">
      <c r="A123" s="68" t="s">
        <v>71</v>
      </c>
      <c r="B123" s="32"/>
      <c r="C123" s="10"/>
      <c r="D123" s="32">
        <v>354.25</v>
      </c>
      <c r="E123" s="32">
        <v>361.52</v>
      </c>
      <c r="F123" s="5">
        <f t="shared" si="4"/>
        <v>7.2699999999999818</v>
      </c>
      <c r="G123" s="33"/>
      <c r="H123" s="5"/>
      <c r="I123" s="5"/>
      <c r="J123" s="7">
        <f t="shared" si="3"/>
        <v>25.702822680412307</v>
      </c>
    </row>
    <row r="124" spans="1:10" x14ac:dyDescent="0.3">
      <c r="A124" s="68" t="s">
        <v>130</v>
      </c>
      <c r="B124" s="32"/>
      <c r="C124" s="10"/>
      <c r="D124" s="32">
        <v>124.88</v>
      </c>
      <c r="E124" s="32">
        <v>127.9</v>
      </c>
      <c r="F124" s="5">
        <f t="shared" si="4"/>
        <v>3.0200000000000102</v>
      </c>
      <c r="G124" s="33"/>
      <c r="H124" s="5"/>
      <c r="I124" s="5"/>
      <c r="J124" s="7">
        <f t="shared" si="3"/>
        <v>10.67710103092787</v>
      </c>
    </row>
    <row r="125" spans="1:10" x14ac:dyDescent="0.3">
      <c r="A125" s="68" t="s">
        <v>131</v>
      </c>
      <c r="B125" s="32"/>
      <c r="C125" s="10"/>
      <c r="D125" s="32">
        <v>55.26</v>
      </c>
      <c r="E125" s="32">
        <v>58.18</v>
      </c>
      <c r="F125" s="5">
        <f t="shared" si="4"/>
        <v>2.9200000000000017</v>
      </c>
      <c r="G125" s="33"/>
      <c r="H125" s="5"/>
      <c r="I125" s="5"/>
      <c r="J125" s="7">
        <f t="shared" si="3"/>
        <v>10.323554639175264</v>
      </c>
    </row>
    <row r="126" spans="1:10" x14ac:dyDescent="0.3">
      <c r="A126" s="68" t="s">
        <v>72</v>
      </c>
      <c r="B126" s="32"/>
      <c r="C126" s="10"/>
      <c r="D126" s="32">
        <v>138.32</v>
      </c>
      <c r="E126" s="32">
        <v>140.61000000000001</v>
      </c>
      <c r="F126" s="5">
        <f t="shared" si="4"/>
        <v>2.2900000000000205</v>
      </c>
      <c r="G126" s="33"/>
      <c r="H126" s="5"/>
      <c r="I126" s="5"/>
      <c r="J126" s="7">
        <f t="shared" si="3"/>
        <v>8.0962123711340936</v>
      </c>
    </row>
    <row r="127" spans="1:10" x14ac:dyDescent="0.3">
      <c r="A127" s="68" t="s">
        <v>73</v>
      </c>
      <c r="B127" s="32"/>
      <c r="C127" s="10"/>
      <c r="D127" s="32">
        <v>563.01</v>
      </c>
      <c r="E127" s="32">
        <v>569.92999999999995</v>
      </c>
      <c r="F127" s="5">
        <f t="shared" si="4"/>
        <v>6.9199999999999591</v>
      </c>
      <c r="G127" s="33"/>
      <c r="H127" s="5"/>
      <c r="I127" s="5"/>
      <c r="J127" s="7">
        <f t="shared" si="3"/>
        <v>24.465410309278205</v>
      </c>
    </row>
    <row r="128" spans="1:10" x14ac:dyDescent="0.3">
      <c r="A128" s="68" t="s">
        <v>74</v>
      </c>
      <c r="B128" s="32"/>
      <c r="C128" s="10"/>
      <c r="D128" s="32">
        <v>320.55</v>
      </c>
      <c r="E128" s="32">
        <v>321.04000000000002</v>
      </c>
      <c r="F128" s="5">
        <f t="shared" si="4"/>
        <v>0.49000000000000909</v>
      </c>
      <c r="G128" s="33"/>
      <c r="H128" s="5"/>
      <c r="I128" s="5"/>
      <c r="J128" s="7">
        <f t="shared" si="3"/>
        <v>1.7323773195876611</v>
      </c>
    </row>
    <row r="129" spans="1:10" x14ac:dyDescent="0.3">
      <c r="A129" s="68" t="s">
        <v>132</v>
      </c>
      <c r="B129" s="32"/>
      <c r="C129" s="10"/>
      <c r="D129" s="32">
        <v>62.08</v>
      </c>
      <c r="E129" s="32">
        <v>64.47</v>
      </c>
      <c r="F129" s="5">
        <f t="shared" si="4"/>
        <v>2.3900000000000006</v>
      </c>
      <c r="G129" s="33"/>
      <c r="H129" s="5"/>
      <c r="I129" s="5"/>
      <c r="J129" s="7">
        <f t="shared" si="3"/>
        <v>8.4497587628865993</v>
      </c>
    </row>
    <row r="130" spans="1:10" x14ac:dyDescent="0.3">
      <c r="A130" s="68" t="s">
        <v>133</v>
      </c>
      <c r="B130" s="32"/>
      <c r="C130" s="10"/>
      <c r="D130" s="32">
        <v>150.34</v>
      </c>
      <c r="E130" s="32">
        <v>153.37</v>
      </c>
      <c r="F130" s="5">
        <f t="shared" si="4"/>
        <v>3.0300000000000011</v>
      </c>
      <c r="G130" s="33"/>
      <c r="H130" s="5"/>
      <c r="I130" s="5"/>
      <c r="J130" s="7">
        <f t="shared" si="3"/>
        <v>10.712455670103097</v>
      </c>
    </row>
    <row r="131" spans="1:10" x14ac:dyDescent="0.3">
      <c r="A131" s="68" t="s">
        <v>75</v>
      </c>
      <c r="B131" s="32"/>
      <c r="C131" s="10"/>
      <c r="D131" s="32">
        <v>175.35</v>
      </c>
      <c r="E131" s="32">
        <v>180.83</v>
      </c>
      <c r="F131" s="5">
        <f t="shared" si="4"/>
        <v>5.4800000000000182</v>
      </c>
      <c r="G131" s="33"/>
      <c r="H131" s="5"/>
      <c r="I131" s="5"/>
      <c r="J131" s="7">
        <f t="shared" si="3"/>
        <v>19.3743422680413</v>
      </c>
    </row>
    <row r="132" spans="1:10" x14ac:dyDescent="0.3">
      <c r="A132" s="68" t="s">
        <v>134</v>
      </c>
      <c r="B132" s="32"/>
      <c r="C132" s="10"/>
      <c r="D132" s="32">
        <v>113.3</v>
      </c>
      <c r="E132" s="32">
        <v>135.37</v>
      </c>
      <c r="F132" s="5">
        <f t="shared" si="4"/>
        <v>22.070000000000007</v>
      </c>
      <c r="G132" s="33"/>
      <c r="H132" s="5"/>
      <c r="I132" s="5"/>
      <c r="J132" s="7">
        <f t="shared" si="3"/>
        <v>78.027688659793839</v>
      </c>
    </row>
    <row r="133" spans="1:10" x14ac:dyDescent="0.3">
      <c r="A133" s="68" t="s">
        <v>135</v>
      </c>
      <c r="B133" s="32"/>
      <c r="C133" s="10"/>
      <c r="D133" s="32">
        <v>196.37</v>
      </c>
      <c r="E133" s="32">
        <v>209.69</v>
      </c>
      <c r="F133" s="5">
        <f t="shared" si="4"/>
        <v>13.319999999999993</v>
      </c>
      <c r="G133" s="33"/>
      <c r="H133" s="5"/>
      <c r="I133" s="5"/>
      <c r="J133" s="7">
        <f t="shared" si="3"/>
        <v>47.092379381443273</v>
      </c>
    </row>
    <row r="134" spans="1:10" x14ac:dyDescent="0.3">
      <c r="A134" s="68" t="s">
        <v>76</v>
      </c>
      <c r="B134" s="32"/>
      <c r="C134" s="10"/>
      <c r="D134" s="32">
        <v>73.989999999999995</v>
      </c>
      <c r="E134" s="32">
        <v>74.38</v>
      </c>
      <c r="F134" s="5">
        <f t="shared" si="4"/>
        <v>0.39000000000000057</v>
      </c>
      <c r="G134" s="33"/>
      <c r="H134" s="5"/>
      <c r="I134" s="5"/>
      <c r="J134" s="7">
        <f t="shared" si="3"/>
        <v>1.3788309278350535</v>
      </c>
    </row>
    <row r="135" spans="1:10" x14ac:dyDescent="0.3">
      <c r="A135" s="68" t="s">
        <v>136</v>
      </c>
      <c r="B135" s="32"/>
      <c r="C135" s="10"/>
      <c r="D135" s="32">
        <v>391.34</v>
      </c>
      <c r="E135" s="32">
        <v>403.13</v>
      </c>
      <c r="F135" s="5">
        <f t="shared" si="4"/>
        <v>11.79000000000002</v>
      </c>
      <c r="G135" s="33"/>
      <c r="H135" s="5"/>
      <c r="I135" s="5"/>
      <c r="J135" s="7">
        <f t="shared" si="3"/>
        <v>41.683119587628937</v>
      </c>
    </row>
    <row r="136" spans="1:10" x14ac:dyDescent="0.3">
      <c r="A136" s="68" t="s">
        <v>137</v>
      </c>
      <c r="B136" s="32"/>
      <c r="C136" s="10"/>
      <c r="D136" s="32">
        <v>200.98</v>
      </c>
      <c r="E136" s="32">
        <v>202.68</v>
      </c>
      <c r="F136" s="5">
        <f t="shared" si="4"/>
        <v>1.7000000000000171</v>
      </c>
      <c r="G136" s="33"/>
      <c r="H136" s="5"/>
      <c r="I136" s="5"/>
      <c r="J136" s="7">
        <f t="shared" si="3"/>
        <v>6.0102886597938747</v>
      </c>
    </row>
    <row r="137" spans="1:10" x14ac:dyDescent="0.3">
      <c r="A137" s="68" t="s">
        <v>77</v>
      </c>
      <c r="B137" s="32"/>
      <c r="C137" s="10"/>
      <c r="D137" s="32">
        <v>276.3</v>
      </c>
      <c r="E137" s="32">
        <v>280.88</v>
      </c>
      <c r="F137" s="5">
        <f t="shared" si="4"/>
        <v>4.5799999999999841</v>
      </c>
      <c r="G137" s="33"/>
      <c r="H137" s="5"/>
      <c r="I137" s="5"/>
      <c r="J137" s="7">
        <f t="shared" si="3"/>
        <v>16.192424742267985</v>
      </c>
    </row>
    <row r="138" spans="1:10" x14ac:dyDescent="0.3">
      <c r="A138" s="68" t="s">
        <v>138</v>
      </c>
      <c r="B138" s="32"/>
      <c r="C138" s="10"/>
      <c r="D138" s="32">
        <v>408.47</v>
      </c>
      <c r="E138" s="32">
        <v>416.25</v>
      </c>
      <c r="F138" s="5">
        <f t="shared" si="4"/>
        <v>7.7799999999999727</v>
      </c>
      <c r="G138" s="33"/>
      <c r="H138" s="5"/>
      <c r="I138" s="5"/>
      <c r="J138" s="7">
        <f t="shared" si="3"/>
        <v>27.505909278350419</v>
      </c>
    </row>
    <row r="139" spans="1:10" x14ac:dyDescent="0.3">
      <c r="A139" s="68" t="s">
        <v>78</v>
      </c>
      <c r="B139" s="32"/>
      <c r="C139" s="10"/>
      <c r="D139" s="32">
        <v>507.81</v>
      </c>
      <c r="E139" s="32">
        <v>514.51</v>
      </c>
      <c r="F139" s="5">
        <f t="shared" si="4"/>
        <v>6.6999999999999886</v>
      </c>
      <c r="G139" s="33"/>
      <c r="H139" s="5"/>
      <c r="I139" s="5"/>
      <c r="J139" s="7">
        <f t="shared" si="3"/>
        <v>23.687608247422641</v>
      </c>
    </row>
    <row r="140" spans="1:10" x14ac:dyDescent="0.3">
      <c r="A140" s="68" t="s">
        <v>79</v>
      </c>
      <c r="B140" s="32"/>
      <c r="C140" s="10"/>
      <c r="D140" s="32">
        <v>187.63</v>
      </c>
      <c r="E140" s="32">
        <v>191.91</v>
      </c>
      <c r="F140" s="5">
        <f t="shared" si="4"/>
        <v>4.2800000000000011</v>
      </c>
      <c r="G140" s="33"/>
      <c r="H140" s="5"/>
      <c r="I140" s="5"/>
      <c r="J140" s="7">
        <f t="shared" si="3"/>
        <v>15.131785567010313</v>
      </c>
    </row>
    <row r="141" spans="1:10" x14ac:dyDescent="0.3">
      <c r="A141" s="68" t="s">
        <v>80</v>
      </c>
      <c r="B141" s="32"/>
      <c r="C141" s="10"/>
      <c r="D141" s="32">
        <v>232.63</v>
      </c>
      <c r="E141" s="32">
        <v>232.63</v>
      </c>
      <c r="F141" s="5">
        <f t="shared" si="4"/>
        <v>0</v>
      </c>
      <c r="G141" s="33"/>
      <c r="H141" s="5"/>
      <c r="I141" s="5"/>
      <c r="J141" s="7">
        <f t="shared" si="3"/>
        <v>0</v>
      </c>
    </row>
    <row r="142" spans="1:10" x14ac:dyDescent="0.3">
      <c r="A142" s="68" t="s">
        <v>81</v>
      </c>
      <c r="B142" s="32"/>
      <c r="C142" s="10"/>
      <c r="D142" s="32">
        <v>205.52</v>
      </c>
      <c r="E142" s="32">
        <v>207.73</v>
      </c>
      <c r="F142" s="5">
        <f t="shared" si="4"/>
        <v>2.2099999999999795</v>
      </c>
      <c r="G142" s="33"/>
      <c r="H142" s="5"/>
      <c r="I142" s="5"/>
      <c r="J142" s="7">
        <f t="shared" si="3"/>
        <v>7.8133752577318862</v>
      </c>
    </row>
    <row r="143" spans="1:10" x14ac:dyDescent="0.3">
      <c r="A143" s="68" t="s">
        <v>139</v>
      </c>
      <c r="B143" s="32"/>
      <c r="C143" s="10"/>
      <c r="D143" s="32">
        <v>309.10000000000002</v>
      </c>
      <c r="E143" s="32">
        <v>311.95999999999998</v>
      </c>
      <c r="F143" s="5">
        <f t="shared" si="4"/>
        <v>2.8599999999999568</v>
      </c>
      <c r="G143" s="33"/>
      <c r="H143" s="5"/>
      <c r="I143" s="5"/>
      <c r="J143" s="7">
        <f t="shared" si="3"/>
        <v>10.111426804123559</v>
      </c>
    </row>
    <row r="144" spans="1:10" x14ac:dyDescent="0.3">
      <c r="A144" s="68" t="s">
        <v>82</v>
      </c>
      <c r="B144" s="32"/>
      <c r="C144" s="10"/>
      <c r="D144" s="32">
        <v>250.16</v>
      </c>
      <c r="E144" s="32">
        <v>255.08</v>
      </c>
      <c r="F144" s="5">
        <f t="shared" si="4"/>
        <v>4.9200000000000159</v>
      </c>
      <c r="G144" s="33"/>
      <c r="H144" s="5"/>
      <c r="I144" s="5"/>
      <c r="J144" s="7">
        <f t="shared" si="3"/>
        <v>17.394482474226859</v>
      </c>
    </row>
    <row r="145" spans="1:11" x14ac:dyDescent="0.3">
      <c r="A145" s="68" t="s">
        <v>140</v>
      </c>
      <c r="B145" s="32"/>
      <c r="C145" s="10"/>
      <c r="D145" s="32">
        <v>176.48</v>
      </c>
      <c r="E145" s="32">
        <v>181.56</v>
      </c>
      <c r="F145" s="5">
        <f t="shared" si="4"/>
        <v>5.0800000000000125</v>
      </c>
      <c r="G145" s="33"/>
      <c r="H145" s="5"/>
      <c r="I145" s="5"/>
      <c r="J145" s="7">
        <f t="shared" si="3"/>
        <v>17.960156701030972</v>
      </c>
    </row>
    <row r="146" spans="1:11" x14ac:dyDescent="0.3">
      <c r="A146" s="68" t="s">
        <v>141</v>
      </c>
      <c r="B146" s="32"/>
      <c r="C146" s="10"/>
      <c r="D146" s="32">
        <v>132.80000000000001</v>
      </c>
      <c r="E146" s="32">
        <v>135.21</v>
      </c>
      <c r="F146" s="5">
        <f t="shared" si="4"/>
        <v>2.4099999999999966</v>
      </c>
      <c r="G146" s="33"/>
      <c r="H146" s="5"/>
      <c r="I146" s="5"/>
      <c r="J146" s="7">
        <f t="shared" si="3"/>
        <v>8.5204680412371019</v>
      </c>
    </row>
    <row r="147" spans="1:11" x14ac:dyDescent="0.3">
      <c r="A147" s="68" t="s">
        <v>142</v>
      </c>
      <c r="B147" s="32"/>
      <c r="C147" s="10"/>
      <c r="D147" s="32">
        <v>548.75</v>
      </c>
      <c r="E147" s="32">
        <v>555.74</v>
      </c>
      <c r="F147" s="5">
        <f t="shared" si="4"/>
        <v>6.9900000000000091</v>
      </c>
      <c r="G147" s="33"/>
      <c r="H147" s="5"/>
      <c r="I147" s="5"/>
      <c r="J147" s="7">
        <f t="shared" si="3"/>
        <v>24.712892783505186</v>
      </c>
    </row>
    <row r="148" spans="1:11" x14ac:dyDescent="0.3">
      <c r="A148" s="68" t="s">
        <v>143</v>
      </c>
      <c r="B148" s="32"/>
      <c r="C148" s="10"/>
      <c r="D148" s="32">
        <v>187.32</v>
      </c>
      <c r="E148" s="32">
        <v>195.81</v>
      </c>
      <c r="F148" s="5">
        <f t="shared" si="4"/>
        <v>8.4900000000000091</v>
      </c>
      <c r="G148" s="33"/>
      <c r="H148" s="5"/>
      <c r="I148" s="5"/>
      <c r="J148" s="7">
        <f t="shared" ref="J148:J151" si="5">+F148*H$5</f>
        <v>30.016088659793848</v>
      </c>
    </row>
    <row r="149" spans="1:11" x14ac:dyDescent="0.3">
      <c r="A149" s="68" t="s">
        <v>83</v>
      </c>
      <c r="B149" s="32"/>
      <c r="C149" s="10"/>
      <c r="D149" s="32">
        <v>239.51</v>
      </c>
      <c r="E149" s="32">
        <v>243.31</v>
      </c>
      <c r="F149" s="5">
        <f t="shared" si="4"/>
        <v>3.8000000000000114</v>
      </c>
      <c r="G149" s="33"/>
      <c r="H149" s="5"/>
      <c r="I149" s="5"/>
      <c r="J149" s="7">
        <f t="shared" si="5"/>
        <v>13.434762886597978</v>
      </c>
    </row>
    <row r="150" spans="1:11" x14ac:dyDescent="0.3">
      <c r="A150" s="68" t="s">
        <v>144</v>
      </c>
      <c r="B150" s="32"/>
      <c r="C150" s="10"/>
      <c r="D150" s="32">
        <v>1020.56</v>
      </c>
      <c r="E150" s="32">
        <v>1043.93</v>
      </c>
      <c r="F150" s="5">
        <f t="shared" si="4"/>
        <v>23.370000000000118</v>
      </c>
      <c r="G150" s="33"/>
      <c r="H150" s="5"/>
      <c r="I150" s="5"/>
      <c r="J150" s="7">
        <f t="shared" si="5"/>
        <v>82.623791752577731</v>
      </c>
    </row>
    <row r="151" spans="1:11" x14ac:dyDescent="0.3">
      <c r="A151" s="68" t="s">
        <v>145</v>
      </c>
      <c r="B151" s="32"/>
      <c r="C151" s="10"/>
      <c r="D151" s="32">
        <v>474.76</v>
      </c>
      <c r="E151" s="32">
        <v>493.52</v>
      </c>
      <c r="F151" s="5">
        <f t="shared" si="4"/>
        <v>18.759999999999991</v>
      </c>
      <c r="G151" s="33"/>
      <c r="H151" s="5"/>
      <c r="I151" s="5"/>
      <c r="J151" s="7">
        <f t="shared" si="5"/>
        <v>66.325303092783471</v>
      </c>
    </row>
    <row r="152" spans="1:11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2351.5008513452349</v>
      </c>
      <c r="K152" s="56">
        <f>SUM(J83:J151)</f>
        <v>1616.1312659793812</v>
      </c>
    </row>
    <row r="153" spans="1:11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2351.5008513452349</v>
      </c>
      <c r="K153" s="91">
        <f>SUM(K14:K152)</f>
        <v>2351.5008513452349</v>
      </c>
    </row>
    <row r="154" spans="1:11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1" x14ac:dyDescent="0.3">
      <c r="A155" s="73" t="s">
        <v>7</v>
      </c>
    </row>
    <row r="156" spans="1:11" x14ac:dyDescent="0.3">
      <c r="A156" s="73" t="s">
        <v>84</v>
      </c>
      <c r="G156" s="74" t="s">
        <v>277</v>
      </c>
    </row>
  </sheetData>
  <mergeCells count="23"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  <mergeCell ref="I27:I31"/>
    <mergeCell ref="B27:C31"/>
    <mergeCell ref="D27:D31"/>
    <mergeCell ref="E27:E31"/>
    <mergeCell ref="F27:F31"/>
    <mergeCell ref="G27:G31"/>
    <mergeCell ref="H27:H31"/>
  </mergeCells>
  <pageMargins left="0.37" right="0.31496062992125984" top="0.74803149606299213" bottom="0.74803149606299213" header="0.31496062992125984" footer="0.31496062992125984"/>
  <pageSetup paperSize="9" scale="75" orientation="portrait" horizontalDpi="4294967293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workbookViewId="0">
      <selection sqref="A1:L156"/>
    </sheetView>
  </sheetViews>
  <sheetFormatPr baseColWidth="10" defaultRowHeight="14.4" x14ac:dyDescent="0.3"/>
  <cols>
    <col min="5" max="5" width="14.6640625" customWidth="1"/>
    <col min="9" max="9" width="2.5546875" customWidth="1"/>
    <col min="10" max="10" width="13.109375" customWidth="1"/>
  </cols>
  <sheetData>
    <row r="1" spans="1:10" x14ac:dyDescent="0.3"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480.9</v>
      </c>
      <c r="G2" s="10">
        <v>34</v>
      </c>
      <c r="H2" s="10">
        <f>+F2/G2</f>
        <v>14.144117647058822</v>
      </c>
    </row>
    <row r="3" spans="1:10" x14ac:dyDescent="0.3">
      <c r="D3" s="122" t="s">
        <v>192</v>
      </c>
      <c r="E3" s="122">
        <v>16498</v>
      </c>
      <c r="F3" s="10">
        <v>9</v>
      </c>
      <c r="G3" s="10">
        <v>2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1872</v>
      </c>
      <c r="G4" s="10">
        <v>530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47" t="s">
        <v>220</v>
      </c>
      <c r="F5" s="122">
        <f>+F4+F3</f>
        <v>1881</v>
      </c>
      <c r="G5" s="122">
        <f>+G4+G3</f>
        <v>532</v>
      </c>
      <c r="H5" s="10">
        <f>+F5/G5</f>
        <v>3.5357142857142856</v>
      </c>
    </row>
    <row r="6" spans="1:10" x14ac:dyDescent="0.3">
      <c r="A6" s="15" t="s">
        <v>278</v>
      </c>
      <c r="B6" s="15"/>
      <c r="C6" s="15"/>
      <c r="D6" s="15"/>
      <c r="E6" s="15"/>
      <c r="F6" s="15">
        <f>+F2+F3+F4</f>
        <v>2361.9</v>
      </c>
      <c r="G6" s="15">
        <f>+G2+G3+G4</f>
        <v>566</v>
      </c>
      <c r="J6" s="138" t="s">
        <v>189</v>
      </c>
    </row>
    <row r="7" spans="1:10" x14ac:dyDescent="0.3">
      <c r="A7" s="58"/>
      <c r="B7" s="15"/>
      <c r="C7" s="58"/>
      <c r="D7" s="58"/>
      <c r="E7" s="58"/>
      <c r="F7" s="225" t="s">
        <v>151</v>
      </c>
      <c r="G7" s="225"/>
      <c r="H7" s="137">
        <f>+H2</f>
        <v>14.144117647058822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/>
      <c r="H8" s="137">
        <f>+H5</f>
        <v>3.5357142857142856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150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00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34.511647058823492</v>
      </c>
      <c r="H14" s="98"/>
      <c r="I14" s="98"/>
      <c r="J14" s="99">
        <v>5</v>
      </c>
    </row>
    <row r="15" spans="1:10" ht="15.6" thickTop="1" thickBot="1" x14ac:dyDescent="0.35">
      <c r="A15" s="104" t="s">
        <v>9</v>
      </c>
      <c r="B15" s="146" t="s">
        <v>214</v>
      </c>
      <c r="C15" s="100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8</v>
      </c>
    </row>
    <row r="16" spans="1:10" ht="15.6" thickTop="1" thickBot="1" x14ac:dyDescent="0.35">
      <c r="A16" s="104" t="s">
        <v>13</v>
      </c>
      <c r="B16" s="146" t="s">
        <v>215</v>
      </c>
      <c r="C16" s="100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10</v>
      </c>
    </row>
    <row r="17" spans="1:10" ht="15.6" thickTop="1" thickBot="1" x14ac:dyDescent="0.35">
      <c r="A17" s="103" t="s">
        <v>86</v>
      </c>
      <c r="B17" s="209" t="s">
        <v>212</v>
      </c>
      <c r="C17" s="210"/>
      <c r="D17" s="220">
        <v>219.79</v>
      </c>
      <c r="E17" s="220">
        <v>222.23</v>
      </c>
      <c r="F17" s="220">
        <f>+E17-D17</f>
        <v>2.4399999999999977</v>
      </c>
      <c r="G17" s="221"/>
      <c r="H17" s="102"/>
      <c r="I17" s="102"/>
      <c r="J17" s="99">
        <v>5</v>
      </c>
    </row>
    <row r="18" spans="1:10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4</v>
      </c>
    </row>
    <row r="19" spans="1:10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4</v>
      </c>
    </row>
    <row r="20" spans="1:10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6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10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22.78</v>
      </c>
      <c r="E22" s="94">
        <v>23.49</v>
      </c>
      <c r="F22" s="98">
        <f t="shared" ref="F22:F27" si="0">+E22-D22</f>
        <v>0.7099999999999973</v>
      </c>
      <c r="G22" s="95">
        <f>+F22*H2</f>
        <v>10.042323529411725</v>
      </c>
      <c r="H22" s="95"/>
      <c r="I22" s="95"/>
      <c r="J22" s="99">
        <v>11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55.39</v>
      </c>
      <c r="E23" s="94">
        <v>55.64</v>
      </c>
      <c r="F23" s="98">
        <f t="shared" si="0"/>
        <v>0.25</v>
      </c>
      <c r="G23" s="95">
        <f>+F23*H2</f>
        <v>3.5360294117647055</v>
      </c>
      <c r="H23" s="95"/>
      <c r="I23" s="95"/>
      <c r="J23" s="99">
        <v>5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18.09</v>
      </c>
      <c r="E24" s="94">
        <v>18.37</v>
      </c>
      <c r="F24" s="98">
        <f t="shared" si="0"/>
        <v>0.28000000000000114</v>
      </c>
      <c r="G24" s="95">
        <f>+F24*H2</f>
        <v>3.9603529411764864</v>
      </c>
      <c r="H24" s="95"/>
      <c r="I24" s="95"/>
      <c r="J24" s="99">
        <v>6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28.75</v>
      </c>
      <c r="E25" s="94">
        <v>40.409999999999997</v>
      </c>
      <c r="F25" s="98">
        <f t="shared" si="0"/>
        <v>11.659999999999997</v>
      </c>
      <c r="G25" s="95">
        <f>+F25*H2</f>
        <v>164.92041176470582</v>
      </c>
      <c r="H25" s="95"/>
      <c r="I25" s="95"/>
      <c r="J25" s="99">
        <v>98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44.78</v>
      </c>
      <c r="E26" s="96">
        <v>45.38</v>
      </c>
      <c r="F26" s="98">
        <f t="shared" si="0"/>
        <v>0.60000000000000142</v>
      </c>
      <c r="G26" s="95">
        <f>+F26*H2</f>
        <v>8.4864705882353135</v>
      </c>
      <c r="H26" s="96"/>
      <c r="I26" s="96"/>
      <c r="J26" s="99">
        <v>9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206.83</v>
      </c>
      <c r="E27" s="227">
        <v>209.22</v>
      </c>
      <c r="F27" s="220">
        <f t="shared" si="0"/>
        <v>2.3899999999999864</v>
      </c>
      <c r="G27" s="223">
        <f>+F27*H2</f>
        <v>33.804441176470391</v>
      </c>
      <c r="H27" s="223"/>
      <c r="I27" s="223"/>
      <c r="J27" s="99">
        <v>8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8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8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8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8</v>
      </c>
    </row>
    <row r="32" spans="1:10" ht="15.6" thickTop="1" thickBot="1" x14ac:dyDescent="0.35">
      <c r="A32" s="66" t="s">
        <v>92</v>
      </c>
      <c r="B32" s="6"/>
      <c r="C32" s="6"/>
      <c r="D32" s="6">
        <v>54.7</v>
      </c>
      <c r="E32" s="6">
        <v>56.84</v>
      </c>
      <c r="F32" s="5">
        <f>+E32-D32</f>
        <v>2.1400000000000006</v>
      </c>
      <c r="G32" s="5"/>
      <c r="H32" s="5"/>
      <c r="I32" s="5"/>
      <c r="J32" s="99">
        <f t="shared" ref="J32:J82" si="1">+F32*H$2</f>
        <v>30.268411764705888</v>
      </c>
    </row>
    <row r="33" spans="1:10" ht="15.6" thickTop="1" thickBot="1" x14ac:dyDescent="0.35">
      <c r="A33" s="66" t="s">
        <v>93</v>
      </c>
      <c r="B33" s="6"/>
      <c r="C33" s="6"/>
      <c r="D33" s="6">
        <v>29.01</v>
      </c>
      <c r="E33" s="6">
        <v>29.29</v>
      </c>
      <c r="F33" s="5">
        <f t="shared" ref="F33:F96" si="2">+E33-D33</f>
        <v>0.27999999999999758</v>
      </c>
      <c r="G33" s="5"/>
      <c r="H33" s="5"/>
      <c r="I33" s="5"/>
      <c r="J33" s="99">
        <f t="shared" si="1"/>
        <v>3.9603529411764362</v>
      </c>
    </row>
    <row r="34" spans="1:10" ht="15.6" thickTop="1" thickBot="1" x14ac:dyDescent="0.35">
      <c r="A34" s="66" t="s">
        <v>94</v>
      </c>
      <c r="B34" s="32"/>
      <c r="C34" s="5"/>
      <c r="D34" s="32">
        <v>55.46</v>
      </c>
      <c r="E34" s="32">
        <v>56.17</v>
      </c>
      <c r="F34" s="5">
        <f t="shared" si="2"/>
        <v>0.71000000000000085</v>
      </c>
      <c r="G34" s="5"/>
      <c r="H34" s="5"/>
      <c r="I34" s="5"/>
      <c r="J34" s="99">
        <f t="shared" si="1"/>
        <v>10.042323529411776</v>
      </c>
    </row>
    <row r="35" spans="1:10" ht="15.6" thickTop="1" thickBot="1" x14ac:dyDescent="0.35">
      <c r="A35" s="66" t="s">
        <v>95</v>
      </c>
      <c r="B35" s="32"/>
      <c r="C35" s="6"/>
      <c r="D35" s="32">
        <v>15.97</v>
      </c>
      <c r="E35" s="32">
        <v>16.12</v>
      </c>
      <c r="F35" s="5">
        <f t="shared" si="2"/>
        <v>0.15000000000000036</v>
      </c>
      <c r="G35" s="5"/>
      <c r="H35" s="5"/>
      <c r="I35" s="5"/>
      <c r="J35" s="99">
        <f t="shared" si="1"/>
        <v>2.1216176470588284</v>
      </c>
    </row>
    <row r="36" spans="1:10" ht="15.6" thickTop="1" thickBot="1" x14ac:dyDescent="0.35">
      <c r="A36" s="66" t="s">
        <v>96</v>
      </c>
      <c r="B36" s="32"/>
      <c r="C36" s="6"/>
      <c r="D36" s="32">
        <v>8.59</v>
      </c>
      <c r="E36" s="32">
        <v>8.68</v>
      </c>
      <c r="F36" s="5">
        <f t="shared" si="2"/>
        <v>8.9999999999999858E-2</v>
      </c>
      <c r="G36" s="5"/>
      <c r="H36" s="5"/>
      <c r="I36" s="5"/>
      <c r="J36" s="99">
        <f t="shared" si="1"/>
        <v>1.272970588235292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25.89</v>
      </c>
      <c r="E38" s="32">
        <v>26.33</v>
      </c>
      <c r="F38" s="5">
        <f t="shared" si="2"/>
        <v>0.43999999999999773</v>
      </c>
      <c r="G38" s="5"/>
      <c r="H38" s="5"/>
      <c r="I38" s="5"/>
      <c r="J38" s="99">
        <f t="shared" si="1"/>
        <v>6.2234117647058493</v>
      </c>
    </row>
    <row r="39" spans="1:10" ht="15.6" thickTop="1" thickBot="1" x14ac:dyDescent="0.35">
      <c r="A39" s="66" t="s">
        <v>99</v>
      </c>
      <c r="B39" s="32"/>
      <c r="C39" s="6"/>
      <c r="D39" s="32">
        <v>37.97</v>
      </c>
      <c r="E39" s="32">
        <v>38.619999999999997</v>
      </c>
      <c r="F39" s="5">
        <f t="shared" si="2"/>
        <v>0.64999999999999858</v>
      </c>
      <c r="G39" s="5"/>
      <c r="H39" s="5"/>
      <c r="I39" s="5"/>
      <c r="J39" s="99">
        <v>7</v>
      </c>
    </row>
    <row r="40" spans="1:10" ht="15.6" thickTop="1" thickBot="1" x14ac:dyDescent="0.35">
      <c r="A40" s="66" t="s">
        <v>100</v>
      </c>
      <c r="B40" s="32"/>
      <c r="C40" s="6"/>
      <c r="D40" s="32">
        <v>14.74</v>
      </c>
      <c r="E40" s="32">
        <v>14.74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2.2599999999999998</v>
      </c>
      <c r="E41" s="32">
        <v>2.2599999999999998</v>
      </c>
      <c r="F41" s="5">
        <f t="shared" si="2"/>
        <v>0</v>
      </c>
      <c r="G41" s="5"/>
      <c r="H41" s="5"/>
      <c r="I41" s="5"/>
      <c r="J41" s="99">
        <f t="shared" si="1"/>
        <v>0</v>
      </c>
    </row>
    <row r="42" spans="1:10" ht="15.6" thickTop="1" thickBot="1" x14ac:dyDescent="0.35">
      <c r="A42" s="66" t="s">
        <v>102</v>
      </c>
      <c r="B42" s="32"/>
      <c r="C42" s="6"/>
      <c r="D42" s="32">
        <v>3.91</v>
      </c>
      <c r="E42" s="32">
        <v>4.16</v>
      </c>
      <c r="F42" s="5">
        <f t="shared" si="2"/>
        <v>0.25</v>
      </c>
      <c r="G42" s="5"/>
      <c r="H42" s="5"/>
      <c r="I42" s="5"/>
      <c r="J42" s="99">
        <f t="shared" si="1"/>
        <v>3.5360294117647055</v>
      </c>
    </row>
    <row r="43" spans="1:10" ht="15.6" thickTop="1" thickBot="1" x14ac:dyDescent="0.35">
      <c r="A43" s="66" t="s">
        <v>103</v>
      </c>
      <c r="B43" s="32"/>
      <c r="C43" s="6"/>
      <c r="D43" s="32">
        <v>26.46</v>
      </c>
      <c r="E43" s="32">
        <v>26.93</v>
      </c>
      <c r="F43" s="5">
        <f t="shared" si="2"/>
        <v>0.46999999999999886</v>
      </c>
      <c r="G43" s="5"/>
      <c r="H43" s="5"/>
      <c r="I43" s="5"/>
      <c r="J43" s="99">
        <f t="shared" si="1"/>
        <v>6.6477352941176306</v>
      </c>
    </row>
    <row r="44" spans="1:10" ht="15.6" thickTop="1" thickBot="1" x14ac:dyDescent="0.35">
      <c r="A44" s="66" t="s">
        <v>104</v>
      </c>
      <c r="B44" s="32"/>
      <c r="C44" s="10"/>
      <c r="D44" s="32">
        <v>53.84</v>
      </c>
      <c r="E44" s="32">
        <v>54.68</v>
      </c>
      <c r="F44" s="5">
        <f t="shared" si="2"/>
        <v>0.83999999999999631</v>
      </c>
      <c r="G44" s="5"/>
      <c r="H44" s="5"/>
      <c r="I44" s="5"/>
      <c r="J44" s="99">
        <f t="shared" si="1"/>
        <v>11.881058823529358</v>
      </c>
    </row>
    <row r="45" spans="1:10" ht="15.6" thickTop="1" thickBot="1" x14ac:dyDescent="0.35">
      <c r="A45" s="66" t="s">
        <v>105</v>
      </c>
      <c r="B45" s="32"/>
      <c r="C45" s="10"/>
      <c r="D45" s="32">
        <v>94.45</v>
      </c>
      <c r="E45" s="32">
        <v>96.5</v>
      </c>
      <c r="F45" s="5">
        <f>+E45-D45</f>
        <v>2.0499999999999972</v>
      </c>
      <c r="G45" s="5"/>
      <c r="H45" s="5"/>
      <c r="I45" s="5"/>
      <c r="J45" s="99">
        <f t="shared" si="1"/>
        <v>28.995441176470546</v>
      </c>
    </row>
    <row r="46" spans="1:10" ht="15.6" thickTop="1" thickBot="1" x14ac:dyDescent="0.35">
      <c r="A46" s="66" t="s">
        <v>106</v>
      </c>
      <c r="B46" s="32"/>
      <c r="C46" s="10"/>
      <c r="D46" s="32">
        <v>89.36</v>
      </c>
      <c r="E46" s="32">
        <v>89.77</v>
      </c>
      <c r="F46" s="5">
        <f t="shared" si="2"/>
        <v>0.40999999999999659</v>
      </c>
      <c r="G46" s="5"/>
      <c r="H46" s="5"/>
      <c r="I46" s="5"/>
      <c r="J46" s="99">
        <f t="shared" si="1"/>
        <v>5.7990882352940689</v>
      </c>
    </row>
    <row r="47" spans="1:10" ht="15.6" thickTop="1" thickBot="1" x14ac:dyDescent="0.35">
      <c r="A47" s="66" t="s">
        <v>18</v>
      </c>
      <c r="B47" s="32"/>
      <c r="C47" s="10"/>
      <c r="D47" s="32">
        <v>2.12</v>
      </c>
      <c r="E47" s="32">
        <v>2.12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92.61</v>
      </c>
      <c r="E48" s="32">
        <v>93.78</v>
      </c>
      <c r="F48" s="5">
        <f t="shared" si="2"/>
        <v>1.1700000000000017</v>
      </c>
      <c r="G48" s="5"/>
      <c r="H48" s="5"/>
      <c r="I48" s="5"/>
      <c r="J48" s="99">
        <f t="shared" si="1"/>
        <v>16.548617647058848</v>
      </c>
    </row>
    <row r="49" spans="1:10" ht="15.6" thickTop="1" thickBot="1" x14ac:dyDescent="0.35">
      <c r="A49" s="66" t="s">
        <v>107</v>
      </c>
      <c r="B49" s="32"/>
      <c r="C49" s="10"/>
      <c r="D49" s="32">
        <v>69.510000000000005</v>
      </c>
      <c r="E49" s="32">
        <v>72.150000000000006</v>
      </c>
      <c r="F49" s="5">
        <f t="shared" si="2"/>
        <v>2.6400000000000006</v>
      </c>
      <c r="G49" s="5"/>
      <c r="H49" s="5"/>
      <c r="I49" s="5"/>
      <c r="J49" s="99">
        <f t="shared" si="1"/>
        <v>37.340470588235299</v>
      </c>
    </row>
    <row r="50" spans="1:10" ht="15.6" thickTop="1" thickBot="1" x14ac:dyDescent="0.35">
      <c r="A50" s="66" t="s">
        <v>108</v>
      </c>
      <c r="B50" s="32"/>
      <c r="C50" s="10"/>
      <c r="D50" s="32">
        <v>6.99</v>
      </c>
      <c r="E50" s="32">
        <v>7.04</v>
      </c>
      <c r="F50" s="5">
        <f t="shared" si="2"/>
        <v>4.9999999999999822E-2</v>
      </c>
      <c r="G50" s="5"/>
      <c r="H50" s="5"/>
      <c r="I50" s="5"/>
      <c r="J50" s="99">
        <f t="shared" si="1"/>
        <v>0.70720588235293858</v>
      </c>
    </row>
    <row r="51" spans="1:10" ht="15.6" thickTop="1" thickBot="1" x14ac:dyDescent="0.35">
      <c r="A51" s="66" t="s">
        <v>20</v>
      </c>
      <c r="B51" s="32"/>
      <c r="C51" s="10"/>
      <c r="D51" s="32">
        <v>41.19</v>
      </c>
      <c r="E51" s="32">
        <v>48.29</v>
      </c>
      <c r="F51" s="5">
        <f t="shared" si="2"/>
        <v>7.1000000000000014</v>
      </c>
      <c r="G51" s="5"/>
      <c r="H51" s="5"/>
      <c r="I51" s="5"/>
      <c r="J51" s="99">
        <v>58</v>
      </c>
    </row>
    <row r="52" spans="1:10" ht="15.6" thickTop="1" thickBot="1" x14ac:dyDescent="0.35">
      <c r="A52" s="66" t="s">
        <v>21</v>
      </c>
      <c r="B52" s="32"/>
      <c r="C52" s="10"/>
      <c r="D52" s="32">
        <v>11.19</v>
      </c>
      <c r="E52" s="32">
        <v>12</v>
      </c>
      <c r="F52" s="5">
        <f t="shared" si="2"/>
        <v>0.8100000000000005</v>
      </c>
      <c r="G52" s="5"/>
      <c r="H52" s="5"/>
      <c r="I52" s="5"/>
      <c r="J52" s="99">
        <f t="shared" si="1"/>
        <v>11.456735294117653</v>
      </c>
    </row>
    <row r="53" spans="1:10" ht="15.6" thickTop="1" thickBot="1" x14ac:dyDescent="0.35">
      <c r="A53" s="66" t="s">
        <v>22</v>
      </c>
      <c r="B53" s="32"/>
      <c r="C53" s="10"/>
      <c r="D53" s="32">
        <v>76.48</v>
      </c>
      <c r="E53" s="32">
        <v>78.38</v>
      </c>
      <c r="F53" s="5">
        <f t="shared" si="2"/>
        <v>1.8999999999999915</v>
      </c>
      <c r="G53" s="5"/>
      <c r="H53" s="5"/>
      <c r="I53" s="5"/>
      <c r="J53" s="99">
        <f t="shared" si="1"/>
        <v>26.873823529411641</v>
      </c>
    </row>
    <row r="54" spans="1:10" ht="15.6" thickTop="1" thickBot="1" x14ac:dyDescent="0.35">
      <c r="A54" s="66" t="s">
        <v>23</v>
      </c>
      <c r="B54" s="32"/>
      <c r="C54" s="10"/>
      <c r="D54" s="32">
        <v>16.34</v>
      </c>
      <c r="E54" s="32">
        <v>16.850000000000001</v>
      </c>
      <c r="F54" s="5">
        <f t="shared" si="2"/>
        <v>0.51000000000000156</v>
      </c>
      <c r="G54" s="5"/>
      <c r="H54" s="5"/>
      <c r="I54" s="5"/>
      <c r="J54" s="99">
        <f t="shared" si="1"/>
        <v>7.2135000000000211</v>
      </c>
    </row>
    <row r="55" spans="1:10" ht="15.6" thickTop="1" thickBot="1" x14ac:dyDescent="0.35">
      <c r="A55" s="66" t="s">
        <v>24</v>
      </c>
      <c r="B55" s="32"/>
      <c r="C55" s="10"/>
      <c r="D55" s="32">
        <v>15.15</v>
      </c>
      <c r="E55" s="32">
        <v>15.59</v>
      </c>
      <c r="F55" s="5">
        <f t="shared" si="2"/>
        <v>0.4399999999999995</v>
      </c>
      <c r="G55" s="5"/>
      <c r="H55" s="5"/>
      <c r="I55" s="5"/>
      <c r="J55" s="99">
        <f t="shared" si="1"/>
        <v>6.2234117647058751</v>
      </c>
    </row>
    <row r="56" spans="1:10" ht="15.6" thickTop="1" thickBot="1" x14ac:dyDescent="0.35">
      <c r="A56" s="66" t="s">
        <v>25</v>
      </c>
      <c r="B56" s="32"/>
      <c r="C56" s="10"/>
      <c r="D56" s="32">
        <v>2.4300000000000002</v>
      </c>
      <c r="E56" s="32">
        <v>2.86</v>
      </c>
      <c r="F56" s="5">
        <f t="shared" si="2"/>
        <v>0.42999999999999972</v>
      </c>
      <c r="G56" s="5"/>
      <c r="H56" s="5"/>
      <c r="I56" s="5"/>
      <c r="J56" s="99">
        <f t="shared" si="1"/>
        <v>6.0819705882352899</v>
      </c>
    </row>
    <row r="57" spans="1:10" ht="15.6" thickTop="1" thickBot="1" x14ac:dyDescent="0.35">
      <c r="A57" s="66" t="s">
        <v>26</v>
      </c>
      <c r="B57" s="32"/>
      <c r="C57" s="10"/>
      <c r="D57" s="32">
        <v>29.42</v>
      </c>
      <c r="E57" s="32">
        <v>30.18</v>
      </c>
      <c r="F57" s="5">
        <f t="shared" si="2"/>
        <v>0.75999999999999801</v>
      </c>
      <c r="G57" s="5"/>
      <c r="H57" s="5"/>
      <c r="I57" s="5"/>
      <c r="J57" s="99">
        <f t="shared" si="1"/>
        <v>10.749529411764676</v>
      </c>
    </row>
    <row r="58" spans="1:10" ht="15.6" thickTop="1" thickBot="1" x14ac:dyDescent="0.35">
      <c r="A58" s="66" t="s">
        <v>27</v>
      </c>
      <c r="B58" s="32"/>
      <c r="C58" s="10"/>
      <c r="D58" s="32">
        <v>40.35</v>
      </c>
      <c r="E58" s="32">
        <v>41.3</v>
      </c>
      <c r="F58" s="5">
        <f t="shared" si="2"/>
        <v>0.94999999999999574</v>
      </c>
      <c r="G58" s="5"/>
      <c r="H58" s="5"/>
      <c r="I58" s="5"/>
      <c r="J58" s="99">
        <f t="shared" si="1"/>
        <v>13.436911764705821</v>
      </c>
    </row>
    <row r="59" spans="1:10" ht="15.6" thickTop="1" thickBot="1" x14ac:dyDescent="0.35">
      <c r="A59" s="66" t="s">
        <v>109</v>
      </c>
      <c r="B59" s="32"/>
      <c r="C59" s="10"/>
      <c r="D59" s="32">
        <v>1.49</v>
      </c>
      <c r="E59" s="32">
        <v>1.49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0" ht="15.6" thickTop="1" thickBot="1" x14ac:dyDescent="0.35">
      <c r="A60" s="66" t="s">
        <v>28</v>
      </c>
      <c r="B60" s="32"/>
      <c r="C60" s="10"/>
      <c r="D60" s="32">
        <v>10.84</v>
      </c>
      <c r="E60" s="32">
        <v>11.02</v>
      </c>
      <c r="F60" s="5">
        <f t="shared" si="2"/>
        <v>0.17999999999999972</v>
      </c>
      <c r="G60" s="5"/>
      <c r="H60" s="5"/>
      <c r="I60" s="5"/>
      <c r="J60" s="99">
        <f t="shared" si="1"/>
        <v>2.5459411764705839</v>
      </c>
    </row>
    <row r="61" spans="1:10" ht="15.6" thickTop="1" thickBot="1" x14ac:dyDescent="0.35">
      <c r="A61" s="66" t="s">
        <v>29</v>
      </c>
      <c r="B61" s="32"/>
      <c r="C61" s="10"/>
      <c r="D61" s="32">
        <v>35.049999999999997</v>
      </c>
      <c r="E61" s="32">
        <v>35.049999999999997</v>
      </c>
      <c r="F61" s="5">
        <f t="shared" si="2"/>
        <v>0</v>
      </c>
      <c r="G61" s="5"/>
      <c r="H61" s="5"/>
      <c r="I61" s="5"/>
      <c r="J61" s="99">
        <f t="shared" si="1"/>
        <v>0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23.75</v>
      </c>
      <c r="E63" s="32">
        <v>26.44</v>
      </c>
      <c r="F63" s="5">
        <f t="shared" si="2"/>
        <v>2.6900000000000013</v>
      </c>
      <c r="G63" s="5"/>
      <c r="H63" s="5"/>
      <c r="I63" s="5"/>
      <c r="J63" s="99">
        <f t="shared" si="1"/>
        <v>38.04767647058825</v>
      </c>
    </row>
    <row r="64" spans="1:10" ht="15.6" thickTop="1" thickBot="1" x14ac:dyDescent="0.35">
      <c r="A64" s="66" t="s">
        <v>32</v>
      </c>
      <c r="B64" s="32"/>
      <c r="C64" s="10"/>
      <c r="D64" s="32">
        <v>47.05</v>
      </c>
      <c r="E64" s="32">
        <v>47.38</v>
      </c>
      <c r="F64" s="5">
        <f t="shared" si="2"/>
        <v>0.3300000000000054</v>
      </c>
      <c r="G64" s="5"/>
      <c r="H64" s="5"/>
      <c r="I64" s="5"/>
      <c r="J64" s="99">
        <f t="shared" si="1"/>
        <v>4.6675588235294878</v>
      </c>
    </row>
    <row r="65" spans="1:10" ht="15.6" thickTop="1" thickBot="1" x14ac:dyDescent="0.35">
      <c r="A65" s="66" t="s">
        <v>33</v>
      </c>
      <c r="B65" s="32"/>
      <c r="C65" s="10"/>
      <c r="D65" s="32">
        <v>26.02</v>
      </c>
      <c r="E65" s="32">
        <v>26.42</v>
      </c>
      <c r="F65" s="5">
        <f t="shared" si="2"/>
        <v>0.40000000000000213</v>
      </c>
      <c r="G65" s="5"/>
      <c r="H65" s="5"/>
      <c r="I65" s="5"/>
      <c r="J65" s="99">
        <f t="shared" si="1"/>
        <v>5.6576470588235592</v>
      </c>
    </row>
    <row r="66" spans="1:10" ht="15.6" thickTop="1" thickBot="1" x14ac:dyDescent="0.35">
      <c r="A66" s="66" t="s">
        <v>34</v>
      </c>
      <c r="B66" s="32"/>
      <c r="C66" s="10"/>
      <c r="D66" s="32">
        <v>21.2</v>
      </c>
      <c r="E66" s="32">
        <v>21.53</v>
      </c>
      <c r="F66" s="5">
        <f t="shared" si="2"/>
        <v>0.33000000000000185</v>
      </c>
      <c r="G66" s="5"/>
      <c r="H66" s="5"/>
      <c r="I66" s="5"/>
      <c r="J66" s="99">
        <f t="shared" si="1"/>
        <v>4.6675588235294372</v>
      </c>
    </row>
    <row r="67" spans="1:10" ht="15.6" thickTop="1" thickBot="1" x14ac:dyDescent="0.35">
      <c r="A67" s="66" t="s">
        <v>110</v>
      </c>
      <c r="B67" s="32"/>
      <c r="C67" s="10"/>
      <c r="D67" s="32">
        <v>1.25</v>
      </c>
      <c r="E67" s="32">
        <v>1.25</v>
      </c>
      <c r="F67" s="5">
        <f t="shared" si="2"/>
        <v>0</v>
      </c>
      <c r="G67" s="5"/>
      <c r="H67" s="5"/>
      <c r="I67" s="5"/>
      <c r="J67" s="99">
        <f t="shared" si="1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60.83</v>
      </c>
      <c r="E68" s="32">
        <v>61.61</v>
      </c>
      <c r="F68" s="5">
        <f t="shared" si="2"/>
        <v>0.78000000000000114</v>
      </c>
      <c r="G68" s="5"/>
      <c r="H68" s="5"/>
      <c r="I68" s="5"/>
      <c r="J68" s="99">
        <f t="shared" si="1"/>
        <v>11.032411764705897</v>
      </c>
    </row>
    <row r="69" spans="1:10" ht="15.6" thickTop="1" thickBot="1" x14ac:dyDescent="0.35">
      <c r="A69" s="66" t="s">
        <v>111</v>
      </c>
      <c r="B69" s="32"/>
      <c r="C69" s="10"/>
      <c r="D69" s="32">
        <v>1.51</v>
      </c>
      <c r="E69" s="32">
        <v>1.51</v>
      </c>
      <c r="F69" s="5">
        <f t="shared" si="2"/>
        <v>0</v>
      </c>
      <c r="G69" s="5"/>
      <c r="H69" s="5"/>
      <c r="I69" s="5"/>
      <c r="J69" s="99">
        <f t="shared" si="1"/>
        <v>0</v>
      </c>
    </row>
    <row r="70" spans="1:10" ht="15.6" thickTop="1" thickBot="1" x14ac:dyDescent="0.35">
      <c r="A70" s="66" t="s">
        <v>36</v>
      </c>
      <c r="B70" s="32"/>
      <c r="C70" s="10"/>
      <c r="D70" s="32">
        <v>58.11</v>
      </c>
      <c r="E70" s="32">
        <v>58.41</v>
      </c>
      <c r="F70" s="5">
        <f t="shared" si="2"/>
        <v>0.29999999999999716</v>
      </c>
      <c r="G70" s="5"/>
      <c r="H70" s="5"/>
      <c r="I70" s="5"/>
      <c r="J70" s="99">
        <f t="shared" si="1"/>
        <v>4.2432352941176061</v>
      </c>
    </row>
    <row r="71" spans="1:10" ht="15.6" thickTop="1" thickBot="1" x14ac:dyDescent="0.35">
      <c r="A71" s="66" t="s">
        <v>37</v>
      </c>
      <c r="B71" s="32"/>
      <c r="C71" s="10"/>
      <c r="D71" s="32">
        <v>25.01</v>
      </c>
      <c r="E71" s="32">
        <v>25.24</v>
      </c>
      <c r="F71" s="5">
        <f t="shared" si="2"/>
        <v>0.22999999999999687</v>
      </c>
      <c r="G71" s="5"/>
      <c r="H71" s="5"/>
      <c r="I71" s="5"/>
      <c r="J71" s="99">
        <f t="shared" si="1"/>
        <v>3.253147058823485</v>
      </c>
    </row>
    <row r="72" spans="1:10" ht="15.6" thickTop="1" thickBot="1" x14ac:dyDescent="0.35">
      <c r="A72" s="66" t="s">
        <v>38</v>
      </c>
      <c r="B72" s="32"/>
      <c r="C72" s="10"/>
      <c r="D72" s="32">
        <v>4</v>
      </c>
      <c r="E72" s="32">
        <v>4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1.53</v>
      </c>
      <c r="E73" s="32">
        <v>1.53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4.1100000000000003</v>
      </c>
      <c r="E74" s="32">
        <v>4.4000000000000004</v>
      </c>
      <c r="F74" s="5">
        <f t="shared" si="2"/>
        <v>0.29000000000000004</v>
      </c>
      <c r="G74" s="5"/>
      <c r="H74" s="5"/>
      <c r="I74" s="5"/>
      <c r="J74" s="99">
        <f t="shared" si="1"/>
        <v>4.1017941176470591</v>
      </c>
    </row>
    <row r="75" spans="1:10" ht="15.6" thickTop="1" thickBot="1" x14ac:dyDescent="0.35">
      <c r="A75" s="66" t="s">
        <v>112</v>
      </c>
      <c r="B75" s="32"/>
      <c r="C75" s="10"/>
      <c r="D75" s="32">
        <v>1.27</v>
      </c>
      <c r="E75" s="32">
        <v>1.27</v>
      </c>
      <c r="F75" s="5">
        <f t="shared" si="2"/>
        <v>0</v>
      </c>
      <c r="G75" s="5"/>
      <c r="H75" s="5"/>
      <c r="I75" s="5"/>
      <c r="J75" s="99">
        <f t="shared" si="1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20.02</v>
      </c>
      <c r="E76" s="32">
        <v>20.69</v>
      </c>
      <c r="F76" s="5">
        <f t="shared" si="2"/>
        <v>0.67000000000000171</v>
      </c>
      <c r="G76" s="5"/>
      <c r="H76" s="5"/>
      <c r="I76" s="5"/>
      <c r="J76" s="99">
        <f t="shared" si="1"/>
        <v>9.4765588235294356</v>
      </c>
    </row>
    <row r="77" spans="1:10" ht="15.6" thickTop="1" thickBot="1" x14ac:dyDescent="0.35">
      <c r="A77" s="66" t="s">
        <v>114</v>
      </c>
      <c r="B77" s="32"/>
      <c r="C77" s="10"/>
      <c r="D77" s="32">
        <v>10.15</v>
      </c>
      <c r="E77" s="32">
        <v>10.15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3.45</v>
      </c>
      <c r="E78" s="32">
        <v>3.45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5.71</v>
      </c>
      <c r="E79" s="32">
        <v>5.71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4.92</v>
      </c>
      <c r="E80" s="32">
        <v>4.96</v>
      </c>
      <c r="F80" s="5">
        <f t="shared" si="2"/>
        <v>4.0000000000000036E-2</v>
      </c>
      <c r="G80" s="5"/>
      <c r="H80" s="5"/>
      <c r="I80" s="5"/>
      <c r="J80" s="99">
        <f t="shared" si="1"/>
        <v>0.56576470588235339</v>
      </c>
    </row>
    <row r="81" spans="1:11" ht="15.6" thickTop="1" thickBot="1" x14ac:dyDescent="0.35">
      <c r="A81" s="66" t="s">
        <v>42</v>
      </c>
      <c r="B81" s="32"/>
      <c r="C81" s="10"/>
      <c r="D81" s="32">
        <v>9.83</v>
      </c>
      <c r="E81" s="32">
        <v>9.83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1.57</v>
      </c>
      <c r="E82" s="32">
        <v>1.57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621.63991176470563</v>
      </c>
    </row>
    <row r="83" spans="1:11" x14ac:dyDescent="0.3">
      <c r="A83" s="68" t="s">
        <v>43</v>
      </c>
      <c r="B83" s="32"/>
      <c r="C83" s="10"/>
      <c r="D83" s="32">
        <v>268.64999999999998</v>
      </c>
      <c r="E83" s="32">
        <v>277.77999999999997</v>
      </c>
      <c r="F83" s="5">
        <f t="shared" si="2"/>
        <v>9.1299999999999955</v>
      </c>
      <c r="G83" s="5"/>
      <c r="H83" s="5"/>
      <c r="I83" s="5"/>
      <c r="J83" s="7">
        <f>+F83*H$5</f>
        <v>32.281071428571408</v>
      </c>
    </row>
    <row r="84" spans="1:11" x14ac:dyDescent="0.3">
      <c r="A84" s="68" t="s">
        <v>44</v>
      </c>
      <c r="B84" s="32"/>
      <c r="C84" s="10"/>
      <c r="D84" s="32">
        <v>289.68</v>
      </c>
      <c r="E84" s="32">
        <v>300.42</v>
      </c>
      <c r="F84" s="5">
        <f t="shared" si="2"/>
        <v>10.740000000000009</v>
      </c>
      <c r="G84" s="33"/>
      <c r="H84" s="5"/>
      <c r="I84" s="5"/>
      <c r="J84" s="7">
        <f t="shared" ref="J84:J147" si="3">+F84*H$5</f>
        <v>37.973571428571461</v>
      </c>
    </row>
    <row r="85" spans="1:11" x14ac:dyDescent="0.3">
      <c r="A85" s="68" t="s">
        <v>118</v>
      </c>
      <c r="B85" s="32"/>
      <c r="C85" s="10"/>
      <c r="D85" s="32">
        <v>385.25</v>
      </c>
      <c r="E85" s="32">
        <v>396.24</v>
      </c>
      <c r="F85" s="5">
        <f t="shared" si="2"/>
        <v>10.990000000000009</v>
      </c>
      <c r="G85" s="33"/>
      <c r="H85" s="5"/>
      <c r="I85" s="5"/>
      <c r="J85" s="7">
        <f t="shared" si="3"/>
        <v>38.85750000000003</v>
      </c>
    </row>
    <row r="86" spans="1:11" x14ac:dyDescent="0.3">
      <c r="A86" s="68" t="s">
        <v>119</v>
      </c>
      <c r="B86" s="32"/>
      <c r="C86" s="10"/>
      <c r="D86" s="32">
        <v>124.66</v>
      </c>
      <c r="E86" s="32">
        <v>128.72999999999999</v>
      </c>
      <c r="F86" s="5">
        <f t="shared" si="2"/>
        <v>4.0699999999999932</v>
      </c>
      <c r="G86" s="33"/>
      <c r="H86" s="5"/>
      <c r="I86" s="5"/>
      <c r="J86" s="7">
        <f t="shared" si="3"/>
        <v>14.390357142857118</v>
      </c>
    </row>
    <row r="87" spans="1:11" x14ac:dyDescent="0.3">
      <c r="A87" s="68" t="s">
        <v>45</v>
      </c>
      <c r="B87" s="32"/>
      <c r="C87" s="10"/>
      <c r="D87" s="32">
        <v>217.16</v>
      </c>
      <c r="E87" s="32">
        <v>221.83</v>
      </c>
      <c r="F87" s="5">
        <f t="shared" si="2"/>
        <v>4.6700000000000159</v>
      </c>
      <c r="G87" s="33"/>
      <c r="H87" s="5"/>
      <c r="I87" s="5"/>
      <c r="J87" s="7">
        <f t="shared" si="3"/>
        <v>16.511785714285772</v>
      </c>
    </row>
    <row r="88" spans="1:11" x14ac:dyDescent="0.3">
      <c r="A88" s="68" t="s">
        <v>46</v>
      </c>
      <c r="B88" s="32"/>
      <c r="C88" s="10"/>
      <c r="D88" s="32">
        <v>421.51</v>
      </c>
      <c r="E88" s="32">
        <v>425.32</v>
      </c>
      <c r="F88" s="5">
        <f t="shared" si="2"/>
        <v>3.8100000000000023</v>
      </c>
      <c r="G88" s="33"/>
      <c r="H88" s="5"/>
      <c r="I88" s="5"/>
      <c r="J88" s="7">
        <f t="shared" si="3"/>
        <v>13.471071428571436</v>
      </c>
    </row>
    <row r="89" spans="1:11" x14ac:dyDescent="0.3">
      <c r="A89" s="68" t="s">
        <v>47</v>
      </c>
      <c r="B89" s="32"/>
      <c r="C89" s="10"/>
      <c r="D89" s="32">
        <v>101.79</v>
      </c>
      <c r="E89" s="32">
        <v>106.72</v>
      </c>
      <c r="F89" s="5">
        <f t="shared" si="2"/>
        <v>4.9299999999999926</v>
      </c>
      <c r="G89" s="33"/>
      <c r="H89" s="5"/>
      <c r="I89" s="5"/>
      <c r="J89" s="7">
        <f t="shared" si="3"/>
        <v>17.431071428571403</v>
      </c>
    </row>
    <row r="90" spans="1:11" x14ac:dyDescent="0.3">
      <c r="A90" s="68" t="s">
        <v>48</v>
      </c>
      <c r="B90" s="32"/>
      <c r="C90" s="10"/>
      <c r="D90" s="32">
        <v>383.47</v>
      </c>
      <c r="E90" s="32">
        <v>388.88</v>
      </c>
      <c r="F90" s="5">
        <f t="shared" si="2"/>
        <v>5.4099999999999682</v>
      </c>
      <c r="G90" s="33"/>
      <c r="H90" s="5"/>
      <c r="I90" s="5"/>
      <c r="J90" s="7">
        <f t="shared" si="3"/>
        <v>19.128214285714172</v>
      </c>
    </row>
    <row r="91" spans="1:11" x14ac:dyDescent="0.3">
      <c r="A91" s="68" t="s">
        <v>49</v>
      </c>
      <c r="B91" s="32"/>
      <c r="C91" s="10"/>
      <c r="D91" s="32">
        <v>447.54</v>
      </c>
      <c r="E91" s="32">
        <v>458.07</v>
      </c>
      <c r="F91" s="5">
        <f t="shared" si="2"/>
        <v>10.529999999999973</v>
      </c>
      <c r="G91" s="33"/>
      <c r="H91" s="5"/>
      <c r="I91" s="5"/>
      <c r="J91" s="7">
        <f t="shared" si="3"/>
        <v>37.231071428571333</v>
      </c>
    </row>
    <row r="92" spans="1:11" x14ac:dyDescent="0.3">
      <c r="A92" s="68" t="s">
        <v>50</v>
      </c>
      <c r="B92" s="32"/>
      <c r="C92" s="10"/>
      <c r="D92" s="32">
        <v>607.22</v>
      </c>
      <c r="E92" s="32">
        <v>620.12</v>
      </c>
      <c r="F92" s="5">
        <f t="shared" si="2"/>
        <v>12.899999999999977</v>
      </c>
      <c r="G92" s="33"/>
      <c r="H92" s="5"/>
      <c r="I92" s="5"/>
      <c r="J92" s="7">
        <f t="shared" si="3"/>
        <v>45.610714285714202</v>
      </c>
    </row>
    <row r="93" spans="1:11" x14ac:dyDescent="0.3">
      <c r="A93" s="68" t="s">
        <v>51</v>
      </c>
      <c r="B93" s="32"/>
      <c r="C93" s="10"/>
      <c r="D93" s="32">
        <v>216.01</v>
      </c>
      <c r="E93" s="32">
        <v>223.77</v>
      </c>
      <c r="F93" s="5">
        <f t="shared" si="2"/>
        <v>7.7600000000000193</v>
      </c>
      <c r="G93" s="33"/>
      <c r="H93" s="5"/>
      <c r="I93" s="5"/>
      <c r="J93" s="7">
        <f t="shared" si="3"/>
        <v>27.437142857142923</v>
      </c>
    </row>
    <row r="94" spans="1:11" x14ac:dyDescent="0.3">
      <c r="A94" s="68" t="s">
        <v>52</v>
      </c>
      <c r="B94" s="32"/>
      <c r="C94" s="10"/>
      <c r="D94" s="32">
        <v>166.79</v>
      </c>
      <c r="E94" s="32">
        <v>174.81</v>
      </c>
      <c r="F94" s="5">
        <f t="shared" si="2"/>
        <v>8.0200000000000102</v>
      </c>
      <c r="G94" s="33"/>
      <c r="H94" s="5"/>
      <c r="I94" s="5"/>
      <c r="J94" s="7">
        <f t="shared" si="3"/>
        <v>28.356428571428605</v>
      </c>
    </row>
    <row r="95" spans="1:11" x14ac:dyDescent="0.3">
      <c r="A95" s="68" t="s">
        <v>120</v>
      </c>
      <c r="B95" s="32"/>
      <c r="C95" s="10"/>
      <c r="D95" s="32">
        <v>689.52</v>
      </c>
      <c r="E95" s="32">
        <v>704.32</v>
      </c>
      <c r="F95" s="5">
        <f t="shared" si="2"/>
        <v>14.800000000000068</v>
      </c>
      <c r="G95" s="33"/>
      <c r="H95" s="5"/>
      <c r="I95" s="5"/>
      <c r="J95" s="7">
        <f t="shared" si="3"/>
        <v>52.328571428571671</v>
      </c>
    </row>
    <row r="96" spans="1:11" x14ac:dyDescent="0.3">
      <c r="A96" s="68" t="s">
        <v>53</v>
      </c>
      <c r="B96" s="32"/>
      <c r="C96" s="10"/>
      <c r="D96" s="32">
        <v>286.57</v>
      </c>
      <c r="E96" s="32">
        <v>296.07</v>
      </c>
      <c r="F96" s="5">
        <f t="shared" si="2"/>
        <v>9.5</v>
      </c>
      <c r="G96" s="33"/>
      <c r="H96" s="5"/>
      <c r="I96" s="5"/>
      <c r="J96" s="7">
        <f t="shared" si="3"/>
        <v>33.589285714285715</v>
      </c>
    </row>
    <row r="97" spans="1:11" x14ac:dyDescent="0.3">
      <c r="A97" s="68" t="s">
        <v>121</v>
      </c>
      <c r="B97" s="32"/>
      <c r="C97" s="10"/>
      <c r="D97" s="32">
        <v>191.66</v>
      </c>
      <c r="E97" s="32">
        <v>195.36</v>
      </c>
      <c r="F97" s="5">
        <f t="shared" ref="F97:F151" si="4">+E97-D97</f>
        <v>3.7000000000000171</v>
      </c>
      <c r="G97" s="33"/>
      <c r="H97" s="5"/>
      <c r="I97" s="5"/>
      <c r="J97" s="7">
        <f t="shared" si="3"/>
        <v>13.082142857142918</v>
      </c>
    </row>
    <row r="98" spans="1:11" x14ac:dyDescent="0.3">
      <c r="A98" s="68" t="s">
        <v>54</v>
      </c>
      <c r="B98" s="32"/>
      <c r="C98" s="10"/>
      <c r="D98" s="32">
        <v>174.81</v>
      </c>
      <c r="E98" s="32">
        <v>179.22</v>
      </c>
      <c r="F98" s="5">
        <f t="shared" si="4"/>
        <v>4.4099999999999966</v>
      </c>
      <c r="G98" s="33"/>
      <c r="H98" s="5"/>
      <c r="I98" s="5"/>
      <c r="J98" s="7">
        <f t="shared" si="3"/>
        <v>15.592499999999987</v>
      </c>
    </row>
    <row r="99" spans="1:11" x14ac:dyDescent="0.3">
      <c r="A99" s="68" t="s">
        <v>55</v>
      </c>
      <c r="B99" s="32"/>
      <c r="C99" s="10"/>
      <c r="D99" s="32">
        <v>259.77999999999997</v>
      </c>
      <c r="E99" s="32">
        <v>263.17</v>
      </c>
      <c r="F99" s="5">
        <f t="shared" si="4"/>
        <v>3.3900000000000432</v>
      </c>
      <c r="G99" s="33"/>
      <c r="H99" s="5"/>
      <c r="I99" s="5"/>
      <c r="J99" s="7">
        <f t="shared" si="3"/>
        <v>11.986071428571581</v>
      </c>
    </row>
    <row r="100" spans="1:11" x14ac:dyDescent="0.3">
      <c r="A100" s="68" t="s">
        <v>122</v>
      </c>
      <c r="B100" s="32"/>
      <c r="C100" s="10"/>
      <c r="D100" s="32">
        <v>284.45999999999998</v>
      </c>
      <c r="E100" s="32">
        <v>307.02</v>
      </c>
      <c r="F100" s="5">
        <f t="shared" si="4"/>
        <v>22.560000000000002</v>
      </c>
      <c r="G100" s="33"/>
      <c r="H100" s="5"/>
      <c r="I100" s="5"/>
      <c r="J100" s="7">
        <v>69</v>
      </c>
    </row>
    <row r="101" spans="1:11" x14ac:dyDescent="0.3">
      <c r="A101" s="68" t="s">
        <v>56</v>
      </c>
      <c r="B101" s="32"/>
      <c r="C101" s="10"/>
      <c r="D101" s="32">
        <v>274.69</v>
      </c>
      <c r="E101" s="32">
        <v>280.20999999999998</v>
      </c>
      <c r="F101" s="5">
        <f t="shared" si="4"/>
        <v>5.5199999999999818</v>
      </c>
      <c r="G101" s="33"/>
      <c r="H101" s="5"/>
      <c r="I101" s="5"/>
      <c r="J101" s="7">
        <f t="shared" si="3"/>
        <v>19.517142857142794</v>
      </c>
    </row>
    <row r="102" spans="1:11" x14ac:dyDescent="0.3">
      <c r="A102" s="66" t="s">
        <v>57</v>
      </c>
      <c r="B102" s="32"/>
      <c r="C102" s="10"/>
      <c r="D102" s="32">
        <v>387.52</v>
      </c>
      <c r="E102" s="32">
        <v>398.39</v>
      </c>
      <c r="F102" s="5">
        <f t="shared" si="4"/>
        <v>10.870000000000005</v>
      </c>
      <c r="G102" s="33"/>
      <c r="H102" s="5"/>
      <c r="I102" s="5"/>
      <c r="J102" s="7">
        <f t="shared" si="3"/>
        <v>38.4332142857143</v>
      </c>
    </row>
    <row r="103" spans="1:11" x14ac:dyDescent="0.3">
      <c r="A103" s="66" t="s">
        <v>58</v>
      </c>
      <c r="B103" s="32"/>
      <c r="C103" s="10"/>
      <c r="D103" s="32">
        <v>6.7</v>
      </c>
      <c r="E103" s="32">
        <v>6.7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1" x14ac:dyDescent="0.3">
      <c r="A104" s="68" t="s">
        <v>59</v>
      </c>
      <c r="B104" s="32"/>
      <c r="C104" s="10"/>
      <c r="D104" s="32">
        <v>1039.28</v>
      </c>
      <c r="E104" s="32">
        <v>1059.72</v>
      </c>
      <c r="F104" s="5">
        <f t="shared" si="4"/>
        <v>20.440000000000055</v>
      </c>
      <c r="G104" s="33"/>
      <c r="H104" s="5"/>
      <c r="I104" s="5"/>
      <c r="J104" s="7">
        <f t="shared" si="3"/>
        <v>72.270000000000195</v>
      </c>
    </row>
    <row r="105" spans="1:11" x14ac:dyDescent="0.3">
      <c r="A105" s="68" t="s">
        <v>60</v>
      </c>
      <c r="B105" s="32"/>
      <c r="C105" s="10"/>
      <c r="D105" s="32">
        <v>199.62</v>
      </c>
      <c r="E105" s="32">
        <v>201.88</v>
      </c>
      <c r="F105" s="5">
        <f t="shared" si="4"/>
        <v>2.2599999999999909</v>
      </c>
      <c r="G105" s="33"/>
      <c r="H105" s="5"/>
      <c r="I105" s="5"/>
      <c r="J105" s="7">
        <f t="shared" si="3"/>
        <v>7.9907142857142537</v>
      </c>
    </row>
    <row r="106" spans="1:11" x14ac:dyDescent="0.3">
      <c r="A106" s="68" t="s">
        <v>61</v>
      </c>
      <c r="B106" s="32"/>
      <c r="C106" s="10"/>
      <c r="D106" s="32">
        <v>211.91</v>
      </c>
      <c r="E106" s="32">
        <v>217.28</v>
      </c>
      <c r="F106" s="5">
        <f t="shared" si="4"/>
        <v>5.3700000000000045</v>
      </c>
      <c r="G106" s="33"/>
      <c r="H106" s="5"/>
      <c r="I106" s="5"/>
      <c r="J106" s="7">
        <f t="shared" si="3"/>
        <v>18.98678571428573</v>
      </c>
    </row>
    <row r="107" spans="1:11" x14ac:dyDescent="0.3">
      <c r="A107" s="68" t="s">
        <v>62</v>
      </c>
      <c r="B107" s="32"/>
      <c r="C107" s="10"/>
      <c r="D107" s="32">
        <v>750.7</v>
      </c>
      <c r="E107" s="32">
        <v>761.32</v>
      </c>
      <c r="F107" s="5">
        <f t="shared" si="4"/>
        <v>10.620000000000005</v>
      </c>
      <c r="G107" s="33"/>
      <c r="H107" s="5"/>
      <c r="I107" s="5"/>
      <c r="J107" s="7">
        <f t="shared" si="3"/>
        <v>37.54928571428573</v>
      </c>
    </row>
    <row r="108" spans="1:11" x14ac:dyDescent="0.3">
      <c r="A108" s="68" t="s">
        <v>63</v>
      </c>
      <c r="B108" s="32"/>
      <c r="C108" s="10"/>
      <c r="D108" s="32">
        <v>360.67</v>
      </c>
      <c r="E108" s="32">
        <v>372.83</v>
      </c>
      <c r="F108" s="5">
        <f t="shared" si="4"/>
        <v>12.159999999999968</v>
      </c>
      <c r="G108" s="33"/>
      <c r="H108" s="5"/>
      <c r="I108" s="5"/>
      <c r="J108" s="7">
        <f t="shared" si="3"/>
        <v>42.994285714285603</v>
      </c>
    </row>
    <row r="109" spans="1:11" x14ac:dyDescent="0.3">
      <c r="A109" s="68" t="s">
        <v>123</v>
      </c>
      <c r="B109" s="32"/>
      <c r="C109" s="10"/>
      <c r="D109" s="32">
        <v>178.4</v>
      </c>
      <c r="E109" s="32">
        <v>188.97</v>
      </c>
      <c r="F109" s="5">
        <f t="shared" si="4"/>
        <v>10.569999999999993</v>
      </c>
      <c r="G109" s="33"/>
      <c r="H109" s="5"/>
      <c r="I109" s="5"/>
      <c r="J109" s="7">
        <f t="shared" si="3"/>
        <v>37.372499999999974</v>
      </c>
    </row>
    <row r="110" spans="1:11" x14ac:dyDescent="0.3">
      <c r="A110" s="68" t="s">
        <v>64</v>
      </c>
      <c r="B110" s="32"/>
      <c r="C110" s="10"/>
      <c r="D110" s="32">
        <v>161.62</v>
      </c>
      <c r="E110" s="32">
        <v>167.13</v>
      </c>
      <c r="F110" s="5">
        <f t="shared" si="4"/>
        <v>5.5099999999999909</v>
      </c>
      <c r="G110" s="33"/>
      <c r="H110" s="5"/>
      <c r="I110" s="5"/>
      <c r="J110" s="7">
        <f t="shared" si="3"/>
        <v>19.481785714285682</v>
      </c>
      <c r="K110" s="149"/>
    </row>
    <row r="111" spans="1:11" x14ac:dyDescent="0.3">
      <c r="A111" s="68" t="s">
        <v>65</v>
      </c>
      <c r="B111" s="32"/>
      <c r="C111" s="10"/>
      <c r="D111" s="32">
        <v>348.4</v>
      </c>
      <c r="E111" s="32">
        <v>361.14</v>
      </c>
      <c r="F111" s="5">
        <f t="shared" si="4"/>
        <v>12.740000000000009</v>
      </c>
      <c r="G111" s="33"/>
      <c r="H111" s="5"/>
      <c r="I111" s="5"/>
      <c r="J111" s="7">
        <f t="shared" si="3"/>
        <v>45.04500000000003</v>
      </c>
    </row>
    <row r="112" spans="1:11" x14ac:dyDescent="0.3">
      <c r="A112" s="68" t="s">
        <v>66</v>
      </c>
      <c r="B112" s="32"/>
      <c r="C112" s="10"/>
      <c r="D112" s="32">
        <v>121.87</v>
      </c>
      <c r="E112" s="32">
        <v>122.6</v>
      </c>
      <c r="F112" s="5">
        <f t="shared" si="4"/>
        <v>0.72999999999998977</v>
      </c>
      <c r="G112" s="33"/>
      <c r="H112" s="5"/>
      <c r="I112" s="5"/>
      <c r="J112" s="7">
        <f t="shared" si="3"/>
        <v>2.5810714285713923</v>
      </c>
    </row>
    <row r="113" spans="1:10" x14ac:dyDescent="0.3">
      <c r="A113" s="68" t="s">
        <v>124</v>
      </c>
      <c r="B113" s="32"/>
      <c r="C113" s="10"/>
      <c r="D113" s="32">
        <v>83.98</v>
      </c>
      <c r="E113" s="32">
        <v>86.1</v>
      </c>
      <c r="F113" s="5">
        <f t="shared" si="4"/>
        <v>2.1199999999999903</v>
      </c>
      <c r="G113" s="33"/>
      <c r="H113" s="5"/>
      <c r="I113" s="5"/>
      <c r="J113" s="7">
        <f t="shared" si="3"/>
        <v>7.4957142857142509</v>
      </c>
    </row>
    <row r="114" spans="1:10" x14ac:dyDescent="0.3">
      <c r="A114" s="68" t="s">
        <v>67</v>
      </c>
      <c r="B114" s="32"/>
      <c r="C114" s="10"/>
      <c r="D114" s="32">
        <v>137.88</v>
      </c>
      <c r="E114" s="32">
        <v>144.65</v>
      </c>
      <c r="F114" s="5">
        <f t="shared" si="4"/>
        <v>6.7700000000000102</v>
      </c>
      <c r="G114" s="33"/>
      <c r="H114" s="5"/>
      <c r="I114" s="5"/>
      <c r="J114" s="7">
        <f t="shared" si="3"/>
        <v>23.936785714285751</v>
      </c>
    </row>
    <row r="115" spans="1:10" x14ac:dyDescent="0.3">
      <c r="A115" s="51" t="s">
        <v>68</v>
      </c>
      <c r="B115" s="32"/>
      <c r="C115" s="51"/>
      <c r="D115" s="9">
        <v>333.56</v>
      </c>
      <c r="E115" s="9">
        <v>342.61</v>
      </c>
      <c r="F115" s="5">
        <f t="shared" si="4"/>
        <v>9.0500000000000114</v>
      </c>
      <c r="G115" s="33"/>
      <c r="H115" s="5"/>
      <c r="I115" s="5"/>
      <c r="J115" s="7">
        <f t="shared" si="3"/>
        <v>31.998214285714326</v>
      </c>
    </row>
    <row r="116" spans="1:10" x14ac:dyDescent="0.3">
      <c r="A116" s="68" t="s">
        <v>125</v>
      </c>
      <c r="B116" s="32"/>
      <c r="C116" s="10"/>
      <c r="D116" s="32">
        <v>403.52</v>
      </c>
      <c r="E116" s="32">
        <v>413.27</v>
      </c>
      <c r="F116" s="5">
        <f t="shared" si="4"/>
        <v>9.75</v>
      </c>
      <c r="G116" s="33"/>
      <c r="H116" s="5"/>
      <c r="I116" s="5"/>
      <c r="J116" s="7">
        <f t="shared" si="3"/>
        <v>34.473214285714285</v>
      </c>
    </row>
    <row r="117" spans="1:10" x14ac:dyDescent="0.3">
      <c r="A117" s="68" t="s">
        <v>126</v>
      </c>
      <c r="B117" s="9"/>
      <c r="C117" s="10"/>
      <c r="D117" s="32">
        <v>182.15</v>
      </c>
      <c r="E117" s="32">
        <v>185.54</v>
      </c>
      <c r="F117" s="5">
        <f t="shared" si="4"/>
        <v>3.3899999999999864</v>
      </c>
      <c r="G117" s="33"/>
      <c r="H117" s="5"/>
      <c r="I117" s="5"/>
      <c r="J117" s="7">
        <f t="shared" si="3"/>
        <v>11.98607142857138</v>
      </c>
    </row>
    <row r="118" spans="1:10" x14ac:dyDescent="0.3">
      <c r="A118" s="68" t="s">
        <v>69</v>
      </c>
      <c r="B118" s="32"/>
      <c r="C118" s="10"/>
      <c r="D118" s="32">
        <v>139.44</v>
      </c>
      <c r="E118" s="32">
        <v>145.1</v>
      </c>
      <c r="F118" s="5">
        <f t="shared" si="4"/>
        <v>5.6599999999999966</v>
      </c>
      <c r="G118" s="33"/>
      <c r="H118" s="5"/>
      <c r="I118" s="5"/>
      <c r="J118" s="7">
        <f t="shared" si="3"/>
        <v>20.012142857142845</v>
      </c>
    </row>
    <row r="119" spans="1:10" x14ac:dyDescent="0.3">
      <c r="A119" s="68" t="s">
        <v>127</v>
      </c>
      <c r="B119" s="32"/>
      <c r="C119" s="10"/>
      <c r="D119" s="32">
        <v>529.01</v>
      </c>
      <c r="E119" s="32">
        <v>529.71</v>
      </c>
      <c r="F119" s="5">
        <f t="shared" si="4"/>
        <v>0.70000000000004547</v>
      </c>
      <c r="G119" s="33"/>
      <c r="H119" s="5"/>
      <c r="I119" s="5"/>
      <c r="J119" s="7">
        <f t="shared" si="3"/>
        <v>2.4750000000001608</v>
      </c>
    </row>
    <row r="120" spans="1:10" x14ac:dyDescent="0.3">
      <c r="A120" s="68" t="s">
        <v>128</v>
      </c>
      <c r="B120" s="32"/>
      <c r="C120" s="10"/>
      <c r="D120" s="32">
        <v>392.93</v>
      </c>
      <c r="E120" s="32">
        <v>408.22</v>
      </c>
      <c r="F120" s="5">
        <f t="shared" si="4"/>
        <v>15.29000000000002</v>
      </c>
      <c r="G120" s="33"/>
      <c r="H120" s="5"/>
      <c r="I120" s="5"/>
      <c r="J120" s="7">
        <v>45</v>
      </c>
    </row>
    <row r="121" spans="1:10" x14ac:dyDescent="0.3">
      <c r="A121" s="68" t="s">
        <v>129</v>
      </c>
      <c r="B121" s="32"/>
      <c r="C121" s="10"/>
      <c r="D121" s="32">
        <v>266.97000000000003</v>
      </c>
      <c r="E121" s="32">
        <v>271.20999999999998</v>
      </c>
      <c r="F121" s="5">
        <f t="shared" si="4"/>
        <v>4.2399999999999523</v>
      </c>
      <c r="G121" s="33"/>
      <c r="H121" s="5"/>
      <c r="I121" s="5"/>
      <c r="J121" s="7">
        <f t="shared" si="3"/>
        <v>14.991428571428402</v>
      </c>
    </row>
    <row r="122" spans="1:10" x14ac:dyDescent="0.3">
      <c r="A122" s="68" t="s">
        <v>70</v>
      </c>
      <c r="B122" s="32"/>
      <c r="C122" s="10"/>
      <c r="D122" s="32">
        <v>138.38</v>
      </c>
      <c r="E122" s="32">
        <v>140.16999999999999</v>
      </c>
      <c r="F122" s="5">
        <f t="shared" si="4"/>
        <v>1.789999999999992</v>
      </c>
      <c r="G122" s="33"/>
      <c r="H122" s="5"/>
      <c r="I122" s="5"/>
      <c r="J122" s="7">
        <f t="shared" si="3"/>
        <v>6.328928571428543</v>
      </c>
    </row>
    <row r="123" spans="1:10" x14ac:dyDescent="0.3">
      <c r="A123" s="68" t="s">
        <v>71</v>
      </c>
      <c r="B123" s="32"/>
      <c r="C123" s="10"/>
      <c r="D123" s="32">
        <v>361.52</v>
      </c>
      <c r="E123" s="32">
        <v>366.87</v>
      </c>
      <c r="F123" s="5">
        <f t="shared" si="4"/>
        <v>5.3500000000000227</v>
      </c>
      <c r="G123" s="33"/>
      <c r="H123" s="5"/>
      <c r="I123" s="5"/>
      <c r="J123" s="7">
        <f t="shared" si="3"/>
        <v>18.916071428571509</v>
      </c>
    </row>
    <row r="124" spans="1:10" x14ac:dyDescent="0.3">
      <c r="A124" s="68" t="s">
        <v>130</v>
      </c>
      <c r="B124" s="32"/>
      <c r="C124" s="10"/>
      <c r="D124" s="32">
        <v>127.9</v>
      </c>
      <c r="E124" s="32">
        <v>132.72999999999999</v>
      </c>
      <c r="F124" s="5">
        <f t="shared" si="4"/>
        <v>4.8299999999999841</v>
      </c>
      <c r="G124" s="33"/>
      <c r="H124" s="5"/>
      <c r="I124" s="5"/>
      <c r="J124" s="7">
        <f t="shared" si="3"/>
        <v>17.077499999999944</v>
      </c>
    </row>
    <row r="125" spans="1:10" x14ac:dyDescent="0.3">
      <c r="A125" s="68" t="s">
        <v>131</v>
      </c>
      <c r="B125" s="32"/>
      <c r="C125" s="10"/>
      <c r="D125" s="32">
        <v>58.18</v>
      </c>
      <c r="E125" s="32">
        <v>61.93</v>
      </c>
      <c r="F125" s="5">
        <f t="shared" si="4"/>
        <v>3.75</v>
      </c>
      <c r="G125" s="33"/>
      <c r="H125" s="5"/>
      <c r="I125" s="5"/>
      <c r="J125" s="7">
        <f t="shared" si="3"/>
        <v>13.258928571428571</v>
      </c>
    </row>
    <row r="126" spans="1:10" x14ac:dyDescent="0.3">
      <c r="A126" s="68" t="s">
        <v>72</v>
      </c>
      <c r="B126" s="32"/>
      <c r="C126" s="10"/>
      <c r="D126" s="32">
        <v>140.61000000000001</v>
      </c>
      <c r="E126" s="32">
        <v>144.16</v>
      </c>
      <c r="F126" s="5">
        <f t="shared" si="4"/>
        <v>3.5499999999999829</v>
      </c>
      <c r="G126" s="33"/>
      <c r="H126" s="5"/>
      <c r="I126" s="5"/>
      <c r="J126" s="7">
        <f t="shared" si="3"/>
        <v>12.551785714285653</v>
      </c>
    </row>
    <row r="127" spans="1:10" x14ac:dyDescent="0.3">
      <c r="A127" s="68" t="s">
        <v>73</v>
      </c>
      <c r="B127" s="32"/>
      <c r="C127" s="10"/>
      <c r="D127" s="32">
        <v>569.92999999999995</v>
      </c>
      <c r="E127" s="32">
        <v>580.34</v>
      </c>
      <c r="F127" s="5">
        <f t="shared" si="4"/>
        <v>10.410000000000082</v>
      </c>
      <c r="G127" s="33"/>
      <c r="H127" s="5"/>
      <c r="I127" s="5"/>
      <c r="J127" s="7">
        <f t="shared" si="3"/>
        <v>36.806785714286001</v>
      </c>
    </row>
    <row r="128" spans="1:10" x14ac:dyDescent="0.3">
      <c r="A128" s="68" t="s">
        <v>74</v>
      </c>
      <c r="B128" s="32"/>
      <c r="C128" s="10"/>
      <c r="D128" s="32">
        <v>321.04000000000002</v>
      </c>
      <c r="E128" s="32">
        <v>322.02</v>
      </c>
      <c r="F128" s="5">
        <f t="shared" si="4"/>
        <v>0.97999999999996135</v>
      </c>
      <c r="G128" s="33"/>
      <c r="H128" s="5"/>
      <c r="I128" s="5"/>
      <c r="J128" s="7">
        <f t="shared" si="3"/>
        <v>3.4649999999998631</v>
      </c>
    </row>
    <row r="129" spans="1:10" x14ac:dyDescent="0.3">
      <c r="A129" s="68" t="s">
        <v>132</v>
      </c>
      <c r="B129" s="32"/>
      <c r="C129" s="10"/>
      <c r="D129" s="32">
        <v>64.47</v>
      </c>
      <c r="E129" s="32">
        <v>65.510000000000005</v>
      </c>
      <c r="F129" s="5">
        <f t="shared" si="4"/>
        <v>1.0400000000000063</v>
      </c>
      <c r="G129" s="33"/>
      <c r="H129" s="5"/>
      <c r="I129" s="5"/>
      <c r="J129" s="7">
        <f t="shared" si="3"/>
        <v>3.6771428571428793</v>
      </c>
    </row>
    <row r="130" spans="1:10" x14ac:dyDescent="0.3">
      <c r="A130" s="68" t="s">
        <v>133</v>
      </c>
      <c r="B130" s="32"/>
      <c r="C130" s="10"/>
      <c r="D130" s="32">
        <v>153.37</v>
      </c>
      <c r="E130" s="32">
        <v>156.79</v>
      </c>
      <c r="F130" s="5">
        <f t="shared" si="4"/>
        <v>3.4199999999999875</v>
      </c>
      <c r="G130" s="33"/>
      <c r="H130" s="5"/>
      <c r="I130" s="5"/>
      <c r="J130" s="7">
        <f t="shared" si="3"/>
        <v>12.092142857142813</v>
      </c>
    </row>
    <row r="131" spans="1:10" x14ac:dyDescent="0.3">
      <c r="A131" s="68" t="s">
        <v>75</v>
      </c>
      <c r="B131" s="32"/>
      <c r="C131" s="10"/>
      <c r="D131" s="32">
        <v>180.83</v>
      </c>
      <c r="E131" s="32">
        <v>188.06</v>
      </c>
      <c r="F131" s="5">
        <f t="shared" si="4"/>
        <v>7.2299999999999898</v>
      </c>
      <c r="G131" s="33"/>
      <c r="H131" s="5"/>
      <c r="I131" s="5"/>
      <c r="J131" s="7">
        <f t="shared" si="3"/>
        <v>25.563214285714249</v>
      </c>
    </row>
    <row r="132" spans="1:10" x14ac:dyDescent="0.3">
      <c r="A132" s="68" t="s">
        <v>134</v>
      </c>
      <c r="B132" s="32"/>
      <c r="C132" s="10"/>
      <c r="D132" s="32">
        <v>135.37</v>
      </c>
      <c r="E132" s="32">
        <v>155.04</v>
      </c>
      <c r="F132" s="5">
        <f t="shared" si="4"/>
        <v>19.669999999999987</v>
      </c>
      <c r="G132" s="33"/>
      <c r="H132" s="5"/>
      <c r="I132" s="5"/>
      <c r="J132" s="7">
        <f t="shared" si="3"/>
        <v>69.547499999999957</v>
      </c>
    </row>
    <row r="133" spans="1:10" x14ac:dyDescent="0.3">
      <c r="A133" s="68" t="s">
        <v>135</v>
      </c>
      <c r="B133" s="32"/>
      <c r="C133" s="10"/>
      <c r="D133" s="32">
        <v>209.69</v>
      </c>
      <c r="E133" s="32">
        <v>224.28</v>
      </c>
      <c r="F133" s="5">
        <f t="shared" si="4"/>
        <v>14.590000000000003</v>
      </c>
      <c r="G133" s="33"/>
      <c r="H133" s="5"/>
      <c r="I133" s="5"/>
      <c r="J133" s="7">
        <f t="shared" si="3"/>
        <v>51.586071428571437</v>
      </c>
    </row>
    <row r="134" spans="1:10" x14ac:dyDescent="0.3">
      <c r="A134" s="68" t="s">
        <v>76</v>
      </c>
      <c r="B134" s="32"/>
      <c r="C134" s="10"/>
      <c r="D134" s="32">
        <v>74.38</v>
      </c>
      <c r="E134" s="32">
        <v>75.98</v>
      </c>
      <c r="F134" s="5">
        <f t="shared" si="4"/>
        <v>1.6000000000000085</v>
      </c>
      <c r="G134" s="33"/>
      <c r="H134" s="5"/>
      <c r="I134" s="5"/>
      <c r="J134" s="7">
        <f t="shared" si="3"/>
        <v>5.6571428571428868</v>
      </c>
    </row>
    <row r="135" spans="1:10" x14ac:dyDescent="0.3">
      <c r="A135" s="68" t="s">
        <v>136</v>
      </c>
      <c r="B135" s="32"/>
      <c r="C135" s="10"/>
      <c r="D135" s="32">
        <v>403.13</v>
      </c>
      <c r="E135" s="32">
        <v>415.7</v>
      </c>
      <c r="F135" s="5">
        <f t="shared" si="4"/>
        <v>12.569999999999993</v>
      </c>
      <c r="G135" s="33"/>
      <c r="H135" s="5"/>
      <c r="I135" s="5"/>
      <c r="J135" s="7">
        <f t="shared" si="3"/>
        <v>44.443928571428543</v>
      </c>
    </row>
    <row r="136" spans="1:10" x14ac:dyDescent="0.3">
      <c r="A136" s="68" t="s">
        <v>137</v>
      </c>
      <c r="B136" s="32"/>
      <c r="C136" s="10"/>
      <c r="D136" s="32">
        <v>202.68</v>
      </c>
      <c r="E136" s="32">
        <v>203.68</v>
      </c>
      <c r="F136" s="5">
        <f t="shared" si="4"/>
        <v>1</v>
      </c>
      <c r="G136" s="33"/>
      <c r="H136" s="5"/>
      <c r="I136" s="5"/>
      <c r="J136" s="7">
        <f t="shared" si="3"/>
        <v>3.5357142857142856</v>
      </c>
    </row>
    <row r="137" spans="1:10" x14ac:dyDescent="0.3">
      <c r="A137" s="68" t="s">
        <v>77</v>
      </c>
      <c r="B137" s="32"/>
      <c r="C137" s="10"/>
      <c r="D137" s="32">
        <v>280.88</v>
      </c>
      <c r="E137" s="32">
        <v>282.93</v>
      </c>
      <c r="F137" s="5">
        <f t="shared" si="4"/>
        <v>2.0500000000000114</v>
      </c>
      <c r="G137" s="33"/>
      <c r="H137" s="5"/>
      <c r="I137" s="5"/>
      <c r="J137" s="7">
        <f t="shared" si="3"/>
        <v>7.2482142857143259</v>
      </c>
    </row>
    <row r="138" spans="1:10" x14ac:dyDescent="0.3">
      <c r="A138" s="68" t="s">
        <v>138</v>
      </c>
      <c r="B138" s="32"/>
      <c r="C138" s="10"/>
      <c r="D138" s="32">
        <v>416.25</v>
      </c>
      <c r="E138" s="32">
        <v>424.65</v>
      </c>
      <c r="F138" s="5">
        <f t="shared" si="4"/>
        <v>8.3999999999999773</v>
      </c>
      <c r="G138" s="33"/>
      <c r="H138" s="5"/>
      <c r="I138" s="5"/>
      <c r="J138" s="7">
        <f t="shared" si="3"/>
        <v>29.699999999999918</v>
      </c>
    </row>
    <row r="139" spans="1:10" x14ac:dyDescent="0.3">
      <c r="A139" s="68" t="s">
        <v>78</v>
      </c>
      <c r="B139" s="32"/>
      <c r="C139" s="10"/>
      <c r="D139" s="32">
        <v>514.51</v>
      </c>
      <c r="E139" s="32">
        <v>521.38</v>
      </c>
      <c r="F139" s="5">
        <f t="shared" si="4"/>
        <v>6.8700000000000045</v>
      </c>
      <c r="G139" s="33"/>
      <c r="H139" s="5"/>
      <c r="I139" s="5"/>
      <c r="J139" s="7">
        <f t="shared" si="3"/>
        <v>24.290357142857157</v>
      </c>
    </row>
    <row r="140" spans="1:10" x14ac:dyDescent="0.3">
      <c r="A140" s="68" t="s">
        <v>79</v>
      </c>
      <c r="B140" s="32"/>
      <c r="C140" s="10"/>
      <c r="D140" s="32">
        <v>191.91</v>
      </c>
      <c r="E140" s="32">
        <v>196.98</v>
      </c>
      <c r="F140" s="5">
        <f t="shared" si="4"/>
        <v>5.0699999999999932</v>
      </c>
      <c r="G140" s="33"/>
      <c r="H140" s="5"/>
      <c r="I140" s="5"/>
      <c r="J140" s="7">
        <f t="shared" si="3"/>
        <v>17.926071428571404</v>
      </c>
    </row>
    <row r="141" spans="1:10" x14ac:dyDescent="0.3">
      <c r="A141" s="68" t="s">
        <v>80</v>
      </c>
      <c r="B141" s="32"/>
      <c r="C141" s="10"/>
      <c r="D141" s="32">
        <v>232.63</v>
      </c>
      <c r="E141" s="32">
        <v>232.88</v>
      </c>
      <c r="F141" s="5">
        <f t="shared" si="4"/>
        <v>0.25</v>
      </c>
      <c r="G141" s="33"/>
      <c r="H141" s="5"/>
      <c r="I141" s="5"/>
      <c r="J141" s="7">
        <f t="shared" si="3"/>
        <v>0.8839285714285714</v>
      </c>
    </row>
    <row r="142" spans="1:10" x14ac:dyDescent="0.3">
      <c r="A142" s="68" t="s">
        <v>81</v>
      </c>
      <c r="B142" s="32"/>
      <c r="C142" s="10"/>
      <c r="D142" s="32">
        <v>207.73</v>
      </c>
      <c r="E142" s="32">
        <v>207.73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0" x14ac:dyDescent="0.3">
      <c r="A143" s="68" t="s">
        <v>139</v>
      </c>
      <c r="B143" s="32"/>
      <c r="C143" s="10"/>
      <c r="D143" s="32">
        <v>311.95999999999998</v>
      </c>
      <c r="E143" s="32">
        <v>319.24</v>
      </c>
      <c r="F143" s="5">
        <f t="shared" si="4"/>
        <v>7.2800000000000296</v>
      </c>
      <c r="G143" s="33"/>
      <c r="H143" s="5"/>
      <c r="I143" s="5"/>
      <c r="J143" s="7">
        <f t="shared" si="3"/>
        <v>25.740000000000105</v>
      </c>
    </row>
    <row r="144" spans="1:10" x14ac:dyDescent="0.3">
      <c r="A144" s="68" t="s">
        <v>82</v>
      </c>
      <c r="B144" s="32"/>
      <c r="C144" s="10"/>
      <c r="D144" s="32">
        <v>255.08</v>
      </c>
      <c r="E144" s="32">
        <v>262</v>
      </c>
      <c r="F144" s="5">
        <f t="shared" si="4"/>
        <v>6.9199999999999875</v>
      </c>
      <c r="G144" s="33"/>
      <c r="H144" s="5"/>
      <c r="I144" s="5"/>
      <c r="J144" s="7">
        <f t="shared" si="3"/>
        <v>24.467142857142811</v>
      </c>
    </row>
    <row r="145" spans="1:11" x14ac:dyDescent="0.3">
      <c r="A145" s="68" t="s">
        <v>140</v>
      </c>
      <c r="B145" s="32"/>
      <c r="C145" s="10"/>
      <c r="D145" s="32">
        <v>181.56</v>
      </c>
      <c r="E145" s="32">
        <v>183.94</v>
      </c>
      <c r="F145" s="5">
        <f t="shared" si="4"/>
        <v>2.3799999999999955</v>
      </c>
      <c r="G145" s="33"/>
      <c r="H145" s="5"/>
      <c r="I145" s="5"/>
      <c r="J145" s="7">
        <f t="shared" si="3"/>
        <v>8.4149999999999832</v>
      </c>
    </row>
    <row r="146" spans="1:11" x14ac:dyDescent="0.3">
      <c r="A146" s="68" t="s">
        <v>141</v>
      </c>
      <c r="B146" s="32"/>
      <c r="C146" s="10"/>
      <c r="D146" s="32">
        <v>135.21</v>
      </c>
      <c r="E146" s="32">
        <v>137.79</v>
      </c>
      <c r="F146" s="5">
        <f t="shared" si="4"/>
        <v>2.5799999999999841</v>
      </c>
      <c r="G146" s="33"/>
      <c r="H146" s="5"/>
      <c r="I146" s="5"/>
      <c r="J146" s="7">
        <f t="shared" si="3"/>
        <v>9.1221428571428014</v>
      </c>
    </row>
    <row r="147" spans="1:11" x14ac:dyDescent="0.3">
      <c r="A147" s="68" t="s">
        <v>142</v>
      </c>
      <c r="B147" s="32"/>
      <c r="C147" s="10"/>
      <c r="D147" s="32">
        <v>555.74</v>
      </c>
      <c r="E147" s="32">
        <v>561.08000000000004</v>
      </c>
      <c r="F147" s="5">
        <f t="shared" si="4"/>
        <v>5.3400000000000318</v>
      </c>
      <c r="G147" s="33"/>
      <c r="H147" s="5"/>
      <c r="I147" s="5"/>
      <c r="J147" s="7">
        <f t="shared" si="3"/>
        <v>18.880714285714397</v>
      </c>
    </row>
    <row r="148" spans="1:11" x14ac:dyDescent="0.3">
      <c r="A148" s="68" t="s">
        <v>143</v>
      </c>
      <c r="B148" s="32"/>
      <c r="C148" s="10"/>
      <c r="D148" s="32">
        <v>195.81</v>
      </c>
      <c r="E148" s="32">
        <v>204.96</v>
      </c>
      <c r="F148" s="5">
        <f t="shared" si="4"/>
        <v>9.1500000000000057</v>
      </c>
      <c r="G148" s="33"/>
      <c r="H148" s="5"/>
      <c r="I148" s="5"/>
      <c r="J148" s="7">
        <f t="shared" ref="J148:J151" si="5">+F148*H$5</f>
        <v>32.351785714285732</v>
      </c>
    </row>
    <row r="149" spans="1:11" x14ac:dyDescent="0.3">
      <c r="A149" s="68" t="s">
        <v>83</v>
      </c>
      <c r="B149" s="32"/>
      <c r="C149" s="10"/>
      <c r="D149" s="32">
        <v>243.31</v>
      </c>
      <c r="E149" s="32">
        <v>247.1</v>
      </c>
      <c r="F149" s="5">
        <f t="shared" si="4"/>
        <v>3.789999999999992</v>
      </c>
      <c r="G149" s="33"/>
      <c r="H149" s="5"/>
      <c r="I149" s="5"/>
      <c r="J149" s="7">
        <f t="shared" si="5"/>
        <v>13.400357142857114</v>
      </c>
    </row>
    <row r="150" spans="1:11" x14ac:dyDescent="0.3">
      <c r="A150" s="68" t="s">
        <v>144</v>
      </c>
      <c r="B150" s="32"/>
      <c r="C150" s="10"/>
      <c r="D150" s="32">
        <v>1043.93</v>
      </c>
      <c r="E150" s="32">
        <v>1071.17</v>
      </c>
      <c r="F150" s="5">
        <f t="shared" si="4"/>
        <v>27.240000000000009</v>
      </c>
      <c r="G150" s="33"/>
      <c r="H150" s="5"/>
      <c r="I150" s="5"/>
      <c r="J150" s="7">
        <f t="shared" si="5"/>
        <v>96.312857142857169</v>
      </c>
    </row>
    <row r="151" spans="1:11" x14ac:dyDescent="0.3">
      <c r="A151" s="68" t="s">
        <v>145</v>
      </c>
      <c r="B151" s="32"/>
      <c r="C151" s="10"/>
      <c r="D151" s="32">
        <v>493.52</v>
      </c>
      <c r="E151" s="32">
        <v>511.7</v>
      </c>
      <c r="F151" s="5">
        <f t="shared" si="4"/>
        <v>18.180000000000007</v>
      </c>
      <c r="G151" s="33"/>
      <c r="H151" s="5"/>
      <c r="I151" s="5"/>
      <c r="J151" s="7">
        <f t="shared" si="5"/>
        <v>64.279285714285734</v>
      </c>
    </row>
    <row r="152" spans="1:11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2378.0145546218491</v>
      </c>
      <c r="K152" s="56">
        <f>SUM(J83:J151)</f>
        <v>1756.374642857143</v>
      </c>
    </row>
    <row r="153" spans="1:11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2378.0145546218491</v>
      </c>
      <c r="K153" s="91">
        <f>SUM(K14:K152)</f>
        <v>2378.0145546218487</v>
      </c>
    </row>
    <row r="154" spans="1:11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1" x14ac:dyDescent="0.3">
      <c r="A155" s="73" t="s">
        <v>7</v>
      </c>
    </row>
    <row r="156" spans="1:11" x14ac:dyDescent="0.3">
      <c r="A156" s="73" t="s">
        <v>84</v>
      </c>
      <c r="G156" s="74" t="s">
        <v>279</v>
      </c>
    </row>
  </sheetData>
  <mergeCells count="23"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  <mergeCell ref="I27:I31"/>
    <mergeCell ref="B27:C31"/>
    <mergeCell ref="D27:D31"/>
    <mergeCell ref="E27:E31"/>
    <mergeCell ref="F27:F31"/>
    <mergeCell ref="G27:G31"/>
    <mergeCell ref="H27:H31"/>
  </mergeCells>
  <pageMargins left="0.46" right="0.44" top="0.74803149606299213" bottom="0.74803149606299213" header="0.31496062992125984" footer="0.31496062992125984"/>
  <pageSetup paperSize="9" scale="85" orientation="portrait" horizontalDpi="4294967293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zoomScale="91" zoomScaleNormal="91" workbookViewId="0">
      <selection sqref="A1:K157"/>
    </sheetView>
  </sheetViews>
  <sheetFormatPr baseColWidth="10" defaultRowHeight="14.4" x14ac:dyDescent="0.3"/>
  <cols>
    <col min="1" max="1" width="10.6640625" customWidth="1"/>
    <col min="2" max="2" width="27.33203125" customWidth="1"/>
    <col min="3" max="3" width="7.44140625" customWidth="1"/>
    <col min="4" max="4" width="12.33203125" customWidth="1"/>
    <col min="5" max="5" width="14.88671875" customWidth="1"/>
    <col min="9" max="9" width="1" hidden="1" customWidth="1"/>
    <col min="10" max="10" width="14.33203125" customWidth="1"/>
  </cols>
  <sheetData>
    <row r="1" spans="1:10" x14ac:dyDescent="0.3"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462.3</v>
      </c>
      <c r="G2" s="10">
        <v>33</v>
      </c>
      <c r="H2" s="10">
        <f>+F2/G2</f>
        <v>14.00909090909091</v>
      </c>
    </row>
    <row r="3" spans="1:10" x14ac:dyDescent="0.3">
      <c r="D3" s="122" t="s">
        <v>192</v>
      </c>
      <c r="E3" s="122">
        <v>16498</v>
      </c>
      <c r="F3" s="10">
        <v>10.7</v>
      </c>
      <c r="G3" s="10">
        <v>3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1806.5</v>
      </c>
      <c r="G4" s="10">
        <v>511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47" t="s">
        <v>220</v>
      </c>
      <c r="F5" s="122">
        <f>+F4+F3</f>
        <v>1817.2</v>
      </c>
      <c r="G5" s="122">
        <f>+G4+G3</f>
        <v>514</v>
      </c>
      <c r="H5" s="10">
        <f>+F5/G5</f>
        <v>3.5354085603112839</v>
      </c>
    </row>
    <row r="6" spans="1:10" x14ac:dyDescent="0.3">
      <c r="A6" s="15" t="s">
        <v>281</v>
      </c>
      <c r="B6" s="15"/>
      <c r="C6" s="15"/>
      <c r="D6" s="15"/>
      <c r="E6" s="15"/>
      <c r="F6" s="15">
        <f>+F2+F3+F4</f>
        <v>2279.5</v>
      </c>
      <c r="G6" s="15">
        <f>+G2+G3+G4</f>
        <v>547</v>
      </c>
      <c r="J6" s="138" t="s">
        <v>189</v>
      </c>
    </row>
    <row r="7" spans="1:10" x14ac:dyDescent="0.3">
      <c r="A7" s="58"/>
      <c r="B7" s="15"/>
      <c r="C7" s="58"/>
      <c r="D7" s="58"/>
      <c r="E7" s="58"/>
      <c r="F7" s="225" t="s">
        <v>151</v>
      </c>
      <c r="G7" s="225"/>
      <c r="H7" s="137">
        <f>+H2</f>
        <v>14.00909090909091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/>
      <c r="H8" s="137">
        <f>+H5</f>
        <v>3.5354085603112839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150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4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50.432727272727597</v>
      </c>
      <c r="H14" s="98"/>
      <c r="I14" s="98"/>
      <c r="J14" s="99">
        <v>5</v>
      </c>
    </row>
    <row r="15" spans="1:10" ht="15.6" thickTop="1" thickBot="1" x14ac:dyDescent="0.35">
      <c r="A15" s="104" t="s">
        <v>9</v>
      </c>
      <c r="B15" s="146" t="s">
        <v>214</v>
      </c>
      <c r="C15" s="154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10</v>
      </c>
    </row>
    <row r="16" spans="1:10" ht="15.6" thickTop="1" thickBot="1" x14ac:dyDescent="0.35">
      <c r="A16" s="104" t="s">
        <v>13</v>
      </c>
      <c r="B16" s="146" t="s">
        <v>215</v>
      </c>
      <c r="C16" s="154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10</v>
      </c>
    </row>
    <row r="17" spans="1:10" ht="15.6" thickTop="1" thickBot="1" x14ac:dyDescent="0.35">
      <c r="A17" s="103" t="s">
        <v>86</v>
      </c>
      <c r="B17" s="209" t="s">
        <v>212</v>
      </c>
      <c r="C17" s="210"/>
      <c r="D17" s="220">
        <v>222.23</v>
      </c>
      <c r="E17" s="220">
        <v>225.83</v>
      </c>
      <c r="F17" s="220">
        <f>+E17-D17</f>
        <v>3.6000000000000227</v>
      </c>
      <c r="G17" s="221"/>
      <c r="H17" s="102"/>
      <c r="I17" s="102"/>
      <c r="J17" s="99">
        <v>5</v>
      </c>
    </row>
    <row r="18" spans="1:10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4</v>
      </c>
    </row>
    <row r="19" spans="1:10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4</v>
      </c>
    </row>
    <row r="20" spans="1:10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4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9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23.49</v>
      </c>
      <c r="E22" s="94">
        <v>24.01</v>
      </c>
      <c r="F22" s="98">
        <f t="shared" ref="F22:F27" si="0">+E22-D22</f>
        <v>0.52000000000000313</v>
      </c>
      <c r="G22" s="95">
        <f>+F22*H2</f>
        <v>7.2847272727273165</v>
      </c>
      <c r="H22" s="95"/>
      <c r="I22" s="95"/>
      <c r="J22" s="99">
        <v>8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55.64</v>
      </c>
      <c r="E23" s="94">
        <v>56.28</v>
      </c>
      <c r="F23" s="98">
        <f t="shared" si="0"/>
        <v>0.64000000000000057</v>
      </c>
      <c r="G23" s="95">
        <f>+F23*H2</f>
        <v>8.9658181818181895</v>
      </c>
      <c r="H23" s="95"/>
      <c r="I23" s="95"/>
      <c r="J23" s="99">
        <v>9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18.37</v>
      </c>
      <c r="E24" s="94">
        <v>18.72</v>
      </c>
      <c r="F24" s="98">
        <f t="shared" si="0"/>
        <v>0.34999999999999787</v>
      </c>
      <c r="G24" s="95">
        <f>+F24*H2</f>
        <v>4.9031818181817881</v>
      </c>
      <c r="H24" s="95"/>
      <c r="I24" s="95"/>
      <c r="J24" s="99">
        <v>6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40.409999999999997</v>
      </c>
      <c r="E25" s="94">
        <v>44.22</v>
      </c>
      <c r="F25" s="98">
        <f t="shared" si="0"/>
        <v>3.8100000000000023</v>
      </c>
      <c r="G25" s="95">
        <f>+F25*H2</f>
        <v>53.374636363636398</v>
      </c>
      <c r="H25" s="95"/>
      <c r="I25" s="95"/>
      <c r="J25" s="99">
        <v>54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45.38</v>
      </c>
      <c r="E26" s="96">
        <v>45.99</v>
      </c>
      <c r="F26" s="98">
        <f t="shared" si="0"/>
        <v>0.60999999999999943</v>
      </c>
      <c r="G26" s="95">
        <f>+F26*H2</f>
        <v>8.5455454545454472</v>
      </c>
      <c r="H26" s="96"/>
      <c r="I26" s="96"/>
      <c r="J26" s="99">
        <v>9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209.22</v>
      </c>
      <c r="E27" s="227">
        <v>210.97</v>
      </c>
      <c r="F27" s="220">
        <f t="shared" si="0"/>
        <v>1.75</v>
      </c>
      <c r="G27" s="223">
        <f>+F27*H2</f>
        <v>24.515909090909091</v>
      </c>
      <c r="H27" s="223"/>
      <c r="I27" s="223"/>
      <c r="J27" s="99">
        <v>6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4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6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5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6</v>
      </c>
    </row>
    <row r="32" spans="1:10" ht="15.6" thickTop="1" thickBot="1" x14ac:dyDescent="0.35">
      <c r="A32" s="66" t="s">
        <v>92</v>
      </c>
      <c r="B32" s="6"/>
      <c r="C32" s="6"/>
      <c r="D32" s="6">
        <v>56.84</v>
      </c>
      <c r="E32" s="6">
        <v>57.26</v>
      </c>
      <c r="F32" s="5">
        <f>+E32-D32</f>
        <v>0.4199999999999946</v>
      </c>
      <c r="G32" s="5"/>
      <c r="H32" s="5"/>
      <c r="I32" s="5"/>
      <c r="J32" s="99">
        <f t="shared" ref="J32:J82" si="1">+F32*H$2</f>
        <v>5.8838181818181061</v>
      </c>
    </row>
    <row r="33" spans="1:10" ht="15.6" thickTop="1" thickBot="1" x14ac:dyDescent="0.35">
      <c r="A33" s="66" t="s">
        <v>93</v>
      </c>
      <c r="B33" s="6"/>
      <c r="C33" s="6"/>
      <c r="D33" s="6">
        <v>29.29</v>
      </c>
      <c r="E33" s="6">
        <v>29.72</v>
      </c>
      <c r="F33" s="5">
        <f t="shared" ref="F33:F96" si="2">+E33-D33</f>
        <v>0.42999999999999972</v>
      </c>
      <c r="G33" s="5"/>
      <c r="H33" s="5"/>
      <c r="I33" s="5"/>
      <c r="J33" s="99">
        <f t="shared" si="1"/>
        <v>6.0239090909090871</v>
      </c>
    </row>
    <row r="34" spans="1:10" ht="15.6" thickTop="1" thickBot="1" x14ac:dyDescent="0.35">
      <c r="A34" s="66" t="s">
        <v>94</v>
      </c>
      <c r="B34" s="32"/>
      <c r="C34" s="5"/>
      <c r="D34" s="32">
        <v>56.17</v>
      </c>
      <c r="E34" s="32">
        <v>56.68</v>
      </c>
      <c r="F34" s="5">
        <f t="shared" si="2"/>
        <v>0.50999999999999801</v>
      </c>
      <c r="G34" s="5"/>
      <c r="H34" s="5"/>
      <c r="I34" s="5"/>
      <c r="J34" s="99">
        <f t="shared" si="1"/>
        <v>7.1446363636363364</v>
      </c>
    </row>
    <row r="35" spans="1:10" ht="15.6" thickTop="1" thickBot="1" x14ac:dyDescent="0.35">
      <c r="A35" s="66" t="s">
        <v>95</v>
      </c>
      <c r="B35" s="32"/>
      <c r="C35" s="6"/>
      <c r="D35" s="32">
        <v>16.12</v>
      </c>
      <c r="E35" s="32">
        <v>16.66</v>
      </c>
      <c r="F35" s="5">
        <f t="shared" si="2"/>
        <v>0.53999999999999915</v>
      </c>
      <c r="G35" s="5"/>
      <c r="H35" s="5"/>
      <c r="I35" s="5"/>
      <c r="J35" s="99">
        <f t="shared" si="1"/>
        <v>7.5649090909090795</v>
      </c>
    </row>
    <row r="36" spans="1:10" ht="15.6" thickTop="1" thickBot="1" x14ac:dyDescent="0.35">
      <c r="A36" s="66" t="s">
        <v>96</v>
      </c>
      <c r="B36" s="32"/>
      <c r="C36" s="6"/>
      <c r="D36" s="32">
        <v>8.68</v>
      </c>
      <c r="E36" s="32">
        <v>8.89</v>
      </c>
      <c r="F36" s="5">
        <f t="shared" si="2"/>
        <v>0.21000000000000085</v>
      </c>
      <c r="G36" s="5"/>
      <c r="H36" s="5"/>
      <c r="I36" s="5"/>
      <c r="J36" s="99">
        <f t="shared" si="1"/>
        <v>2.9419090909091028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26.33</v>
      </c>
      <c r="E38" s="32">
        <v>27.03</v>
      </c>
      <c r="F38" s="5">
        <f t="shared" si="2"/>
        <v>0.70000000000000284</v>
      </c>
      <c r="G38" s="5"/>
      <c r="H38" s="5"/>
      <c r="I38" s="5"/>
      <c r="J38" s="99">
        <f t="shared" si="1"/>
        <v>9.8063636363636775</v>
      </c>
    </row>
    <row r="39" spans="1:10" ht="15.6" thickTop="1" thickBot="1" x14ac:dyDescent="0.35">
      <c r="A39" s="66" t="s">
        <v>99</v>
      </c>
      <c r="B39" s="32"/>
      <c r="C39" s="6"/>
      <c r="D39" s="32">
        <v>38.619999999999997</v>
      </c>
      <c r="E39" s="32">
        <v>39.21</v>
      </c>
      <c r="F39" s="5">
        <f t="shared" si="2"/>
        <v>0.59000000000000341</v>
      </c>
      <c r="G39" s="5"/>
      <c r="H39" s="5"/>
      <c r="I39" s="5"/>
      <c r="J39" s="99">
        <v>0</v>
      </c>
    </row>
    <row r="40" spans="1:10" ht="15.6" thickTop="1" thickBot="1" x14ac:dyDescent="0.35">
      <c r="A40" s="66" t="s">
        <v>100</v>
      </c>
      <c r="B40" s="32"/>
      <c r="C40" s="6"/>
      <c r="D40" s="32">
        <v>14.84</v>
      </c>
      <c r="E40" s="32">
        <v>14.84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2.2599999999999998</v>
      </c>
      <c r="E41" s="32">
        <v>2.46</v>
      </c>
      <c r="F41" s="5">
        <f t="shared" si="2"/>
        <v>0.20000000000000018</v>
      </c>
      <c r="G41" s="5"/>
      <c r="H41" s="5"/>
      <c r="I41" s="5"/>
      <c r="J41" s="99">
        <f t="shared" si="1"/>
        <v>2.8018181818181844</v>
      </c>
    </row>
    <row r="42" spans="1:10" ht="15.6" thickTop="1" thickBot="1" x14ac:dyDescent="0.35">
      <c r="A42" s="66" t="s">
        <v>102</v>
      </c>
      <c r="B42" s="32"/>
      <c r="C42" s="6"/>
      <c r="D42" s="32">
        <v>4.16</v>
      </c>
      <c r="E42" s="32">
        <v>4.25</v>
      </c>
      <c r="F42" s="5">
        <f t="shared" si="2"/>
        <v>8.9999999999999858E-2</v>
      </c>
      <c r="G42" s="5"/>
      <c r="H42" s="5"/>
      <c r="I42" s="5"/>
      <c r="J42" s="99">
        <f t="shared" si="1"/>
        <v>1.2608181818181798</v>
      </c>
    </row>
    <row r="43" spans="1:10" ht="15.6" thickTop="1" thickBot="1" x14ac:dyDescent="0.35">
      <c r="A43" s="66" t="s">
        <v>103</v>
      </c>
      <c r="B43" s="32"/>
      <c r="C43" s="6"/>
      <c r="D43" s="32">
        <v>26.93</v>
      </c>
      <c r="E43" s="32">
        <v>27.6</v>
      </c>
      <c r="F43" s="5">
        <f t="shared" si="2"/>
        <v>0.67000000000000171</v>
      </c>
      <c r="G43" s="5"/>
      <c r="H43" s="5"/>
      <c r="I43" s="5"/>
      <c r="J43" s="99">
        <f t="shared" si="1"/>
        <v>9.3860909090909335</v>
      </c>
    </row>
    <row r="44" spans="1:10" ht="15.6" thickTop="1" thickBot="1" x14ac:dyDescent="0.35">
      <c r="A44" s="66" t="s">
        <v>104</v>
      </c>
      <c r="B44" s="32"/>
      <c r="C44" s="10"/>
      <c r="D44" s="32">
        <v>54.68</v>
      </c>
      <c r="E44" s="32">
        <v>55.48</v>
      </c>
      <c r="F44" s="5">
        <f t="shared" si="2"/>
        <v>0.79999999999999716</v>
      </c>
      <c r="G44" s="5"/>
      <c r="H44" s="5"/>
      <c r="I44" s="5"/>
      <c r="J44" s="99">
        <f t="shared" si="1"/>
        <v>11.207272727272688</v>
      </c>
    </row>
    <row r="45" spans="1:10" ht="15.6" thickTop="1" thickBot="1" x14ac:dyDescent="0.35">
      <c r="A45" s="66" t="s">
        <v>105</v>
      </c>
      <c r="B45" s="32"/>
      <c r="C45" s="10"/>
      <c r="D45" s="32">
        <v>96.5</v>
      </c>
      <c r="E45" s="32">
        <v>99.17</v>
      </c>
      <c r="F45" s="5">
        <f>+E45-D45</f>
        <v>2.6700000000000017</v>
      </c>
      <c r="G45" s="5"/>
      <c r="H45" s="5"/>
      <c r="I45" s="5"/>
      <c r="J45" s="99">
        <f t="shared" si="1"/>
        <v>37.404272727272755</v>
      </c>
    </row>
    <row r="46" spans="1:10" ht="15.6" thickTop="1" thickBot="1" x14ac:dyDescent="0.35">
      <c r="A46" s="66" t="s">
        <v>106</v>
      </c>
      <c r="B46" s="32"/>
      <c r="C46" s="10"/>
      <c r="D46" s="32">
        <v>89.77</v>
      </c>
      <c r="E46" s="32">
        <v>98.74</v>
      </c>
      <c r="F46" s="5">
        <f t="shared" si="2"/>
        <v>8.9699999999999989</v>
      </c>
      <c r="G46" s="5"/>
      <c r="H46" s="5"/>
      <c r="I46" s="5"/>
      <c r="J46" s="99">
        <v>121</v>
      </c>
    </row>
    <row r="47" spans="1:10" ht="15.6" thickTop="1" thickBot="1" x14ac:dyDescent="0.35">
      <c r="A47" s="66" t="s">
        <v>18</v>
      </c>
      <c r="B47" s="32"/>
      <c r="C47" s="10"/>
      <c r="D47" s="32">
        <v>2.12</v>
      </c>
      <c r="E47" s="32">
        <v>2.12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93.78</v>
      </c>
      <c r="E48" s="32">
        <v>93.78</v>
      </c>
      <c r="F48" s="5">
        <f t="shared" si="2"/>
        <v>0</v>
      </c>
      <c r="G48" s="5"/>
      <c r="H48" s="5"/>
      <c r="I48" s="5"/>
      <c r="J48" s="99">
        <f t="shared" si="1"/>
        <v>0</v>
      </c>
    </row>
    <row r="49" spans="1:10" ht="15.6" thickTop="1" thickBot="1" x14ac:dyDescent="0.35">
      <c r="A49" s="66" t="s">
        <v>107</v>
      </c>
      <c r="B49" s="32"/>
      <c r="C49" s="10"/>
      <c r="D49" s="32">
        <v>72.150000000000006</v>
      </c>
      <c r="E49" s="32">
        <v>74.37</v>
      </c>
      <c r="F49" s="5">
        <f t="shared" si="2"/>
        <v>2.2199999999999989</v>
      </c>
      <c r="G49" s="5"/>
      <c r="H49" s="5"/>
      <c r="I49" s="5"/>
      <c r="J49" s="99">
        <f t="shared" si="1"/>
        <v>31.100181818181802</v>
      </c>
    </row>
    <row r="50" spans="1:10" ht="15.6" thickTop="1" thickBot="1" x14ac:dyDescent="0.35">
      <c r="A50" s="66" t="s">
        <v>108</v>
      </c>
      <c r="B50" s="32"/>
      <c r="C50" s="10"/>
      <c r="D50" s="32">
        <v>7.04</v>
      </c>
      <c r="E50" s="32">
        <v>7.04</v>
      </c>
      <c r="F50" s="5">
        <f t="shared" si="2"/>
        <v>0</v>
      </c>
      <c r="G50" s="5"/>
      <c r="H50" s="5"/>
      <c r="I50" s="5"/>
      <c r="J50" s="99">
        <f t="shared" si="1"/>
        <v>0</v>
      </c>
    </row>
    <row r="51" spans="1:10" ht="15.6" thickTop="1" thickBot="1" x14ac:dyDescent="0.35">
      <c r="A51" s="66" t="s">
        <v>20</v>
      </c>
      <c r="B51" s="32"/>
      <c r="C51" s="10"/>
      <c r="D51" s="32">
        <v>48.29</v>
      </c>
      <c r="E51" s="32">
        <v>53.91</v>
      </c>
      <c r="F51" s="5">
        <f t="shared" si="2"/>
        <v>5.6199999999999974</v>
      </c>
      <c r="G51" s="5"/>
      <c r="H51" s="5"/>
      <c r="I51" s="5"/>
      <c r="J51" s="99">
        <v>49</v>
      </c>
    </row>
    <row r="52" spans="1:10" ht="15.6" thickTop="1" thickBot="1" x14ac:dyDescent="0.35">
      <c r="A52" s="66" t="s">
        <v>21</v>
      </c>
      <c r="B52" s="32"/>
      <c r="C52" s="10"/>
      <c r="D52" s="32">
        <v>12</v>
      </c>
      <c r="E52" s="32">
        <v>12.6</v>
      </c>
      <c r="F52" s="5">
        <f t="shared" si="2"/>
        <v>0.59999999999999964</v>
      </c>
      <c r="G52" s="5"/>
      <c r="H52" s="5"/>
      <c r="I52" s="5"/>
      <c r="J52" s="99">
        <f t="shared" si="1"/>
        <v>8.4054545454545408</v>
      </c>
    </row>
    <row r="53" spans="1:10" ht="15.6" thickTop="1" thickBot="1" x14ac:dyDescent="0.35">
      <c r="A53" s="66" t="s">
        <v>22</v>
      </c>
      <c r="B53" s="32"/>
      <c r="C53" s="10"/>
      <c r="D53" s="32">
        <v>78.38</v>
      </c>
      <c r="E53" s="32">
        <v>80.36</v>
      </c>
      <c r="F53" s="5">
        <f t="shared" si="2"/>
        <v>1.980000000000004</v>
      </c>
      <c r="G53" s="5"/>
      <c r="H53" s="5"/>
      <c r="I53" s="5"/>
      <c r="J53" s="99">
        <f t="shared" si="1"/>
        <v>27.738000000000056</v>
      </c>
    </row>
    <row r="54" spans="1:10" ht="15.6" thickTop="1" thickBot="1" x14ac:dyDescent="0.35">
      <c r="A54" s="66" t="s">
        <v>23</v>
      </c>
      <c r="B54" s="32"/>
      <c r="C54" s="10"/>
      <c r="D54" s="32">
        <v>16.850000000000001</v>
      </c>
      <c r="E54" s="32">
        <v>17.77</v>
      </c>
      <c r="F54" s="5">
        <f t="shared" si="2"/>
        <v>0.91999999999999815</v>
      </c>
      <c r="G54" s="5"/>
      <c r="H54" s="5"/>
      <c r="I54" s="5"/>
      <c r="J54" s="99">
        <f t="shared" si="1"/>
        <v>12.888363636363611</v>
      </c>
    </row>
    <row r="55" spans="1:10" ht="15.6" thickTop="1" thickBot="1" x14ac:dyDescent="0.35">
      <c r="A55" s="66" t="s">
        <v>24</v>
      </c>
      <c r="B55" s="32"/>
      <c r="C55" s="10"/>
      <c r="D55" s="32">
        <v>15.59</v>
      </c>
      <c r="E55" s="32">
        <v>16.079999999999998</v>
      </c>
      <c r="F55" s="5">
        <f t="shared" si="2"/>
        <v>0.48999999999999844</v>
      </c>
      <c r="G55" s="5"/>
      <c r="H55" s="5"/>
      <c r="I55" s="5"/>
      <c r="J55" s="99">
        <f t="shared" si="1"/>
        <v>6.8644545454545236</v>
      </c>
    </row>
    <row r="56" spans="1:10" ht="15.6" thickTop="1" thickBot="1" x14ac:dyDescent="0.35">
      <c r="A56" s="66" t="s">
        <v>25</v>
      </c>
      <c r="B56" s="32"/>
      <c r="C56" s="10"/>
      <c r="D56" s="32">
        <v>2.86</v>
      </c>
      <c r="E56" s="32">
        <v>2.86</v>
      </c>
      <c r="F56" s="5">
        <f t="shared" si="2"/>
        <v>0</v>
      </c>
      <c r="G56" s="5"/>
      <c r="H56" s="5"/>
      <c r="I56" s="5"/>
      <c r="J56" s="99">
        <f t="shared" si="1"/>
        <v>0</v>
      </c>
    </row>
    <row r="57" spans="1:10" ht="15.6" thickTop="1" thickBot="1" x14ac:dyDescent="0.35">
      <c r="A57" s="66" t="s">
        <v>26</v>
      </c>
      <c r="B57" s="32"/>
      <c r="C57" s="10"/>
      <c r="D57" s="32">
        <v>30.18</v>
      </c>
      <c r="E57" s="32">
        <v>31.04</v>
      </c>
      <c r="F57" s="5">
        <f t="shared" si="2"/>
        <v>0.85999999999999943</v>
      </c>
      <c r="G57" s="5"/>
      <c r="H57" s="5"/>
      <c r="I57" s="5"/>
      <c r="J57" s="99">
        <f t="shared" si="1"/>
        <v>12.047818181818174</v>
      </c>
    </row>
    <row r="58" spans="1:10" ht="15.6" thickTop="1" thickBot="1" x14ac:dyDescent="0.35">
      <c r="A58" s="66" t="s">
        <v>27</v>
      </c>
      <c r="B58" s="32"/>
      <c r="C58" s="10"/>
      <c r="D58" s="32">
        <v>41.3</v>
      </c>
      <c r="E58" s="32">
        <v>42.27</v>
      </c>
      <c r="F58" s="5">
        <f t="shared" si="2"/>
        <v>0.97000000000000597</v>
      </c>
      <c r="G58" s="5"/>
      <c r="H58" s="5"/>
      <c r="I58" s="5"/>
      <c r="J58" s="99">
        <f t="shared" si="1"/>
        <v>13.588818181818265</v>
      </c>
    </row>
    <row r="59" spans="1:10" ht="15.6" thickTop="1" thickBot="1" x14ac:dyDescent="0.35">
      <c r="A59" s="66" t="s">
        <v>109</v>
      </c>
      <c r="B59" s="32"/>
      <c r="C59" s="10"/>
      <c r="D59" s="32">
        <v>1.4</v>
      </c>
      <c r="E59" s="32">
        <v>1.4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0" ht="15.6" thickTop="1" thickBot="1" x14ac:dyDescent="0.35">
      <c r="A60" s="66" t="s">
        <v>28</v>
      </c>
      <c r="B60" s="32"/>
      <c r="C60" s="10"/>
      <c r="D60" s="32">
        <v>11.02</v>
      </c>
      <c r="E60" s="32">
        <v>11.36</v>
      </c>
      <c r="F60" s="5">
        <f t="shared" si="2"/>
        <v>0.33999999999999986</v>
      </c>
      <c r="G60" s="5"/>
      <c r="H60" s="5"/>
      <c r="I60" s="5"/>
      <c r="J60" s="99">
        <f t="shared" si="1"/>
        <v>4.7630909090909075</v>
      </c>
    </row>
    <row r="61" spans="1:10" ht="15.6" thickTop="1" thickBot="1" x14ac:dyDescent="0.35">
      <c r="A61" s="66" t="s">
        <v>29</v>
      </c>
      <c r="B61" s="32"/>
      <c r="C61" s="10"/>
      <c r="D61" s="32">
        <v>35.049999999999997</v>
      </c>
      <c r="E61" s="32">
        <v>35.049999999999997</v>
      </c>
      <c r="F61" s="5">
        <f t="shared" si="2"/>
        <v>0</v>
      </c>
      <c r="G61" s="5"/>
      <c r="H61" s="5"/>
      <c r="I61" s="5"/>
      <c r="J61" s="99">
        <f t="shared" si="1"/>
        <v>0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26.44</v>
      </c>
      <c r="E63" s="32">
        <v>30.29</v>
      </c>
      <c r="F63" s="5">
        <f t="shared" si="2"/>
        <v>3.8499999999999979</v>
      </c>
      <c r="G63" s="5"/>
      <c r="H63" s="5"/>
      <c r="I63" s="5"/>
      <c r="J63" s="99">
        <v>45</v>
      </c>
    </row>
    <row r="64" spans="1:10" ht="15.6" thickTop="1" thickBot="1" x14ac:dyDescent="0.35">
      <c r="A64" s="66" t="s">
        <v>32</v>
      </c>
      <c r="B64" s="32"/>
      <c r="C64" s="10"/>
      <c r="D64" s="32">
        <v>47.38</v>
      </c>
      <c r="E64" s="32">
        <v>47.76</v>
      </c>
      <c r="F64" s="5">
        <f t="shared" si="2"/>
        <v>0.37999999999999545</v>
      </c>
      <c r="G64" s="5"/>
      <c r="H64" s="5"/>
      <c r="I64" s="5"/>
      <c r="J64" s="99">
        <f t="shared" si="1"/>
        <v>5.3234545454544824</v>
      </c>
    </row>
    <row r="65" spans="1:10" ht="15.6" thickTop="1" thickBot="1" x14ac:dyDescent="0.35">
      <c r="A65" s="66" t="s">
        <v>33</v>
      </c>
      <c r="B65" s="32"/>
      <c r="C65" s="10"/>
      <c r="D65" s="32">
        <v>26.42</v>
      </c>
      <c r="E65" s="32">
        <v>26.89</v>
      </c>
      <c r="F65" s="5">
        <f t="shared" si="2"/>
        <v>0.46999999999999886</v>
      </c>
      <c r="G65" s="5"/>
      <c r="H65" s="5"/>
      <c r="I65" s="5"/>
      <c r="J65" s="99">
        <f t="shared" si="1"/>
        <v>6.5842727272727117</v>
      </c>
    </row>
    <row r="66" spans="1:10" ht="15.6" thickTop="1" thickBot="1" x14ac:dyDescent="0.35">
      <c r="A66" s="66" t="s">
        <v>34</v>
      </c>
      <c r="B66" s="32"/>
      <c r="C66" s="10"/>
      <c r="D66" s="32">
        <v>21.53</v>
      </c>
      <c r="E66" s="32">
        <v>22.03</v>
      </c>
      <c r="F66" s="5">
        <f t="shared" si="2"/>
        <v>0.5</v>
      </c>
      <c r="G66" s="5"/>
      <c r="H66" s="5"/>
      <c r="I66" s="5"/>
      <c r="J66" s="99">
        <f t="shared" si="1"/>
        <v>7.0045454545454549</v>
      </c>
    </row>
    <row r="67" spans="1:10" ht="15.6" thickTop="1" thickBot="1" x14ac:dyDescent="0.35">
      <c r="A67" s="66" t="s">
        <v>110</v>
      </c>
      <c r="B67" s="32"/>
      <c r="C67" s="10"/>
      <c r="D67" s="32">
        <v>1.25</v>
      </c>
      <c r="E67" s="32">
        <v>1.25</v>
      </c>
      <c r="F67" s="5">
        <f t="shared" si="2"/>
        <v>0</v>
      </c>
      <c r="G67" s="5"/>
      <c r="H67" s="5"/>
      <c r="I67" s="5"/>
      <c r="J67" s="99">
        <f t="shared" si="1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61.61</v>
      </c>
      <c r="E68" s="32">
        <v>62.25</v>
      </c>
      <c r="F68" s="5">
        <f t="shared" si="2"/>
        <v>0.64000000000000057</v>
      </c>
      <c r="G68" s="5"/>
      <c r="H68" s="5"/>
      <c r="I68" s="5"/>
      <c r="J68" s="99">
        <f t="shared" si="1"/>
        <v>8.9658181818181895</v>
      </c>
    </row>
    <row r="69" spans="1:10" ht="15.6" thickTop="1" thickBot="1" x14ac:dyDescent="0.35">
      <c r="A69" s="66" t="s">
        <v>111</v>
      </c>
      <c r="B69" s="32"/>
      <c r="C69" s="10"/>
      <c r="D69" s="32">
        <v>1.51</v>
      </c>
      <c r="E69" s="32">
        <v>1.89</v>
      </c>
      <c r="F69" s="5">
        <f t="shared" si="2"/>
        <v>0.37999999999999989</v>
      </c>
      <c r="G69" s="5"/>
      <c r="H69" s="5"/>
      <c r="I69" s="5"/>
      <c r="J69" s="99">
        <f t="shared" si="1"/>
        <v>5.3234545454545446</v>
      </c>
    </row>
    <row r="70" spans="1:10" ht="15.6" thickTop="1" thickBot="1" x14ac:dyDescent="0.35">
      <c r="A70" s="66" t="s">
        <v>36</v>
      </c>
      <c r="B70" s="32"/>
      <c r="C70" s="10"/>
      <c r="D70" s="32">
        <v>58.41</v>
      </c>
      <c r="E70" s="32">
        <v>58.83</v>
      </c>
      <c r="F70" s="5">
        <f t="shared" si="2"/>
        <v>0.42000000000000171</v>
      </c>
      <c r="G70" s="5"/>
      <c r="H70" s="5"/>
      <c r="I70" s="5"/>
      <c r="J70" s="99">
        <f t="shared" si="1"/>
        <v>5.8838181818182056</v>
      </c>
    </row>
    <row r="71" spans="1:10" ht="15.6" thickTop="1" thickBot="1" x14ac:dyDescent="0.35">
      <c r="A71" s="66" t="s">
        <v>37</v>
      </c>
      <c r="B71" s="32"/>
      <c r="C71" s="10"/>
      <c r="D71" s="32">
        <v>25.24</v>
      </c>
      <c r="E71" s="32">
        <v>25.33</v>
      </c>
      <c r="F71" s="5">
        <f t="shared" si="2"/>
        <v>8.9999999999999858E-2</v>
      </c>
      <c r="G71" s="5"/>
      <c r="H71" s="5"/>
      <c r="I71" s="5"/>
      <c r="J71" s="99">
        <f t="shared" si="1"/>
        <v>1.2608181818181798</v>
      </c>
    </row>
    <row r="72" spans="1:10" ht="15.6" thickTop="1" thickBot="1" x14ac:dyDescent="0.35">
      <c r="A72" s="66" t="s">
        <v>38</v>
      </c>
      <c r="B72" s="32"/>
      <c r="C72" s="10"/>
      <c r="D72" s="32">
        <v>4</v>
      </c>
      <c r="E72" s="32">
        <v>4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1.53</v>
      </c>
      <c r="E73" s="32">
        <v>1.53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4.4000000000000004</v>
      </c>
      <c r="E74" s="32">
        <v>4.4000000000000004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1.27</v>
      </c>
      <c r="E75" s="32">
        <v>1.27</v>
      </c>
      <c r="F75" s="5">
        <f t="shared" si="2"/>
        <v>0</v>
      </c>
      <c r="G75" s="5"/>
      <c r="H75" s="5"/>
      <c r="I75" s="5"/>
      <c r="J75" s="99">
        <f t="shared" si="1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20.69</v>
      </c>
      <c r="E76" s="32">
        <v>21.06</v>
      </c>
      <c r="F76" s="5">
        <f t="shared" si="2"/>
        <v>0.36999999999999744</v>
      </c>
      <c r="G76" s="5"/>
      <c r="H76" s="5"/>
      <c r="I76" s="5"/>
      <c r="J76" s="99">
        <f t="shared" si="1"/>
        <v>5.1833636363636009</v>
      </c>
    </row>
    <row r="77" spans="1:10" ht="15.6" thickTop="1" thickBot="1" x14ac:dyDescent="0.35">
      <c r="A77" s="66" t="s">
        <v>114</v>
      </c>
      <c r="B77" s="32"/>
      <c r="C77" s="10"/>
      <c r="D77" s="32">
        <v>10.15</v>
      </c>
      <c r="E77" s="32">
        <v>10.15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3.45</v>
      </c>
      <c r="E78" s="32">
        <v>3.45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5.71</v>
      </c>
      <c r="E79" s="32">
        <v>5.71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4.96</v>
      </c>
      <c r="E80" s="32">
        <v>4.96</v>
      </c>
      <c r="F80" s="5">
        <f t="shared" si="2"/>
        <v>0</v>
      </c>
      <c r="G80" s="5"/>
      <c r="H80" s="5"/>
      <c r="I80" s="5"/>
      <c r="J80" s="99">
        <f t="shared" si="1"/>
        <v>0</v>
      </c>
    </row>
    <row r="81" spans="1:11" ht="15.6" thickTop="1" thickBot="1" x14ac:dyDescent="0.35">
      <c r="A81" s="66" t="s">
        <v>42</v>
      </c>
      <c r="B81" s="32"/>
      <c r="C81" s="10"/>
      <c r="D81" s="32">
        <v>9.83</v>
      </c>
      <c r="E81" s="32">
        <v>9.83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1.57</v>
      </c>
      <c r="E82" s="32">
        <v>1.57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643.35154545454566</v>
      </c>
    </row>
    <row r="83" spans="1:11" x14ac:dyDescent="0.3">
      <c r="A83" s="68" t="s">
        <v>43</v>
      </c>
      <c r="B83" s="32"/>
      <c r="C83" s="10"/>
      <c r="D83" s="32">
        <v>277.77999999999997</v>
      </c>
      <c r="E83" s="32">
        <v>285.16000000000003</v>
      </c>
      <c r="F83" s="5">
        <f t="shared" si="2"/>
        <v>7.3800000000000523</v>
      </c>
      <c r="G83" s="5"/>
      <c r="H83" s="5"/>
      <c r="I83" s="5"/>
      <c r="J83" s="7">
        <f>+F83*H$5</f>
        <v>26.09131517509746</v>
      </c>
    </row>
    <row r="84" spans="1:11" x14ac:dyDescent="0.3">
      <c r="A84" s="68" t="s">
        <v>44</v>
      </c>
      <c r="B84" s="32"/>
      <c r="C84" s="10"/>
      <c r="D84" s="32">
        <v>300.42</v>
      </c>
      <c r="E84" s="32">
        <v>307.35000000000002</v>
      </c>
      <c r="F84" s="5">
        <f t="shared" si="2"/>
        <v>6.9300000000000068</v>
      </c>
      <c r="G84" s="33"/>
      <c r="H84" s="5"/>
      <c r="I84" s="5"/>
      <c r="J84" s="7">
        <f t="shared" ref="J84:J147" si="3">+F84*H$5</f>
        <v>24.500381322957221</v>
      </c>
    </row>
    <row r="85" spans="1:11" x14ac:dyDescent="0.3">
      <c r="A85" s="68" t="s">
        <v>118</v>
      </c>
      <c r="B85" s="32"/>
      <c r="C85" s="10"/>
      <c r="D85" s="32">
        <v>396.24</v>
      </c>
      <c r="E85" s="32">
        <v>406.59</v>
      </c>
      <c r="F85" s="5">
        <f t="shared" si="2"/>
        <v>10.349999999999966</v>
      </c>
      <c r="G85" s="33"/>
      <c r="H85" s="5"/>
      <c r="I85" s="5"/>
      <c r="J85" s="7">
        <f t="shared" si="3"/>
        <v>36.591478599221666</v>
      </c>
    </row>
    <row r="86" spans="1:11" x14ac:dyDescent="0.3">
      <c r="A86" s="68" t="s">
        <v>119</v>
      </c>
      <c r="B86" s="32"/>
      <c r="C86" s="10"/>
      <c r="D86" s="32">
        <v>128.72999999999999</v>
      </c>
      <c r="E86" s="32">
        <v>133</v>
      </c>
      <c r="F86" s="5">
        <f t="shared" si="2"/>
        <v>4.2700000000000102</v>
      </c>
      <c r="G86" s="33"/>
      <c r="H86" s="5"/>
      <c r="I86" s="5"/>
      <c r="J86" s="7">
        <f t="shared" si="3"/>
        <v>15.096194552529219</v>
      </c>
    </row>
    <row r="87" spans="1:11" x14ac:dyDescent="0.3">
      <c r="A87" s="68" t="s">
        <v>45</v>
      </c>
      <c r="B87" s="32"/>
      <c r="C87" s="10"/>
      <c r="D87" s="32">
        <v>221.83</v>
      </c>
      <c r="E87" s="32">
        <v>226.74</v>
      </c>
      <c r="F87" s="5">
        <f t="shared" si="2"/>
        <v>4.9099999999999966</v>
      </c>
      <c r="G87" s="33"/>
      <c r="H87" s="5"/>
      <c r="I87" s="5"/>
      <c r="J87" s="7">
        <f t="shared" si="3"/>
        <v>17.358856031128393</v>
      </c>
    </row>
    <row r="88" spans="1:11" x14ac:dyDescent="0.3">
      <c r="A88" s="68" t="s">
        <v>46</v>
      </c>
      <c r="B88" s="32"/>
      <c r="C88" s="10"/>
      <c r="D88" s="32">
        <v>425.32</v>
      </c>
      <c r="E88" s="32">
        <v>429.7</v>
      </c>
      <c r="F88" s="5">
        <f t="shared" si="2"/>
        <v>4.3799999999999955</v>
      </c>
      <c r="G88" s="33"/>
      <c r="H88" s="5"/>
      <c r="I88" s="5"/>
      <c r="J88" s="7">
        <f t="shared" si="3"/>
        <v>15.485089494163407</v>
      </c>
    </row>
    <row r="89" spans="1:11" x14ac:dyDescent="0.3">
      <c r="A89" s="68" t="s">
        <v>47</v>
      </c>
      <c r="B89" s="32"/>
      <c r="C89" s="10"/>
      <c r="D89" s="32">
        <v>106.72</v>
      </c>
      <c r="E89" s="32">
        <v>111.8</v>
      </c>
      <c r="F89" s="5">
        <f t="shared" si="2"/>
        <v>5.0799999999999983</v>
      </c>
      <c r="G89" s="33"/>
      <c r="H89" s="5"/>
      <c r="I89" s="5"/>
      <c r="J89" s="7">
        <f t="shared" si="3"/>
        <v>17.959875486381318</v>
      </c>
    </row>
    <row r="90" spans="1:11" x14ac:dyDescent="0.3">
      <c r="A90" s="68" t="s">
        <v>48</v>
      </c>
      <c r="B90" s="32"/>
      <c r="C90" s="10"/>
      <c r="D90" s="32">
        <v>388.88</v>
      </c>
      <c r="E90" s="32">
        <v>394.98</v>
      </c>
      <c r="F90" s="5">
        <f t="shared" si="2"/>
        <v>6.1000000000000227</v>
      </c>
      <c r="G90" s="33"/>
      <c r="H90" s="5"/>
      <c r="I90" s="5"/>
      <c r="J90" s="7">
        <f t="shared" si="3"/>
        <v>21.565992217898913</v>
      </c>
    </row>
    <row r="91" spans="1:11" x14ac:dyDescent="0.3">
      <c r="A91" s="68" t="s">
        <v>49</v>
      </c>
      <c r="B91" s="32"/>
      <c r="C91" s="10"/>
      <c r="D91" s="32">
        <v>458.07</v>
      </c>
      <c r="E91" s="32">
        <v>461.64</v>
      </c>
      <c r="F91" s="5">
        <f t="shared" si="2"/>
        <v>3.5699999999999932</v>
      </c>
      <c r="G91" s="33"/>
      <c r="H91" s="5"/>
      <c r="I91" s="5"/>
      <c r="J91" s="7">
        <f t="shared" si="3"/>
        <v>12.621408560311259</v>
      </c>
    </row>
    <row r="92" spans="1:11" x14ac:dyDescent="0.3">
      <c r="A92" s="68" t="s">
        <v>50</v>
      </c>
      <c r="B92" s="32"/>
      <c r="C92" s="10"/>
      <c r="D92" s="32">
        <v>620.12</v>
      </c>
      <c r="E92" s="32">
        <v>624.55999999999995</v>
      </c>
      <c r="F92" s="5">
        <f t="shared" si="2"/>
        <v>4.4399999999999409</v>
      </c>
      <c r="G92" s="33"/>
      <c r="H92" s="5"/>
      <c r="I92" s="5"/>
      <c r="J92" s="7">
        <f t="shared" si="3"/>
        <v>15.697214007781891</v>
      </c>
    </row>
    <row r="93" spans="1:11" x14ac:dyDescent="0.3">
      <c r="A93" s="68" t="s">
        <v>51</v>
      </c>
      <c r="B93" s="32"/>
      <c r="C93" s="10"/>
      <c r="D93" s="32">
        <v>223.77</v>
      </c>
      <c r="E93" s="32">
        <v>232.11</v>
      </c>
      <c r="F93" s="5">
        <f t="shared" si="2"/>
        <v>8.3400000000000034</v>
      </c>
      <c r="G93" s="33"/>
      <c r="H93" s="5"/>
      <c r="I93" s="5"/>
      <c r="J93" s="7">
        <f t="shared" si="3"/>
        <v>29.48530739299612</v>
      </c>
    </row>
    <row r="94" spans="1:11" x14ac:dyDescent="0.3">
      <c r="A94" s="68" t="s">
        <v>52</v>
      </c>
      <c r="B94" s="32"/>
      <c r="C94" s="10"/>
      <c r="D94" s="32">
        <v>174.81</v>
      </c>
      <c r="E94" s="32">
        <v>181.61</v>
      </c>
      <c r="F94" s="5">
        <f t="shared" si="2"/>
        <v>6.8000000000000114</v>
      </c>
      <c r="G94" s="33"/>
      <c r="H94" s="5"/>
      <c r="I94" s="5"/>
      <c r="J94" s="7">
        <f t="shared" si="3"/>
        <v>24.04077821011677</v>
      </c>
    </row>
    <row r="95" spans="1:11" x14ac:dyDescent="0.3">
      <c r="A95" s="68" t="s">
        <v>120</v>
      </c>
      <c r="B95" s="32"/>
      <c r="C95" s="10"/>
      <c r="D95" s="32">
        <v>704.32</v>
      </c>
      <c r="E95" s="32">
        <v>718.02</v>
      </c>
      <c r="F95" s="5">
        <f t="shared" si="2"/>
        <v>13.699999999999932</v>
      </c>
      <c r="G95" s="33"/>
      <c r="H95" s="5"/>
      <c r="I95" s="5"/>
      <c r="J95" s="7">
        <f t="shared" si="3"/>
        <v>48.435097276264351</v>
      </c>
    </row>
    <row r="96" spans="1:11" x14ac:dyDescent="0.3">
      <c r="A96" s="68" t="s">
        <v>53</v>
      </c>
      <c r="B96" s="32"/>
      <c r="C96" s="10"/>
      <c r="D96" s="32">
        <v>296.07</v>
      </c>
      <c r="E96" s="32">
        <v>302.45999999999998</v>
      </c>
      <c r="F96" s="5">
        <f t="shared" si="2"/>
        <v>6.3899999999999864</v>
      </c>
      <c r="G96" s="33"/>
      <c r="H96" s="5"/>
      <c r="I96" s="5"/>
      <c r="J96" s="7">
        <f t="shared" si="3"/>
        <v>22.591260700389057</v>
      </c>
    </row>
    <row r="97" spans="1:11" x14ac:dyDescent="0.3">
      <c r="A97" s="68" t="s">
        <v>121</v>
      </c>
      <c r="B97" s="32"/>
      <c r="C97" s="10"/>
      <c r="D97" s="32">
        <v>195.36</v>
      </c>
      <c r="E97" s="32">
        <v>198.61</v>
      </c>
      <c r="F97" s="5">
        <f t="shared" ref="F97:F151" si="4">+E97-D97</f>
        <v>3.25</v>
      </c>
      <c r="G97" s="33"/>
      <c r="H97" s="5"/>
      <c r="I97" s="5"/>
      <c r="J97" s="7">
        <f t="shared" si="3"/>
        <v>11.490077821011672</v>
      </c>
    </row>
    <row r="98" spans="1:11" x14ac:dyDescent="0.3">
      <c r="A98" s="68" t="s">
        <v>54</v>
      </c>
      <c r="B98" s="32"/>
      <c r="C98" s="10"/>
      <c r="D98" s="32">
        <v>179.22</v>
      </c>
      <c r="E98" s="32">
        <v>182.89</v>
      </c>
      <c r="F98" s="5">
        <f t="shared" si="4"/>
        <v>3.6699999999999875</v>
      </c>
      <c r="G98" s="33"/>
      <c r="H98" s="5"/>
      <c r="I98" s="5"/>
      <c r="J98" s="7">
        <f t="shared" si="3"/>
        <v>12.974949416342367</v>
      </c>
    </row>
    <row r="99" spans="1:11" x14ac:dyDescent="0.3">
      <c r="A99" s="68" t="s">
        <v>55</v>
      </c>
      <c r="B99" s="32"/>
      <c r="C99" s="10"/>
      <c r="D99" s="32">
        <v>263.17</v>
      </c>
      <c r="E99" s="32">
        <v>267.45999999999998</v>
      </c>
      <c r="F99" s="5">
        <f t="shared" si="4"/>
        <v>4.2899999999999636</v>
      </c>
      <c r="G99" s="33"/>
      <c r="H99" s="5"/>
      <c r="I99" s="5"/>
      <c r="J99" s="7">
        <f t="shared" si="3"/>
        <v>15.16690272373528</v>
      </c>
    </row>
    <row r="100" spans="1:11" x14ac:dyDescent="0.3">
      <c r="A100" s="68" t="s">
        <v>122</v>
      </c>
      <c r="B100" s="32"/>
      <c r="C100" s="10"/>
      <c r="D100" s="32">
        <v>307.02</v>
      </c>
      <c r="E100" s="32">
        <v>328.1</v>
      </c>
      <c r="F100" s="5">
        <f t="shared" si="4"/>
        <v>21.080000000000041</v>
      </c>
      <c r="G100" s="33"/>
      <c r="H100" s="5"/>
      <c r="I100" s="5"/>
      <c r="J100" s="7">
        <v>64</v>
      </c>
    </row>
    <row r="101" spans="1:11" x14ac:dyDescent="0.3">
      <c r="A101" s="68" t="s">
        <v>56</v>
      </c>
      <c r="B101" s="32"/>
      <c r="C101" s="10"/>
      <c r="D101" s="32">
        <v>280.20999999999998</v>
      </c>
      <c r="E101" s="32">
        <v>285.22000000000003</v>
      </c>
      <c r="F101" s="5">
        <f t="shared" si="4"/>
        <v>5.0100000000000477</v>
      </c>
      <c r="G101" s="33"/>
      <c r="H101" s="5"/>
      <c r="I101" s="5"/>
      <c r="J101" s="7">
        <f t="shared" si="3"/>
        <v>17.712396887159702</v>
      </c>
    </row>
    <row r="102" spans="1:11" x14ac:dyDescent="0.3">
      <c r="A102" s="66" t="s">
        <v>57</v>
      </c>
      <c r="B102" s="32"/>
      <c r="C102" s="10"/>
      <c r="D102" s="32">
        <v>398.39</v>
      </c>
      <c r="E102" s="32">
        <v>410.54</v>
      </c>
      <c r="F102" s="5">
        <f t="shared" si="4"/>
        <v>12.150000000000034</v>
      </c>
      <c r="G102" s="33"/>
      <c r="H102" s="5"/>
      <c r="I102" s="5"/>
      <c r="J102" s="7">
        <f t="shared" si="3"/>
        <v>42.955214007782217</v>
      </c>
    </row>
    <row r="103" spans="1:11" x14ac:dyDescent="0.3">
      <c r="A103" s="66" t="s">
        <v>58</v>
      </c>
      <c r="B103" s="32"/>
      <c r="C103" s="10"/>
      <c r="D103" s="32">
        <v>6.7</v>
      </c>
      <c r="E103" s="32">
        <v>6.7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1" x14ac:dyDescent="0.3">
      <c r="A104" s="68" t="s">
        <v>59</v>
      </c>
      <c r="B104" s="32"/>
      <c r="C104" s="10"/>
      <c r="D104" s="32">
        <v>1059.72</v>
      </c>
      <c r="E104" s="32">
        <v>1076.8499999999999</v>
      </c>
      <c r="F104" s="5">
        <f t="shared" si="4"/>
        <v>17.129999999999882</v>
      </c>
      <c r="G104" s="33"/>
      <c r="H104" s="5"/>
      <c r="I104" s="5"/>
      <c r="J104" s="7">
        <f t="shared" si="3"/>
        <v>60.561548638131875</v>
      </c>
    </row>
    <row r="105" spans="1:11" x14ac:dyDescent="0.3">
      <c r="A105" s="68" t="s">
        <v>60</v>
      </c>
      <c r="B105" s="32"/>
      <c r="C105" s="10"/>
      <c r="D105" s="32">
        <v>201.88</v>
      </c>
      <c r="E105" s="32">
        <v>202.03</v>
      </c>
      <c r="F105" s="5">
        <f t="shared" si="4"/>
        <v>0.15000000000000568</v>
      </c>
      <c r="G105" s="33"/>
      <c r="H105" s="5"/>
      <c r="I105" s="5"/>
      <c r="J105" s="7">
        <f t="shared" si="3"/>
        <v>0.53031128404671268</v>
      </c>
    </row>
    <row r="106" spans="1:11" x14ac:dyDescent="0.3">
      <c r="A106" s="68" t="s">
        <v>61</v>
      </c>
      <c r="B106" s="32"/>
      <c r="C106" s="10"/>
      <c r="D106" s="32">
        <v>217.28</v>
      </c>
      <c r="E106" s="32">
        <v>225.02</v>
      </c>
      <c r="F106" s="5">
        <f t="shared" si="4"/>
        <v>7.7400000000000091</v>
      </c>
      <c r="G106" s="33"/>
      <c r="H106" s="5"/>
      <c r="I106" s="5"/>
      <c r="J106" s="7">
        <f t="shared" si="3"/>
        <v>27.364062256809369</v>
      </c>
    </row>
    <row r="107" spans="1:11" x14ac:dyDescent="0.3">
      <c r="A107" s="68" t="s">
        <v>62</v>
      </c>
      <c r="B107" s="32"/>
      <c r="C107" s="10"/>
      <c r="D107" s="32">
        <v>761.32</v>
      </c>
      <c r="E107" s="32">
        <v>772.33</v>
      </c>
      <c r="F107" s="5">
        <f t="shared" si="4"/>
        <v>11.009999999999991</v>
      </c>
      <c r="G107" s="33"/>
      <c r="H107" s="5"/>
      <c r="I107" s="5"/>
      <c r="J107" s="7">
        <f t="shared" si="3"/>
        <v>38.924848249027207</v>
      </c>
    </row>
    <row r="108" spans="1:11" x14ac:dyDescent="0.3">
      <c r="A108" s="68" t="s">
        <v>63</v>
      </c>
      <c r="B108" s="32"/>
      <c r="C108" s="10"/>
      <c r="D108" s="32">
        <v>372.83</v>
      </c>
      <c r="E108" s="32">
        <v>387.02</v>
      </c>
      <c r="F108" s="5">
        <f t="shared" si="4"/>
        <v>14.189999999999998</v>
      </c>
      <c r="G108" s="33"/>
      <c r="H108" s="5"/>
      <c r="I108" s="5"/>
      <c r="J108" s="7">
        <f t="shared" si="3"/>
        <v>50.167447470817109</v>
      </c>
    </row>
    <row r="109" spans="1:11" x14ac:dyDescent="0.3">
      <c r="A109" s="68" t="s">
        <v>123</v>
      </c>
      <c r="B109" s="32"/>
      <c r="C109" s="10"/>
      <c r="D109" s="32">
        <v>188.97</v>
      </c>
      <c r="E109" s="32">
        <v>200.6</v>
      </c>
      <c r="F109" s="5">
        <f t="shared" si="4"/>
        <v>11.629999999999995</v>
      </c>
      <c r="G109" s="33"/>
      <c r="H109" s="5"/>
      <c r="I109" s="5"/>
      <c r="J109" s="7">
        <f t="shared" si="3"/>
        <v>41.116801556420214</v>
      </c>
    </row>
    <row r="110" spans="1:11" x14ac:dyDescent="0.3">
      <c r="A110" s="68" t="s">
        <v>64</v>
      </c>
      <c r="B110" s="32"/>
      <c r="C110" s="10"/>
      <c r="D110" s="32">
        <v>167.13</v>
      </c>
      <c r="E110" s="32">
        <v>171.93</v>
      </c>
      <c r="F110" s="5">
        <f t="shared" si="4"/>
        <v>4.8000000000000114</v>
      </c>
      <c r="G110" s="33"/>
      <c r="H110" s="5"/>
      <c r="I110" s="5"/>
      <c r="J110" s="7">
        <f t="shared" si="3"/>
        <v>16.969961089494202</v>
      </c>
      <c r="K110" s="149"/>
    </row>
    <row r="111" spans="1:11" x14ac:dyDescent="0.3">
      <c r="A111" s="68" t="s">
        <v>65</v>
      </c>
      <c r="B111" s="32"/>
      <c r="C111" s="10"/>
      <c r="D111" s="32">
        <v>361.14</v>
      </c>
      <c r="E111" s="32">
        <v>374.39</v>
      </c>
      <c r="F111" s="5">
        <f t="shared" si="4"/>
        <v>13.25</v>
      </c>
      <c r="G111" s="33"/>
      <c r="H111" s="5"/>
      <c r="I111" s="5"/>
      <c r="J111" s="7">
        <f t="shared" si="3"/>
        <v>46.84416342412451</v>
      </c>
    </row>
    <row r="112" spans="1:11" x14ac:dyDescent="0.3">
      <c r="A112" s="68" t="s">
        <v>66</v>
      </c>
      <c r="B112" s="32"/>
      <c r="C112" s="10"/>
      <c r="D112" s="32">
        <v>122.6</v>
      </c>
      <c r="E112" s="32">
        <v>128.49</v>
      </c>
      <c r="F112" s="5">
        <f t="shared" si="4"/>
        <v>5.8900000000000148</v>
      </c>
      <c r="G112" s="33"/>
      <c r="H112" s="5"/>
      <c r="I112" s="5"/>
      <c r="J112" s="7">
        <f t="shared" si="3"/>
        <v>20.823556420233515</v>
      </c>
    </row>
    <row r="113" spans="1:10" x14ac:dyDescent="0.3">
      <c r="A113" s="68" t="s">
        <v>124</v>
      </c>
      <c r="B113" s="32"/>
      <c r="C113" s="10"/>
      <c r="D113" s="32">
        <v>86.1</v>
      </c>
      <c r="E113" s="32">
        <v>87.89</v>
      </c>
      <c r="F113" s="5">
        <f t="shared" si="4"/>
        <v>1.7900000000000063</v>
      </c>
      <c r="G113" s="33"/>
      <c r="H113" s="5"/>
      <c r="I113" s="5"/>
      <c r="J113" s="7">
        <f t="shared" si="3"/>
        <v>6.3283813229572203</v>
      </c>
    </row>
    <row r="114" spans="1:10" x14ac:dyDescent="0.3">
      <c r="A114" s="68" t="s">
        <v>67</v>
      </c>
      <c r="B114" s="32"/>
      <c r="C114" s="10"/>
      <c r="D114" s="32">
        <v>144.65</v>
      </c>
      <c r="E114" s="32">
        <v>152.84</v>
      </c>
      <c r="F114" s="5">
        <f t="shared" si="4"/>
        <v>8.1899999999999977</v>
      </c>
      <c r="G114" s="33"/>
      <c r="H114" s="5"/>
      <c r="I114" s="5"/>
      <c r="J114" s="7">
        <f t="shared" si="3"/>
        <v>28.954996108949409</v>
      </c>
    </row>
    <row r="115" spans="1:10" x14ac:dyDescent="0.3">
      <c r="A115" s="51" t="s">
        <v>68</v>
      </c>
      <c r="B115" s="32"/>
      <c r="C115" s="51"/>
      <c r="D115" s="9">
        <v>342.61</v>
      </c>
      <c r="E115" s="9">
        <v>364.39</v>
      </c>
      <c r="F115" s="5">
        <f t="shared" si="4"/>
        <v>21.779999999999973</v>
      </c>
      <c r="G115" s="33"/>
      <c r="H115" s="5"/>
      <c r="I115" s="5"/>
      <c r="J115" s="7">
        <v>71</v>
      </c>
    </row>
    <row r="116" spans="1:10" x14ac:dyDescent="0.3">
      <c r="A116" s="68" t="s">
        <v>125</v>
      </c>
      <c r="B116" s="32"/>
      <c r="C116" s="10"/>
      <c r="D116" s="32">
        <v>413.27</v>
      </c>
      <c r="E116" s="32">
        <v>426.54</v>
      </c>
      <c r="F116" s="5">
        <f t="shared" si="4"/>
        <v>13.270000000000039</v>
      </c>
      <c r="G116" s="33"/>
      <c r="H116" s="5"/>
      <c r="I116" s="5"/>
      <c r="J116" s="7">
        <v>45</v>
      </c>
    </row>
    <row r="117" spans="1:10" x14ac:dyDescent="0.3">
      <c r="A117" s="68" t="s">
        <v>126</v>
      </c>
      <c r="B117" s="9"/>
      <c r="C117" s="10"/>
      <c r="D117" s="32">
        <v>185.54</v>
      </c>
      <c r="E117" s="32">
        <v>189.24</v>
      </c>
      <c r="F117" s="5">
        <f t="shared" si="4"/>
        <v>3.7000000000000171</v>
      </c>
      <c r="G117" s="33"/>
      <c r="H117" s="5"/>
      <c r="I117" s="5"/>
      <c r="J117" s="7">
        <f t="shared" si="3"/>
        <v>13.08101167315181</v>
      </c>
    </row>
    <row r="118" spans="1:10" x14ac:dyDescent="0.3">
      <c r="A118" s="68" t="s">
        <v>69</v>
      </c>
      <c r="B118" s="32"/>
      <c r="C118" s="10"/>
      <c r="D118" s="32">
        <v>145.1</v>
      </c>
      <c r="E118" s="32">
        <v>149.97999999999999</v>
      </c>
      <c r="F118" s="5">
        <f t="shared" si="4"/>
        <v>4.8799999999999955</v>
      </c>
      <c r="G118" s="33"/>
      <c r="H118" s="5"/>
      <c r="I118" s="5"/>
      <c r="J118" s="7">
        <f t="shared" si="3"/>
        <v>17.252793774319048</v>
      </c>
    </row>
    <row r="119" spans="1:10" x14ac:dyDescent="0.3">
      <c r="A119" s="68" t="s">
        <v>127</v>
      </c>
      <c r="B119" s="32"/>
      <c r="C119" s="10"/>
      <c r="D119" s="32">
        <v>529.71</v>
      </c>
      <c r="E119" s="32">
        <v>529.71</v>
      </c>
      <c r="F119" s="5">
        <f t="shared" si="4"/>
        <v>0</v>
      </c>
      <c r="G119" s="33"/>
      <c r="H119" s="5"/>
      <c r="I119" s="5"/>
      <c r="J119" s="7">
        <f t="shared" si="3"/>
        <v>0</v>
      </c>
    </row>
    <row r="120" spans="1:10" x14ac:dyDescent="0.3">
      <c r="A120" s="68" t="s">
        <v>128</v>
      </c>
      <c r="B120" s="32"/>
      <c r="C120" s="10"/>
      <c r="D120" s="32">
        <v>408.22</v>
      </c>
      <c r="E120" s="32">
        <v>418.65</v>
      </c>
      <c r="F120" s="5">
        <f t="shared" si="4"/>
        <v>10.42999999999995</v>
      </c>
      <c r="G120" s="33"/>
      <c r="H120" s="5"/>
      <c r="I120" s="5"/>
      <c r="J120" s="7">
        <f t="shared" si="3"/>
        <v>36.874311284046513</v>
      </c>
    </row>
    <row r="121" spans="1:10" x14ac:dyDescent="0.3">
      <c r="A121" s="68" t="s">
        <v>129</v>
      </c>
      <c r="B121" s="32"/>
      <c r="C121" s="10"/>
      <c r="D121" s="32">
        <v>271.20999999999998</v>
      </c>
      <c r="E121" s="32">
        <v>275.47000000000003</v>
      </c>
      <c r="F121" s="5">
        <f t="shared" si="4"/>
        <v>4.2600000000000477</v>
      </c>
      <c r="G121" s="33"/>
      <c r="H121" s="5"/>
      <c r="I121" s="5"/>
      <c r="J121" s="7">
        <f t="shared" si="3"/>
        <v>15.060840466926239</v>
      </c>
    </row>
    <row r="122" spans="1:10" x14ac:dyDescent="0.3">
      <c r="A122" s="68" t="s">
        <v>70</v>
      </c>
      <c r="B122" s="32"/>
      <c r="C122" s="10"/>
      <c r="D122" s="32">
        <v>140.16999999999999</v>
      </c>
      <c r="E122" s="32">
        <v>141.13</v>
      </c>
      <c r="F122" s="5">
        <f t="shared" si="4"/>
        <v>0.96000000000000796</v>
      </c>
      <c r="G122" s="33"/>
      <c r="H122" s="5"/>
      <c r="I122" s="5"/>
      <c r="J122" s="7">
        <f t="shared" si="3"/>
        <v>3.3939922178988606</v>
      </c>
    </row>
    <row r="123" spans="1:10" x14ac:dyDescent="0.3">
      <c r="A123" s="68" t="s">
        <v>71</v>
      </c>
      <c r="B123" s="32"/>
      <c r="C123" s="10"/>
      <c r="D123" s="32">
        <v>366.87</v>
      </c>
      <c r="E123" s="32">
        <v>371.06</v>
      </c>
      <c r="F123" s="5">
        <f t="shared" si="4"/>
        <v>4.1899999999999977</v>
      </c>
      <c r="G123" s="33"/>
      <c r="H123" s="5"/>
      <c r="I123" s="5"/>
      <c r="J123" s="7">
        <f t="shared" si="3"/>
        <v>14.813361867704272</v>
      </c>
    </row>
    <row r="124" spans="1:10" x14ac:dyDescent="0.3">
      <c r="A124" s="68" t="s">
        <v>130</v>
      </c>
      <c r="B124" s="32"/>
      <c r="C124" s="10"/>
      <c r="D124" s="32">
        <v>132.72999999999999</v>
      </c>
      <c r="E124" s="32">
        <v>138.18</v>
      </c>
      <c r="F124" s="5">
        <f t="shared" si="4"/>
        <v>5.4500000000000171</v>
      </c>
      <c r="G124" s="33"/>
      <c r="H124" s="5"/>
      <c r="I124" s="5"/>
      <c r="J124" s="7">
        <f t="shared" si="3"/>
        <v>19.267976653696557</v>
      </c>
    </row>
    <row r="125" spans="1:10" x14ac:dyDescent="0.3">
      <c r="A125" s="68" t="s">
        <v>131</v>
      </c>
      <c r="B125" s="32"/>
      <c r="C125" s="10"/>
      <c r="D125" s="32">
        <v>61.93</v>
      </c>
      <c r="E125" s="32">
        <v>65.81</v>
      </c>
      <c r="F125" s="5">
        <f t="shared" si="4"/>
        <v>3.8800000000000026</v>
      </c>
      <c r="G125" s="33"/>
      <c r="H125" s="5"/>
      <c r="I125" s="5"/>
      <c r="J125" s="7">
        <f t="shared" si="3"/>
        <v>13.717385214007791</v>
      </c>
    </row>
    <row r="126" spans="1:10" x14ac:dyDescent="0.3">
      <c r="A126" s="68" t="s">
        <v>72</v>
      </c>
      <c r="B126" s="32"/>
      <c r="C126" s="10"/>
      <c r="D126" s="32">
        <v>144.16</v>
      </c>
      <c r="E126" s="32">
        <v>147.25</v>
      </c>
      <c r="F126" s="5">
        <f t="shared" si="4"/>
        <v>3.0900000000000034</v>
      </c>
      <c r="G126" s="33"/>
      <c r="H126" s="5"/>
      <c r="I126" s="5"/>
      <c r="J126" s="7">
        <f t="shared" si="3"/>
        <v>10.92441245136188</v>
      </c>
    </row>
    <row r="127" spans="1:10" x14ac:dyDescent="0.3">
      <c r="A127" s="68" t="s">
        <v>73</v>
      </c>
      <c r="B127" s="32"/>
      <c r="C127" s="10"/>
      <c r="D127" s="32">
        <v>580.34</v>
      </c>
      <c r="E127" s="32">
        <v>593.92999999999995</v>
      </c>
      <c r="F127" s="5">
        <f t="shared" si="4"/>
        <v>13.589999999999918</v>
      </c>
      <c r="G127" s="33"/>
      <c r="H127" s="5"/>
      <c r="I127" s="5"/>
      <c r="J127" s="7">
        <v>46</v>
      </c>
    </row>
    <row r="128" spans="1:10" x14ac:dyDescent="0.3">
      <c r="A128" s="68" t="s">
        <v>74</v>
      </c>
      <c r="B128" s="32"/>
      <c r="C128" s="10"/>
      <c r="D128" s="32">
        <v>322.02</v>
      </c>
      <c r="E128" s="32">
        <v>330.72</v>
      </c>
      <c r="F128" s="5">
        <f t="shared" si="4"/>
        <v>8.7000000000000455</v>
      </c>
      <c r="G128" s="33"/>
      <c r="H128" s="5"/>
      <c r="I128" s="5"/>
      <c r="J128" s="7">
        <f t="shared" si="3"/>
        <v>30.758054474708331</v>
      </c>
    </row>
    <row r="129" spans="1:10" x14ac:dyDescent="0.3">
      <c r="A129" s="68" t="s">
        <v>132</v>
      </c>
      <c r="B129" s="32"/>
      <c r="C129" s="10"/>
      <c r="D129" s="32">
        <v>65.510000000000005</v>
      </c>
      <c r="E129" s="32">
        <v>67.86</v>
      </c>
      <c r="F129" s="5">
        <f t="shared" si="4"/>
        <v>2.3499999999999943</v>
      </c>
      <c r="G129" s="33"/>
      <c r="H129" s="5"/>
      <c r="I129" s="5"/>
      <c r="J129" s="7">
        <f t="shared" si="3"/>
        <v>8.3082101167314963</v>
      </c>
    </row>
    <row r="130" spans="1:10" x14ac:dyDescent="0.3">
      <c r="A130" s="68" t="s">
        <v>133</v>
      </c>
      <c r="B130" s="32"/>
      <c r="C130" s="10"/>
      <c r="D130" s="32">
        <v>156.79</v>
      </c>
      <c r="E130" s="32">
        <v>159.59</v>
      </c>
      <c r="F130" s="5">
        <f t="shared" si="4"/>
        <v>2.8000000000000114</v>
      </c>
      <c r="G130" s="33"/>
      <c r="H130" s="5"/>
      <c r="I130" s="5"/>
      <c r="J130" s="7">
        <f t="shared" si="3"/>
        <v>9.8991439688716358</v>
      </c>
    </row>
    <row r="131" spans="1:10" x14ac:dyDescent="0.3">
      <c r="A131" s="68" t="s">
        <v>75</v>
      </c>
      <c r="B131" s="32"/>
      <c r="C131" s="10"/>
      <c r="D131" s="32">
        <v>188.06</v>
      </c>
      <c r="E131" s="32">
        <v>192.19</v>
      </c>
      <c r="F131" s="5">
        <f t="shared" si="4"/>
        <v>4.1299999999999955</v>
      </c>
      <c r="G131" s="33"/>
      <c r="H131" s="5"/>
      <c r="I131" s="5"/>
      <c r="J131" s="7">
        <f t="shared" si="3"/>
        <v>14.601237354085587</v>
      </c>
    </row>
    <row r="132" spans="1:10" x14ac:dyDescent="0.3">
      <c r="A132" s="68" t="s">
        <v>134</v>
      </c>
      <c r="B132" s="32"/>
      <c r="C132" s="10"/>
      <c r="D132" s="32">
        <v>155.04</v>
      </c>
      <c r="E132" s="32">
        <v>164.19</v>
      </c>
      <c r="F132" s="5">
        <f t="shared" si="4"/>
        <v>9.1500000000000057</v>
      </c>
      <c r="G132" s="33"/>
      <c r="H132" s="5"/>
      <c r="I132" s="5"/>
      <c r="J132" s="7">
        <f t="shared" si="3"/>
        <v>32.348988326848271</v>
      </c>
    </row>
    <row r="133" spans="1:10" x14ac:dyDescent="0.3">
      <c r="A133" s="68" t="s">
        <v>135</v>
      </c>
      <c r="B133" s="32"/>
      <c r="C133" s="10"/>
      <c r="D133" s="32">
        <v>224.28</v>
      </c>
      <c r="E133" s="32">
        <v>237.14</v>
      </c>
      <c r="F133" s="5">
        <f t="shared" si="4"/>
        <v>12.859999999999985</v>
      </c>
      <c r="G133" s="33"/>
      <c r="H133" s="5"/>
      <c r="I133" s="5"/>
      <c r="J133" s="7">
        <v>42</v>
      </c>
    </row>
    <row r="134" spans="1:10" x14ac:dyDescent="0.3">
      <c r="A134" s="68" t="s">
        <v>76</v>
      </c>
      <c r="B134" s="32"/>
      <c r="C134" s="10"/>
      <c r="D134" s="32">
        <v>75.98</v>
      </c>
      <c r="E134" s="32">
        <v>77.459999999999994</v>
      </c>
      <c r="F134" s="5">
        <f t="shared" si="4"/>
        <v>1.4799999999999898</v>
      </c>
      <c r="G134" s="33"/>
      <c r="H134" s="5"/>
      <c r="I134" s="5"/>
      <c r="J134" s="7">
        <f t="shared" si="3"/>
        <v>5.2324046692606636</v>
      </c>
    </row>
    <row r="135" spans="1:10" x14ac:dyDescent="0.3">
      <c r="A135" s="68" t="s">
        <v>136</v>
      </c>
      <c r="B135" s="32"/>
      <c r="C135" s="10"/>
      <c r="D135" s="32">
        <v>415.7</v>
      </c>
      <c r="E135" s="32">
        <v>428.3</v>
      </c>
      <c r="F135" s="5">
        <f t="shared" si="4"/>
        <v>12.600000000000023</v>
      </c>
      <c r="G135" s="33"/>
      <c r="H135" s="5"/>
      <c r="I135" s="5"/>
      <c r="J135" s="7">
        <f t="shared" si="3"/>
        <v>44.546147859922257</v>
      </c>
    </row>
    <row r="136" spans="1:10" x14ac:dyDescent="0.3">
      <c r="A136" s="68" t="s">
        <v>137</v>
      </c>
      <c r="B136" s="32"/>
      <c r="C136" s="10"/>
      <c r="D136" s="32">
        <v>203.68</v>
      </c>
      <c r="E136" s="32">
        <v>206.82</v>
      </c>
      <c r="F136" s="5">
        <f t="shared" si="4"/>
        <v>3.1399999999999864</v>
      </c>
      <c r="G136" s="33"/>
      <c r="H136" s="5"/>
      <c r="I136" s="5"/>
      <c r="J136" s="7">
        <f t="shared" si="3"/>
        <v>11.101182879377383</v>
      </c>
    </row>
    <row r="137" spans="1:10" x14ac:dyDescent="0.3">
      <c r="A137" s="68" t="s">
        <v>77</v>
      </c>
      <c r="B137" s="32"/>
      <c r="C137" s="10"/>
      <c r="D137" s="32">
        <v>282.93</v>
      </c>
      <c r="E137" s="32">
        <v>285.87</v>
      </c>
      <c r="F137" s="5">
        <f t="shared" si="4"/>
        <v>2.9399999999999977</v>
      </c>
      <c r="G137" s="33"/>
      <c r="H137" s="5"/>
      <c r="I137" s="5"/>
      <c r="J137" s="7">
        <f t="shared" si="3"/>
        <v>10.394101167315167</v>
      </c>
    </row>
    <row r="138" spans="1:10" x14ac:dyDescent="0.3">
      <c r="A138" s="68" t="s">
        <v>138</v>
      </c>
      <c r="B138" s="32"/>
      <c r="C138" s="10"/>
      <c r="D138" s="32">
        <v>424.65</v>
      </c>
      <c r="E138" s="32">
        <v>431.63</v>
      </c>
      <c r="F138" s="5">
        <f t="shared" si="4"/>
        <v>6.9800000000000182</v>
      </c>
      <c r="G138" s="33"/>
      <c r="H138" s="5"/>
      <c r="I138" s="5"/>
      <c r="J138" s="7">
        <f t="shared" si="3"/>
        <v>24.677151750972826</v>
      </c>
    </row>
    <row r="139" spans="1:10" x14ac:dyDescent="0.3">
      <c r="A139" s="68" t="s">
        <v>78</v>
      </c>
      <c r="B139" s="32"/>
      <c r="C139" s="10"/>
      <c r="D139" s="32">
        <v>521.38</v>
      </c>
      <c r="E139" s="32">
        <v>526.92999999999995</v>
      </c>
      <c r="F139" s="5">
        <f t="shared" si="4"/>
        <v>5.5499999999999545</v>
      </c>
      <c r="G139" s="33"/>
      <c r="H139" s="5"/>
      <c r="I139" s="5"/>
      <c r="J139" s="7">
        <f t="shared" si="3"/>
        <v>19.621517509727465</v>
      </c>
    </row>
    <row r="140" spans="1:10" x14ac:dyDescent="0.3">
      <c r="A140" s="68" t="s">
        <v>79</v>
      </c>
      <c r="B140" s="32"/>
      <c r="C140" s="10"/>
      <c r="D140" s="32">
        <v>196.98</v>
      </c>
      <c r="E140" s="32">
        <v>200.38</v>
      </c>
      <c r="F140" s="5">
        <f t="shared" si="4"/>
        <v>3.4000000000000057</v>
      </c>
      <c r="G140" s="33"/>
      <c r="H140" s="5"/>
      <c r="I140" s="5"/>
      <c r="J140" s="7">
        <f t="shared" si="3"/>
        <v>12.020389105058385</v>
      </c>
    </row>
    <row r="141" spans="1:10" x14ac:dyDescent="0.3">
      <c r="A141" s="68" t="s">
        <v>80</v>
      </c>
      <c r="B141" s="32"/>
      <c r="C141" s="10"/>
      <c r="D141" s="32">
        <v>232.88</v>
      </c>
      <c r="E141" s="32">
        <v>232.88</v>
      </c>
      <c r="F141" s="5">
        <f t="shared" si="4"/>
        <v>0</v>
      </c>
      <c r="G141" s="33"/>
      <c r="H141" s="5"/>
      <c r="I141" s="5"/>
      <c r="J141" s="7">
        <f t="shared" si="3"/>
        <v>0</v>
      </c>
    </row>
    <row r="142" spans="1:10" x14ac:dyDescent="0.3">
      <c r="A142" s="68" t="s">
        <v>81</v>
      </c>
      <c r="B142" s="32"/>
      <c r="C142" s="10"/>
      <c r="D142" s="32">
        <v>207.73</v>
      </c>
      <c r="E142" s="32">
        <v>207.73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0" x14ac:dyDescent="0.3">
      <c r="A143" s="68" t="s">
        <v>139</v>
      </c>
      <c r="B143" s="32"/>
      <c r="C143" s="10"/>
      <c r="D143" s="32">
        <v>319.24</v>
      </c>
      <c r="E143" s="32">
        <v>319.82</v>
      </c>
      <c r="F143" s="5">
        <f t="shared" si="4"/>
        <v>0.57999999999998408</v>
      </c>
      <c r="G143" s="33"/>
      <c r="H143" s="5"/>
      <c r="I143" s="5"/>
      <c r="J143" s="7">
        <f t="shared" si="3"/>
        <v>2.0505369649804885</v>
      </c>
    </row>
    <row r="144" spans="1:10" x14ac:dyDescent="0.3">
      <c r="A144" s="68" t="s">
        <v>82</v>
      </c>
      <c r="B144" s="32"/>
      <c r="C144" s="10"/>
      <c r="D144" s="32">
        <v>262</v>
      </c>
      <c r="E144" s="32">
        <v>268.18</v>
      </c>
      <c r="F144" s="5">
        <f t="shared" si="4"/>
        <v>6.1800000000000068</v>
      </c>
      <c r="G144" s="33"/>
      <c r="H144" s="5"/>
      <c r="I144" s="5"/>
      <c r="J144" s="7">
        <f t="shared" si="3"/>
        <v>21.848824902723759</v>
      </c>
    </row>
    <row r="145" spans="1:11" x14ac:dyDescent="0.3">
      <c r="A145" s="68" t="s">
        <v>140</v>
      </c>
      <c r="B145" s="32"/>
      <c r="C145" s="10"/>
      <c r="D145" s="32">
        <v>183.94</v>
      </c>
      <c r="E145" s="32">
        <v>186.71</v>
      </c>
      <c r="F145" s="5">
        <f t="shared" si="4"/>
        <v>2.7700000000000102</v>
      </c>
      <c r="G145" s="33"/>
      <c r="H145" s="5"/>
      <c r="I145" s="5"/>
      <c r="J145" s="7">
        <f t="shared" si="3"/>
        <v>9.7930817120622926</v>
      </c>
    </row>
    <row r="146" spans="1:11" x14ac:dyDescent="0.3">
      <c r="A146" s="68" t="s">
        <v>141</v>
      </c>
      <c r="B146" s="32"/>
      <c r="C146" s="10"/>
      <c r="D146" s="32">
        <v>137.79</v>
      </c>
      <c r="E146" s="32">
        <v>140.52000000000001</v>
      </c>
      <c r="F146" s="5">
        <f t="shared" si="4"/>
        <v>2.7300000000000182</v>
      </c>
      <c r="G146" s="33"/>
      <c r="H146" s="5"/>
      <c r="I146" s="5"/>
      <c r="J146" s="7">
        <f t="shared" si="3"/>
        <v>9.6516653696498693</v>
      </c>
    </row>
    <row r="147" spans="1:11" x14ac:dyDescent="0.3">
      <c r="A147" s="68" t="s">
        <v>142</v>
      </c>
      <c r="B147" s="32"/>
      <c r="C147" s="10"/>
      <c r="D147" s="32">
        <v>561.08000000000004</v>
      </c>
      <c r="E147" s="32">
        <v>567.07000000000005</v>
      </c>
      <c r="F147" s="5">
        <f t="shared" si="4"/>
        <v>5.9900000000000091</v>
      </c>
      <c r="G147" s="33"/>
      <c r="H147" s="5"/>
      <c r="I147" s="5"/>
      <c r="J147" s="7">
        <f t="shared" si="3"/>
        <v>21.177097276264622</v>
      </c>
    </row>
    <row r="148" spans="1:11" x14ac:dyDescent="0.3">
      <c r="A148" s="68" t="s">
        <v>143</v>
      </c>
      <c r="B148" s="32"/>
      <c r="C148" s="10"/>
      <c r="D148" s="32">
        <v>204.96</v>
      </c>
      <c r="E148" s="32">
        <v>210.41</v>
      </c>
      <c r="F148" s="5">
        <f t="shared" si="4"/>
        <v>5.4499999999999886</v>
      </c>
      <c r="G148" s="33"/>
      <c r="H148" s="5"/>
      <c r="I148" s="5"/>
      <c r="J148" s="7">
        <f t="shared" ref="J148:J151" si="5">+F148*H$5</f>
        <v>19.267976653696458</v>
      </c>
    </row>
    <row r="149" spans="1:11" x14ac:dyDescent="0.3">
      <c r="A149" s="68" t="s">
        <v>83</v>
      </c>
      <c r="B149" s="32"/>
      <c r="C149" s="10"/>
      <c r="D149" s="32">
        <v>247.1</v>
      </c>
      <c r="E149" s="32">
        <v>251.19</v>
      </c>
      <c r="F149" s="5">
        <f t="shared" si="4"/>
        <v>4.0900000000000034</v>
      </c>
      <c r="G149" s="33"/>
      <c r="H149" s="5"/>
      <c r="I149" s="5"/>
      <c r="J149" s="7">
        <f t="shared" si="5"/>
        <v>14.459821011673164</v>
      </c>
    </row>
    <row r="150" spans="1:11" x14ac:dyDescent="0.3">
      <c r="A150" s="68" t="s">
        <v>144</v>
      </c>
      <c r="B150" s="32"/>
      <c r="C150" s="10"/>
      <c r="D150" s="32">
        <v>1071.17</v>
      </c>
      <c r="E150" s="32">
        <v>1095.5999999999999</v>
      </c>
      <c r="F150" s="5">
        <f t="shared" si="4"/>
        <v>24.429999999999836</v>
      </c>
      <c r="G150" s="33"/>
      <c r="H150" s="5"/>
      <c r="I150" s="5"/>
      <c r="J150" s="7">
        <f t="shared" si="5"/>
        <v>86.370031128404094</v>
      </c>
    </row>
    <row r="151" spans="1:11" x14ac:dyDescent="0.3">
      <c r="A151" s="68" t="s">
        <v>145</v>
      </c>
      <c r="B151" s="32"/>
      <c r="C151" s="10"/>
      <c r="D151" s="32">
        <v>511.7</v>
      </c>
      <c r="E151" s="32">
        <v>527.16</v>
      </c>
      <c r="F151" s="5">
        <f t="shared" si="4"/>
        <v>15.45999999999998</v>
      </c>
      <c r="G151" s="33"/>
      <c r="H151" s="5"/>
      <c r="I151" s="5"/>
      <c r="J151" s="7">
        <f t="shared" si="5"/>
        <v>54.657416342412375</v>
      </c>
    </row>
    <row r="152" spans="1:11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2284.9284793066854</v>
      </c>
      <c r="K152" s="56">
        <f>SUM(J83:J151)</f>
        <v>1641.5769338521391</v>
      </c>
    </row>
    <row r="153" spans="1:11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2284.9284793066854</v>
      </c>
      <c r="K153" s="91">
        <f>SUM(K14:K152)</f>
        <v>2284.9284793066845</v>
      </c>
    </row>
    <row r="154" spans="1:11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1" x14ac:dyDescent="0.3">
      <c r="A155" s="73" t="s">
        <v>7</v>
      </c>
    </row>
    <row r="156" spans="1:11" x14ac:dyDescent="0.3">
      <c r="A156" s="73" t="s">
        <v>84</v>
      </c>
      <c r="G156" s="74" t="s">
        <v>280</v>
      </c>
    </row>
  </sheetData>
  <mergeCells count="23">
    <mergeCell ref="I27:I31"/>
    <mergeCell ref="B27:C31"/>
    <mergeCell ref="D27:D31"/>
    <mergeCell ref="E27:E31"/>
    <mergeCell ref="F27:F31"/>
    <mergeCell ref="G27:G31"/>
    <mergeCell ref="H27:H31"/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</mergeCells>
  <pageMargins left="0.31496062992125984" right="0.37" top="0.74803149606299213" bottom="0.74803149606299213" header="0.31496062992125984" footer="0.31496062992125984"/>
  <pageSetup paperSize="9" scale="80" orientation="portrait" horizontalDpi="4294967293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workbookViewId="0">
      <selection sqref="A1:K156"/>
    </sheetView>
  </sheetViews>
  <sheetFormatPr baseColWidth="10" defaultRowHeight="14.4" x14ac:dyDescent="0.3"/>
  <cols>
    <col min="2" max="2" width="27.109375" customWidth="1"/>
    <col min="3" max="3" width="6.6640625" customWidth="1"/>
    <col min="5" max="5" width="14.44140625" customWidth="1"/>
    <col min="9" max="9" width="0.6640625" customWidth="1"/>
  </cols>
  <sheetData>
    <row r="1" spans="1:10" x14ac:dyDescent="0.3"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443.8</v>
      </c>
      <c r="G2" s="10">
        <v>32</v>
      </c>
      <c r="H2" s="10">
        <f>+F2/G2</f>
        <v>13.86875</v>
      </c>
    </row>
    <row r="3" spans="1:10" x14ac:dyDescent="0.3">
      <c r="D3" s="122" t="s">
        <v>192</v>
      </c>
      <c r="E3" s="122">
        <v>16498</v>
      </c>
      <c r="F3" s="10">
        <v>10.7</v>
      </c>
      <c r="G3" s="10">
        <v>3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1680.9</v>
      </c>
      <c r="G4" s="10">
        <v>475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47" t="s">
        <v>220</v>
      </c>
      <c r="F5" s="122">
        <f>+F4+F3</f>
        <v>1691.6000000000001</v>
      </c>
      <c r="G5" s="122">
        <f>+G4+G3</f>
        <v>478</v>
      </c>
      <c r="H5" s="10">
        <f>+F5/G5</f>
        <v>3.5389121338912135</v>
      </c>
    </row>
    <row r="6" spans="1:10" x14ac:dyDescent="0.3">
      <c r="A6" s="15" t="s">
        <v>282</v>
      </c>
      <c r="B6" s="15"/>
      <c r="C6" s="15"/>
      <c r="D6" s="15"/>
      <c r="E6" s="15"/>
      <c r="F6" s="15">
        <f>+F2+F3+F4</f>
        <v>2135.4</v>
      </c>
      <c r="G6" s="15">
        <f>+G2+G3+G4</f>
        <v>510</v>
      </c>
      <c r="J6" s="138" t="s">
        <v>189</v>
      </c>
    </row>
    <row r="7" spans="1:10" x14ac:dyDescent="0.3">
      <c r="A7" s="58"/>
      <c r="B7" s="15"/>
      <c r="C7" s="58"/>
      <c r="D7" s="58"/>
      <c r="E7" s="58"/>
      <c r="F7" s="225" t="s">
        <v>151</v>
      </c>
      <c r="G7" s="225"/>
      <c r="H7" s="137">
        <f>+H2</f>
        <v>13.86875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/>
      <c r="H8" s="137">
        <f>+H5</f>
        <v>3.5389121338912135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150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4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34.117124999999717</v>
      </c>
      <c r="H14" s="98"/>
      <c r="I14" s="98"/>
      <c r="J14" s="99">
        <v>5</v>
      </c>
    </row>
    <row r="15" spans="1:10" ht="15.6" thickTop="1" thickBot="1" x14ac:dyDescent="0.35">
      <c r="A15" s="104" t="s">
        <v>9</v>
      </c>
      <c r="B15" s="146" t="s">
        <v>214</v>
      </c>
      <c r="C15" s="154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11</v>
      </c>
    </row>
    <row r="16" spans="1:10" ht="15.6" thickTop="1" thickBot="1" x14ac:dyDescent="0.35">
      <c r="A16" s="104" t="s">
        <v>13</v>
      </c>
      <c r="B16" s="146" t="s">
        <v>215</v>
      </c>
      <c r="C16" s="154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11</v>
      </c>
    </row>
    <row r="17" spans="1:10" ht="15.6" thickTop="1" thickBot="1" x14ac:dyDescent="0.35">
      <c r="A17" s="103" t="s">
        <v>86</v>
      </c>
      <c r="B17" s="209" t="s">
        <v>212</v>
      </c>
      <c r="C17" s="210"/>
      <c r="D17" s="220">
        <v>225.83</v>
      </c>
      <c r="E17" s="220">
        <v>228.29</v>
      </c>
      <c r="F17" s="220">
        <f>+E17-D17</f>
        <v>2.4599999999999795</v>
      </c>
      <c r="G17" s="221"/>
      <c r="H17" s="102"/>
      <c r="I17" s="102"/>
      <c r="J17" s="99">
        <v>5</v>
      </c>
    </row>
    <row r="18" spans="1:10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4</v>
      </c>
    </row>
    <row r="19" spans="1:10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5</v>
      </c>
    </row>
    <row r="20" spans="1:10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4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10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24.01</v>
      </c>
      <c r="E22" s="94">
        <v>24.48</v>
      </c>
      <c r="F22" s="98">
        <f t="shared" ref="F22:F27" si="0">+E22-D22</f>
        <v>0.46999999999999886</v>
      </c>
      <c r="G22" s="95">
        <f>+F22*H2</f>
        <v>6.5183124999999844</v>
      </c>
      <c r="H22" s="95"/>
      <c r="I22" s="95"/>
      <c r="J22" s="99">
        <v>7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56.28</v>
      </c>
      <c r="E23" s="94">
        <v>57.44</v>
      </c>
      <c r="F23" s="98">
        <f t="shared" si="0"/>
        <v>1.1599999999999966</v>
      </c>
      <c r="G23" s="95">
        <f>+F23*H2</f>
        <v>16.087749999999954</v>
      </c>
      <c r="H23" s="95"/>
      <c r="I23" s="95"/>
      <c r="J23" s="99">
        <v>16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18.72</v>
      </c>
      <c r="E24" s="94">
        <v>18.98</v>
      </c>
      <c r="F24" s="98">
        <f t="shared" si="0"/>
        <v>0.26000000000000156</v>
      </c>
      <c r="G24" s="95">
        <f>+F24*H2</f>
        <v>3.6058750000000219</v>
      </c>
      <c r="H24" s="95"/>
      <c r="I24" s="95"/>
      <c r="J24" s="99">
        <v>5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44.22</v>
      </c>
      <c r="E25" s="94">
        <v>47.82</v>
      </c>
      <c r="F25" s="98">
        <f t="shared" si="0"/>
        <v>3.6000000000000014</v>
      </c>
      <c r="G25" s="95">
        <f>+F25*H2</f>
        <v>49.927500000000023</v>
      </c>
      <c r="H25" s="95"/>
      <c r="I25" s="95"/>
      <c r="J25" s="99">
        <v>50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45.99</v>
      </c>
      <c r="E26" s="96">
        <v>46.3</v>
      </c>
      <c r="F26" s="98">
        <f t="shared" si="0"/>
        <v>0.30999999999999517</v>
      </c>
      <c r="G26" s="95">
        <f>+F26*H2</f>
        <v>4.2993124999999335</v>
      </c>
      <c r="H26" s="96"/>
      <c r="I26" s="96"/>
      <c r="J26" s="99">
        <v>6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210.97</v>
      </c>
      <c r="E27" s="227">
        <v>212.22</v>
      </c>
      <c r="F27" s="220">
        <f t="shared" si="0"/>
        <v>1.25</v>
      </c>
      <c r="G27" s="223">
        <f>+F27*H2</f>
        <v>17.3359375</v>
      </c>
      <c r="H27" s="223"/>
      <c r="I27" s="223"/>
      <c r="J27" s="99">
        <v>5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5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7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5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5</v>
      </c>
    </row>
    <row r="32" spans="1:10" ht="15.6" thickTop="1" thickBot="1" x14ac:dyDescent="0.35">
      <c r="A32" s="66" t="s">
        <v>92</v>
      </c>
      <c r="B32" s="6"/>
      <c r="C32" s="6"/>
      <c r="D32" s="6">
        <v>57.26</v>
      </c>
      <c r="E32" s="6">
        <v>57.65</v>
      </c>
      <c r="F32" s="5">
        <f>+E32-D32</f>
        <v>0.39000000000000057</v>
      </c>
      <c r="G32" s="5"/>
      <c r="H32" s="5"/>
      <c r="I32" s="5"/>
      <c r="J32" s="99">
        <f t="shared" ref="J32:J82" si="1">+F32*H$2</f>
        <v>5.4088125000000078</v>
      </c>
    </row>
    <row r="33" spans="1:10" ht="15.6" thickTop="1" thickBot="1" x14ac:dyDescent="0.35">
      <c r="A33" s="66" t="s">
        <v>93</v>
      </c>
      <c r="B33" s="6"/>
      <c r="C33" s="6"/>
      <c r="D33" s="6">
        <v>29.72</v>
      </c>
      <c r="E33" s="6">
        <v>30.04</v>
      </c>
      <c r="F33" s="5">
        <f t="shared" ref="F33:F96" si="2">+E33-D33</f>
        <v>0.32000000000000028</v>
      </c>
      <c r="G33" s="5"/>
      <c r="H33" s="5"/>
      <c r="I33" s="5"/>
      <c r="J33" s="99">
        <f t="shared" si="1"/>
        <v>4.4380000000000042</v>
      </c>
    </row>
    <row r="34" spans="1:10" ht="15.6" thickTop="1" thickBot="1" x14ac:dyDescent="0.35">
      <c r="A34" s="66" t="s">
        <v>94</v>
      </c>
      <c r="B34" s="32"/>
      <c r="C34" s="5"/>
      <c r="D34" s="32">
        <v>56.68</v>
      </c>
      <c r="E34" s="32">
        <v>59.67</v>
      </c>
      <c r="F34" s="5">
        <f t="shared" si="2"/>
        <v>2.990000000000002</v>
      </c>
      <c r="G34" s="5"/>
      <c r="H34" s="5"/>
      <c r="I34" s="5"/>
      <c r="J34" s="99">
        <f t="shared" si="1"/>
        <v>41.467562500000028</v>
      </c>
    </row>
    <row r="35" spans="1:10" ht="15.6" thickTop="1" thickBot="1" x14ac:dyDescent="0.35">
      <c r="A35" s="66" t="s">
        <v>95</v>
      </c>
      <c r="B35" s="32"/>
      <c r="C35" s="6"/>
      <c r="D35" s="32">
        <v>16.66</v>
      </c>
      <c r="E35" s="32">
        <v>17.03</v>
      </c>
      <c r="F35" s="5">
        <f t="shared" si="2"/>
        <v>0.37000000000000099</v>
      </c>
      <c r="G35" s="5"/>
      <c r="H35" s="5"/>
      <c r="I35" s="5"/>
      <c r="J35" s="99">
        <f t="shared" si="1"/>
        <v>5.1314375000000139</v>
      </c>
    </row>
    <row r="36" spans="1:10" ht="15.6" thickTop="1" thickBot="1" x14ac:dyDescent="0.35">
      <c r="A36" s="66" t="s">
        <v>96</v>
      </c>
      <c r="B36" s="32"/>
      <c r="C36" s="6"/>
      <c r="D36" s="32">
        <v>8.89</v>
      </c>
      <c r="E36" s="32">
        <v>9.01</v>
      </c>
      <c r="F36" s="5">
        <f t="shared" si="2"/>
        <v>0.11999999999999922</v>
      </c>
      <c r="G36" s="5"/>
      <c r="H36" s="5"/>
      <c r="I36" s="5"/>
      <c r="J36" s="99">
        <f t="shared" si="1"/>
        <v>1.6642499999999891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27.03</v>
      </c>
      <c r="E38" s="32">
        <v>27.82</v>
      </c>
      <c r="F38" s="5">
        <f t="shared" si="2"/>
        <v>0.78999999999999915</v>
      </c>
      <c r="G38" s="5"/>
      <c r="H38" s="5"/>
      <c r="I38" s="5"/>
      <c r="J38" s="99">
        <f t="shared" si="1"/>
        <v>10.956312499999989</v>
      </c>
    </row>
    <row r="39" spans="1:10" ht="15.6" thickTop="1" thickBot="1" x14ac:dyDescent="0.35">
      <c r="A39" s="66" t="s">
        <v>99</v>
      </c>
      <c r="B39" s="32"/>
      <c r="C39" s="6"/>
      <c r="D39" s="32">
        <v>39.21</v>
      </c>
      <c r="E39" s="32">
        <v>39.409999999999997</v>
      </c>
      <c r="F39" s="5">
        <f t="shared" si="2"/>
        <v>0.19999999999999574</v>
      </c>
      <c r="G39" s="5"/>
      <c r="H39" s="5"/>
      <c r="I39" s="5"/>
      <c r="J39" s="99">
        <v>0</v>
      </c>
    </row>
    <row r="40" spans="1:10" ht="15.6" thickTop="1" thickBot="1" x14ac:dyDescent="0.35">
      <c r="A40" s="66" t="s">
        <v>100</v>
      </c>
      <c r="B40" s="32"/>
      <c r="C40" s="6"/>
      <c r="D40" s="32">
        <v>14.84</v>
      </c>
      <c r="E40" s="32">
        <v>14.84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2.46</v>
      </c>
      <c r="E41" s="32">
        <v>2.68</v>
      </c>
      <c r="F41" s="5">
        <f t="shared" si="2"/>
        <v>0.2200000000000002</v>
      </c>
      <c r="G41" s="5"/>
      <c r="H41" s="5"/>
      <c r="I41" s="5"/>
      <c r="J41" s="99">
        <f t="shared" si="1"/>
        <v>3.051125000000003</v>
      </c>
    </row>
    <row r="42" spans="1:10" ht="15.6" thickTop="1" thickBot="1" x14ac:dyDescent="0.35">
      <c r="A42" s="66" t="s">
        <v>102</v>
      </c>
      <c r="B42" s="32"/>
      <c r="C42" s="6"/>
      <c r="D42" s="32">
        <v>4.25</v>
      </c>
      <c r="E42" s="32">
        <v>4.3899999999999997</v>
      </c>
      <c r="F42" s="5">
        <f t="shared" si="2"/>
        <v>0.13999999999999968</v>
      </c>
      <c r="G42" s="5"/>
      <c r="H42" s="5"/>
      <c r="I42" s="5"/>
      <c r="J42" s="99">
        <f t="shared" si="1"/>
        <v>1.9416249999999957</v>
      </c>
    </row>
    <row r="43" spans="1:10" ht="15.6" thickTop="1" thickBot="1" x14ac:dyDescent="0.35">
      <c r="A43" s="66" t="s">
        <v>103</v>
      </c>
      <c r="B43" s="32"/>
      <c r="C43" s="6"/>
      <c r="D43" s="32">
        <v>27.6</v>
      </c>
      <c r="E43" s="32">
        <v>28.18</v>
      </c>
      <c r="F43" s="5">
        <f t="shared" si="2"/>
        <v>0.57999999999999829</v>
      </c>
      <c r="G43" s="5"/>
      <c r="H43" s="5"/>
      <c r="I43" s="5"/>
      <c r="J43" s="99">
        <f t="shared" si="1"/>
        <v>8.0438749999999768</v>
      </c>
    </row>
    <row r="44" spans="1:10" ht="15.6" thickTop="1" thickBot="1" x14ac:dyDescent="0.35">
      <c r="A44" s="66" t="s">
        <v>104</v>
      </c>
      <c r="B44" s="32"/>
      <c r="C44" s="10"/>
      <c r="D44" s="32">
        <v>55.48</v>
      </c>
      <c r="E44" s="32">
        <v>55.92</v>
      </c>
      <c r="F44" s="5">
        <f t="shared" si="2"/>
        <v>0.44000000000000483</v>
      </c>
      <c r="G44" s="5"/>
      <c r="H44" s="5"/>
      <c r="I44" s="5"/>
      <c r="J44" s="99">
        <f t="shared" si="1"/>
        <v>6.1022500000000672</v>
      </c>
    </row>
    <row r="45" spans="1:10" ht="15.6" thickTop="1" thickBot="1" x14ac:dyDescent="0.35">
      <c r="A45" s="66" t="s">
        <v>105</v>
      </c>
      <c r="B45" s="32"/>
      <c r="C45" s="10"/>
      <c r="D45" s="32">
        <v>99.17</v>
      </c>
      <c r="E45" s="32">
        <v>101.45</v>
      </c>
      <c r="F45" s="5">
        <f>+E45-D45</f>
        <v>2.2800000000000011</v>
      </c>
      <c r="G45" s="5"/>
      <c r="H45" s="5"/>
      <c r="I45" s="5"/>
      <c r="J45" s="99">
        <f t="shared" si="1"/>
        <v>31.620750000000015</v>
      </c>
    </row>
    <row r="46" spans="1:10" ht="15.6" thickTop="1" thickBot="1" x14ac:dyDescent="0.35">
      <c r="A46" s="66" t="s">
        <v>106</v>
      </c>
      <c r="B46" s="32"/>
      <c r="C46" s="10"/>
      <c r="D46" s="32">
        <v>98.74</v>
      </c>
      <c r="E46" s="32">
        <v>98.89</v>
      </c>
      <c r="F46" s="5">
        <f t="shared" si="2"/>
        <v>0.15000000000000568</v>
      </c>
      <c r="G46" s="5"/>
      <c r="H46" s="5"/>
      <c r="I46" s="5"/>
      <c r="J46" s="99">
        <f t="shared" si="1"/>
        <v>2.0803125000000788</v>
      </c>
    </row>
    <row r="47" spans="1:10" ht="15.6" thickTop="1" thickBot="1" x14ac:dyDescent="0.35">
      <c r="A47" s="66" t="s">
        <v>18</v>
      </c>
      <c r="B47" s="32"/>
      <c r="C47" s="10"/>
      <c r="D47" s="32">
        <v>2.12</v>
      </c>
      <c r="E47" s="32">
        <v>2.12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93.78</v>
      </c>
      <c r="E48" s="32">
        <v>93.78</v>
      </c>
      <c r="F48" s="5">
        <f t="shared" si="2"/>
        <v>0</v>
      </c>
      <c r="G48" s="5"/>
      <c r="H48" s="5"/>
      <c r="I48" s="5"/>
      <c r="J48" s="99">
        <f t="shared" si="1"/>
        <v>0</v>
      </c>
    </row>
    <row r="49" spans="1:10" ht="15.6" thickTop="1" thickBot="1" x14ac:dyDescent="0.35">
      <c r="A49" s="66" t="s">
        <v>107</v>
      </c>
      <c r="B49" s="32"/>
      <c r="C49" s="10"/>
      <c r="D49" s="32">
        <v>74.37</v>
      </c>
      <c r="E49" s="32">
        <v>77.11</v>
      </c>
      <c r="F49" s="5">
        <f t="shared" si="2"/>
        <v>2.7399999999999949</v>
      </c>
      <c r="G49" s="5"/>
      <c r="H49" s="5"/>
      <c r="I49" s="5"/>
      <c r="J49" s="99">
        <f t="shared" si="1"/>
        <v>38.000374999999927</v>
      </c>
    </row>
    <row r="50" spans="1:10" ht="15.6" thickTop="1" thickBot="1" x14ac:dyDescent="0.35">
      <c r="A50" s="66" t="s">
        <v>108</v>
      </c>
      <c r="B50" s="32"/>
      <c r="C50" s="10"/>
      <c r="D50" s="32">
        <v>7.04</v>
      </c>
      <c r="E50" s="32">
        <v>7.15</v>
      </c>
      <c r="F50" s="5">
        <f t="shared" si="2"/>
        <v>0.11000000000000032</v>
      </c>
      <c r="G50" s="5"/>
      <c r="H50" s="5"/>
      <c r="I50" s="5"/>
      <c r="J50" s="99">
        <f t="shared" si="1"/>
        <v>1.5255625000000044</v>
      </c>
    </row>
    <row r="51" spans="1:10" ht="15.6" thickTop="1" thickBot="1" x14ac:dyDescent="0.35">
      <c r="A51" s="66" t="s">
        <v>20</v>
      </c>
      <c r="B51" s="32"/>
      <c r="C51" s="10"/>
      <c r="D51" s="32">
        <v>53.91</v>
      </c>
      <c r="E51" s="32">
        <v>55.98</v>
      </c>
      <c r="F51" s="5">
        <f t="shared" si="2"/>
        <v>2.0700000000000003</v>
      </c>
      <c r="G51" s="5"/>
      <c r="H51" s="5"/>
      <c r="I51" s="5"/>
      <c r="J51" s="99">
        <f t="shared" si="1"/>
        <v>28.708312500000005</v>
      </c>
    </row>
    <row r="52" spans="1:10" ht="15.6" thickTop="1" thickBot="1" x14ac:dyDescent="0.35">
      <c r="A52" s="66" t="s">
        <v>21</v>
      </c>
      <c r="B52" s="32"/>
      <c r="C52" s="10"/>
      <c r="D52" s="32">
        <v>12.6</v>
      </c>
      <c r="E52" s="32">
        <v>13.06</v>
      </c>
      <c r="F52" s="5">
        <f t="shared" si="2"/>
        <v>0.46000000000000085</v>
      </c>
      <c r="G52" s="5"/>
      <c r="H52" s="5"/>
      <c r="I52" s="5"/>
      <c r="J52" s="99">
        <f t="shared" si="1"/>
        <v>6.3796250000000123</v>
      </c>
    </row>
    <row r="53" spans="1:10" ht="15.6" thickTop="1" thickBot="1" x14ac:dyDescent="0.35">
      <c r="A53" s="66" t="s">
        <v>22</v>
      </c>
      <c r="B53" s="32"/>
      <c r="C53" s="10"/>
      <c r="D53" s="32">
        <v>80.36</v>
      </c>
      <c r="E53" s="32">
        <v>82.2</v>
      </c>
      <c r="F53" s="5">
        <f t="shared" si="2"/>
        <v>1.8400000000000034</v>
      </c>
      <c r="G53" s="5"/>
      <c r="H53" s="5"/>
      <c r="I53" s="5"/>
      <c r="J53" s="99">
        <f t="shared" si="1"/>
        <v>25.518500000000049</v>
      </c>
    </row>
    <row r="54" spans="1:10" ht="15.6" thickTop="1" thickBot="1" x14ac:dyDescent="0.35">
      <c r="A54" s="66" t="s">
        <v>23</v>
      </c>
      <c r="B54" s="32"/>
      <c r="C54" s="10"/>
      <c r="D54" s="32">
        <v>17.77</v>
      </c>
      <c r="E54" s="32">
        <v>19.09</v>
      </c>
      <c r="F54" s="5">
        <f t="shared" si="2"/>
        <v>1.3200000000000003</v>
      </c>
      <c r="G54" s="5"/>
      <c r="H54" s="5"/>
      <c r="I54" s="5"/>
      <c r="J54" s="99">
        <f t="shared" si="1"/>
        <v>18.306750000000005</v>
      </c>
    </row>
    <row r="55" spans="1:10" ht="15.6" thickTop="1" thickBot="1" x14ac:dyDescent="0.35">
      <c r="A55" s="66" t="s">
        <v>24</v>
      </c>
      <c r="B55" s="32"/>
      <c r="C55" s="10"/>
      <c r="D55" s="32">
        <v>16.079999999999998</v>
      </c>
      <c r="E55" s="32">
        <v>16.440000000000001</v>
      </c>
      <c r="F55" s="5">
        <f t="shared" si="2"/>
        <v>0.36000000000000298</v>
      </c>
      <c r="G55" s="5"/>
      <c r="H55" s="5"/>
      <c r="I55" s="5"/>
      <c r="J55" s="99">
        <f t="shared" si="1"/>
        <v>4.9927500000000418</v>
      </c>
    </row>
    <row r="56" spans="1:10" ht="15.6" thickTop="1" thickBot="1" x14ac:dyDescent="0.35">
      <c r="A56" s="66" t="s">
        <v>25</v>
      </c>
      <c r="B56" s="32"/>
      <c r="C56" s="10"/>
      <c r="D56" s="32">
        <v>2.86</v>
      </c>
      <c r="E56" s="32">
        <v>3</v>
      </c>
      <c r="F56" s="5">
        <f t="shared" si="2"/>
        <v>0.14000000000000012</v>
      </c>
      <c r="G56" s="5"/>
      <c r="H56" s="5"/>
      <c r="I56" s="5"/>
      <c r="J56" s="99">
        <f t="shared" si="1"/>
        <v>1.9416250000000017</v>
      </c>
    </row>
    <row r="57" spans="1:10" ht="15.6" thickTop="1" thickBot="1" x14ac:dyDescent="0.35">
      <c r="A57" s="66" t="s">
        <v>26</v>
      </c>
      <c r="B57" s="32"/>
      <c r="C57" s="10"/>
      <c r="D57" s="32">
        <v>31.04</v>
      </c>
      <c r="E57" s="32">
        <v>31.79</v>
      </c>
      <c r="F57" s="5">
        <f t="shared" si="2"/>
        <v>0.75</v>
      </c>
      <c r="G57" s="5"/>
      <c r="H57" s="5"/>
      <c r="I57" s="5"/>
      <c r="J57" s="99">
        <f t="shared" si="1"/>
        <v>10.401562500000001</v>
      </c>
    </row>
    <row r="58" spans="1:10" ht="15.6" thickTop="1" thickBot="1" x14ac:dyDescent="0.35">
      <c r="A58" s="66" t="s">
        <v>27</v>
      </c>
      <c r="B58" s="32"/>
      <c r="C58" s="10"/>
      <c r="D58" s="32">
        <v>42.27</v>
      </c>
      <c r="E58" s="32">
        <v>43.47</v>
      </c>
      <c r="F58" s="5">
        <f t="shared" si="2"/>
        <v>1.1999999999999957</v>
      </c>
      <c r="G58" s="5"/>
      <c r="H58" s="5"/>
      <c r="I58" s="5"/>
      <c r="J58" s="99">
        <f t="shared" si="1"/>
        <v>16.642499999999941</v>
      </c>
    </row>
    <row r="59" spans="1:10" ht="15.6" thickTop="1" thickBot="1" x14ac:dyDescent="0.35">
      <c r="A59" s="66" t="s">
        <v>109</v>
      </c>
      <c r="B59" s="32"/>
      <c r="C59" s="10"/>
      <c r="D59" s="32">
        <v>1.4</v>
      </c>
      <c r="E59" s="32">
        <v>1.61</v>
      </c>
      <c r="F59" s="5">
        <f t="shared" si="2"/>
        <v>0.21000000000000019</v>
      </c>
      <c r="G59" s="5"/>
      <c r="H59" s="5"/>
      <c r="I59" s="5"/>
      <c r="J59" s="99">
        <f t="shared" si="1"/>
        <v>2.9124375000000025</v>
      </c>
    </row>
    <row r="60" spans="1:10" ht="15.6" thickTop="1" thickBot="1" x14ac:dyDescent="0.35">
      <c r="A60" s="66" t="s">
        <v>28</v>
      </c>
      <c r="B60" s="32"/>
      <c r="C60" s="10"/>
      <c r="D60" s="32">
        <v>11.36</v>
      </c>
      <c r="E60" s="32">
        <v>11.57</v>
      </c>
      <c r="F60" s="5">
        <f t="shared" si="2"/>
        <v>0.21000000000000085</v>
      </c>
      <c r="G60" s="5"/>
      <c r="H60" s="5"/>
      <c r="I60" s="5"/>
      <c r="J60" s="99">
        <f t="shared" si="1"/>
        <v>2.9124375000000118</v>
      </c>
    </row>
    <row r="61" spans="1:10" ht="15.6" thickTop="1" thickBot="1" x14ac:dyDescent="0.35">
      <c r="A61" s="66" t="s">
        <v>29</v>
      </c>
      <c r="B61" s="32"/>
      <c r="C61" s="10"/>
      <c r="D61" s="32">
        <v>35.049999999999997</v>
      </c>
      <c r="E61" s="32">
        <v>35.049999999999997</v>
      </c>
      <c r="F61" s="5">
        <f t="shared" si="2"/>
        <v>0</v>
      </c>
      <c r="G61" s="5"/>
      <c r="H61" s="5"/>
      <c r="I61" s="5"/>
      <c r="J61" s="99">
        <f t="shared" si="1"/>
        <v>0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30.29</v>
      </c>
      <c r="E63" s="32">
        <v>33.1</v>
      </c>
      <c r="F63" s="5">
        <f t="shared" si="2"/>
        <v>2.8100000000000023</v>
      </c>
      <c r="G63" s="5"/>
      <c r="H63" s="5"/>
      <c r="I63" s="5"/>
      <c r="J63" s="99">
        <f t="shared" si="1"/>
        <v>38.971187500000035</v>
      </c>
    </row>
    <row r="64" spans="1:10" ht="15.6" thickTop="1" thickBot="1" x14ac:dyDescent="0.35">
      <c r="A64" s="66" t="s">
        <v>32</v>
      </c>
      <c r="B64" s="32"/>
      <c r="C64" s="10"/>
      <c r="D64" s="32">
        <v>47.76</v>
      </c>
      <c r="E64" s="32">
        <v>48.21</v>
      </c>
      <c r="F64" s="5">
        <f t="shared" si="2"/>
        <v>0.45000000000000284</v>
      </c>
      <c r="G64" s="5"/>
      <c r="H64" s="5"/>
      <c r="I64" s="5"/>
      <c r="J64" s="99">
        <f t="shared" si="1"/>
        <v>6.2409375000000393</v>
      </c>
    </row>
    <row r="65" spans="1:10" ht="15.6" thickTop="1" thickBot="1" x14ac:dyDescent="0.35">
      <c r="A65" s="66" t="s">
        <v>33</v>
      </c>
      <c r="B65" s="32"/>
      <c r="C65" s="10"/>
      <c r="D65" s="32">
        <v>26.89</v>
      </c>
      <c r="E65" s="32">
        <v>27.35</v>
      </c>
      <c r="F65" s="5">
        <f t="shared" si="2"/>
        <v>0.46000000000000085</v>
      </c>
      <c r="G65" s="5"/>
      <c r="H65" s="5"/>
      <c r="I65" s="5"/>
      <c r="J65" s="99">
        <f t="shared" si="1"/>
        <v>6.3796250000000123</v>
      </c>
    </row>
    <row r="66" spans="1:10" ht="15.6" thickTop="1" thickBot="1" x14ac:dyDescent="0.35">
      <c r="A66" s="66" t="s">
        <v>34</v>
      </c>
      <c r="B66" s="32"/>
      <c r="C66" s="10"/>
      <c r="D66" s="32">
        <v>22.03</v>
      </c>
      <c r="E66" s="32">
        <v>22.51</v>
      </c>
      <c r="F66" s="5">
        <f t="shared" si="2"/>
        <v>0.48000000000000043</v>
      </c>
      <c r="G66" s="5"/>
      <c r="H66" s="5"/>
      <c r="I66" s="5"/>
      <c r="J66" s="99">
        <f t="shared" si="1"/>
        <v>6.6570000000000062</v>
      </c>
    </row>
    <row r="67" spans="1:10" ht="15.6" thickTop="1" thickBot="1" x14ac:dyDescent="0.35">
      <c r="A67" s="66" t="s">
        <v>110</v>
      </c>
      <c r="B67" s="32"/>
      <c r="C67" s="10"/>
      <c r="D67" s="32">
        <v>1.25</v>
      </c>
      <c r="E67" s="32">
        <v>1.25</v>
      </c>
      <c r="F67" s="5">
        <f t="shared" si="2"/>
        <v>0</v>
      </c>
      <c r="G67" s="5"/>
      <c r="H67" s="5"/>
      <c r="I67" s="5"/>
      <c r="J67" s="99">
        <f t="shared" si="1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62.25</v>
      </c>
      <c r="E68" s="32">
        <v>62.83</v>
      </c>
      <c r="F68" s="5">
        <f t="shared" si="2"/>
        <v>0.57999999999999829</v>
      </c>
      <c r="G68" s="5"/>
      <c r="H68" s="5"/>
      <c r="I68" s="5"/>
      <c r="J68" s="99">
        <f t="shared" si="1"/>
        <v>8.0438749999999768</v>
      </c>
    </row>
    <row r="69" spans="1:10" ht="15.6" thickTop="1" thickBot="1" x14ac:dyDescent="0.35">
      <c r="A69" s="66" t="s">
        <v>111</v>
      </c>
      <c r="B69" s="32"/>
      <c r="C69" s="10"/>
      <c r="D69" s="32">
        <v>1.89</v>
      </c>
      <c r="E69" s="32">
        <v>2.17</v>
      </c>
      <c r="F69" s="5">
        <f t="shared" si="2"/>
        <v>0.28000000000000003</v>
      </c>
      <c r="G69" s="5"/>
      <c r="H69" s="5"/>
      <c r="I69" s="5"/>
      <c r="J69" s="99">
        <f t="shared" si="1"/>
        <v>3.8832500000000003</v>
      </c>
    </row>
    <row r="70" spans="1:10" ht="15.6" thickTop="1" thickBot="1" x14ac:dyDescent="0.35">
      <c r="A70" s="66" t="s">
        <v>36</v>
      </c>
      <c r="B70" s="32"/>
      <c r="C70" s="10"/>
      <c r="D70" s="32">
        <v>58.83</v>
      </c>
      <c r="E70" s="32">
        <v>59.15</v>
      </c>
      <c r="F70" s="5">
        <f t="shared" si="2"/>
        <v>0.32000000000000028</v>
      </c>
      <c r="G70" s="5"/>
      <c r="H70" s="5"/>
      <c r="I70" s="5"/>
      <c r="J70" s="99">
        <f t="shared" si="1"/>
        <v>4.4380000000000042</v>
      </c>
    </row>
    <row r="71" spans="1:10" ht="15.6" thickTop="1" thickBot="1" x14ac:dyDescent="0.35">
      <c r="A71" s="66" t="s">
        <v>37</v>
      </c>
      <c r="B71" s="32"/>
      <c r="C71" s="10"/>
      <c r="D71" s="32">
        <v>25.33</v>
      </c>
      <c r="E71" s="32">
        <v>25.48</v>
      </c>
      <c r="F71" s="5">
        <f t="shared" si="2"/>
        <v>0.15000000000000213</v>
      </c>
      <c r="G71" s="5"/>
      <c r="H71" s="5"/>
      <c r="I71" s="5"/>
      <c r="J71" s="99">
        <f t="shared" si="1"/>
        <v>2.0803125000000295</v>
      </c>
    </row>
    <row r="72" spans="1:10" ht="15.6" thickTop="1" thickBot="1" x14ac:dyDescent="0.35">
      <c r="A72" s="66" t="s">
        <v>38</v>
      </c>
      <c r="B72" s="32"/>
      <c r="C72" s="10"/>
      <c r="D72" s="32">
        <v>4</v>
      </c>
      <c r="E72" s="32">
        <v>4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1.53</v>
      </c>
      <c r="E73" s="32">
        <v>1.53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4.4000000000000004</v>
      </c>
      <c r="E74" s="32">
        <v>4.4000000000000004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1.27</v>
      </c>
      <c r="E75" s="32">
        <v>1.27</v>
      </c>
      <c r="F75" s="5">
        <f t="shared" si="2"/>
        <v>0</v>
      </c>
      <c r="G75" s="5"/>
      <c r="H75" s="5"/>
      <c r="I75" s="5"/>
      <c r="J75" s="99">
        <f t="shared" si="1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21.06</v>
      </c>
      <c r="E76" s="32">
        <v>21.87</v>
      </c>
      <c r="F76" s="5">
        <f t="shared" si="2"/>
        <v>0.81000000000000227</v>
      </c>
      <c r="G76" s="5"/>
      <c r="H76" s="5"/>
      <c r="I76" s="5"/>
      <c r="J76" s="99">
        <f t="shared" si="1"/>
        <v>11.233687500000032</v>
      </c>
    </row>
    <row r="77" spans="1:10" ht="15.6" thickTop="1" thickBot="1" x14ac:dyDescent="0.35">
      <c r="A77" s="66" t="s">
        <v>114</v>
      </c>
      <c r="B77" s="32"/>
      <c r="C77" s="10"/>
      <c r="D77" s="32">
        <v>10.15</v>
      </c>
      <c r="E77" s="32">
        <v>10.15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3.45</v>
      </c>
      <c r="E78" s="32">
        <v>3.45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5.71</v>
      </c>
      <c r="E79" s="32">
        <v>5.71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4.96</v>
      </c>
      <c r="E80" s="32">
        <v>5.03</v>
      </c>
      <c r="F80" s="5">
        <f t="shared" si="2"/>
        <v>7.0000000000000284E-2</v>
      </c>
      <c r="G80" s="5"/>
      <c r="H80" s="5"/>
      <c r="I80" s="5"/>
      <c r="J80" s="99">
        <f t="shared" si="1"/>
        <v>0.97081250000000396</v>
      </c>
    </row>
    <row r="81" spans="1:11" ht="15.6" thickTop="1" thickBot="1" x14ac:dyDescent="0.35">
      <c r="A81" s="66" t="s">
        <v>42</v>
      </c>
      <c r="B81" s="32"/>
      <c r="C81" s="10"/>
      <c r="D81" s="32">
        <v>9.83</v>
      </c>
      <c r="E81" s="32">
        <v>9.83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1.57</v>
      </c>
      <c r="E82" s="32">
        <v>1.57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535.04743750000034</v>
      </c>
    </row>
    <row r="83" spans="1:11" x14ac:dyDescent="0.3">
      <c r="A83" s="68" t="s">
        <v>43</v>
      </c>
      <c r="B83" s="32"/>
      <c r="C83" s="10"/>
      <c r="D83" s="32">
        <v>285.16000000000003</v>
      </c>
      <c r="E83" s="32">
        <v>293.95999999999998</v>
      </c>
      <c r="F83" s="5">
        <f t="shared" si="2"/>
        <v>8.7999999999999545</v>
      </c>
      <c r="G83" s="5"/>
      <c r="H83" s="5"/>
      <c r="I83" s="5"/>
      <c r="J83" s="7">
        <f>+F83*H$5</f>
        <v>31.14242677824252</v>
      </c>
    </row>
    <row r="84" spans="1:11" x14ac:dyDescent="0.3">
      <c r="A84" s="68" t="s">
        <v>44</v>
      </c>
      <c r="B84" s="32"/>
      <c r="C84" s="10"/>
      <c r="D84" s="32">
        <v>307.35000000000002</v>
      </c>
      <c r="E84" s="32">
        <v>314</v>
      </c>
      <c r="F84" s="5">
        <f t="shared" si="2"/>
        <v>6.6499999999999773</v>
      </c>
      <c r="G84" s="33"/>
      <c r="H84" s="5"/>
      <c r="I84" s="5"/>
      <c r="J84" s="7">
        <f t="shared" ref="J84:J147" si="3">+F84*H$5</f>
        <v>23.533765690376491</v>
      </c>
    </row>
    <row r="85" spans="1:11" x14ac:dyDescent="0.3">
      <c r="A85" s="68" t="s">
        <v>118</v>
      </c>
      <c r="B85" s="32"/>
      <c r="C85" s="10"/>
      <c r="D85" s="32">
        <v>406.59</v>
      </c>
      <c r="E85" s="32">
        <v>415.02</v>
      </c>
      <c r="F85" s="5">
        <f t="shared" si="2"/>
        <v>8.4300000000000068</v>
      </c>
      <c r="G85" s="33"/>
      <c r="H85" s="5"/>
      <c r="I85" s="5"/>
      <c r="J85" s="7">
        <f t="shared" si="3"/>
        <v>29.833029288702953</v>
      </c>
    </row>
    <row r="86" spans="1:11" x14ac:dyDescent="0.3">
      <c r="A86" s="68" t="s">
        <v>119</v>
      </c>
      <c r="B86" s="32"/>
      <c r="C86" s="10"/>
      <c r="D86" s="32">
        <v>133</v>
      </c>
      <c r="E86" s="32">
        <v>136.24</v>
      </c>
      <c r="F86" s="5">
        <f t="shared" si="2"/>
        <v>3.2400000000000091</v>
      </c>
      <c r="G86" s="33"/>
      <c r="H86" s="5"/>
      <c r="I86" s="5"/>
      <c r="J86" s="7">
        <f t="shared" si="3"/>
        <v>11.466075313807563</v>
      </c>
    </row>
    <row r="87" spans="1:11" x14ac:dyDescent="0.3">
      <c r="A87" s="68" t="s">
        <v>45</v>
      </c>
      <c r="B87" s="32"/>
      <c r="C87" s="10"/>
      <c r="D87" s="32">
        <v>226.74</v>
      </c>
      <c r="E87" s="32">
        <v>232.96</v>
      </c>
      <c r="F87" s="5">
        <f t="shared" si="2"/>
        <v>6.2199999999999989</v>
      </c>
      <c r="G87" s="33"/>
      <c r="H87" s="5"/>
      <c r="I87" s="5"/>
      <c r="J87" s="7">
        <f t="shared" si="3"/>
        <v>22.012033472803346</v>
      </c>
    </row>
    <row r="88" spans="1:11" x14ac:dyDescent="0.3">
      <c r="A88" s="68" t="s">
        <v>46</v>
      </c>
      <c r="B88" s="32"/>
      <c r="C88" s="10"/>
      <c r="D88" s="32">
        <v>429.7</v>
      </c>
      <c r="E88" s="32">
        <v>434.21</v>
      </c>
      <c r="F88" s="5">
        <f t="shared" si="2"/>
        <v>4.5099999999999909</v>
      </c>
      <c r="G88" s="33"/>
      <c r="H88" s="5"/>
      <c r="I88" s="5"/>
      <c r="J88" s="7">
        <f t="shared" si="3"/>
        <v>15.960493723849341</v>
      </c>
    </row>
    <row r="89" spans="1:11" x14ac:dyDescent="0.3">
      <c r="A89" s="68" t="s">
        <v>47</v>
      </c>
      <c r="B89" s="32"/>
      <c r="C89" s="10"/>
      <c r="D89" s="32">
        <v>111.8</v>
      </c>
      <c r="E89" s="32">
        <v>116.1</v>
      </c>
      <c r="F89" s="5">
        <f t="shared" si="2"/>
        <v>4.2999999999999972</v>
      </c>
      <c r="G89" s="33"/>
      <c r="H89" s="5"/>
      <c r="I89" s="5"/>
      <c r="J89" s="7">
        <f t="shared" si="3"/>
        <v>15.217322175732209</v>
      </c>
    </row>
    <row r="90" spans="1:11" x14ac:dyDescent="0.3">
      <c r="A90" s="68" t="s">
        <v>48</v>
      </c>
      <c r="B90" s="32"/>
      <c r="C90" s="10"/>
      <c r="D90" s="32">
        <v>394.98</v>
      </c>
      <c r="E90" s="32">
        <v>399.33</v>
      </c>
      <c r="F90" s="5">
        <f t="shared" si="2"/>
        <v>4.3499999999999659</v>
      </c>
      <c r="G90" s="33"/>
      <c r="H90" s="5"/>
      <c r="I90" s="5"/>
      <c r="J90" s="7">
        <f t="shared" si="3"/>
        <v>15.394267782426658</v>
      </c>
    </row>
    <row r="91" spans="1:11" x14ac:dyDescent="0.3">
      <c r="A91" s="68" t="s">
        <v>49</v>
      </c>
      <c r="B91" s="32"/>
      <c r="C91" s="10"/>
      <c r="D91" s="32">
        <v>461.64</v>
      </c>
      <c r="E91" s="32">
        <v>470.91</v>
      </c>
      <c r="F91" s="5">
        <f t="shared" si="2"/>
        <v>9.2700000000000387</v>
      </c>
      <c r="G91" s="33"/>
      <c r="H91" s="5"/>
      <c r="I91" s="5"/>
      <c r="J91" s="7">
        <f t="shared" si="3"/>
        <v>32.805715481171688</v>
      </c>
    </row>
    <row r="92" spans="1:11" x14ac:dyDescent="0.3">
      <c r="A92" s="68" t="s">
        <v>50</v>
      </c>
      <c r="B92" s="32"/>
      <c r="C92" s="10"/>
      <c r="D92" s="32">
        <v>624.55999999999995</v>
      </c>
      <c r="E92" s="32">
        <v>632.27</v>
      </c>
      <c r="F92" s="5">
        <f t="shared" si="2"/>
        <v>7.7100000000000364</v>
      </c>
      <c r="G92" s="33"/>
      <c r="H92" s="5"/>
      <c r="I92" s="5"/>
      <c r="J92" s="7">
        <f t="shared" si="3"/>
        <v>27.285012552301385</v>
      </c>
    </row>
    <row r="93" spans="1:11" x14ac:dyDescent="0.3">
      <c r="A93" s="68" t="s">
        <v>51</v>
      </c>
      <c r="B93" s="32"/>
      <c r="C93" s="10"/>
      <c r="D93" s="32">
        <v>232.11</v>
      </c>
      <c r="E93" s="32">
        <v>242.47</v>
      </c>
      <c r="F93" s="5">
        <f t="shared" si="2"/>
        <v>10.359999999999985</v>
      </c>
      <c r="G93" s="33"/>
      <c r="H93" s="5"/>
      <c r="I93" s="5"/>
      <c r="J93" s="7">
        <f t="shared" si="3"/>
        <v>36.663129707112923</v>
      </c>
    </row>
    <row r="94" spans="1:11" x14ac:dyDescent="0.3">
      <c r="A94" s="68" t="s">
        <v>52</v>
      </c>
      <c r="B94" s="32"/>
      <c r="C94" s="10"/>
      <c r="D94" s="32">
        <v>181.61</v>
      </c>
      <c r="E94" s="32">
        <v>188.39</v>
      </c>
      <c r="F94" s="5">
        <f t="shared" si="2"/>
        <v>6.7799999999999727</v>
      </c>
      <c r="G94" s="33"/>
      <c r="H94" s="5"/>
      <c r="I94" s="5"/>
      <c r="J94" s="7">
        <f t="shared" si="3"/>
        <v>23.99382426778233</v>
      </c>
    </row>
    <row r="95" spans="1:11" x14ac:dyDescent="0.3">
      <c r="A95" s="68" t="s">
        <v>120</v>
      </c>
      <c r="B95" s="32"/>
      <c r="C95" s="10"/>
      <c r="D95" s="32">
        <v>718.02</v>
      </c>
      <c r="E95" s="32">
        <v>731.02</v>
      </c>
      <c r="F95" s="5">
        <f t="shared" si="2"/>
        <v>13</v>
      </c>
      <c r="G95" s="33"/>
      <c r="H95" s="5"/>
      <c r="I95" s="5"/>
      <c r="J95" s="7">
        <f t="shared" si="3"/>
        <v>46.005857740585775</v>
      </c>
    </row>
    <row r="96" spans="1:11" x14ac:dyDescent="0.3">
      <c r="A96" s="68" t="s">
        <v>53</v>
      </c>
      <c r="B96" s="32"/>
      <c r="C96" s="10"/>
      <c r="D96" s="32">
        <v>302.45999999999998</v>
      </c>
      <c r="E96" s="32">
        <v>309.05</v>
      </c>
      <c r="F96" s="5">
        <f t="shared" si="2"/>
        <v>6.5900000000000318</v>
      </c>
      <c r="G96" s="33"/>
      <c r="H96" s="5"/>
      <c r="I96" s="5"/>
      <c r="J96" s="7">
        <f t="shared" si="3"/>
        <v>23.321430962343211</v>
      </c>
    </row>
    <row r="97" spans="1:11" x14ac:dyDescent="0.3">
      <c r="A97" s="68" t="s">
        <v>121</v>
      </c>
      <c r="B97" s="32"/>
      <c r="C97" s="10"/>
      <c r="D97" s="32">
        <v>198.61</v>
      </c>
      <c r="E97" s="32">
        <v>198.61</v>
      </c>
      <c r="F97" s="5">
        <f t="shared" ref="F97:F151" si="4">+E97-D97</f>
        <v>0</v>
      </c>
      <c r="G97" s="33"/>
      <c r="H97" s="5"/>
      <c r="I97" s="5"/>
      <c r="J97" s="7">
        <f t="shared" si="3"/>
        <v>0</v>
      </c>
    </row>
    <row r="98" spans="1:11" x14ac:dyDescent="0.3">
      <c r="A98" s="68" t="s">
        <v>54</v>
      </c>
      <c r="B98" s="32"/>
      <c r="C98" s="10"/>
      <c r="D98" s="32">
        <v>182.89</v>
      </c>
      <c r="E98" s="32">
        <v>187.02</v>
      </c>
      <c r="F98" s="5">
        <f t="shared" si="4"/>
        <v>4.1300000000000239</v>
      </c>
      <c r="G98" s="33"/>
      <c r="H98" s="5"/>
      <c r="I98" s="5"/>
      <c r="J98" s="7">
        <f t="shared" si="3"/>
        <v>14.615707112970796</v>
      </c>
    </row>
    <row r="99" spans="1:11" x14ac:dyDescent="0.3">
      <c r="A99" s="68" t="s">
        <v>55</v>
      </c>
      <c r="B99" s="32"/>
      <c r="C99" s="10"/>
      <c r="D99" s="32">
        <v>267.45999999999998</v>
      </c>
      <c r="E99" s="32">
        <v>271.58999999999997</v>
      </c>
      <c r="F99" s="5">
        <f t="shared" si="4"/>
        <v>4.1299999999999955</v>
      </c>
      <c r="G99" s="33"/>
      <c r="H99" s="5"/>
      <c r="I99" s="5"/>
      <c r="J99" s="7">
        <f t="shared" si="3"/>
        <v>14.615707112970696</v>
      </c>
    </row>
    <row r="100" spans="1:11" x14ac:dyDescent="0.3">
      <c r="A100" s="68" t="s">
        <v>122</v>
      </c>
      <c r="B100" s="32"/>
      <c r="C100" s="10"/>
      <c r="D100" s="32">
        <v>328.1</v>
      </c>
      <c r="E100" s="32">
        <v>340.2</v>
      </c>
      <c r="F100" s="5">
        <f t="shared" si="4"/>
        <v>12.099999999999966</v>
      </c>
      <c r="G100" s="33"/>
      <c r="H100" s="5"/>
      <c r="I100" s="5"/>
      <c r="J100" s="7">
        <f t="shared" si="3"/>
        <v>42.820836820083564</v>
      </c>
    </row>
    <row r="101" spans="1:11" x14ac:dyDescent="0.3">
      <c r="A101" s="68" t="s">
        <v>56</v>
      </c>
      <c r="B101" s="32"/>
      <c r="C101" s="10"/>
      <c r="D101" s="32">
        <v>285.22000000000003</v>
      </c>
      <c r="E101" s="32">
        <v>290.31</v>
      </c>
      <c r="F101" s="5">
        <f t="shared" si="4"/>
        <v>5.089999999999975</v>
      </c>
      <c r="G101" s="33"/>
      <c r="H101" s="5"/>
      <c r="I101" s="5"/>
      <c r="J101" s="7">
        <f t="shared" si="3"/>
        <v>18.013062761506188</v>
      </c>
    </row>
    <row r="102" spans="1:11" x14ac:dyDescent="0.3">
      <c r="A102" s="66" t="s">
        <v>57</v>
      </c>
      <c r="B102" s="32"/>
      <c r="C102" s="10"/>
      <c r="D102" s="32">
        <v>410.54</v>
      </c>
      <c r="E102" s="32">
        <v>420.74</v>
      </c>
      <c r="F102" s="5">
        <f t="shared" si="4"/>
        <v>10.199999999999989</v>
      </c>
      <c r="G102" s="33"/>
      <c r="H102" s="5"/>
      <c r="I102" s="5"/>
      <c r="J102" s="7">
        <f t="shared" si="3"/>
        <v>36.096903765690335</v>
      </c>
    </row>
    <row r="103" spans="1:11" x14ac:dyDescent="0.3">
      <c r="A103" s="66" t="s">
        <v>58</v>
      </c>
      <c r="B103" s="32"/>
      <c r="C103" s="10"/>
      <c r="D103" s="32">
        <v>6.7</v>
      </c>
      <c r="E103" s="32">
        <v>6.7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1" x14ac:dyDescent="0.3">
      <c r="A104" s="68" t="s">
        <v>59</v>
      </c>
      <c r="B104" s="32"/>
      <c r="C104" s="10"/>
      <c r="D104" s="32">
        <v>1076.8499999999999</v>
      </c>
      <c r="E104" s="32">
        <v>1095.45</v>
      </c>
      <c r="F104" s="5">
        <f t="shared" si="4"/>
        <v>18.600000000000136</v>
      </c>
      <c r="G104" s="33"/>
      <c r="H104" s="5"/>
      <c r="I104" s="5"/>
      <c r="J104" s="7">
        <f t="shared" si="3"/>
        <v>65.823765690377058</v>
      </c>
    </row>
    <row r="105" spans="1:11" x14ac:dyDescent="0.3">
      <c r="A105" s="68" t="s">
        <v>60</v>
      </c>
      <c r="B105" s="32"/>
      <c r="C105" s="10"/>
      <c r="D105" s="32">
        <v>202.03</v>
      </c>
      <c r="E105" s="32">
        <v>204.72</v>
      </c>
      <c r="F105" s="5">
        <f t="shared" si="4"/>
        <v>2.6899999999999977</v>
      </c>
      <c r="G105" s="33"/>
      <c r="H105" s="5"/>
      <c r="I105" s="5"/>
      <c r="J105" s="7">
        <f t="shared" si="3"/>
        <v>9.5196736401673565</v>
      </c>
    </row>
    <row r="106" spans="1:11" x14ac:dyDescent="0.3">
      <c r="A106" s="68" t="s">
        <v>61</v>
      </c>
      <c r="B106" s="32"/>
      <c r="C106" s="10"/>
      <c r="D106" s="32">
        <v>225.02</v>
      </c>
      <c r="E106" s="32">
        <v>231.75</v>
      </c>
      <c r="F106" s="5">
        <f t="shared" si="4"/>
        <v>6.7299999999999898</v>
      </c>
      <c r="G106" s="33"/>
      <c r="H106" s="5"/>
      <c r="I106" s="5"/>
      <c r="J106" s="7">
        <f t="shared" si="3"/>
        <v>23.816878661087831</v>
      </c>
    </row>
    <row r="107" spans="1:11" x14ac:dyDescent="0.3">
      <c r="A107" s="68" t="s">
        <v>62</v>
      </c>
      <c r="B107" s="32"/>
      <c r="C107" s="10"/>
      <c r="D107" s="32">
        <v>772.33</v>
      </c>
      <c r="E107" s="32">
        <v>784.87</v>
      </c>
      <c r="F107" s="5">
        <f t="shared" si="4"/>
        <v>12.539999999999964</v>
      </c>
      <c r="G107" s="33"/>
      <c r="H107" s="5"/>
      <c r="I107" s="5"/>
      <c r="J107" s="7">
        <f t="shared" si="3"/>
        <v>44.377958158995689</v>
      </c>
    </row>
    <row r="108" spans="1:11" x14ac:dyDescent="0.3">
      <c r="A108" s="68" t="s">
        <v>63</v>
      </c>
      <c r="B108" s="32"/>
      <c r="C108" s="10"/>
      <c r="D108" s="32">
        <v>387.02</v>
      </c>
      <c r="E108" s="32">
        <v>401.22</v>
      </c>
      <c r="F108" s="5">
        <f t="shared" si="4"/>
        <v>14.200000000000045</v>
      </c>
      <c r="G108" s="33"/>
      <c r="H108" s="5"/>
      <c r="I108" s="5"/>
      <c r="J108" s="7">
        <f t="shared" si="3"/>
        <v>50.252552301255392</v>
      </c>
    </row>
    <row r="109" spans="1:11" x14ac:dyDescent="0.3">
      <c r="A109" s="68" t="s">
        <v>123</v>
      </c>
      <c r="B109" s="32"/>
      <c r="C109" s="10"/>
      <c r="D109" s="32">
        <v>200.6</v>
      </c>
      <c r="E109" s="32">
        <v>213.15</v>
      </c>
      <c r="F109" s="5">
        <f t="shared" si="4"/>
        <v>12.550000000000011</v>
      </c>
      <c r="G109" s="33"/>
      <c r="H109" s="5"/>
      <c r="I109" s="5"/>
      <c r="J109" s="7">
        <f t="shared" si="3"/>
        <v>44.413347280334769</v>
      </c>
    </row>
    <row r="110" spans="1:11" x14ac:dyDescent="0.3">
      <c r="A110" s="68" t="s">
        <v>64</v>
      </c>
      <c r="B110" s="32"/>
      <c r="C110" s="10"/>
      <c r="D110" s="32">
        <v>171.93</v>
      </c>
      <c r="E110" s="32">
        <v>176.85</v>
      </c>
      <c r="F110" s="5">
        <f t="shared" si="4"/>
        <v>4.9199999999999875</v>
      </c>
      <c r="G110" s="33"/>
      <c r="H110" s="5"/>
      <c r="I110" s="5"/>
      <c r="J110" s="7">
        <f t="shared" si="3"/>
        <v>17.411447698744727</v>
      </c>
      <c r="K110" s="149"/>
    </row>
    <row r="111" spans="1:11" x14ac:dyDescent="0.3">
      <c r="A111" s="68" t="s">
        <v>65</v>
      </c>
      <c r="B111" s="32"/>
      <c r="C111" s="10"/>
      <c r="D111" s="32">
        <v>374.39</v>
      </c>
      <c r="E111" s="32">
        <v>398.43</v>
      </c>
      <c r="F111" s="5">
        <f t="shared" si="4"/>
        <v>24.04000000000002</v>
      </c>
      <c r="G111" s="33"/>
      <c r="H111" s="5"/>
      <c r="I111" s="5"/>
      <c r="J111" s="7">
        <f t="shared" si="3"/>
        <v>85.075447698744838</v>
      </c>
    </row>
    <row r="112" spans="1:11" x14ac:dyDescent="0.3">
      <c r="A112" s="68" t="s">
        <v>66</v>
      </c>
      <c r="B112" s="32"/>
      <c r="C112" s="10"/>
      <c r="D112" s="32">
        <v>128.49</v>
      </c>
      <c r="E112" s="32">
        <v>132.5</v>
      </c>
      <c r="F112" s="5">
        <f t="shared" si="4"/>
        <v>4.0099999999999909</v>
      </c>
      <c r="G112" s="33"/>
      <c r="H112" s="5"/>
      <c r="I112" s="5"/>
      <c r="J112" s="7">
        <f t="shared" si="3"/>
        <v>14.191037656903735</v>
      </c>
    </row>
    <row r="113" spans="1:10" x14ac:dyDescent="0.3">
      <c r="A113" s="68" t="s">
        <v>124</v>
      </c>
      <c r="B113" s="32"/>
      <c r="C113" s="10"/>
      <c r="D113" s="32">
        <v>87.89</v>
      </c>
      <c r="E113" s="32">
        <v>90.27</v>
      </c>
      <c r="F113" s="5">
        <f t="shared" si="4"/>
        <v>2.3799999999999955</v>
      </c>
      <c r="G113" s="33"/>
      <c r="H113" s="5"/>
      <c r="I113" s="5"/>
      <c r="J113" s="7">
        <f t="shared" si="3"/>
        <v>8.4226108786610716</v>
      </c>
    </row>
    <row r="114" spans="1:10" x14ac:dyDescent="0.3">
      <c r="A114" s="68" t="s">
        <v>67</v>
      </c>
      <c r="B114" s="32"/>
      <c r="C114" s="10"/>
      <c r="D114" s="32">
        <v>152.84</v>
      </c>
      <c r="E114" s="32">
        <v>160.09</v>
      </c>
      <c r="F114" s="5">
        <f t="shared" si="4"/>
        <v>7.25</v>
      </c>
      <c r="G114" s="33"/>
      <c r="H114" s="5"/>
      <c r="I114" s="5"/>
      <c r="J114" s="7">
        <f t="shared" si="3"/>
        <v>25.657112970711299</v>
      </c>
    </row>
    <row r="115" spans="1:10" x14ac:dyDescent="0.3">
      <c r="A115" s="51" t="s">
        <v>68</v>
      </c>
      <c r="B115" s="32"/>
      <c r="C115" s="51"/>
      <c r="D115" s="9">
        <v>364.39</v>
      </c>
      <c r="E115" s="9">
        <v>378.52</v>
      </c>
      <c r="F115" s="5">
        <f t="shared" si="4"/>
        <v>14.129999999999995</v>
      </c>
      <c r="G115" s="33"/>
      <c r="H115" s="5"/>
      <c r="I115" s="5"/>
      <c r="J115" s="7">
        <f t="shared" si="3"/>
        <v>50.00482845188283</v>
      </c>
    </row>
    <row r="116" spans="1:10" x14ac:dyDescent="0.3">
      <c r="A116" s="68" t="s">
        <v>125</v>
      </c>
      <c r="B116" s="32"/>
      <c r="C116" s="10"/>
      <c r="D116" s="32">
        <v>426.54</v>
      </c>
      <c r="E116" s="32">
        <v>436.35</v>
      </c>
      <c r="F116" s="5">
        <f t="shared" si="4"/>
        <v>9.8100000000000023</v>
      </c>
      <c r="G116" s="33"/>
      <c r="H116" s="5"/>
      <c r="I116" s="5"/>
      <c r="J116" s="7">
        <f t="shared" si="3"/>
        <v>34.716728033472812</v>
      </c>
    </row>
    <row r="117" spans="1:10" x14ac:dyDescent="0.3">
      <c r="A117" s="68" t="s">
        <v>126</v>
      </c>
      <c r="B117" s="9"/>
      <c r="C117" s="10"/>
      <c r="D117" s="32">
        <v>189.24</v>
      </c>
      <c r="E117" s="32">
        <v>192.82</v>
      </c>
      <c r="F117" s="5">
        <f t="shared" si="4"/>
        <v>3.5799999999999841</v>
      </c>
      <c r="G117" s="33"/>
      <c r="H117" s="5"/>
      <c r="I117" s="5"/>
      <c r="J117" s="7">
        <f t="shared" si="3"/>
        <v>12.669305439330488</v>
      </c>
    </row>
    <row r="118" spans="1:10" x14ac:dyDescent="0.3">
      <c r="A118" s="68" t="s">
        <v>69</v>
      </c>
      <c r="B118" s="32"/>
      <c r="C118" s="10"/>
      <c r="D118" s="32">
        <v>149.97999999999999</v>
      </c>
      <c r="E118" s="32">
        <v>156.28</v>
      </c>
      <c r="F118" s="5">
        <f t="shared" si="4"/>
        <v>6.3000000000000114</v>
      </c>
      <c r="G118" s="33"/>
      <c r="H118" s="5"/>
      <c r="I118" s="5"/>
      <c r="J118" s="7">
        <f t="shared" si="3"/>
        <v>22.295146443514685</v>
      </c>
    </row>
    <row r="119" spans="1:10" x14ac:dyDescent="0.3">
      <c r="A119" s="68" t="s">
        <v>127</v>
      </c>
      <c r="B119" s="32"/>
      <c r="C119" s="10"/>
      <c r="D119" s="32">
        <v>529.71</v>
      </c>
      <c r="E119" s="32">
        <v>529.71</v>
      </c>
      <c r="F119" s="5">
        <f t="shared" si="4"/>
        <v>0</v>
      </c>
      <c r="G119" s="33"/>
      <c r="H119" s="5"/>
      <c r="I119" s="5"/>
      <c r="J119" s="7">
        <f t="shared" si="3"/>
        <v>0</v>
      </c>
    </row>
    <row r="120" spans="1:10" x14ac:dyDescent="0.3">
      <c r="A120" s="68" t="s">
        <v>128</v>
      </c>
      <c r="B120" s="32"/>
      <c r="C120" s="10"/>
      <c r="D120" s="32">
        <v>418.65</v>
      </c>
      <c r="E120" s="32">
        <v>428.12</v>
      </c>
      <c r="F120" s="5">
        <f t="shared" si="4"/>
        <v>9.4700000000000273</v>
      </c>
      <c r="G120" s="33"/>
      <c r="H120" s="5"/>
      <c r="I120" s="5"/>
      <c r="J120" s="7">
        <f t="shared" si="3"/>
        <v>33.51349790794989</v>
      </c>
    </row>
    <row r="121" spans="1:10" x14ac:dyDescent="0.3">
      <c r="A121" s="68" t="s">
        <v>129</v>
      </c>
      <c r="B121" s="32"/>
      <c r="C121" s="10"/>
      <c r="D121" s="32">
        <v>275.47000000000003</v>
      </c>
      <c r="E121" s="32">
        <v>279.13</v>
      </c>
      <c r="F121" s="5">
        <f t="shared" si="4"/>
        <v>3.6599999999999682</v>
      </c>
      <c r="G121" s="33"/>
      <c r="H121" s="5"/>
      <c r="I121" s="5"/>
      <c r="J121" s="7">
        <f t="shared" si="3"/>
        <v>12.952418410041728</v>
      </c>
    </row>
    <row r="122" spans="1:10" x14ac:dyDescent="0.3">
      <c r="A122" s="68" t="s">
        <v>70</v>
      </c>
      <c r="B122" s="32"/>
      <c r="C122" s="10"/>
      <c r="D122" s="32">
        <v>141.13</v>
      </c>
      <c r="E122" s="32">
        <v>141.41999999999999</v>
      </c>
      <c r="F122" s="5">
        <f t="shared" si="4"/>
        <v>0.28999999999999204</v>
      </c>
      <c r="G122" s="33"/>
      <c r="H122" s="5"/>
      <c r="I122" s="5"/>
      <c r="J122" s="7">
        <f t="shared" si="3"/>
        <v>1.0262845188284238</v>
      </c>
    </row>
    <row r="123" spans="1:10" x14ac:dyDescent="0.3">
      <c r="A123" s="68" t="s">
        <v>71</v>
      </c>
      <c r="B123" s="32"/>
      <c r="C123" s="10"/>
      <c r="D123" s="32">
        <v>371.06</v>
      </c>
      <c r="E123" s="32">
        <v>376.26</v>
      </c>
      <c r="F123" s="5">
        <f t="shared" si="4"/>
        <v>5.1999999999999886</v>
      </c>
      <c r="G123" s="33"/>
      <c r="H123" s="5"/>
      <c r="I123" s="5"/>
      <c r="J123" s="7">
        <f t="shared" si="3"/>
        <v>18.402343096234269</v>
      </c>
    </row>
    <row r="124" spans="1:10" x14ac:dyDescent="0.3">
      <c r="A124" s="68" t="s">
        <v>130</v>
      </c>
      <c r="B124" s="32"/>
      <c r="C124" s="10"/>
      <c r="D124" s="32">
        <v>138.18</v>
      </c>
      <c r="E124" s="32">
        <v>138.91</v>
      </c>
      <c r="F124" s="5">
        <f t="shared" si="4"/>
        <v>0.72999999999998977</v>
      </c>
      <c r="G124" s="33"/>
      <c r="H124" s="5"/>
      <c r="I124" s="5"/>
      <c r="J124" s="7">
        <f t="shared" si="3"/>
        <v>2.5834058577405496</v>
      </c>
    </row>
    <row r="125" spans="1:10" x14ac:dyDescent="0.3">
      <c r="A125" s="68" t="s">
        <v>131</v>
      </c>
      <c r="B125" s="32"/>
      <c r="C125" s="10"/>
      <c r="D125" s="32">
        <v>65.81</v>
      </c>
      <c r="E125" s="32">
        <v>70.099999999999994</v>
      </c>
      <c r="F125" s="5">
        <f t="shared" si="4"/>
        <v>4.289999999999992</v>
      </c>
      <c r="G125" s="33"/>
      <c r="H125" s="5"/>
      <c r="I125" s="5"/>
      <c r="J125" s="7">
        <f t="shared" si="3"/>
        <v>15.181933054393278</v>
      </c>
    </row>
    <row r="126" spans="1:10" x14ac:dyDescent="0.3">
      <c r="A126" s="68" t="s">
        <v>72</v>
      </c>
      <c r="B126" s="32"/>
      <c r="C126" s="10"/>
      <c r="D126" s="32">
        <v>147.25</v>
      </c>
      <c r="E126" s="32">
        <v>149.43</v>
      </c>
      <c r="F126" s="5">
        <f t="shared" si="4"/>
        <v>2.1800000000000068</v>
      </c>
      <c r="G126" s="33"/>
      <c r="H126" s="5"/>
      <c r="I126" s="5"/>
      <c r="J126" s="7">
        <f t="shared" si="3"/>
        <v>7.7148284518828696</v>
      </c>
    </row>
    <row r="127" spans="1:10" x14ac:dyDescent="0.3">
      <c r="A127" s="68" t="s">
        <v>73</v>
      </c>
      <c r="B127" s="32"/>
      <c r="C127" s="10"/>
      <c r="D127" s="32">
        <v>593.92999999999995</v>
      </c>
      <c r="E127" s="32">
        <v>606.19000000000005</v>
      </c>
      <c r="F127" s="5">
        <f t="shared" si="4"/>
        <v>12.260000000000105</v>
      </c>
      <c r="G127" s="33"/>
      <c r="H127" s="5"/>
      <c r="I127" s="5"/>
      <c r="J127" s="7">
        <f t="shared" si="3"/>
        <v>43.387062761506648</v>
      </c>
    </row>
    <row r="128" spans="1:10" x14ac:dyDescent="0.3">
      <c r="A128" s="68" t="s">
        <v>74</v>
      </c>
      <c r="B128" s="32"/>
      <c r="C128" s="10"/>
      <c r="D128" s="32">
        <v>330.72</v>
      </c>
      <c r="E128" s="32">
        <v>340.33</v>
      </c>
      <c r="F128" s="5">
        <f t="shared" si="4"/>
        <v>9.6099999999999568</v>
      </c>
      <c r="G128" s="33"/>
      <c r="H128" s="5"/>
      <c r="I128" s="5"/>
      <c r="J128" s="7">
        <f t="shared" si="3"/>
        <v>34.008945606694411</v>
      </c>
    </row>
    <row r="129" spans="1:10" x14ac:dyDescent="0.3">
      <c r="A129" s="68" t="s">
        <v>132</v>
      </c>
      <c r="B129" s="32"/>
      <c r="C129" s="10"/>
      <c r="D129" s="32">
        <v>67.86</v>
      </c>
      <c r="E129" s="32">
        <v>68.58</v>
      </c>
      <c r="F129" s="5">
        <f t="shared" si="4"/>
        <v>0.71999999999999886</v>
      </c>
      <c r="G129" s="33"/>
      <c r="H129" s="5"/>
      <c r="I129" s="5"/>
      <c r="J129" s="7">
        <f t="shared" si="3"/>
        <v>2.5480167364016699</v>
      </c>
    </row>
    <row r="130" spans="1:10" x14ac:dyDescent="0.3">
      <c r="A130" s="68" t="s">
        <v>133</v>
      </c>
      <c r="B130" s="32"/>
      <c r="C130" s="10"/>
      <c r="D130" s="32">
        <v>159.59</v>
      </c>
      <c r="E130" s="32">
        <v>163.9</v>
      </c>
      <c r="F130" s="5">
        <f t="shared" si="4"/>
        <v>4.3100000000000023</v>
      </c>
      <c r="G130" s="33"/>
      <c r="H130" s="5"/>
      <c r="I130" s="5"/>
      <c r="J130" s="7">
        <f t="shared" si="3"/>
        <v>15.252711297071139</v>
      </c>
    </row>
    <row r="131" spans="1:10" x14ac:dyDescent="0.3">
      <c r="A131" s="68" t="s">
        <v>75</v>
      </c>
      <c r="B131" s="32"/>
      <c r="C131" s="10"/>
      <c r="D131" s="32">
        <v>192.19</v>
      </c>
      <c r="E131" s="32">
        <v>197.83</v>
      </c>
      <c r="F131" s="5">
        <f t="shared" si="4"/>
        <v>5.6400000000000148</v>
      </c>
      <c r="G131" s="33"/>
      <c r="H131" s="5"/>
      <c r="I131" s="5"/>
      <c r="J131" s="7">
        <f t="shared" si="3"/>
        <v>19.959464435146497</v>
      </c>
    </row>
    <row r="132" spans="1:10" x14ac:dyDescent="0.3">
      <c r="A132" s="68" t="s">
        <v>134</v>
      </c>
      <c r="B132" s="32"/>
      <c r="C132" s="10"/>
      <c r="D132" s="32">
        <v>164.19</v>
      </c>
      <c r="E132" s="32">
        <v>165.57</v>
      </c>
      <c r="F132" s="5">
        <f t="shared" si="4"/>
        <v>1.3799999999999955</v>
      </c>
      <c r="G132" s="33"/>
      <c r="H132" s="5"/>
      <c r="I132" s="5"/>
      <c r="J132" s="7">
        <f t="shared" si="3"/>
        <v>4.883698744769859</v>
      </c>
    </row>
    <row r="133" spans="1:10" x14ac:dyDescent="0.3">
      <c r="A133" s="68" t="s">
        <v>135</v>
      </c>
      <c r="B133" s="32"/>
      <c r="C133" s="10"/>
      <c r="D133" s="32">
        <v>237.14</v>
      </c>
      <c r="E133" s="32">
        <v>250.89</v>
      </c>
      <c r="F133" s="5">
        <f t="shared" si="4"/>
        <v>13.75</v>
      </c>
      <c r="G133" s="33"/>
      <c r="H133" s="5"/>
      <c r="I133" s="5"/>
      <c r="J133" s="7">
        <f t="shared" si="3"/>
        <v>48.660041841004187</v>
      </c>
    </row>
    <row r="134" spans="1:10" x14ac:dyDescent="0.3">
      <c r="A134" s="68" t="s">
        <v>76</v>
      </c>
      <c r="B134" s="32"/>
      <c r="C134" s="10"/>
      <c r="D134" s="32">
        <v>77.459999999999994</v>
      </c>
      <c r="E134" s="32">
        <v>78.06</v>
      </c>
      <c r="F134" s="5">
        <f t="shared" si="4"/>
        <v>0.60000000000000853</v>
      </c>
      <c r="G134" s="33"/>
      <c r="H134" s="5"/>
      <c r="I134" s="5"/>
      <c r="J134" s="7">
        <f t="shared" si="3"/>
        <v>2.1233472803347584</v>
      </c>
    </row>
    <row r="135" spans="1:10" x14ac:dyDescent="0.3">
      <c r="A135" s="68" t="s">
        <v>136</v>
      </c>
      <c r="B135" s="32"/>
      <c r="C135" s="10"/>
      <c r="D135" s="32">
        <v>428.3</v>
      </c>
      <c r="E135" s="32">
        <v>438.76</v>
      </c>
      <c r="F135" s="5">
        <f t="shared" si="4"/>
        <v>10.45999999999998</v>
      </c>
      <c r="G135" s="33"/>
      <c r="H135" s="5"/>
      <c r="I135" s="5"/>
      <c r="J135" s="7">
        <f t="shared" si="3"/>
        <v>37.01702092050202</v>
      </c>
    </row>
    <row r="136" spans="1:10" x14ac:dyDescent="0.3">
      <c r="A136" s="68" t="s">
        <v>137</v>
      </c>
      <c r="B136" s="32"/>
      <c r="C136" s="10"/>
      <c r="D136" s="32">
        <v>206.82</v>
      </c>
      <c r="E136" s="32">
        <v>207.42</v>
      </c>
      <c r="F136" s="5">
        <f t="shared" si="4"/>
        <v>0.59999999999999432</v>
      </c>
      <c r="G136" s="33"/>
      <c r="H136" s="5"/>
      <c r="I136" s="5"/>
      <c r="J136" s="7">
        <f t="shared" si="3"/>
        <v>2.1233472803347082</v>
      </c>
    </row>
    <row r="137" spans="1:10" x14ac:dyDescent="0.3">
      <c r="A137" s="68" t="s">
        <v>77</v>
      </c>
      <c r="B137" s="32"/>
      <c r="C137" s="10"/>
      <c r="D137" s="32">
        <v>285.87</v>
      </c>
      <c r="E137" s="32">
        <v>287.77999999999997</v>
      </c>
      <c r="F137" s="5">
        <f t="shared" si="4"/>
        <v>1.9099999999999682</v>
      </c>
      <c r="G137" s="33"/>
      <c r="H137" s="5"/>
      <c r="I137" s="5"/>
      <c r="J137" s="7">
        <f t="shared" si="3"/>
        <v>6.7593221757321054</v>
      </c>
    </row>
    <row r="138" spans="1:10" x14ac:dyDescent="0.3">
      <c r="A138" s="68" t="s">
        <v>138</v>
      </c>
      <c r="B138" s="32"/>
      <c r="C138" s="10"/>
      <c r="D138" s="32">
        <v>431.63</v>
      </c>
      <c r="E138" s="32">
        <v>439.88</v>
      </c>
      <c r="F138" s="5">
        <f t="shared" si="4"/>
        <v>8.25</v>
      </c>
      <c r="G138" s="33"/>
      <c r="H138" s="5"/>
      <c r="I138" s="5"/>
      <c r="J138" s="7">
        <f t="shared" si="3"/>
        <v>29.196025104602512</v>
      </c>
    </row>
    <row r="139" spans="1:10" x14ac:dyDescent="0.3">
      <c r="A139" s="68" t="s">
        <v>78</v>
      </c>
      <c r="B139" s="32"/>
      <c r="C139" s="10"/>
      <c r="D139" s="32">
        <v>526.92999999999995</v>
      </c>
      <c r="E139" s="32">
        <v>528.05999999999995</v>
      </c>
      <c r="F139" s="5">
        <f t="shared" si="4"/>
        <v>1.1299999999999955</v>
      </c>
      <c r="G139" s="33"/>
      <c r="H139" s="5"/>
      <c r="I139" s="5"/>
      <c r="J139" s="7">
        <f t="shared" si="3"/>
        <v>3.9989707112970554</v>
      </c>
    </row>
    <row r="140" spans="1:10" x14ac:dyDescent="0.3">
      <c r="A140" s="68" t="s">
        <v>79</v>
      </c>
      <c r="B140" s="32"/>
      <c r="C140" s="10"/>
      <c r="D140" s="32">
        <v>200.38</v>
      </c>
      <c r="E140" s="32">
        <v>204.17</v>
      </c>
      <c r="F140" s="5">
        <f t="shared" si="4"/>
        <v>3.789999999999992</v>
      </c>
      <c r="G140" s="33"/>
      <c r="H140" s="5"/>
      <c r="I140" s="5"/>
      <c r="J140" s="7">
        <f t="shared" si="3"/>
        <v>13.412476987447672</v>
      </c>
    </row>
    <row r="141" spans="1:10" x14ac:dyDescent="0.3">
      <c r="A141" s="68" t="s">
        <v>80</v>
      </c>
      <c r="B141" s="32"/>
      <c r="C141" s="10"/>
      <c r="D141" s="32">
        <v>232.88</v>
      </c>
      <c r="E141" s="32">
        <v>232.88</v>
      </c>
      <c r="F141" s="5">
        <f t="shared" si="4"/>
        <v>0</v>
      </c>
      <c r="G141" s="33"/>
      <c r="H141" s="5"/>
      <c r="I141" s="5"/>
      <c r="J141" s="7">
        <f t="shared" si="3"/>
        <v>0</v>
      </c>
    </row>
    <row r="142" spans="1:10" x14ac:dyDescent="0.3">
      <c r="A142" s="68" t="s">
        <v>81</v>
      </c>
      <c r="B142" s="32"/>
      <c r="C142" s="10"/>
      <c r="D142" s="32">
        <v>207.73</v>
      </c>
      <c r="E142" s="32">
        <v>207.73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0" x14ac:dyDescent="0.3">
      <c r="A143" s="68" t="s">
        <v>139</v>
      </c>
      <c r="B143" s="32"/>
      <c r="C143" s="10"/>
      <c r="D143" s="32">
        <v>319.82</v>
      </c>
      <c r="E143" s="32">
        <v>320.33999999999997</v>
      </c>
      <c r="F143" s="5">
        <f t="shared" si="4"/>
        <v>0.51999999999998181</v>
      </c>
      <c r="G143" s="33"/>
      <c r="H143" s="5"/>
      <c r="I143" s="5"/>
      <c r="J143" s="7">
        <f t="shared" si="3"/>
        <v>1.8402343096233666</v>
      </c>
    </row>
    <row r="144" spans="1:10" x14ac:dyDescent="0.3">
      <c r="A144" s="68" t="s">
        <v>82</v>
      </c>
      <c r="B144" s="32"/>
      <c r="C144" s="10"/>
      <c r="D144" s="32">
        <v>268.18</v>
      </c>
      <c r="E144" s="32">
        <v>273.06</v>
      </c>
      <c r="F144" s="5">
        <f t="shared" si="4"/>
        <v>4.8799999999999955</v>
      </c>
      <c r="G144" s="33"/>
      <c r="H144" s="5"/>
      <c r="I144" s="5"/>
      <c r="J144" s="7">
        <f t="shared" si="3"/>
        <v>17.269891213389105</v>
      </c>
    </row>
    <row r="145" spans="1:11" x14ac:dyDescent="0.3">
      <c r="A145" s="68" t="s">
        <v>140</v>
      </c>
      <c r="B145" s="32"/>
      <c r="C145" s="10"/>
      <c r="D145" s="32">
        <v>186.71</v>
      </c>
      <c r="E145" s="32">
        <v>191.4</v>
      </c>
      <c r="F145" s="5">
        <f t="shared" si="4"/>
        <v>4.6899999999999977</v>
      </c>
      <c r="G145" s="33"/>
      <c r="H145" s="5"/>
      <c r="I145" s="5"/>
      <c r="J145" s="7">
        <f t="shared" si="3"/>
        <v>16.597497907949784</v>
      </c>
    </row>
    <row r="146" spans="1:11" x14ac:dyDescent="0.3">
      <c r="A146" s="68" t="s">
        <v>141</v>
      </c>
      <c r="B146" s="32"/>
      <c r="C146" s="10"/>
      <c r="D146" s="32">
        <v>140.52000000000001</v>
      </c>
      <c r="E146" s="32">
        <v>143.27000000000001</v>
      </c>
      <c r="F146" s="5">
        <f t="shared" si="4"/>
        <v>2.75</v>
      </c>
      <c r="G146" s="33"/>
      <c r="H146" s="5"/>
      <c r="I146" s="5"/>
      <c r="J146" s="7">
        <f t="shared" si="3"/>
        <v>9.7320083682008374</v>
      </c>
    </row>
    <row r="147" spans="1:11" x14ac:dyDescent="0.3">
      <c r="A147" s="68" t="s">
        <v>142</v>
      </c>
      <c r="B147" s="32"/>
      <c r="C147" s="10"/>
      <c r="D147" s="32">
        <v>567.07000000000005</v>
      </c>
      <c r="E147" s="32">
        <v>571.28</v>
      </c>
      <c r="F147" s="5">
        <f t="shared" si="4"/>
        <v>4.2099999999999227</v>
      </c>
      <c r="G147" s="33"/>
      <c r="H147" s="5"/>
      <c r="I147" s="5"/>
      <c r="J147" s="7">
        <f t="shared" si="3"/>
        <v>14.898820083681736</v>
      </c>
    </row>
    <row r="148" spans="1:11" x14ac:dyDescent="0.3">
      <c r="A148" s="68" t="s">
        <v>143</v>
      </c>
      <c r="B148" s="32"/>
      <c r="C148" s="10"/>
      <c r="D148" s="32">
        <v>210.41</v>
      </c>
      <c r="E148" s="32">
        <v>216.43</v>
      </c>
      <c r="F148" s="5">
        <f t="shared" si="4"/>
        <v>6.0200000000000102</v>
      </c>
      <c r="G148" s="33"/>
      <c r="H148" s="5"/>
      <c r="I148" s="5"/>
      <c r="J148" s="7">
        <f t="shared" ref="J148:J151" si="5">+F148*H$5</f>
        <v>21.30425104602514</v>
      </c>
    </row>
    <row r="149" spans="1:11" x14ac:dyDescent="0.3">
      <c r="A149" s="68" t="s">
        <v>83</v>
      </c>
      <c r="B149" s="32"/>
      <c r="C149" s="10"/>
      <c r="D149" s="32">
        <v>251.19</v>
      </c>
      <c r="E149" s="32">
        <v>255.01</v>
      </c>
      <c r="F149" s="5">
        <f t="shared" si="4"/>
        <v>3.8199999999999932</v>
      </c>
      <c r="G149" s="33"/>
      <c r="H149" s="5"/>
      <c r="I149" s="5"/>
      <c r="J149" s="7">
        <f t="shared" si="5"/>
        <v>13.518644351464411</v>
      </c>
    </row>
    <row r="150" spans="1:11" x14ac:dyDescent="0.3">
      <c r="A150" s="68" t="s">
        <v>144</v>
      </c>
      <c r="B150" s="32"/>
      <c r="C150" s="10"/>
      <c r="D150" s="32">
        <v>1095.5999999999999</v>
      </c>
      <c r="E150" s="32">
        <v>1120.69</v>
      </c>
      <c r="F150" s="5">
        <f t="shared" si="4"/>
        <v>25.090000000000146</v>
      </c>
      <c r="G150" s="33"/>
      <c r="H150" s="5"/>
      <c r="I150" s="5"/>
      <c r="J150" s="7">
        <f t="shared" si="5"/>
        <v>88.791305439331069</v>
      </c>
    </row>
    <row r="151" spans="1:11" x14ac:dyDescent="0.3">
      <c r="A151" s="68" t="s">
        <v>145</v>
      </c>
      <c r="B151" s="32"/>
      <c r="C151" s="10"/>
      <c r="D151" s="32">
        <v>527.16</v>
      </c>
      <c r="E151" s="32">
        <v>539.77</v>
      </c>
      <c r="F151" s="5">
        <f t="shared" si="4"/>
        <v>12.610000000000014</v>
      </c>
      <c r="G151" s="33"/>
      <c r="H151" s="5"/>
      <c r="I151" s="5"/>
      <c r="J151" s="7">
        <f t="shared" si="5"/>
        <v>44.625682008368251</v>
      </c>
    </row>
    <row r="152" spans="1:11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2107.7753789225944</v>
      </c>
      <c r="K152" s="56">
        <f>SUM(J83:J151)</f>
        <v>1572.7279414225945</v>
      </c>
    </row>
    <row r="153" spans="1:11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2107.7753789225944</v>
      </c>
      <c r="K153" s="91">
        <f>SUM(K14:K152)</f>
        <v>2107.7753789225949</v>
      </c>
    </row>
    <row r="154" spans="1:11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1" x14ac:dyDescent="0.3">
      <c r="A155" s="73" t="s">
        <v>7</v>
      </c>
    </row>
    <row r="156" spans="1:11" x14ac:dyDescent="0.3">
      <c r="A156" s="73" t="s">
        <v>84</v>
      </c>
      <c r="G156" s="74" t="s">
        <v>283</v>
      </c>
    </row>
  </sheetData>
  <mergeCells count="23">
    <mergeCell ref="I27:I31"/>
    <mergeCell ref="B27:C31"/>
    <mergeCell ref="D27:D31"/>
    <mergeCell ref="E27:E31"/>
    <mergeCell ref="F27:F31"/>
    <mergeCell ref="G27:G31"/>
    <mergeCell ref="H27:H31"/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</mergeCells>
  <pageMargins left="0.31496062992125984" right="0.23622047244094491" top="0.39370078740157483" bottom="0.74803149606299213" header="0.31496062992125984" footer="0.31496062992125984"/>
  <pageSetup paperSize="9" scale="80" orientation="portrait" horizontalDpi="4294967293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workbookViewId="0">
      <selection sqref="A1:K157"/>
    </sheetView>
  </sheetViews>
  <sheetFormatPr baseColWidth="10" defaultRowHeight="14.4" x14ac:dyDescent="0.3"/>
  <cols>
    <col min="5" max="5" width="14.88671875" customWidth="1"/>
  </cols>
  <sheetData>
    <row r="1" spans="1:10" x14ac:dyDescent="0.3"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425.4</v>
      </c>
      <c r="G2" s="10">
        <v>31</v>
      </c>
      <c r="H2" s="10">
        <f>+F2/G2</f>
        <v>13.72258064516129</v>
      </c>
    </row>
    <row r="3" spans="1:10" x14ac:dyDescent="0.3">
      <c r="D3" s="122" t="s">
        <v>192</v>
      </c>
      <c r="E3" s="122">
        <v>16498</v>
      </c>
      <c r="F3" s="155">
        <v>9</v>
      </c>
      <c r="G3" s="10">
        <v>2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1785.2</v>
      </c>
      <c r="G4" s="10">
        <v>504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47" t="s">
        <v>220</v>
      </c>
      <c r="F5" s="122">
        <f>+F4+F3</f>
        <v>1794.2</v>
      </c>
      <c r="G5" s="122">
        <f>+G4+G3</f>
        <v>506</v>
      </c>
      <c r="H5" s="10">
        <f>+F5/G5</f>
        <v>3.5458498023715417</v>
      </c>
    </row>
    <row r="6" spans="1:10" x14ac:dyDescent="0.3">
      <c r="A6" s="15" t="s">
        <v>284</v>
      </c>
      <c r="B6" s="15"/>
      <c r="C6" s="15"/>
      <c r="D6" s="15"/>
      <c r="E6" s="15"/>
      <c r="F6" s="15">
        <f>+F2+F3+F4</f>
        <v>2219.6</v>
      </c>
      <c r="G6" s="15">
        <f>+G2+G3+G4</f>
        <v>537</v>
      </c>
      <c r="J6" s="138" t="s">
        <v>189</v>
      </c>
    </row>
    <row r="7" spans="1:10" x14ac:dyDescent="0.3">
      <c r="A7" s="58"/>
      <c r="B7" s="15"/>
      <c r="C7" s="58"/>
      <c r="D7" s="58"/>
      <c r="E7" s="58"/>
      <c r="F7" s="225" t="s">
        <v>151</v>
      </c>
      <c r="G7" s="225"/>
      <c r="H7" s="137">
        <f>+H2</f>
        <v>13.72258064516129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/>
      <c r="H8" s="137">
        <f>+H5</f>
        <v>3.5458498023715417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150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4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56.94870967741943</v>
      </c>
      <c r="H14" s="98"/>
      <c r="I14" s="98"/>
      <c r="J14" s="99">
        <v>6</v>
      </c>
    </row>
    <row r="15" spans="1:10" ht="15.6" thickTop="1" thickBot="1" x14ac:dyDescent="0.35">
      <c r="A15" s="104" t="s">
        <v>9</v>
      </c>
      <c r="B15" s="146" t="s">
        <v>214</v>
      </c>
      <c r="C15" s="154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12</v>
      </c>
    </row>
    <row r="16" spans="1:10" ht="15.6" thickTop="1" thickBot="1" x14ac:dyDescent="0.35">
      <c r="A16" s="104" t="s">
        <v>13</v>
      </c>
      <c r="B16" s="146" t="s">
        <v>215</v>
      </c>
      <c r="C16" s="154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5</v>
      </c>
    </row>
    <row r="17" spans="1:10" ht="15.6" thickTop="1" thickBot="1" x14ac:dyDescent="0.35">
      <c r="A17" s="103" t="s">
        <v>86</v>
      </c>
      <c r="B17" s="209" t="s">
        <v>212</v>
      </c>
      <c r="C17" s="210"/>
      <c r="D17" s="220">
        <v>228.29</v>
      </c>
      <c r="E17" s="220">
        <v>232.44</v>
      </c>
      <c r="F17" s="220">
        <f>+E17-D17</f>
        <v>4.1500000000000057</v>
      </c>
      <c r="G17" s="221"/>
      <c r="H17" s="102"/>
      <c r="I17" s="102"/>
      <c r="J17" s="99">
        <v>6</v>
      </c>
    </row>
    <row r="18" spans="1:10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5</v>
      </c>
    </row>
    <row r="19" spans="1:10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9</v>
      </c>
    </row>
    <row r="20" spans="1:10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5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11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24.48</v>
      </c>
      <c r="E22" s="94">
        <v>24.99</v>
      </c>
      <c r="F22" s="98">
        <f t="shared" ref="F22:F27" si="0">+E22-D22</f>
        <v>0.50999999999999801</v>
      </c>
      <c r="G22" s="95">
        <f>+F22*H2</f>
        <v>6.9985161290322306</v>
      </c>
      <c r="H22" s="95"/>
      <c r="I22" s="95"/>
      <c r="J22" s="99">
        <v>10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57.44</v>
      </c>
      <c r="E23" s="94">
        <v>58.49</v>
      </c>
      <c r="F23" s="98">
        <f t="shared" si="0"/>
        <v>1.0500000000000043</v>
      </c>
      <c r="G23" s="95">
        <f>+F23*H2</f>
        <v>14.408709677419413</v>
      </c>
      <c r="H23" s="95"/>
      <c r="I23" s="95"/>
      <c r="J23" s="99">
        <v>17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18.98</v>
      </c>
      <c r="E24" s="94">
        <v>19.239999999999998</v>
      </c>
      <c r="F24" s="98">
        <f t="shared" si="0"/>
        <v>0.25999999999999801</v>
      </c>
      <c r="G24" s="95">
        <f>+F24*H2</f>
        <v>3.567870967741908</v>
      </c>
      <c r="H24" s="95"/>
      <c r="I24" s="95"/>
      <c r="J24" s="99">
        <v>7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47.82</v>
      </c>
      <c r="E25" s="94">
        <v>51.93</v>
      </c>
      <c r="F25" s="98">
        <f t="shared" si="0"/>
        <v>4.1099999999999994</v>
      </c>
      <c r="G25" s="95">
        <f>+F25*H2</f>
        <v>56.399806451612896</v>
      </c>
      <c r="H25" s="95"/>
      <c r="I25" s="95"/>
      <c r="J25" s="99">
        <v>58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46.3</v>
      </c>
      <c r="E26" s="96">
        <v>46.55</v>
      </c>
      <c r="F26" s="98">
        <f t="shared" si="0"/>
        <v>0.25</v>
      </c>
      <c r="G26" s="95">
        <f>+F26*H2</f>
        <v>3.4306451612903226</v>
      </c>
      <c r="H26" s="96"/>
      <c r="I26" s="96"/>
      <c r="J26" s="99">
        <v>7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212.22</v>
      </c>
      <c r="E27" s="227">
        <v>217.4</v>
      </c>
      <c r="F27" s="220">
        <f t="shared" si="0"/>
        <v>5.1800000000000068</v>
      </c>
      <c r="G27" s="223">
        <f>+F27*H2</f>
        <v>71.082967741935576</v>
      </c>
      <c r="H27" s="223"/>
      <c r="I27" s="223"/>
      <c r="J27" s="99">
        <v>10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10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9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9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9</v>
      </c>
    </row>
    <row r="32" spans="1:10" ht="15.6" thickTop="1" thickBot="1" x14ac:dyDescent="0.35">
      <c r="A32" s="66" t="s">
        <v>92</v>
      </c>
      <c r="B32" s="6"/>
      <c r="C32" s="6"/>
      <c r="D32" s="6">
        <v>57.65</v>
      </c>
      <c r="E32" s="6">
        <v>58.4</v>
      </c>
      <c r="F32" s="5">
        <f>+E32-D32</f>
        <v>0.75</v>
      </c>
      <c r="G32" s="5"/>
      <c r="H32" s="5"/>
      <c r="I32" s="5"/>
      <c r="J32" s="99">
        <f t="shared" ref="J32:J82" si="1">+F32*H$2</f>
        <v>10.291935483870969</v>
      </c>
    </row>
    <row r="33" spans="1:10" ht="15.6" thickTop="1" thickBot="1" x14ac:dyDescent="0.35">
      <c r="A33" s="66" t="s">
        <v>93</v>
      </c>
      <c r="B33" s="6"/>
      <c r="C33" s="6"/>
      <c r="D33" s="6">
        <v>30.04</v>
      </c>
      <c r="E33" s="6">
        <v>30.46</v>
      </c>
      <c r="F33" s="5">
        <f t="shared" ref="F33:F96" si="2">+E33-D33</f>
        <v>0.42000000000000171</v>
      </c>
      <c r="G33" s="5"/>
      <c r="H33" s="5"/>
      <c r="I33" s="5"/>
      <c r="J33" s="99">
        <f t="shared" si="1"/>
        <v>5.7634838709677654</v>
      </c>
    </row>
    <row r="34" spans="1:10" ht="15.6" thickTop="1" thickBot="1" x14ac:dyDescent="0.35">
      <c r="A34" s="66" t="s">
        <v>94</v>
      </c>
      <c r="B34" s="32"/>
      <c r="C34" s="5"/>
      <c r="D34" s="32">
        <v>59.67</v>
      </c>
      <c r="E34" s="32">
        <v>60.95</v>
      </c>
      <c r="F34" s="5">
        <f t="shared" si="2"/>
        <v>1.2800000000000011</v>
      </c>
      <c r="G34" s="5"/>
      <c r="H34" s="5"/>
      <c r="I34" s="5"/>
      <c r="J34" s="99">
        <f t="shared" si="1"/>
        <v>17.564903225806468</v>
      </c>
    </row>
    <row r="35" spans="1:10" ht="15.6" thickTop="1" thickBot="1" x14ac:dyDescent="0.35">
      <c r="A35" s="66" t="s">
        <v>95</v>
      </c>
      <c r="B35" s="32"/>
      <c r="C35" s="6"/>
      <c r="D35" s="32">
        <v>17.03</v>
      </c>
      <c r="E35" s="32">
        <v>17.03</v>
      </c>
      <c r="F35" s="5">
        <f t="shared" si="2"/>
        <v>0</v>
      </c>
      <c r="G35" s="5"/>
      <c r="H35" s="5"/>
      <c r="I35" s="5"/>
      <c r="J35" s="99">
        <f t="shared" si="1"/>
        <v>0</v>
      </c>
    </row>
    <row r="36" spans="1:10" ht="15.6" thickTop="1" thickBot="1" x14ac:dyDescent="0.35">
      <c r="A36" s="66" t="s">
        <v>96</v>
      </c>
      <c r="B36" s="32"/>
      <c r="C36" s="6"/>
      <c r="D36" s="32">
        <v>9.01</v>
      </c>
      <c r="E36" s="32">
        <v>9.15</v>
      </c>
      <c r="F36" s="5">
        <f t="shared" si="2"/>
        <v>0.14000000000000057</v>
      </c>
      <c r="G36" s="5"/>
      <c r="H36" s="5"/>
      <c r="I36" s="5"/>
      <c r="J36" s="99">
        <f t="shared" si="1"/>
        <v>1.9211612903225885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28.4</v>
      </c>
      <c r="E38" s="32">
        <v>28.51</v>
      </c>
      <c r="F38" s="5">
        <f t="shared" si="2"/>
        <v>0.11000000000000298</v>
      </c>
      <c r="G38" s="5"/>
      <c r="H38" s="5"/>
      <c r="I38" s="5"/>
      <c r="J38" s="99">
        <f t="shared" si="1"/>
        <v>1.5094838709677829</v>
      </c>
    </row>
    <row r="39" spans="1:10" ht="15.6" thickTop="1" thickBot="1" x14ac:dyDescent="0.35">
      <c r="A39" s="66" t="s">
        <v>99</v>
      </c>
      <c r="B39" s="32"/>
      <c r="C39" s="6"/>
      <c r="D39" s="32">
        <v>39.409999999999997</v>
      </c>
      <c r="E39" s="32">
        <v>39.6</v>
      </c>
      <c r="F39" s="5">
        <f t="shared" si="2"/>
        <v>0.19000000000000483</v>
      </c>
      <c r="G39" s="5"/>
      <c r="H39" s="5"/>
      <c r="I39" s="5"/>
      <c r="J39" s="99">
        <f t="shared" si="1"/>
        <v>2.6072903225807114</v>
      </c>
    </row>
    <row r="40" spans="1:10" ht="15.6" thickTop="1" thickBot="1" x14ac:dyDescent="0.35">
      <c r="A40" s="66" t="s">
        <v>100</v>
      </c>
      <c r="B40" s="32"/>
      <c r="C40" s="6"/>
      <c r="D40" s="32">
        <v>14.84</v>
      </c>
      <c r="E40" s="32">
        <v>14.84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2.68</v>
      </c>
      <c r="E41" s="32">
        <v>2.79</v>
      </c>
      <c r="F41" s="5">
        <f t="shared" si="2"/>
        <v>0.10999999999999988</v>
      </c>
      <c r="G41" s="5"/>
      <c r="H41" s="5"/>
      <c r="I41" s="5"/>
      <c r="J41" s="99">
        <f t="shared" si="1"/>
        <v>1.5094838709677403</v>
      </c>
    </row>
    <row r="42" spans="1:10" ht="15.6" thickTop="1" thickBot="1" x14ac:dyDescent="0.35">
      <c r="A42" s="66" t="s">
        <v>102</v>
      </c>
      <c r="B42" s="32"/>
      <c r="C42" s="6"/>
      <c r="D42" s="32">
        <v>4.3899999999999997</v>
      </c>
      <c r="E42" s="32">
        <v>4.43</v>
      </c>
      <c r="F42" s="5">
        <f t="shared" si="2"/>
        <v>4.0000000000000036E-2</v>
      </c>
      <c r="G42" s="5"/>
      <c r="H42" s="5"/>
      <c r="I42" s="5"/>
      <c r="J42" s="99">
        <f t="shared" si="1"/>
        <v>0.54890322580645212</v>
      </c>
    </row>
    <row r="43" spans="1:10" ht="15.6" thickTop="1" thickBot="1" x14ac:dyDescent="0.35">
      <c r="A43" s="66" t="s">
        <v>103</v>
      </c>
      <c r="B43" s="32"/>
      <c r="C43" s="6"/>
      <c r="D43" s="32">
        <v>28.18</v>
      </c>
      <c r="E43" s="32">
        <v>28.93</v>
      </c>
      <c r="F43" s="5">
        <f t="shared" si="2"/>
        <v>0.75</v>
      </c>
      <c r="G43" s="5"/>
      <c r="H43" s="5"/>
      <c r="I43" s="5"/>
      <c r="J43" s="99">
        <f t="shared" si="1"/>
        <v>10.291935483870969</v>
      </c>
    </row>
    <row r="44" spans="1:10" ht="15.6" thickTop="1" thickBot="1" x14ac:dyDescent="0.35">
      <c r="A44" s="66" t="s">
        <v>104</v>
      </c>
      <c r="B44" s="32"/>
      <c r="C44" s="10"/>
      <c r="D44" s="32">
        <v>55.92</v>
      </c>
      <c r="E44" s="32">
        <v>56.6</v>
      </c>
      <c r="F44" s="5">
        <f t="shared" si="2"/>
        <v>0.67999999999999972</v>
      </c>
      <c r="G44" s="5"/>
      <c r="H44" s="5"/>
      <c r="I44" s="5"/>
      <c r="J44" s="99">
        <f t="shared" si="1"/>
        <v>9.3313548387096734</v>
      </c>
    </row>
    <row r="45" spans="1:10" ht="15.6" thickTop="1" thickBot="1" x14ac:dyDescent="0.35">
      <c r="A45" s="66" t="s">
        <v>105</v>
      </c>
      <c r="B45" s="32"/>
      <c r="C45" s="10"/>
      <c r="D45" s="32">
        <v>101.45</v>
      </c>
      <c r="E45" s="32">
        <v>104.64</v>
      </c>
      <c r="F45" s="5">
        <f>+E45-D45</f>
        <v>3.1899999999999977</v>
      </c>
      <c r="G45" s="5"/>
      <c r="H45" s="5"/>
      <c r="I45" s="5"/>
      <c r="J45" s="99">
        <f t="shared" si="1"/>
        <v>43.775032258064485</v>
      </c>
    </row>
    <row r="46" spans="1:10" ht="15.6" thickTop="1" thickBot="1" x14ac:dyDescent="0.35">
      <c r="A46" s="66" t="s">
        <v>106</v>
      </c>
      <c r="B46" s="32"/>
      <c r="C46" s="10"/>
      <c r="D46" s="32">
        <v>98.89</v>
      </c>
      <c r="E46" s="32">
        <v>99.06</v>
      </c>
      <c r="F46" s="5">
        <f t="shared" si="2"/>
        <v>0.17000000000000171</v>
      </c>
      <c r="G46" s="5"/>
      <c r="H46" s="5"/>
      <c r="I46" s="5"/>
      <c r="J46" s="99">
        <f t="shared" si="1"/>
        <v>2.3328387096774428</v>
      </c>
    </row>
    <row r="47" spans="1:10" ht="15.6" thickTop="1" thickBot="1" x14ac:dyDescent="0.35">
      <c r="A47" s="66" t="s">
        <v>18</v>
      </c>
      <c r="B47" s="32"/>
      <c r="C47" s="10"/>
      <c r="D47" s="32">
        <v>2.12</v>
      </c>
      <c r="E47" s="32">
        <v>2.12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93.78</v>
      </c>
      <c r="E48" s="32">
        <v>93.78</v>
      </c>
      <c r="F48" s="5">
        <f t="shared" si="2"/>
        <v>0</v>
      </c>
      <c r="G48" s="5"/>
      <c r="H48" s="5"/>
      <c r="I48" s="5"/>
      <c r="J48" s="99">
        <f t="shared" si="1"/>
        <v>0</v>
      </c>
    </row>
    <row r="49" spans="1:10" ht="15.6" thickTop="1" thickBot="1" x14ac:dyDescent="0.35">
      <c r="A49" s="66" t="s">
        <v>107</v>
      </c>
      <c r="B49" s="32"/>
      <c r="C49" s="10"/>
      <c r="D49" s="32">
        <v>77.11</v>
      </c>
      <c r="E49" s="32">
        <v>79.569999999999993</v>
      </c>
      <c r="F49" s="5">
        <f t="shared" si="2"/>
        <v>2.4599999999999937</v>
      </c>
      <c r="G49" s="5"/>
      <c r="H49" s="5"/>
      <c r="I49" s="5"/>
      <c r="J49" s="99">
        <f t="shared" si="1"/>
        <v>33.757548387096691</v>
      </c>
    </row>
    <row r="50" spans="1:10" ht="15.6" thickTop="1" thickBot="1" x14ac:dyDescent="0.35">
      <c r="A50" s="66" t="s">
        <v>108</v>
      </c>
      <c r="B50" s="32"/>
      <c r="C50" s="10"/>
      <c r="D50" s="32">
        <v>7.15</v>
      </c>
      <c r="E50" s="32">
        <v>7.26</v>
      </c>
      <c r="F50" s="5">
        <f t="shared" si="2"/>
        <v>0.10999999999999943</v>
      </c>
      <c r="G50" s="5"/>
      <c r="H50" s="5"/>
      <c r="I50" s="5"/>
      <c r="J50" s="99">
        <f t="shared" si="1"/>
        <v>1.5094838709677341</v>
      </c>
    </row>
    <row r="51" spans="1:10" ht="15.6" thickTop="1" thickBot="1" x14ac:dyDescent="0.35">
      <c r="A51" s="66" t="s">
        <v>20</v>
      </c>
      <c r="B51" s="32"/>
      <c r="C51" s="10"/>
      <c r="D51" s="32">
        <v>57.98</v>
      </c>
      <c r="E51" s="32">
        <v>60.63</v>
      </c>
      <c r="F51" s="5">
        <f t="shared" si="2"/>
        <v>2.6500000000000057</v>
      </c>
      <c r="G51" s="5"/>
      <c r="H51" s="5"/>
      <c r="I51" s="5"/>
      <c r="J51" s="99">
        <f t="shared" si="1"/>
        <v>36.3648387096775</v>
      </c>
    </row>
    <row r="52" spans="1:10" ht="15.6" thickTop="1" thickBot="1" x14ac:dyDescent="0.35">
      <c r="A52" s="66" t="s">
        <v>21</v>
      </c>
      <c r="B52" s="32"/>
      <c r="C52" s="10"/>
      <c r="D52" s="32">
        <v>13.06</v>
      </c>
      <c r="E52" s="32">
        <v>13.58</v>
      </c>
      <c r="F52" s="5">
        <f t="shared" si="2"/>
        <v>0.51999999999999957</v>
      </c>
      <c r="G52" s="5"/>
      <c r="H52" s="5"/>
      <c r="I52" s="5"/>
      <c r="J52" s="99">
        <f t="shared" si="1"/>
        <v>7.1357419354838649</v>
      </c>
    </row>
    <row r="53" spans="1:10" ht="15.6" thickTop="1" thickBot="1" x14ac:dyDescent="0.35">
      <c r="A53" s="66" t="s">
        <v>22</v>
      </c>
      <c r="B53" s="32"/>
      <c r="C53" s="10"/>
      <c r="D53" s="32">
        <v>82.2</v>
      </c>
      <c r="E53" s="32">
        <v>83.78</v>
      </c>
      <c r="F53" s="5">
        <f t="shared" si="2"/>
        <v>1.5799999999999983</v>
      </c>
      <c r="G53" s="5"/>
      <c r="H53" s="5"/>
      <c r="I53" s="5"/>
      <c r="J53" s="99">
        <f t="shared" si="1"/>
        <v>21.681677419354816</v>
      </c>
    </row>
    <row r="54" spans="1:10" ht="15.6" thickTop="1" thickBot="1" x14ac:dyDescent="0.35">
      <c r="A54" s="66" t="s">
        <v>23</v>
      </c>
      <c r="B54" s="32"/>
      <c r="C54" s="10"/>
      <c r="D54" s="32">
        <v>19.09</v>
      </c>
      <c r="E54" s="32">
        <v>20.010000000000002</v>
      </c>
      <c r="F54" s="5">
        <f t="shared" si="2"/>
        <v>0.92000000000000171</v>
      </c>
      <c r="G54" s="5"/>
      <c r="H54" s="5"/>
      <c r="I54" s="5"/>
      <c r="J54" s="99">
        <f t="shared" si="1"/>
        <v>12.62477419354841</v>
      </c>
    </row>
    <row r="55" spans="1:10" ht="15.6" thickTop="1" thickBot="1" x14ac:dyDescent="0.35">
      <c r="A55" s="66" t="s">
        <v>24</v>
      </c>
      <c r="B55" s="32"/>
      <c r="C55" s="10"/>
      <c r="D55" s="32">
        <v>16.440000000000001</v>
      </c>
      <c r="E55" s="32">
        <v>16.87</v>
      </c>
      <c r="F55" s="5">
        <f t="shared" si="2"/>
        <v>0.42999999999999972</v>
      </c>
      <c r="G55" s="5"/>
      <c r="H55" s="5"/>
      <c r="I55" s="5"/>
      <c r="J55" s="99">
        <f t="shared" si="1"/>
        <v>5.9007096774193508</v>
      </c>
    </row>
    <row r="56" spans="1:10" ht="15.6" thickTop="1" thickBot="1" x14ac:dyDescent="0.35">
      <c r="A56" s="66" t="s">
        <v>25</v>
      </c>
      <c r="B56" s="32"/>
      <c r="C56" s="10"/>
      <c r="D56" s="32">
        <v>3</v>
      </c>
      <c r="E56" s="32">
        <v>3.56</v>
      </c>
      <c r="F56" s="5">
        <f t="shared" si="2"/>
        <v>0.56000000000000005</v>
      </c>
      <c r="G56" s="5"/>
      <c r="H56" s="5"/>
      <c r="I56" s="5"/>
      <c r="J56" s="99">
        <f t="shared" si="1"/>
        <v>7.684645161290323</v>
      </c>
    </row>
    <row r="57" spans="1:10" ht="15.6" thickTop="1" thickBot="1" x14ac:dyDescent="0.35">
      <c r="A57" s="66" t="s">
        <v>26</v>
      </c>
      <c r="B57" s="32"/>
      <c r="C57" s="10"/>
      <c r="D57" s="32">
        <v>31.79</v>
      </c>
      <c r="E57" s="32">
        <v>32.520000000000003</v>
      </c>
      <c r="F57" s="5">
        <f t="shared" si="2"/>
        <v>0.73000000000000398</v>
      </c>
      <c r="G57" s="5"/>
      <c r="H57" s="5"/>
      <c r="I57" s="5"/>
      <c r="J57" s="99">
        <f t="shared" si="1"/>
        <v>10.017483870967796</v>
      </c>
    </row>
    <row r="58" spans="1:10" ht="15.6" thickTop="1" thickBot="1" x14ac:dyDescent="0.35">
      <c r="A58" s="66" t="s">
        <v>27</v>
      </c>
      <c r="B58" s="32"/>
      <c r="C58" s="10"/>
      <c r="D58" s="32">
        <v>43.47</v>
      </c>
      <c r="E58" s="32">
        <v>44.97</v>
      </c>
      <c r="F58" s="5">
        <f t="shared" si="2"/>
        <v>1.5</v>
      </c>
      <c r="G58" s="5"/>
      <c r="H58" s="5"/>
      <c r="I58" s="5"/>
      <c r="J58" s="99">
        <f t="shared" si="1"/>
        <v>20.583870967741937</v>
      </c>
    </row>
    <row r="59" spans="1:10" ht="15.6" thickTop="1" thickBot="1" x14ac:dyDescent="0.35">
      <c r="A59" s="66" t="s">
        <v>109</v>
      </c>
      <c r="B59" s="32"/>
      <c r="C59" s="10"/>
      <c r="D59" s="32">
        <v>1.61</v>
      </c>
      <c r="E59" s="32">
        <v>1.68</v>
      </c>
      <c r="F59" s="5">
        <f t="shared" si="2"/>
        <v>6.999999999999984E-2</v>
      </c>
      <c r="G59" s="5"/>
      <c r="H59" s="5"/>
      <c r="I59" s="5"/>
      <c r="J59" s="99">
        <f t="shared" si="1"/>
        <v>0.96058064516128816</v>
      </c>
    </row>
    <row r="60" spans="1:10" ht="15.6" thickTop="1" thickBot="1" x14ac:dyDescent="0.35">
      <c r="A60" s="66" t="s">
        <v>28</v>
      </c>
      <c r="B60" s="32"/>
      <c r="C60" s="10"/>
      <c r="D60" s="32">
        <v>11.57</v>
      </c>
      <c r="E60" s="32">
        <v>11.71</v>
      </c>
      <c r="F60" s="5">
        <f t="shared" si="2"/>
        <v>0.14000000000000057</v>
      </c>
      <c r="G60" s="5"/>
      <c r="H60" s="5"/>
      <c r="I60" s="5"/>
      <c r="J60" s="99">
        <f t="shared" si="1"/>
        <v>1.9211612903225885</v>
      </c>
    </row>
    <row r="61" spans="1:10" ht="15.6" thickTop="1" thickBot="1" x14ac:dyDescent="0.35">
      <c r="A61" s="66" t="s">
        <v>29</v>
      </c>
      <c r="B61" s="32"/>
      <c r="C61" s="10"/>
      <c r="D61" s="32">
        <v>35.049999999999997</v>
      </c>
      <c r="E61" s="32">
        <v>35.049999999999997</v>
      </c>
      <c r="F61" s="5">
        <f t="shared" si="2"/>
        <v>0</v>
      </c>
      <c r="G61" s="5"/>
      <c r="H61" s="5"/>
      <c r="I61" s="5"/>
      <c r="J61" s="99">
        <f t="shared" si="1"/>
        <v>0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33.299999999999997</v>
      </c>
      <c r="E63" s="32">
        <v>36.130000000000003</v>
      </c>
      <c r="F63" s="5">
        <f t="shared" si="2"/>
        <v>2.8300000000000054</v>
      </c>
      <c r="G63" s="5"/>
      <c r="H63" s="5"/>
      <c r="I63" s="5"/>
      <c r="J63" s="99">
        <f t="shared" si="1"/>
        <v>38.834903225806528</v>
      </c>
    </row>
    <row r="64" spans="1:10" ht="15.6" thickTop="1" thickBot="1" x14ac:dyDescent="0.35">
      <c r="A64" s="66" t="s">
        <v>32</v>
      </c>
      <c r="B64" s="32"/>
      <c r="C64" s="10"/>
      <c r="D64" s="32">
        <v>48.21</v>
      </c>
      <c r="E64" s="32">
        <v>48.59</v>
      </c>
      <c r="F64" s="5">
        <f t="shared" si="2"/>
        <v>0.38000000000000256</v>
      </c>
      <c r="G64" s="5"/>
      <c r="H64" s="5"/>
      <c r="I64" s="5"/>
      <c r="J64" s="99">
        <f t="shared" si="1"/>
        <v>5.214580645161325</v>
      </c>
    </row>
    <row r="65" spans="1:10" ht="15.6" thickTop="1" thickBot="1" x14ac:dyDescent="0.35">
      <c r="A65" s="66" t="s">
        <v>33</v>
      </c>
      <c r="B65" s="32"/>
      <c r="C65" s="10"/>
      <c r="D65" s="32">
        <v>27.35</v>
      </c>
      <c r="E65" s="32">
        <v>27.77</v>
      </c>
      <c r="F65" s="5">
        <f t="shared" si="2"/>
        <v>0.41999999999999815</v>
      </c>
      <c r="G65" s="5"/>
      <c r="H65" s="5"/>
      <c r="I65" s="5"/>
      <c r="J65" s="99">
        <f t="shared" si="1"/>
        <v>5.7634838709677165</v>
      </c>
    </row>
    <row r="66" spans="1:10" ht="15.6" thickTop="1" thickBot="1" x14ac:dyDescent="0.35">
      <c r="A66" s="66" t="s">
        <v>34</v>
      </c>
      <c r="B66" s="32"/>
      <c r="C66" s="10"/>
      <c r="D66" s="32">
        <v>22.51</v>
      </c>
      <c r="E66" s="32">
        <v>22.98</v>
      </c>
      <c r="F66" s="5">
        <f t="shared" si="2"/>
        <v>0.46999999999999886</v>
      </c>
      <c r="G66" s="5"/>
      <c r="H66" s="5"/>
      <c r="I66" s="5"/>
      <c r="J66" s="99">
        <f t="shared" si="1"/>
        <v>6.4496129032257912</v>
      </c>
    </row>
    <row r="67" spans="1:10" ht="15.6" thickTop="1" thickBot="1" x14ac:dyDescent="0.35">
      <c r="A67" s="66" t="s">
        <v>110</v>
      </c>
      <c r="B67" s="32"/>
      <c r="C67" s="10"/>
      <c r="D67" s="32">
        <v>1.25</v>
      </c>
      <c r="E67" s="32">
        <v>1.25</v>
      </c>
      <c r="F67" s="5">
        <f t="shared" si="2"/>
        <v>0</v>
      </c>
      <c r="G67" s="5"/>
      <c r="H67" s="5"/>
      <c r="I67" s="5"/>
      <c r="J67" s="99">
        <f t="shared" si="1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62.83</v>
      </c>
      <c r="E68" s="32">
        <v>63.5</v>
      </c>
      <c r="F68" s="5">
        <f t="shared" si="2"/>
        <v>0.67000000000000171</v>
      </c>
      <c r="G68" s="5"/>
      <c r="H68" s="5"/>
      <c r="I68" s="5"/>
      <c r="J68" s="99">
        <f t="shared" si="1"/>
        <v>9.194129032258088</v>
      </c>
    </row>
    <row r="69" spans="1:10" ht="15.6" thickTop="1" thickBot="1" x14ac:dyDescent="0.35">
      <c r="A69" s="66" t="s">
        <v>111</v>
      </c>
      <c r="B69" s="32"/>
      <c r="C69" s="10"/>
      <c r="D69" s="32">
        <v>2.17</v>
      </c>
      <c r="E69" s="32">
        <v>2.17</v>
      </c>
      <c r="F69" s="5">
        <f t="shared" si="2"/>
        <v>0</v>
      </c>
      <c r="G69" s="5"/>
      <c r="H69" s="5"/>
      <c r="I69" s="5"/>
      <c r="J69" s="99">
        <f t="shared" si="1"/>
        <v>0</v>
      </c>
    </row>
    <row r="70" spans="1:10" ht="15.6" thickTop="1" thickBot="1" x14ac:dyDescent="0.35">
      <c r="A70" s="66" t="s">
        <v>36</v>
      </c>
      <c r="B70" s="32"/>
      <c r="C70" s="10"/>
      <c r="D70" s="32">
        <v>59.15</v>
      </c>
      <c r="E70" s="32">
        <v>59.39</v>
      </c>
      <c r="F70" s="5">
        <f t="shared" si="2"/>
        <v>0.24000000000000199</v>
      </c>
      <c r="G70" s="5"/>
      <c r="H70" s="5"/>
      <c r="I70" s="5"/>
      <c r="J70" s="99">
        <f t="shared" si="1"/>
        <v>3.2934193548387372</v>
      </c>
    </row>
    <row r="71" spans="1:10" ht="15.6" thickTop="1" thickBot="1" x14ac:dyDescent="0.35">
      <c r="A71" s="66" t="s">
        <v>37</v>
      </c>
      <c r="B71" s="32"/>
      <c r="C71" s="10"/>
      <c r="D71" s="32">
        <v>25.57</v>
      </c>
      <c r="E71" s="32">
        <v>25.57</v>
      </c>
      <c r="F71" s="5">
        <f t="shared" si="2"/>
        <v>0</v>
      </c>
      <c r="G71" s="5"/>
      <c r="H71" s="5"/>
      <c r="I71" s="5"/>
      <c r="J71" s="99">
        <f t="shared" si="1"/>
        <v>0</v>
      </c>
    </row>
    <row r="72" spans="1:10" ht="15.6" thickTop="1" thickBot="1" x14ac:dyDescent="0.35">
      <c r="A72" s="66" t="s">
        <v>38</v>
      </c>
      <c r="B72" s="32"/>
      <c r="C72" s="10"/>
      <c r="D72" s="32">
        <v>4</v>
      </c>
      <c r="E72" s="32">
        <v>4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1.53</v>
      </c>
      <c r="E73" s="32">
        <v>1.53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4.4000000000000004</v>
      </c>
      <c r="E74" s="32">
        <v>4.4000000000000004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1.27</v>
      </c>
      <c r="E75" s="32">
        <v>1.27</v>
      </c>
      <c r="F75" s="5">
        <f t="shared" si="2"/>
        <v>0</v>
      </c>
      <c r="G75" s="5"/>
      <c r="H75" s="5"/>
      <c r="I75" s="5"/>
      <c r="J75" s="99">
        <f t="shared" si="1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21.87</v>
      </c>
      <c r="E76" s="32">
        <v>22.32</v>
      </c>
      <c r="F76" s="5">
        <f t="shared" si="2"/>
        <v>0.44999999999999929</v>
      </c>
      <c r="G76" s="5"/>
      <c r="H76" s="5"/>
      <c r="I76" s="5"/>
      <c r="J76" s="99">
        <f t="shared" si="1"/>
        <v>6.1751612903225706</v>
      </c>
    </row>
    <row r="77" spans="1:10" ht="15.6" thickTop="1" thickBot="1" x14ac:dyDescent="0.35">
      <c r="A77" s="66" t="s">
        <v>114</v>
      </c>
      <c r="B77" s="32"/>
      <c r="C77" s="10"/>
      <c r="D77" s="32">
        <v>10.15</v>
      </c>
      <c r="E77" s="32">
        <v>10.15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3.45</v>
      </c>
      <c r="E78" s="32">
        <v>3.45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5.71</v>
      </c>
      <c r="E79" s="32">
        <v>5.71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5.03</v>
      </c>
      <c r="E80" s="32">
        <v>5.15</v>
      </c>
      <c r="F80" s="5">
        <f t="shared" si="2"/>
        <v>0.12000000000000011</v>
      </c>
      <c r="G80" s="5"/>
      <c r="H80" s="5"/>
      <c r="I80" s="5"/>
      <c r="J80" s="99">
        <f t="shared" si="1"/>
        <v>1.6467096774193564</v>
      </c>
    </row>
    <row r="81" spans="1:11" ht="15.6" thickTop="1" thickBot="1" x14ac:dyDescent="0.35">
      <c r="A81" s="66" t="s">
        <v>42</v>
      </c>
      <c r="B81" s="32"/>
      <c r="C81" s="10"/>
      <c r="D81" s="32">
        <v>9.83</v>
      </c>
      <c r="E81" s="32">
        <v>9.83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1.57</v>
      </c>
      <c r="E82" s="32">
        <v>1.57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549.16232258064531</v>
      </c>
    </row>
    <row r="83" spans="1:11" x14ac:dyDescent="0.3">
      <c r="A83" s="68" t="s">
        <v>43</v>
      </c>
      <c r="B83" s="32"/>
      <c r="C83" s="10"/>
      <c r="D83" s="32">
        <v>293.95999999999998</v>
      </c>
      <c r="E83" s="32">
        <v>302.32</v>
      </c>
      <c r="F83" s="5">
        <f t="shared" si="2"/>
        <v>8.3600000000000136</v>
      </c>
      <c r="G83" s="5"/>
      <c r="H83" s="5"/>
      <c r="I83" s="5"/>
      <c r="J83" s="7">
        <f>+F83*H$5</f>
        <v>29.643304347826138</v>
      </c>
    </row>
    <row r="84" spans="1:11" x14ac:dyDescent="0.3">
      <c r="A84" s="68" t="s">
        <v>44</v>
      </c>
      <c r="B84" s="32"/>
      <c r="C84" s="10"/>
      <c r="D84" s="32">
        <v>314</v>
      </c>
      <c r="E84" s="32">
        <v>320.41000000000003</v>
      </c>
      <c r="F84" s="5">
        <f t="shared" si="2"/>
        <v>6.410000000000025</v>
      </c>
      <c r="G84" s="33"/>
      <c r="H84" s="5"/>
      <c r="I84" s="5"/>
      <c r="J84" s="7">
        <f t="shared" ref="J84:J147" si="3">+F84*H$5</f>
        <v>22.728897233201671</v>
      </c>
    </row>
    <row r="85" spans="1:11" x14ac:dyDescent="0.3">
      <c r="A85" s="68" t="s">
        <v>118</v>
      </c>
      <c r="B85" s="32"/>
      <c r="C85" s="10"/>
      <c r="D85" s="32">
        <v>415.02</v>
      </c>
      <c r="E85" s="32">
        <v>425.49</v>
      </c>
      <c r="F85" s="5">
        <f t="shared" si="2"/>
        <v>10.470000000000027</v>
      </c>
      <c r="G85" s="33"/>
      <c r="H85" s="5"/>
      <c r="I85" s="5"/>
      <c r="J85" s="7">
        <f t="shared" si="3"/>
        <v>37.125047430830136</v>
      </c>
    </row>
    <row r="86" spans="1:11" x14ac:dyDescent="0.3">
      <c r="A86" s="68" t="s">
        <v>119</v>
      </c>
      <c r="B86" s="32"/>
      <c r="C86" s="10"/>
      <c r="D86" s="32">
        <v>136.24</v>
      </c>
      <c r="E86" s="32">
        <v>141.54</v>
      </c>
      <c r="F86" s="5">
        <f t="shared" si="2"/>
        <v>5.2999999999999829</v>
      </c>
      <c r="G86" s="33"/>
      <c r="H86" s="5"/>
      <c r="I86" s="5"/>
      <c r="J86" s="7">
        <f t="shared" si="3"/>
        <v>18.793003952569112</v>
      </c>
    </row>
    <row r="87" spans="1:11" x14ac:dyDescent="0.3">
      <c r="A87" s="68" t="s">
        <v>45</v>
      </c>
      <c r="B87" s="32"/>
      <c r="C87" s="10"/>
      <c r="D87" s="32">
        <v>232.96</v>
      </c>
      <c r="E87" s="32">
        <v>239.19</v>
      </c>
      <c r="F87" s="5">
        <f t="shared" si="2"/>
        <v>6.2299999999999898</v>
      </c>
      <c r="G87" s="33"/>
      <c r="H87" s="5"/>
      <c r="I87" s="5"/>
      <c r="J87" s="7">
        <f t="shared" si="3"/>
        <v>22.090644268774668</v>
      </c>
    </row>
    <row r="88" spans="1:11" x14ac:dyDescent="0.3">
      <c r="A88" s="68" t="s">
        <v>46</v>
      </c>
      <c r="B88" s="32"/>
      <c r="C88" s="10"/>
      <c r="D88" s="32">
        <v>434.21</v>
      </c>
      <c r="E88" s="32">
        <v>439.54</v>
      </c>
      <c r="F88" s="5">
        <f t="shared" si="2"/>
        <v>5.3300000000000409</v>
      </c>
      <c r="G88" s="33"/>
      <c r="H88" s="5"/>
      <c r="I88" s="5"/>
      <c r="J88" s="7">
        <f t="shared" si="3"/>
        <v>18.899379446640463</v>
      </c>
    </row>
    <row r="89" spans="1:11" x14ac:dyDescent="0.3">
      <c r="A89" s="68" t="s">
        <v>47</v>
      </c>
      <c r="B89" s="32"/>
      <c r="C89" s="10"/>
      <c r="D89" s="32">
        <v>116.1</v>
      </c>
      <c r="E89" s="32">
        <v>119.67</v>
      </c>
      <c r="F89" s="5">
        <f t="shared" si="2"/>
        <v>3.5700000000000074</v>
      </c>
      <c r="G89" s="33"/>
      <c r="H89" s="5"/>
      <c r="I89" s="5"/>
      <c r="J89" s="7">
        <f t="shared" si="3"/>
        <v>12.65868379446643</v>
      </c>
    </row>
    <row r="90" spans="1:11" x14ac:dyDescent="0.3">
      <c r="A90" s="68" t="s">
        <v>48</v>
      </c>
      <c r="B90" s="32"/>
      <c r="C90" s="10"/>
      <c r="D90" s="32">
        <v>399.33</v>
      </c>
      <c r="E90" s="32">
        <v>403.2</v>
      </c>
      <c r="F90" s="5">
        <f t="shared" si="2"/>
        <v>3.8700000000000045</v>
      </c>
      <c r="G90" s="33"/>
      <c r="H90" s="5"/>
      <c r="I90" s="5"/>
      <c r="J90" s="7">
        <f t="shared" si="3"/>
        <v>13.722438735177882</v>
      </c>
    </row>
    <row r="91" spans="1:11" x14ac:dyDescent="0.3">
      <c r="A91" s="68" t="s">
        <v>49</v>
      </c>
      <c r="B91" s="32"/>
      <c r="C91" s="10"/>
      <c r="D91" s="32">
        <v>470.91</v>
      </c>
      <c r="E91" s="32">
        <v>479.01</v>
      </c>
      <c r="F91" s="5">
        <f t="shared" si="2"/>
        <v>8.0999999999999659</v>
      </c>
      <c r="G91" s="33"/>
      <c r="H91" s="5"/>
      <c r="I91" s="5"/>
      <c r="J91" s="7">
        <f t="shared" si="3"/>
        <v>28.721383399209365</v>
      </c>
    </row>
    <row r="92" spans="1:11" x14ac:dyDescent="0.3">
      <c r="A92" s="68" t="s">
        <v>50</v>
      </c>
      <c r="B92" s="32"/>
      <c r="C92" s="10"/>
      <c r="D92" s="32">
        <v>632.27</v>
      </c>
      <c r="E92" s="32">
        <v>637.61</v>
      </c>
      <c r="F92" s="5">
        <f t="shared" si="2"/>
        <v>5.3400000000000318</v>
      </c>
      <c r="G92" s="33"/>
      <c r="H92" s="5"/>
      <c r="I92" s="5"/>
      <c r="J92" s="7">
        <f t="shared" si="3"/>
        <v>18.934837944664146</v>
      </c>
    </row>
    <row r="93" spans="1:11" x14ac:dyDescent="0.3">
      <c r="A93" s="68" t="s">
        <v>51</v>
      </c>
      <c r="B93" s="32"/>
      <c r="C93" s="10"/>
      <c r="D93" s="32">
        <v>242.47</v>
      </c>
      <c r="E93" s="32">
        <v>247.81</v>
      </c>
      <c r="F93" s="5">
        <f t="shared" si="2"/>
        <v>5.3400000000000034</v>
      </c>
      <c r="G93" s="33"/>
      <c r="H93" s="5"/>
      <c r="I93" s="5"/>
      <c r="J93" s="7">
        <f t="shared" si="3"/>
        <v>18.934837944664043</v>
      </c>
    </row>
    <row r="94" spans="1:11" x14ac:dyDescent="0.3">
      <c r="A94" s="68" t="s">
        <v>52</v>
      </c>
      <c r="B94" s="32"/>
      <c r="C94" s="10"/>
      <c r="D94" s="32">
        <v>188.39</v>
      </c>
      <c r="E94" s="32">
        <v>194.59</v>
      </c>
      <c r="F94" s="5">
        <f t="shared" si="2"/>
        <v>6.2000000000000171</v>
      </c>
      <c r="G94" s="33"/>
      <c r="H94" s="5"/>
      <c r="I94" s="5"/>
      <c r="J94" s="7">
        <f t="shared" si="3"/>
        <v>21.984268774703619</v>
      </c>
    </row>
    <row r="95" spans="1:11" x14ac:dyDescent="0.3">
      <c r="A95" s="68" t="s">
        <v>120</v>
      </c>
      <c r="B95" s="32"/>
      <c r="C95" s="10"/>
      <c r="D95" s="32">
        <v>734.94</v>
      </c>
      <c r="E95" s="32">
        <v>749.92</v>
      </c>
      <c r="F95" s="5">
        <f t="shared" si="2"/>
        <v>14.979999999999905</v>
      </c>
      <c r="G95" s="33"/>
      <c r="H95" s="5"/>
      <c r="I95" s="5"/>
      <c r="J95" s="7">
        <f t="shared" si="3"/>
        <v>53.116830039525354</v>
      </c>
    </row>
    <row r="96" spans="1:11" x14ac:dyDescent="0.3">
      <c r="A96" s="68" t="s">
        <v>53</v>
      </c>
      <c r="B96" s="32"/>
      <c r="C96" s="10"/>
      <c r="D96" s="32">
        <v>309.05</v>
      </c>
      <c r="E96" s="32">
        <v>316.94</v>
      </c>
      <c r="F96" s="5">
        <f t="shared" si="2"/>
        <v>7.8899999999999864</v>
      </c>
      <c r="G96" s="33"/>
      <c r="H96" s="5"/>
      <c r="I96" s="5"/>
      <c r="J96" s="7">
        <f t="shared" si="3"/>
        <v>27.976754940711416</v>
      </c>
    </row>
    <row r="97" spans="1:11" x14ac:dyDescent="0.3">
      <c r="A97" s="68" t="s">
        <v>121</v>
      </c>
      <c r="B97" s="32"/>
      <c r="C97" s="10"/>
      <c r="D97" s="32">
        <v>198.61</v>
      </c>
      <c r="E97" s="32">
        <v>200.21</v>
      </c>
      <c r="F97" s="5">
        <f t="shared" ref="F97:F151" si="4">+E97-D97</f>
        <v>1.5999999999999943</v>
      </c>
      <c r="G97" s="33"/>
      <c r="H97" s="5"/>
      <c r="I97" s="5"/>
      <c r="J97" s="7">
        <f t="shared" si="3"/>
        <v>5.6733596837944464</v>
      </c>
    </row>
    <row r="98" spans="1:11" x14ac:dyDescent="0.3">
      <c r="A98" s="68" t="s">
        <v>54</v>
      </c>
      <c r="B98" s="32"/>
      <c r="C98" s="10"/>
      <c r="D98" s="32">
        <v>187.02</v>
      </c>
      <c r="E98" s="32">
        <v>192.36</v>
      </c>
      <c r="F98" s="5">
        <f t="shared" si="4"/>
        <v>5.3400000000000034</v>
      </c>
      <c r="G98" s="33"/>
      <c r="H98" s="5"/>
      <c r="I98" s="5"/>
      <c r="J98" s="7">
        <f t="shared" si="3"/>
        <v>18.934837944664043</v>
      </c>
    </row>
    <row r="99" spans="1:11" x14ac:dyDescent="0.3">
      <c r="A99" s="68" t="s">
        <v>55</v>
      </c>
      <c r="B99" s="32"/>
      <c r="C99" s="10"/>
      <c r="D99" s="32">
        <v>271.58999999999997</v>
      </c>
      <c r="E99" s="32">
        <v>276.87</v>
      </c>
      <c r="F99" s="5">
        <f t="shared" si="4"/>
        <v>5.2800000000000296</v>
      </c>
      <c r="G99" s="33"/>
      <c r="H99" s="5"/>
      <c r="I99" s="5"/>
      <c r="J99" s="7">
        <f t="shared" si="3"/>
        <v>18.722086956521846</v>
      </c>
    </row>
    <row r="100" spans="1:11" x14ac:dyDescent="0.3">
      <c r="A100" s="68" t="s">
        <v>122</v>
      </c>
      <c r="B100" s="32"/>
      <c r="C100" s="10"/>
      <c r="D100" s="32">
        <v>345.14</v>
      </c>
      <c r="E100" s="32">
        <v>363.74</v>
      </c>
      <c r="F100" s="5">
        <f t="shared" si="4"/>
        <v>18.600000000000023</v>
      </c>
      <c r="G100" s="33"/>
      <c r="H100" s="5"/>
      <c r="I100" s="5"/>
      <c r="J100" s="7">
        <f t="shared" si="3"/>
        <v>65.952806324110753</v>
      </c>
    </row>
    <row r="101" spans="1:11" x14ac:dyDescent="0.3">
      <c r="A101" s="68" t="s">
        <v>56</v>
      </c>
      <c r="B101" s="32"/>
      <c r="C101" s="10"/>
      <c r="D101" s="32">
        <v>290.31</v>
      </c>
      <c r="E101" s="32">
        <v>294.64999999999998</v>
      </c>
      <c r="F101" s="5">
        <f t="shared" si="4"/>
        <v>4.339999999999975</v>
      </c>
      <c r="G101" s="33"/>
      <c r="H101" s="5"/>
      <c r="I101" s="5"/>
      <c r="J101" s="7">
        <f t="shared" si="3"/>
        <v>15.388988142292403</v>
      </c>
    </row>
    <row r="102" spans="1:11" x14ac:dyDescent="0.3">
      <c r="A102" s="66" t="s">
        <v>57</v>
      </c>
      <c r="B102" s="32"/>
      <c r="C102" s="10"/>
      <c r="D102" s="32">
        <v>420.74</v>
      </c>
      <c r="E102" s="32">
        <v>429.97</v>
      </c>
      <c r="F102" s="5">
        <f t="shared" si="4"/>
        <v>9.2300000000000182</v>
      </c>
      <c r="G102" s="33"/>
      <c r="H102" s="5"/>
      <c r="I102" s="5"/>
      <c r="J102" s="7">
        <f t="shared" si="3"/>
        <v>32.728193675889393</v>
      </c>
    </row>
    <row r="103" spans="1:11" x14ac:dyDescent="0.3">
      <c r="A103" s="66" t="s">
        <v>58</v>
      </c>
      <c r="B103" s="32"/>
      <c r="C103" s="10"/>
      <c r="D103" s="32">
        <v>6.7</v>
      </c>
      <c r="E103" s="32">
        <v>6.7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1" x14ac:dyDescent="0.3">
      <c r="A104" s="68" t="s">
        <v>59</v>
      </c>
      <c r="B104" s="32"/>
      <c r="C104" s="10"/>
      <c r="D104" s="32">
        <v>1095.45</v>
      </c>
      <c r="E104" s="32">
        <v>1111.95</v>
      </c>
      <c r="F104" s="5">
        <f t="shared" si="4"/>
        <v>16.5</v>
      </c>
      <c r="G104" s="33"/>
      <c r="H104" s="5"/>
      <c r="I104" s="5"/>
      <c r="J104" s="7">
        <f t="shared" si="3"/>
        <v>58.506521739130434</v>
      </c>
    </row>
    <row r="105" spans="1:11" x14ac:dyDescent="0.3">
      <c r="A105" s="68" t="s">
        <v>60</v>
      </c>
      <c r="B105" s="32"/>
      <c r="C105" s="10"/>
      <c r="D105" s="32">
        <v>204.72</v>
      </c>
      <c r="E105" s="32">
        <v>208.91</v>
      </c>
      <c r="F105" s="5">
        <f t="shared" si="4"/>
        <v>4.1899999999999977</v>
      </c>
      <c r="G105" s="33"/>
      <c r="H105" s="5"/>
      <c r="I105" s="5"/>
      <c r="J105" s="7">
        <f t="shared" si="3"/>
        <v>14.857110671936752</v>
      </c>
    </row>
    <row r="106" spans="1:11" x14ac:dyDescent="0.3">
      <c r="A106" s="68" t="s">
        <v>61</v>
      </c>
      <c r="B106" s="32"/>
      <c r="C106" s="10"/>
      <c r="D106" s="32">
        <v>231.75</v>
      </c>
      <c r="E106" s="32">
        <v>237.96</v>
      </c>
      <c r="F106" s="5">
        <f t="shared" si="4"/>
        <v>6.210000000000008</v>
      </c>
      <c r="G106" s="33"/>
      <c r="H106" s="5"/>
      <c r="I106" s="5"/>
      <c r="J106" s="7">
        <f t="shared" si="3"/>
        <v>22.019727272727302</v>
      </c>
    </row>
    <row r="107" spans="1:11" x14ac:dyDescent="0.3">
      <c r="A107" s="68" t="s">
        <v>62</v>
      </c>
      <c r="B107" s="32"/>
      <c r="C107" s="10"/>
      <c r="D107" s="32">
        <v>784.87</v>
      </c>
      <c r="E107" s="32">
        <v>796.02</v>
      </c>
      <c r="F107" s="5">
        <f t="shared" si="4"/>
        <v>11.149999999999977</v>
      </c>
      <c r="G107" s="33"/>
      <c r="H107" s="5"/>
      <c r="I107" s="5"/>
      <c r="J107" s="7">
        <f t="shared" si="3"/>
        <v>39.536225296442609</v>
      </c>
    </row>
    <row r="108" spans="1:11" x14ac:dyDescent="0.3">
      <c r="A108" s="68" t="s">
        <v>63</v>
      </c>
      <c r="B108" s="32"/>
      <c r="C108" s="10"/>
      <c r="D108" s="32">
        <v>401.22</v>
      </c>
      <c r="E108" s="32">
        <v>405.6</v>
      </c>
      <c r="F108" s="5">
        <f t="shared" si="4"/>
        <v>4.3799999999999955</v>
      </c>
      <c r="G108" s="33"/>
      <c r="H108" s="5"/>
      <c r="I108" s="5"/>
      <c r="J108" s="7">
        <f t="shared" si="3"/>
        <v>15.530822134387336</v>
      </c>
    </row>
    <row r="109" spans="1:11" x14ac:dyDescent="0.3">
      <c r="A109" s="68" t="s">
        <v>123</v>
      </c>
      <c r="B109" s="32"/>
      <c r="C109" s="10"/>
      <c r="D109" s="32">
        <v>213.15</v>
      </c>
      <c r="E109" s="32">
        <v>226.39</v>
      </c>
      <c r="F109" s="5">
        <f t="shared" si="4"/>
        <v>13.239999999999981</v>
      </c>
      <c r="G109" s="33"/>
      <c r="H109" s="5"/>
      <c r="I109" s="5"/>
      <c r="J109" s="7">
        <f t="shared" si="3"/>
        <v>46.947051383399142</v>
      </c>
    </row>
    <row r="110" spans="1:11" x14ac:dyDescent="0.3">
      <c r="A110" s="68" t="s">
        <v>64</v>
      </c>
      <c r="B110" s="32"/>
      <c r="C110" s="10"/>
      <c r="D110" s="32">
        <v>176.85</v>
      </c>
      <c r="E110" s="32">
        <v>181.97</v>
      </c>
      <c r="F110" s="5">
        <f t="shared" si="4"/>
        <v>5.1200000000000045</v>
      </c>
      <c r="G110" s="33"/>
      <c r="H110" s="5"/>
      <c r="I110" s="5"/>
      <c r="J110" s="7">
        <f t="shared" si="3"/>
        <v>18.154750988142311</v>
      </c>
      <c r="K110" s="149"/>
    </row>
    <row r="111" spans="1:11" x14ac:dyDescent="0.3">
      <c r="A111" s="68" t="s">
        <v>65</v>
      </c>
      <c r="B111" s="32"/>
      <c r="C111" s="10"/>
      <c r="D111" s="32">
        <v>398.43</v>
      </c>
      <c r="E111" s="32">
        <v>415.04</v>
      </c>
      <c r="F111" s="5">
        <f t="shared" si="4"/>
        <v>16.610000000000014</v>
      </c>
      <c r="G111" s="33"/>
      <c r="H111" s="5"/>
      <c r="I111" s="5"/>
      <c r="J111" s="7">
        <f t="shared" si="3"/>
        <v>58.896565217391355</v>
      </c>
    </row>
    <row r="112" spans="1:11" x14ac:dyDescent="0.3">
      <c r="A112" s="68" t="s">
        <v>66</v>
      </c>
      <c r="B112" s="32"/>
      <c r="C112" s="10"/>
      <c r="D112" s="32">
        <v>132.5</v>
      </c>
      <c r="E112" s="32">
        <v>133.02000000000001</v>
      </c>
      <c r="F112" s="5">
        <f t="shared" si="4"/>
        <v>0.52000000000001023</v>
      </c>
      <c r="G112" s="33"/>
      <c r="H112" s="5"/>
      <c r="I112" s="5"/>
      <c r="J112" s="7">
        <f t="shared" si="3"/>
        <v>1.843841897233238</v>
      </c>
    </row>
    <row r="113" spans="1:10" x14ac:dyDescent="0.3">
      <c r="A113" s="68" t="s">
        <v>124</v>
      </c>
      <c r="B113" s="32"/>
      <c r="C113" s="10"/>
      <c r="D113" s="32">
        <v>90.27</v>
      </c>
      <c r="E113" s="32">
        <v>92.28</v>
      </c>
      <c r="F113" s="5">
        <f t="shared" si="4"/>
        <v>2.0100000000000051</v>
      </c>
      <c r="G113" s="33"/>
      <c r="H113" s="5"/>
      <c r="I113" s="5"/>
      <c r="J113" s="7">
        <f t="shared" si="3"/>
        <v>7.1271581027668169</v>
      </c>
    </row>
    <row r="114" spans="1:10" x14ac:dyDescent="0.3">
      <c r="A114" s="68" t="s">
        <v>67</v>
      </c>
      <c r="B114" s="32"/>
      <c r="C114" s="10"/>
      <c r="D114" s="32">
        <v>160.09</v>
      </c>
      <c r="E114" s="32">
        <v>167.18</v>
      </c>
      <c r="F114" s="5">
        <f t="shared" si="4"/>
        <v>7.0900000000000034</v>
      </c>
      <c r="G114" s="33"/>
      <c r="H114" s="5"/>
      <c r="I114" s="5"/>
      <c r="J114" s="7">
        <f t="shared" si="3"/>
        <v>25.140075098814243</v>
      </c>
    </row>
    <row r="115" spans="1:10" x14ac:dyDescent="0.3">
      <c r="A115" s="51" t="s">
        <v>68</v>
      </c>
      <c r="B115" s="32"/>
      <c r="C115" s="51"/>
      <c r="D115" s="9">
        <v>378.52</v>
      </c>
      <c r="E115" s="9">
        <v>385.14</v>
      </c>
      <c r="F115" s="5">
        <f t="shared" si="4"/>
        <v>6.6200000000000045</v>
      </c>
      <c r="G115" s="33"/>
      <c r="H115" s="5"/>
      <c r="I115" s="5"/>
      <c r="J115" s="7">
        <f t="shared" si="3"/>
        <v>23.473525691699621</v>
      </c>
    </row>
    <row r="116" spans="1:10" x14ac:dyDescent="0.3">
      <c r="A116" s="68" t="s">
        <v>125</v>
      </c>
      <c r="B116" s="32"/>
      <c r="C116" s="10"/>
      <c r="D116" s="32">
        <v>436.35</v>
      </c>
      <c r="E116" s="32">
        <v>445.32</v>
      </c>
      <c r="F116" s="5">
        <f t="shared" si="4"/>
        <v>8.9699999999999704</v>
      </c>
      <c r="G116" s="33"/>
      <c r="H116" s="5"/>
      <c r="I116" s="5"/>
      <c r="J116" s="7">
        <f t="shared" si="3"/>
        <v>31.806272727272624</v>
      </c>
    </row>
    <row r="117" spans="1:10" x14ac:dyDescent="0.3">
      <c r="A117" s="68" t="s">
        <v>126</v>
      </c>
      <c r="B117" s="9"/>
      <c r="C117" s="10"/>
      <c r="D117" s="32">
        <v>192.82</v>
      </c>
      <c r="E117" s="32">
        <v>196.86</v>
      </c>
      <c r="F117" s="5">
        <f t="shared" si="4"/>
        <v>4.0400000000000205</v>
      </c>
      <c r="G117" s="33"/>
      <c r="H117" s="5"/>
      <c r="I117" s="5"/>
      <c r="J117" s="7">
        <f t="shared" si="3"/>
        <v>14.325233201581101</v>
      </c>
    </row>
    <row r="118" spans="1:10" x14ac:dyDescent="0.3">
      <c r="A118" s="68" t="s">
        <v>69</v>
      </c>
      <c r="B118" s="32"/>
      <c r="C118" s="10"/>
      <c r="D118" s="32">
        <v>156.28</v>
      </c>
      <c r="E118" s="32">
        <v>161.72999999999999</v>
      </c>
      <c r="F118" s="5">
        <f t="shared" si="4"/>
        <v>5.4499999999999886</v>
      </c>
      <c r="G118" s="33"/>
      <c r="H118" s="5"/>
      <c r="I118" s="5"/>
      <c r="J118" s="7">
        <f t="shared" si="3"/>
        <v>19.324881422924861</v>
      </c>
    </row>
    <row r="119" spans="1:10" x14ac:dyDescent="0.3">
      <c r="A119" s="68" t="s">
        <v>127</v>
      </c>
      <c r="B119" s="32"/>
      <c r="C119" s="10"/>
      <c r="D119" s="32">
        <v>529.71</v>
      </c>
      <c r="E119" s="32">
        <v>531.05999999999995</v>
      </c>
      <c r="F119" s="5">
        <f t="shared" si="4"/>
        <v>1.3499999999999091</v>
      </c>
      <c r="G119" s="33"/>
      <c r="H119" s="5"/>
      <c r="I119" s="5"/>
      <c r="J119" s="7">
        <f t="shared" si="3"/>
        <v>4.7868972332012589</v>
      </c>
    </row>
    <row r="120" spans="1:10" x14ac:dyDescent="0.3">
      <c r="A120" s="68" t="s">
        <v>128</v>
      </c>
      <c r="B120" s="32"/>
      <c r="C120" s="10"/>
      <c r="D120" s="32">
        <v>428.12</v>
      </c>
      <c r="E120" s="32">
        <v>436.67</v>
      </c>
      <c r="F120" s="5">
        <f t="shared" si="4"/>
        <v>8.5500000000000114</v>
      </c>
      <c r="G120" s="33"/>
      <c r="H120" s="5"/>
      <c r="I120" s="5"/>
      <c r="J120" s="7">
        <f t="shared" si="3"/>
        <v>30.317015810276722</v>
      </c>
    </row>
    <row r="121" spans="1:10" x14ac:dyDescent="0.3">
      <c r="A121" s="68" t="s">
        <v>129</v>
      </c>
      <c r="B121" s="32"/>
      <c r="C121" s="10"/>
      <c r="D121" s="32">
        <v>279.13</v>
      </c>
      <c r="E121" s="32">
        <v>283.02999999999997</v>
      </c>
      <c r="F121" s="5">
        <f t="shared" si="4"/>
        <v>3.8999999999999773</v>
      </c>
      <c r="G121" s="33"/>
      <c r="H121" s="5"/>
      <c r="I121" s="5"/>
      <c r="J121" s="7">
        <f t="shared" si="3"/>
        <v>13.828814229248932</v>
      </c>
    </row>
    <row r="122" spans="1:10" x14ac:dyDescent="0.3">
      <c r="A122" s="68" t="s">
        <v>70</v>
      </c>
      <c r="B122" s="32"/>
      <c r="C122" s="10"/>
      <c r="D122" s="32">
        <v>141.41999999999999</v>
      </c>
      <c r="E122" s="32">
        <v>141.72</v>
      </c>
      <c r="F122" s="5">
        <f t="shared" si="4"/>
        <v>0.30000000000001137</v>
      </c>
      <c r="G122" s="33"/>
      <c r="H122" s="5"/>
      <c r="I122" s="5"/>
      <c r="J122" s="7">
        <f t="shared" si="3"/>
        <v>1.0637549407115028</v>
      </c>
    </row>
    <row r="123" spans="1:10" x14ac:dyDescent="0.3">
      <c r="A123" s="68" t="s">
        <v>71</v>
      </c>
      <c r="B123" s="32"/>
      <c r="C123" s="10"/>
      <c r="D123" s="32">
        <v>376.26</v>
      </c>
      <c r="E123" s="32">
        <v>380.8</v>
      </c>
      <c r="F123" s="5">
        <f t="shared" si="4"/>
        <v>4.5400000000000205</v>
      </c>
      <c r="G123" s="33"/>
      <c r="H123" s="5"/>
      <c r="I123" s="5"/>
      <c r="J123" s="7">
        <f t="shared" si="3"/>
        <v>16.09815810276687</v>
      </c>
    </row>
    <row r="124" spans="1:10" x14ac:dyDescent="0.3">
      <c r="A124" s="68" t="s">
        <v>130</v>
      </c>
      <c r="B124" s="32"/>
      <c r="C124" s="10"/>
      <c r="D124" s="32">
        <v>138.91</v>
      </c>
      <c r="E124" s="32">
        <v>143.03</v>
      </c>
      <c r="F124" s="5">
        <f t="shared" si="4"/>
        <v>4.1200000000000045</v>
      </c>
      <c r="G124" s="33"/>
      <c r="H124" s="5"/>
      <c r="I124" s="5"/>
      <c r="J124" s="7">
        <f t="shared" si="3"/>
        <v>14.608901185770767</v>
      </c>
    </row>
    <row r="125" spans="1:10" x14ac:dyDescent="0.3">
      <c r="A125" s="68" t="s">
        <v>131</v>
      </c>
      <c r="B125" s="32"/>
      <c r="C125" s="10"/>
      <c r="D125" s="32">
        <v>70.7</v>
      </c>
      <c r="E125" s="32">
        <v>74.510000000000005</v>
      </c>
      <c r="F125" s="5">
        <f t="shared" si="4"/>
        <v>3.8100000000000023</v>
      </c>
      <c r="G125" s="33"/>
      <c r="H125" s="5"/>
      <c r="I125" s="5"/>
      <c r="J125" s="7">
        <f t="shared" si="3"/>
        <v>13.509687747035581</v>
      </c>
    </row>
    <row r="126" spans="1:10" x14ac:dyDescent="0.3">
      <c r="A126" s="68" t="s">
        <v>72</v>
      </c>
      <c r="B126" s="32"/>
      <c r="C126" s="10"/>
      <c r="D126" s="32">
        <v>149.43</v>
      </c>
      <c r="E126" s="32">
        <v>149.43</v>
      </c>
      <c r="F126" s="5">
        <f t="shared" si="4"/>
        <v>0</v>
      </c>
      <c r="G126" s="33"/>
      <c r="H126" s="5"/>
      <c r="I126" s="5"/>
      <c r="J126" s="7">
        <f t="shared" si="3"/>
        <v>0</v>
      </c>
    </row>
    <row r="127" spans="1:10" x14ac:dyDescent="0.3">
      <c r="A127" s="68" t="s">
        <v>73</v>
      </c>
      <c r="B127" s="32"/>
      <c r="C127" s="10"/>
      <c r="D127" s="32">
        <v>606.19000000000005</v>
      </c>
      <c r="E127" s="32">
        <v>616.91999999999996</v>
      </c>
      <c r="F127" s="5">
        <f t="shared" si="4"/>
        <v>10.729999999999905</v>
      </c>
      <c r="G127" s="33"/>
      <c r="H127" s="5"/>
      <c r="I127" s="5"/>
      <c r="J127" s="7">
        <f t="shared" si="3"/>
        <v>38.046968379446305</v>
      </c>
    </row>
    <row r="128" spans="1:10" x14ac:dyDescent="0.3">
      <c r="A128" s="68" t="s">
        <v>74</v>
      </c>
      <c r="B128" s="32"/>
      <c r="C128" s="10"/>
      <c r="D128" s="32">
        <v>340.33</v>
      </c>
      <c r="E128" s="32">
        <v>351.42</v>
      </c>
      <c r="F128" s="5">
        <f t="shared" si="4"/>
        <v>11.090000000000032</v>
      </c>
      <c r="G128" s="33"/>
      <c r="H128" s="5"/>
      <c r="I128" s="5"/>
      <c r="J128" s="7">
        <f t="shared" si="3"/>
        <v>39.323474308300511</v>
      </c>
    </row>
    <row r="129" spans="1:10" x14ac:dyDescent="0.3">
      <c r="A129" s="68" t="s">
        <v>132</v>
      </c>
      <c r="B129" s="32"/>
      <c r="C129" s="10"/>
      <c r="D129" s="32">
        <v>68.58</v>
      </c>
      <c r="E129" s="32">
        <v>70.150000000000006</v>
      </c>
      <c r="F129" s="5">
        <f t="shared" si="4"/>
        <v>1.5700000000000074</v>
      </c>
      <c r="G129" s="33"/>
      <c r="H129" s="5"/>
      <c r="I129" s="5"/>
      <c r="J129" s="7">
        <f t="shared" si="3"/>
        <v>5.566984189723347</v>
      </c>
    </row>
    <row r="130" spans="1:10" x14ac:dyDescent="0.3">
      <c r="A130" s="68" t="s">
        <v>133</v>
      </c>
      <c r="B130" s="32"/>
      <c r="C130" s="10"/>
      <c r="D130" s="32">
        <v>163.9</v>
      </c>
      <c r="E130" s="32">
        <v>165.71</v>
      </c>
      <c r="F130" s="5">
        <f t="shared" si="4"/>
        <v>1.8100000000000023</v>
      </c>
      <c r="G130" s="33"/>
      <c r="H130" s="5"/>
      <c r="I130" s="5"/>
      <c r="J130" s="7">
        <f t="shared" si="3"/>
        <v>6.4179881422924989</v>
      </c>
    </row>
    <row r="131" spans="1:10" x14ac:dyDescent="0.3">
      <c r="A131" s="68" t="s">
        <v>75</v>
      </c>
      <c r="B131" s="32"/>
      <c r="C131" s="10"/>
      <c r="D131" s="32">
        <v>199.32</v>
      </c>
      <c r="E131" s="32">
        <v>206.08</v>
      </c>
      <c r="F131" s="5">
        <f t="shared" si="4"/>
        <v>6.7600000000000193</v>
      </c>
      <c r="G131" s="33"/>
      <c r="H131" s="5"/>
      <c r="I131" s="5"/>
      <c r="J131" s="7">
        <f t="shared" si="3"/>
        <v>23.96994466403169</v>
      </c>
    </row>
    <row r="132" spans="1:10" x14ac:dyDescent="0.3">
      <c r="A132" s="68" t="s">
        <v>134</v>
      </c>
      <c r="B132" s="32"/>
      <c r="C132" s="10"/>
      <c r="D132" s="32">
        <v>165.57</v>
      </c>
      <c r="E132" s="32">
        <v>176.97</v>
      </c>
      <c r="F132" s="5">
        <f t="shared" si="4"/>
        <v>11.400000000000006</v>
      </c>
      <c r="G132" s="33"/>
      <c r="H132" s="5"/>
      <c r="I132" s="5"/>
      <c r="J132" s="7">
        <f t="shared" si="3"/>
        <v>40.422687747035596</v>
      </c>
    </row>
    <row r="133" spans="1:10" x14ac:dyDescent="0.3">
      <c r="A133" s="68" t="s">
        <v>135</v>
      </c>
      <c r="B133" s="32"/>
      <c r="C133" s="10"/>
      <c r="D133" s="32">
        <v>250.89</v>
      </c>
      <c r="E133" s="32">
        <v>265.13</v>
      </c>
      <c r="F133" s="5">
        <f t="shared" si="4"/>
        <v>14.240000000000009</v>
      </c>
      <c r="G133" s="33"/>
      <c r="H133" s="5"/>
      <c r="I133" s="5"/>
      <c r="J133" s="7">
        <f t="shared" si="3"/>
        <v>50.492901185770783</v>
      </c>
    </row>
    <row r="134" spans="1:10" x14ac:dyDescent="0.3">
      <c r="A134" s="68" t="s">
        <v>76</v>
      </c>
      <c r="B134" s="32"/>
      <c r="C134" s="10"/>
      <c r="D134" s="32">
        <v>78.06</v>
      </c>
      <c r="E134" s="32">
        <v>79.55</v>
      </c>
      <c r="F134" s="5">
        <f t="shared" si="4"/>
        <v>1.4899999999999949</v>
      </c>
      <c r="G134" s="33"/>
      <c r="H134" s="5"/>
      <c r="I134" s="5"/>
      <c r="J134" s="7">
        <f t="shared" si="3"/>
        <v>5.2833162055335787</v>
      </c>
    </row>
    <row r="135" spans="1:10" x14ac:dyDescent="0.3">
      <c r="A135" s="68" t="s">
        <v>136</v>
      </c>
      <c r="B135" s="32"/>
      <c r="C135" s="10"/>
      <c r="D135" s="32">
        <v>438.76</v>
      </c>
      <c r="E135" s="32">
        <v>448.49</v>
      </c>
      <c r="F135" s="5">
        <f t="shared" si="4"/>
        <v>9.7300000000000182</v>
      </c>
      <c r="G135" s="33"/>
      <c r="H135" s="5"/>
      <c r="I135" s="5"/>
      <c r="J135" s="7">
        <f t="shared" si="3"/>
        <v>34.501118577075168</v>
      </c>
    </row>
    <row r="136" spans="1:10" x14ac:dyDescent="0.3">
      <c r="A136" s="68" t="s">
        <v>137</v>
      </c>
      <c r="B136" s="32"/>
      <c r="C136" s="10"/>
      <c r="D136" s="32">
        <v>207.42</v>
      </c>
      <c r="E136" s="32">
        <v>208.21</v>
      </c>
      <c r="F136" s="5">
        <f t="shared" si="4"/>
        <v>0.79000000000002046</v>
      </c>
      <c r="G136" s="33"/>
      <c r="H136" s="5"/>
      <c r="I136" s="5"/>
      <c r="J136" s="7">
        <f t="shared" si="3"/>
        <v>2.8012213438735905</v>
      </c>
    </row>
    <row r="137" spans="1:10" x14ac:dyDescent="0.3">
      <c r="A137" s="68" t="s">
        <v>77</v>
      </c>
      <c r="B137" s="32"/>
      <c r="C137" s="10"/>
      <c r="D137" s="32">
        <v>287.77999999999997</v>
      </c>
      <c r="E137" s="32">
        <v>292.45</v>
      </c>
      <c r="F137" s="5">
        <f t="shared" si="4"/>
        <v>4.6700000000000159</v>
      </c>
      <c r="G137" s="33"/>
      <c r="H137" s="5"/>
      <c r="I137" s="5"/>
      <c r="J137" s="7">
        <f t="shared" si="3"/>
        <v>16.559118577075157</v>
      </c>
    </row>
    <row r="138" spans="1:10" x14ac:dyDescent="0.3">
      <c r="A138" s="68" t="s">
        <v>138</v>
      </c>
      <c r="B138" s="32"/>
      <c r="C138" s="10"/>
      <c r="D138" s="32">
        <v>439.88</v>
      </c>
      <c r="E138" s="32">
        <v>447.03</v>
      </c>
      <c r="F138" s="5">
        <f t="shared" si="4"/>
        <v>7.1499999999999773</v>
      </c>
      <c r="G138" s="33"/>
      <c r="H138" s="5"/>
      <c r="I138" s="5"/>
      <c r="J138" s="7">
        <f t="shared" si="3"/>
        <v>25.352826086956444</v>
      </c>
    </row>
    <row r="139" spans="1:10" x14ac:dyDescent="0.3">
      <c r="A139" s="68" t="s">
        <v>78</v>
      </c>
      <c r="B139" s="32"/>
      <c r="C139" s="10"/>
      <c r="D139" s="32">
        <v>528.05999999999995</v>
      </c>
      <c r="E139" s="32">
        <v>529.20000000000005</v>
      </c>
      <c r="F139" s="5">
        <f t="shared" si="4"/>
        <v>1.1400000000001</v>
      </c>
      <c r="G139" s="33"/>
      <c r="H139" s="5"/>
      <c r="I139" s="5"/>
      <c r="J139" s="7">
        <f t="shared" si="3"/>
        <v>4.0422687747039125</v>
      </c>
    </row>
    <row r="140" spans="1:10" x14ac:dyDescent="0.3">
      <c r="A140" s="68" t="s">
        <v>79</v>
      </c>
      <c r="B140" s="32"/>
      <c r="C140" s="10"/>
      <c r="D140" s="32">
        <v>204.17</v>
      </c>
      <c r="E140" s="32">
        <v>208.68</v>
      </c>
      <c r="F140" s="5">
        <f t="shared" si="4"/>
        <v>4.5100000000000193</v>
      </c>
      <c r="G140" s="33"/>
      <c r="H140" s="5"/>
      <c r="I140" s="5"/>
      <c r="J140" s="7">
        <f t="shared" si="3"/>
        <v>15.991782608695722</v>
      </c>
    </row>
    <row r="141" spans="1:10" x14ac:dyDescent="0.3">
      <c r="A141" s="68" t="s">
        <v>80</v>
      </c>
      <c r="B141" s="32"/>
      <c r="C141" s="10"/>
      <c r="D141" s="32">
        <v>232.88</v>
      </c>
      <c r="E141" s="32">
        <v>233.5</v>
      </c>
      <c r="F141" s="5">
        <f t="shared" si="4"/>
        <v>0.62000000000000455</v>
      </c>
      <c r="G141" s="33"/>
      <c r="H141" s="5"/>
      <c r="I141" s="5"/>
      <c r="J141" s="7">
        <f t="shared" si="3"/>
        <v>2.1984268774703719</v>
      </c>
    </row>
    <row r="142" spans="1:10" x14ac:dyDescent="0.3">
      <c r="A142" s="68" t="s">
        <v>81</v>
      </c>
      <c r="B142" s="32"/>
      <c r="C142" s="10"/>
      <c r="D142" s="32">
        <v>207.73</v>
      </c>
      <c r="E142" s="32">
        <v>207.73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0" x14ac:dyDescent="0.3">
      <c r="A143" s="68" t="s">
        <v>139</v>
      </c>
      <c r="B143" s="32"/>
      <c r="C143" s="10"/>
      <c r="D143" s="32">
        <v>320.33999999999997</v>
      </c>
      <c r="E143" s="32">
        <v>320.77999999999997</v>
      </c>
      <c r="F143" s="5">
        <f t="shared" si="4"/>
        <v>0.43999999999999773</v>
      </c>
      <c r="G143" s="33"/>
      <c r="H143" s="5"/>
      <c r="I143" s="5"/>
      <c r="J143" s="7">
        <f t="shared" si="3"/>
        <v>1.5601739130434702</v>
      </c>
    </row>
    <row r="144" spans="1:10" x14ac:dyDescent="0.3">
      <c r="A144" s="68" t="s">
        <v>82</v>
      </c>
      <c r="B144" s="32"/>
      <c r="C144" s="10"/>
      <c r="D144" s="32">
        <v>273.06</v>
      </c>
      <c r="E144" s="32">
        <v>277.16000000000003</v>
      </c>
      <c r="F144" s="5">
        <f t="shared" si="4"/>
        <v>4.1000000000000227</v>
      </c>
      <c r="G144" s="33"/>
      <c r="H144" s="5"/>
      <c r="I144" s="5"/>
      <c r="J144" s="7">
        <f t="shared" si="3"/>
        <v>14.537984189723401</v>
      </c>
    </row>
    <row r="145" spans="1:11" x14ac:dyDescent="0.3">
      <c r="A145" s="68" t="s">
        <v>140</v>
      </c>
      <c r="B145" s="32"/>
      <c r="C145" s="10"/>
      <c r="D145" s="32">
        <v>191.4</v>
      </c>
      <c r="E145" s="32">
        <v>194.99</v>
      </c>
      <c r="F145" s="5">
        <f t="shared" si="4"/>
        <v>3.5900000000000034</v>
      </c>
      <c r="G145" s="33"/>
      <c r="H145" s="5"/>
      <c r="I145" s="5"/>
      <c r="J145" s="7">
        <f t="shared" si="3"/>
        <v>12.729600790513846</v>
      </c>
    </row>
    <row r="146" spans="1:11" x14ac:dyDescent="0.3">
      <c r="A146" s="68" t="s">
        <v>141</v>
      </c>
      <c r="B146" s="32"/>
      <c r="C146" s="10"/>
      <c r="D146" s="32">
        <v>143.27000000000001</v>
      </c>
      <c r="E146" s="32">
        <v>157.47999999999999</v>
      </c>
      <c r="F146" s="5">
        <f t="shared" si="4"/>
        <v>14.20999999999998</v>
      </c>
      <c r="G146" s="33"/>
      <c r="H146" s="5"/>
      <c r="I146" s="5"/>
      <c r="J146" s="7">
        <f t="shared" si="3"/>
        <v>50.386525691699532</v>
      </c>
    </row>
    <row r="147" spans="1:11" x14ac:dyDescent="0.3">
      <c r="A147" s="68" t="s">
        <v>142</v>
      </c>
      <c r="B147" s="32"/>
      <c r="C147" s="10"/>
      <c r="D147" s="32">
        <v>571.28</v>
      </c>
      <c r="E147" s="32">
        <v>576.59</v>
      </c>
      <c r="F147" s="5">
        <f t="shared" si="4"/>
        <v>5.3100000000000591</v>
      </c>
      <c r="G147" s="33"/>
      <c r="H147" s="5"/>
      <c r="I147" s="5"/>
      <c r="J147" s="7">
        <f t="shared" si="3"/>
        <v>18.828462450593097</v>
      </c>
    </row>
    <row r="148" spans="1:11" x14ac:dyDescent="0.3">
      <c r="A148" s="68" t="s">
        <v>143</v>
      </c>
      <c r="B148" s="32"/>
      <c r="C148" s="10"/>
      <c r="D148" s="32">
        <v>216.43</v>
      </c>
      <c r="E148" s="32">
        <v>225.63</v>
      </c>
      <c r="F148" s="5">
        <f t="shared" si="4"/>
        <v>9.1999999999999886</v>
      </c>
      <c r="G148" s="33"/>
      <c r="H148" s="5"/>
      <c r="I148" s="5"/>
      <c r="J148" s="7">
        <f t="shared" ref="J148:J151" si="5">+F148*H$5</f>
        <v>32.621818181818142</v>
      </c>
    </row>
    <row r="149" spans="1:11" x14ac:dyDescent="0.3">
      <c r="A149" s="68" t="s">
        <v>83</v>
      </c>
      <c r="B149" s="32"/>
      <c r="C149" s="10"/>
      <c r="D149" s="32">
        <v>255.01</v>
      </c>
      <c r="E149" s="32">
        <v>259.02</v>
      </c>
      <c r="F149" s="5">
        <f t="shared" si="4"/>
        <v>4.0099999999999909</v>
      </c>
      <c r="G149" s="33"/>
      <c r="H149" s="5"/>
      <c r="I149" s="5"/>
      <c r="J149" s="7">
        <f t="shared" si="5"/>
        <v>14.21885770750985</v>
      </c>
    </row>
    <row r="150" spans="1:11" x14ac:dyDescent="0.3">
      <c r="A150" s="68" t="s">
        <v>144</v>
      </c>
      <c r="B150" s="32"/>
      <c r="C150" s="10"/>
      <c r="D150" s="32">
        <v>1120.69</v>
      </c>
      <c r="E150" s="32">
        <v>1140.21</v>
      </c>
      <c r="F150" s="5">
        <f t="shared" si="4"/>
        <v>19.519999999999982</v>
      </c>
      <c r="G150" s="33"/>
      <c r="H150" s="5"/>
      <c r="I150" s="5"/>
      <c r="J150" s="7">
        <f t="shared" si="5"/>
        <v>69.214988142292427</v>
      </c>
    </row>
    <row r="151" spans="1:11" x14ac:dyDescent="0.3">
      <c r="A151" s="68" t="s">
        <v>145</v>
      </c>
      <c r="B151" s="32"/>
      <c r="C151" s="10"/>
      <c r="D151" s="32">
        <v>539.77</v>
      </c>
      <c r="E151" s="32">
        <v>551.77</v>
      </c>
      <c r="F151" s="5">
        <f t="shared" si="4"/>
        <v>12</v>
      </c>
      <c r="G151" s="33"/>
      <c r="H151" s="5"/>
      <c r="I151" s="5"/>
      <c r="J151" s="7">
        <f t="shared" si="5"/>
        <v>42.550197628458498</v>
      </c>
    </row>
    <row r="152" spans="1:11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2111.2155360193806</v>
      </c>
      <c r="K152" s="56">
        <f>SUM(J83:J151)</f>
        <v>1562.0532134387354</v>
      </c>
    </row>
    <row r="153" spans="1:11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2111.2155360193806</v>
      </c>
      <c r="K153" s="91">
        <f>SUM(K14:K152)</f>
        <v>2111.2155360193806</v>
      </c>
    </row>
    <row r="154" spans="1:11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1" x14ac:dyDescent="0.3">
      <c r="A155" s="73" t="s">
        <v>7</v>
      </c>
    </row>
    <row r="156" spans="1:11" x14ac:dyDescent="0.3">
      <c r="A156" s="73" t="s">
        <v>84</v>
      </c>
      <c r="G156" s="74" t="s">
        <v>285</v>
      </c>
    </row>
  </sheetData>
  <mergeCells count="23">
    <mergeCell ref="I27:I31"/>
    <mergeCell ref="B27:C31"/>
    <mergeCell ref="D27:D31"/>
    <mergeCell ref="E27:E31"/>
    <mergeCell ref="F27:F31"/>
    <mergeCell ref="G27:G31"/>
    <mergeCell ref="H27:H31"/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</mergeCells>
  <pageMargins left="0.47" right="0.49" top="0.56999999999999995" bottom="0.74803149606299213" header="0.31496062992125984" footer="0.31496062992125984"/>
  <pageSetup paperSize="9" scale="75" orientation="portrait" horizontalDpi="360" verticalDpi="36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workbookViewId="0">
      <selection activeCell="D10" sqref="D10"/>
    </sheetView>
  </sheetViews>
  <sheetFormatPr baseColWidth="10" defaultRowHeight="14.4" x14ac:dyDescent="0.3"/>
  <cols>
    <col min="1" max="1" width="9.6640625" customWidth="1"/>
    <col min="2" max="2" width="27" customWidth="1"/>
    <col min="3" max="3" width="7.5546875" customWidth="1"/>
    <col min="5" max="5" width="14.5546875" customWidth="1"/>
    <col min="9" max="9" width="1" customWidth="1"/>
  </cols>
  <sheetData>
    <row r="1" spans="1:10" x14ac:dyDescent="0.3"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312.3</v>
      </c>
      <c r="G2" s="10">
        <v>25</v>
      </c>
      <c r="H2" s="10">
        <f>+F2/G2</f>
        <v>12.492000000000001</v>
      </c>
    </row>
    <row r="3" spans="1:10" x14ac:dyDescent="0.3">
      <c r="D3" s="122" t="s">
        <v>192</v>
      </c>
      <c r="E3" s="122">
        <v>16498</v>
      </c>
      <c r="F3" s="155">
        <v>10.7</v>
      </c>
      <c r="G3" s="10">
        <v>3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1777.5</v>
      </c>
      <c r="G4" s="10">
        <v>501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47" t="s">
        <v>220</v>
      </c>
      <c r="F5" s="122">
        <f>+F4+F3</f>
        <v>1788.2</v>
      </c>
      <c r="G5" s="122">
        <f>+G4+G3</f>
        <v>504</v>
      </c>
      <c r="H5" s="10">
        <f>+F5/G5</f>
        <v>3.5480158730158733</v>
      </c>
    </row>
    <row r="6" spans="1:10" x14ac:dyDescent="0.3">
      <c r="A6" s="15" t="s">
        <v>287</v>
      </c>
      <c r="B6" s="15"/>
      <c r="C6" s="15"/>
      <c r="D6" s="15"/>
      <c r="E6" s="15"/>
      <c r="F6" s="15">
        <f>+F2+F3+F4</f>
        <v>2100.5</v>
      </c>
      <c r="G6" s="15">
        <f>+G2+G3+G4</f>
        <v>529</v>
      </c>
      <c r="J6" s="138" t="s">
        <v>189</v>
      </c>
    </row>
    <row r="7" spans="1:10" x14ac:dyDescent="0.3">
      <c r="A7" s="58"/>
      <c r="B7" s="15"/>
      <c r="C7" s="58"/>
      <c r="D7" s="58"/>
      <c r="E7" s="58"/>
      <c r="F7" s="225" t="s">
        <v>151</v>
      </c>
      <c r="G7" s="225"/>
      <c r="H7" s="137">
        <f>+H2</f>
        <v>12.492000000000001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/>
      <c r="H8" s="137">
        <f>+H5</f>
        <v>3.5480158730158733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150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4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45.845640000000202</v>
      </c>
      <c r="H14" s="98"/>
      <c r="I14" s="98"/>
      <c r="J14" s="99">
        <v>6</v>
      </c>
    </row>
    <row r="15" spans="1:10" ht="15.6" thickTop="1" thickBot="1" x14ac:dyDescent="0.35">
      <c r="A15" s="104" t="s">
        <v>9</v>
      </c>
      <c r="B15" s="146" t="s">
        <v>214</v>
      </c>
      <c r="C15" s="154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10</v>
      </c>
    </row>
    <row r="16" spans="1:10" ht="15.6" thickTop="1" thickBot="1" x14ac:dyDescent="0.35">
      <c r="A16" s="104" t="s">
        <v>13</v>
      </c>
      <c r="B16" s="146" t="s">
        <v>215</v>
      </c>
      <c r="C16" s="154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5</v>
      </c>
    </row>
    <row r="17" spans="1:10" ht="15.6" thickTop="1" thickBot="1" x14ac:dyDescent="0.35">
      <c r="A17" s="103" t="s">
        <v>86</v>
      </c>
      <c r="B17" s="209" t="s">
        <v>212</v>
      </c>
      <c r="C17" s="210"/>
      <c r="D17" s="220">
        <v>232.44</v>
      </c>
      <c r="E17" s="220">
        <v>236.11</v>
      </c>
      <c r="F17" s="220">
        <f>+E17-D17</f>
        <v>3.6700000000000159</v>
      </c>
      <c r="G17" s="221"/>
      <c r="H17" s="102"/>
      <c r="I17" s="102"/>
      <c r="J17" s="99">
        <v>6</v>
      </c>
    </row>
    <row r="18" spans="1:10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4</v>
      </c>
    </row>
    <row r="19" spans="1:10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5</v>
      </c>
    </row>
    <row r="20" spans="1:10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5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10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24.99</v>
      </c>
      <c r="E22" s="94">
        <v>25.6</v>
      </c>
      <c r="F22" s="98">
        <f t="shared" ref="F22:F27" si="0">+E22-D22</f>
        <v>0.61000000000000298</v>
      </c>
      <c r="G22" s="95">
        <f>+F22*H2</f>
        <v>7.6201200000000382</v>
      </c>
      <c r="H22" s="95"/>
      <c r="I22" s="95"/>
      <c r="J22" s="99">
        <v>8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58.49</v>
      </c>
      <c r="E23" s="94">
        <v>59.52</v>
      </c>
      <c r="F23" s="98">
        <f t="shared" si="0"/>
        <v>1.0300000000000011</v>
      </c>
      <c r="G23" s="95">
        <f>+F23*H2</f>
        <v>12.866760000000015</v>
      </c>
      <c r="H23" s="95"/>
      <c r="I23" s="95"/>
      <c r="J23" s="99">
        <v>13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19.239999999999998</v>
      </c>
      <c r="E24" s="94">
        <v>19.71</v>
      </c>
      <c r="F24" s="98">
        <f t="shared" si="0"/>
        <v>0.47000000000000242</v>
      </c>
      <c r="G24" s="95">
        <f>+F24*H2</f>
        <v>5.8712400000000304</v>
      </c>
      <c r="H24" s="95"/>
      <c r="I24" s="95"/>
      <c r="J24" s="99">
        <v>8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51.93</v>
      </c>
      <c r="E25" s="94">
        <v>57.98</v>
      </c>
      <c r="F25" s="98">
        <f t="shared" si="0"/>
        <v>6.0499999999999972</v>
      </c>
      <c r="G25" s="95">
        <f>+F25*H2</f>
        <v>75.576599999999971</v>
      </c>
      <c r="H25" s="95"/>
      <c r="I25" s="95"/>
      <c r="J25" s="99">
        <v>76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46.55</v>
      </c>
      <c r="E26" s="96">
        <v>47.02</v>
      </c>
      <c r="F26" s="98">
        <f t="shared" si="0"/>
        <v>0.47000000000000597</v>
      </c>
      <c r="G26" s="95">
        <f>+F26*H2</f>
        <v>5.8712400000000748</v>
      </c>
      <c r="H26" s="96"/>
      <c r="I26" s="96"/>
      <c r="J26" s="99">
        <v>6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217.4</v>
      </c>
      <c r="E27" s="227">
        <v>220.34</v>
      </c>
      <c r="F27" s="220">
        <f t="shared" si="0"/>
        <v>2.9399999999999977</v>
      </c>
      <c r="G27" s="223">
        <f>+F27*H2</f>
        <v>36.726479999999974</v>
      </c>
      <c r="H27" s="223"/>
      <c r="I27" s="223"/>
      <c r="J27" s="99">
        <v>9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9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9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8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9</v>
      </c>
    </row>
    <row r="32" spans="1:10" ht="15.6" thickTop="1" thickBot="1" x14ac:dyDescent="0.35">
      <c r="A32" s="66" t="s">
        <v>92</v>
      </c>
      <c r="B32" s="6"/>
      <c r="C32" s="6"/>
      <c r="D32" s="6">
        <v>58.1</v>
      </c>
      <c r="E32" s="6">
        <v>58.53</v>
      </c>
      <c r="F32" s="5">
        <f>+E32-D32</f>
        <v>0.42999999999999972</v>
      </c>
      <c r="G32" s="5"/>
      <c r="H32" s="5"/>
      <c r="I32" s="5"/>
      <c r="J32" s="99">
        <f t="shared" ref="J32:J82" si="1">+F32*H$2</f>
        <v>5.371559999999997</v>
      </c>
    </row>
    <row r="33" spans="1:10" ht="15.6" thickTop="1" thickBot="1" x14ac:dyDescent="0.35">
      <c r="A33" s="66" t="s">
        <v>93</v>
      </c>
      <c r="B33" s="6"/>
      <c r="C33" s="6"/>
      <c r="D33" s="6">
        <v>30.46</v>
      </c>
      <c r="E33" s="6">
        <v>30.96</v>
      </c>
      <c r="F33" s="5">
        <f t="shared" ref="F33:F96" si="2">+E33-D33</f>
        <v>0.5</v>
      </c>
      <c r="G33" s="5"/>
      <c r="H33" s="5"/>
      <c r="I33" s="5"/>
      <c r="J33" s="99">
        <f t="shared" si="1"/>
        <v>6.2460000000000004</v>
      </c>
    </row>
    <row r="34" spans="1:10" ht="15.6" thickTop="1" thickBot="1" x14ac:dyDescent="0.35">
      <c r="A34" s="66" t="s">
        <v>94</v>
      </c>
      <c r="B34" s="32"/>
      <c r="C34" s="5"/>
      <c r="D34" s="32">
        <v>60.95</v>
      </c>
      <c r="E34" s="32">
        <v>61.07</v>
      </c>
      <c r="F34" s="5">
        <f t="shared" si="2"/>
        <v>0.11999999999999744</v>
      </c>
      <c r="G34" s="5"/>
      <c r="H34" s="5"/>
      <c r="I34" s="5"/>
      <c r="J34" s="99">
        <f t="shared" si="1"/>
        <v>1.4990399999999682</v>
      </c>
    </row>
    <row r="35" spans="1:10" ht="15.6" thickTop="1" thickBot="1" x14ac:dyDescent="0.35">
      <c r="A35" s="66" t="s">
        <v>95</v>
      </c>
      <c r="B35" s="32"/>
      <c r="C35" s="6"/>
      <c r="D35" s="32">
        <v>17.03</v>
      </c>
      <c r="E35" s="32">
        <v>17.03</v>
      </c>
      <c r="F35" s="5">
        <f t="shared" si="2"/>
        <v>0</v>
      </c>
      <c r="G35" s="5"/>
      <c r="H35" s="5"/>
      <c r="I35" s="5"/>
      <c r="J35" s="99">
        <f t="shared" si="1"/>
        <v>0</v>
      </c>
    </row>
    <row r="36" spans="1:10" ht="15.6" thickTop="1" thickBot="1" x14ac:dyDescent="0.35">
      <c r="A36" s="66" t="s">
        <v>96</v>
      </c>
      <c r="B36" s="32"/>
      <c r="C36" s="6"/>
      <c r="D36" s="32">
        <v>9.15</v>
      </c>
      <c r="E36" s="32">
        <v>9.3000000000000007</v>
      </c>
      <c r="F36" s="5">
        <f t="shared" si="2"/>
        <v>0.15000000000000036</v>
      </c>
      <c r="G36" s="5"/>
      <c r="H36" s="5"/>
      <c r="I36" s="5"/>
      <c r="J36" s="99">
        <f t="shared" si="1"/>
        <v>1.8738000000000046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28.51</v>
      </c>
      <c r="E38" s="32">
        <v>28.51</v>
      </c>
      <c r="F38" s="5">
        <f t="shared" si="2"/>
        <v>0</v>
      </c>
      <c r="G38" s="5"/>
      <c r="H38" s="5"/>
      <c r="I38" s="5"/>
      <c r="J38" s="99">
        <f t="shared" si="1"/>
        <v>0</v>
      </c>
    </row>
    <row r="39" spans="1:10" ht="15.6" thickTop="1" thickBot="1" x14ac:dyDescent="0.35">
      <c r="A39" s="66" t="s">
        <v>99</v>
      </c>
      <c r="B39" s="32"/>
      <c r="C39" s="6"/>
      <c r="D39" s="32">
        <v>39.6</v>
      </c>
      <c r="E39" s="32">
        <v>39.869999999999997</v>
      </c>
      <c r="F39" s="5">
        <f t="shared" si="2"/>
        <v>0.26999999999999602</v>
      </c>
      <c r="G39" s="5"/>
      <c r="H39" s="5"/>
      <c r="I39" s="5"/>
      <c r="J39" s="99">
        <f t="shared" si="1"/>
        <v>3.3728399999999503</v>
      </c>
    </row>
    <row r="40" spans="1:10" ht="15.6" thickTop="1" thickBot="1" x14ac:dyDescent="0.35">
      <c r="A40" s="66" t="s">
        <v>100</v>
      </c>
      <c r="B40" s="32"/>
      <c r="C40" s="6"/>
      <c r="D40" s="32">
        <v>14.84</v>
      </c>
      <c r="E40" s="32">
        <v>14.84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2.75</v>
      </c>
      <c r="E41" s="32">
        <v>2.75</v>
      </c>
      <c r="F41" s="5">
        <f t="shared" si="2"/>
        <v>0</v>
      </c>
      <c r="G41" s="5"/>
      <c r="H41" s="5"/>
      <c r="I41" s="5"/>
      <c r="J41" s="99">
        <f t="shared" si="1"/>
        <v>0</v>
      </c>
    </row>
    <row r="42" spans="1:10" ht="15.6" thickTop="1" thickBot="1" x14ac:dyDescent="0.35">
      <c r="A42" s="66" t="s">
        <v>102</v>
      </c>
      <c r="B42" s="32"/>
      <c r="C42" s="6"/>
      <c r="D42" s="32">
        <v>4.43</v>
      </c>
      <c r="E42" s="32">
        <v>4.43</v>
      </c>
      <c r="F42" s="5">
        <f t="shared" si="2"/>
        <v>0</v>
      </c>
      <c r="G42" s="5"/>
      <c r="H42" s="5"/>
      <c r="I42" s="5"/>
      <c r="J42" s="99">
        <f t="shared" si="1"/>
        <v>0</v>
      </c>
    </row>
    <row r="43" spans="1:10" ht="15.6" thickTop="1" thickBot="1" x14ac:dyDescent="0.35">
      <c r="A43" s="66" t="s">
        <v>103</v>
      </c>
      <c r="B43" s="32"/>
      <c r="C43" s="6"/>
      <c r="D43" s="32">
        <v>28.93</v>
      </c>
      <c r="E43" s="32">
        <v>29.64</v>
      </c>
      <c r="F43" s="5">
        <f t="shared" si="2"/>
        <v>0.71000000000000085</v>
      </c>
      <c r="G43" s="5"/>
      <c r="H43" s="5"/>
      <c r="I43" s="5"/>
      <c r="J43" s="99">
        <f t="shared" si="1"/>
        <v>8.8693200000000108</v>
      </c>
    </row>
    <row r="44" spans="1:10" ht="15.6" thickTop="1" thickBot="1" x14ac:dyDescent="0.35">
      <c r="A44" s="66" t="s">
        <v>104</v>
      </c>
      <c r="B44" s="32"/>
      <c r="C44" s="10"/>
      <c r="D44" s="32">
        <v>56.6</v>
      </c>
      <c r="E44" s="32">
        <v>57.07</v>
      </c>
      <c r="F44" s="5">
        <f t="shared" si="2"/>
        <v>0.46999999999999886</v>
      </c>
      <c r="G44" s="5"/>
      <c r="H44" s="5"/>
      <c r="I44" s="5"/>
      <c r="J44" s="99">
        <f t="shared" si="1"/>
        <v>5.871239999999986</v>
      </c>
    </row>
    <row r="45" spans="1:10" ht="15.6" thickTop="1" thickBot="1" x14ac:dyDescent="0.35">
      <c r="A45" s="66" t="s">
        <v>105</v>
      </c>
      <c r="B45" s="32"/>
      <c r="C45" s="10"/>
      <c r="D45" s="32">
        <v>104.64</v>
      </c>
      <c r="E45" s="32">
        <v>106.62</v>
      </c>
      <c r="F45" s="5">
        <f>+E45-D45</f>
        <v>1.980000000000004</v>
      </c>
      <c r="G45" s="5"/>
      <c r="H45" s="5"/>
      <c r="I45" s="5"/>
      <c r="J45" s="99">
        <f t="shared" si="1"/>
        <v>24.734160000000053</v>
      </c>
    </row>
    <row r="46" spans="1:10" ht="15.6" thickTop="1" thickBot="1" x14ac:dyDescent="0.35">
      <c r="A46" s="66" t="s">
        <v>106</v>
      </c>
      <c r="B46" s="32"/>
      <c r="C46" s="10"/>
      <c r="D46" s="32">
        <v>99.06</v>
      </c>
      <c r="E46" s="32">
        <v>99.25</v>
      </c>
      <c r="F46" s="5">
        <f t="shared" si="2"/>
        <v>0.18999999999999773</v>
      </c>
      <c r="G46" s="5"/>
      <c r="H46" s="5"/>
      <c r="I46" s="5"/>
      <c r="J46" s="99">
        <f t="shared" si="1"/>
        <v>2.3734799999999718</v>
      </c>
    </row>
    <row r="47" spans="1:10" ht="15.6" thickTop="1" thickBot="1" x14ac:dyDescent="0.35">
      <c r="A47" s="66" t="s">
        <v>18</v>
      </c>
      <c r="B47" s="32"/>
      <c r="C47" s="10"/>
      <c r="D47" s="32">
        <v>2.12</v>
      </c>
      <c r="E47" s="32">
        <v>2.12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93.78</v>
      </c>
      <c r="E48" s="32">
        <v>93.99</v>
      </c>
      <c r="F48" s="5">
        <f t="shared" si="2"/>
        <v>0.20999999999999375</v>
      </c>
      <c r="G48" s="5"/>
      <c r="H48" s="5"/>
      <c r="I48" s="5"/>
      <c r="J48" s="99">
        <f t="shared" si="1"/>
        <v>2.6233199999999219</v>
      </c>
    </row>
    <row r="49" spans="1:10" ht="15.6" thickTop="1" thickBot="1" x14ac:dyDescent="0.35">
      <c r="A49" s="66" t="s">
        <v>107</v>
      </c>
      <c r="B49" s="32"/>
      <c r="C49" s="10"/>
      <c r="D49" s="32">
        <v>79.569999999999993</v>
      </c>
      <c r="E49" s="32">
        <v>81.849999999999994</v>
      </c>
      <c r="F49" s="5">
        <f t="shared" si="2"/>
        <v>2.2800000000000011</v>
      </c>
      <c r="G49" s="5"/>
      <c r="H49" s="5"/>
      <c r="I49" s="5"/>
      <c r="J49" s="99">
        <f t="shared" si="1"/>
        <v>28.481760000000016</v>
      </c>
    </row>
    <row r="50" spans="1:10" ht="15.6" thickTop="1" thickBot="1" x14ac:dyDescent="0.35">
      <c r="A50" s="66" t="s">
        <v>108</v>
      </c>
      <c r="B50" s="32"/>
      <c r="C50" s="10"/>
      <c r="D50" s="32">
        <v>7.26</v>
      </c>
      <c r="E50" s="32">
        <v>7.37</v>
      </c>
      <c r="F50" s="5">
        <f t="shared" si="2"/>
        <v>0.11000000000000032</v>
      </c>
      <c r="G50" s="5"/>
      <c r="H50" s="5"/>
      <c r="I50" s="5"/>
      <c r="J50" s="99">
        <f t="shared" si="1"/>
        <v>1.374120000000004</v>
      </c>
    </row>
    <row r="51" spans="1:10" ht="15.6" thickTop="1" thickBot="1" x14ac:dyDescent="0.35">
      <c r="A51" s="66" t="s">
        <v>20</v>
      </c>
      <c r="B51" s="32"/>
      <c r="C51" s="10"/>
      <c r="D51" s="32">
        <v>60.63</v>
      </c>
      <c r="E51" s="32">
        <v>61.34</v>
      </c>
      <c r="F51" s="5">
        <f t="shared" si="2"/>
        <v>0.71000000000000085</v>
      </c>
      <c r="G51" s="5"/>
      <c r="H51" s="5"/>
      <c r="I51" s="5"/>
      <c r="J51" s="99">
        <f t="shared" si="1"/>
        <v>8.8693200000000108</v>
      </c>
    </row>
    <row r="52" spans="1:10" ht="15.6" thickTop="1" thickBot="1" x14ac:dyDescent="0.35">
      <c r="A52" s="66" t="s">
        <v>21</v>
      </c>
      <c r="B52" s="32"/>
      <c r="C52" s="10"/>
      <c r="D52" s="32">
        <v>13.58</v>
      </c>
      <c r="E52" s="32">
        <v>14.11</v>
      </c>
      <c r="F52" s="5">
        <f t="shared" si="2"/>
        <v>0.52999999999999936</v>
      </c>
      <c r="G52" s="5"/>
      <c r="H52" s="5"/>
      <c r="I52" s="5"/>
      <c r="J52" s="99">
        <f t="shared" si="1"/>
        <v>6.6207599999999927</v>
      </c>
    </row>
    <row r="53" spans="1:10" ht="15.6" thickTop="1" thickBot="1" x14ac:dyDescent="0.35">
      <c r="A53" s="66" t="s">
        <v>22</v>
      </c>
      <c r="B53" s="32"/>
      <c r="C53" s="10"/>
      <c r="D53" s="32">
        <v>83.78</v>
      </c>
      <c r="E53" s="32">
        <v>86.62</v>
      </c>
      <c r="F53" s="5">
        <f t="shared" si="2"/>
        <v>2.8400000000000034</v>
      </c>
      <c r="G53" s="5"/>
      <c r="H53" s="5"/>
      <c r="I53" s="5"/>
      <c r="J53" s="99">
        <f t="shared" si="1"/>
        <v>35.477280000000043</v>
      </c>
    </row>
    <row r="54" spans="1:10" ht="15.6" thickTop="1" thickBot="1" x14ac:dyDescent="0.35">
      <c r="A54" s="66" t="s">
        <v>23</v>
      </c>
      <c r="B54" s="32"/>
      <c r="C54" s="10"/>
      <c r="D54" s="32">
        <v>20.010000000000002</v>
      </c>
      <c r="E54" s="32">
        <v>20.25</v>
      </c>
      <c r="F54" s="5">
        <f t="shared" si="2"/>
        <v>0.23999999999999844</v>
      </c>
      <c r="G54" s="5"/>
      <c r="H54" s="5"/>
      <c r="I54" s="5"/>
      <c r="J54" s="99">
        <f t="shared" si="1"/>
        <v>2.9980799999999808</v>
      </c>
    </row>
    <row r="55" spans="1:10" ht="15.6" thickTop="1" thickBot="1" x14ac:dyDescent="0.35">
      <c r="A55" s="66" t="s">
        <v>24</v>
      </c>
      <c r="B55" s="32"/>
      <c r="C55" s="10"/>
      <c r="D55" s="32">
        <v>16.87</v>
      </c>
      <c r="E55" s="32">
        <v>17.510000000000002</v>
      </c>
      <c r="F55" s="5">
        <f t="shared" si="2"/>
        <v>0.64000000000000057</v>
      </c>
      <c r="G55" s="5"/>
      <c r="H55" s="5"/>
      <c r="I55" s="5"/>
      <c r="J55" s="99">
        <f t="shared" si="1"/>
        <v>7.9948800000000073</v>
      </c>
    </row>
    <row r="56" spans="1:10" ht="15.6" thickTop="1" thickBot="1" x14ac:dyDescent="0.35">
      <c r="A56" s="66" t="s">
        <v>25</v>
      </c>
      <c r="B56" s="32"/>
      <c r="C56" s="10"/>
      <c r="D56" s="32">
        <v>3.56</v>
      </c>
      <c r="E56" s="32">
        <v>4.03</v>
      </c>
      <c r="F56" s="5">
        <f t="shared" si="2"/>
        <v>0.4700000000000002</v>
      </c>
      <c r="G56" s="5"/>
      <c r="H56" s="5"/>
      <c r="I56" s="5"/>
      <c r="J56" s="99">
        <f t="shared" si="1"/>
        <v>5.8712400000000029</v>
      </c>
    </row>
    <row r="57" spans="1:10" ht="15.6" thickTop="1" thickBot="1" x14ac:dyDescent="0.35">
      <c r="A57" s="66" t="s">
        <v>26</v>
      </c>
      <c r="B57" s="32"/>
      <c r="C57" s="10"/>
      <c r="D57" s="32">
        <v>32.520000000000003</v>
      </c>
      <c r="E57" s="32">
        <v>33.26</v>
      </c>
      <c r="F57" s="5">
        <f t="shared" si="2"/>
        <v>0.73999999999999488</v>
      </c>
      <c r="G57" s="5"/>
      <c r="H57" s="5"/>
      <c r="I57" s="5"/>
      <c r="J57" s="99">
        <f t="shared" si="1"/>
        <v>9.2440799999999363</v>
      </c>
    </row>
    <row r="58" spans="1:10" ht="15.6" thickTop="1" thickBot="1" x14ac:dyDescent="0.35">
      <c r="A58" s="66" t="s">
        <v>27</v>
      </c>
      <c r="B58" s="32"/>
      <c r="C58" s="10"/>
      <c r="D58" s="32">
        <v>44.97</v>
      </c>
      <c r="E58" s="32">
        <v>46.83</v>
      </c>
      <c r="F58" s="5">
        <f t="shared" si="2"/>
        <v>1.8599999999999994</v>
      </c>
      <c r="G58" s="5"/>
      <c r="H58" s="5"/>
      <c r="I58" s="5"/>
      <c r="J58" s="99">
        <v>20</v>
      </c>
    </row>
    <row r="59" spans="1:10" ht="15.6" thickTop="1" thickBot="1" x14ac:dyDescent="0.35">
      <c r="A59" s="66" t="s">
        <v>109</v>
      </c>
      <c r="B59" s="32"/>
      <c r="C59" s="10"/>
      <c r="D59" s="32">
        <v>1.68</v>
      </c>
      <c r="E59" s="32">
        <v>1.68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0" ht="15.6" thickTop="1" thickBot="1" x14ac:dyDescent="0.35">
      <c r="A60" s="66" t="s">
        <v>28</v>
      </c>
      <c r="B60" s="32"/>
      <c r="C60" s="10"/>
      <c r="D60" s="32">
        <v>11.71</v>
      </c>
      <c r="E60" s="32">
        <v>11.94</v>
      </c>
      <c r="F60" s="5">
        <f t="shared" si="2"/>
        <v>0.22999999999999865</v>
      </c>
      <c r="G60" s="5"/>
      <c r="H60" s="5"/>
      <c r="I60" s="5"/>
      <c r="J60" s="99">
        <f t="shared" si="1"/>
        <v>2.8731599999999835</v>
      </c>
    </row>
    <row r="61" spans="1:10" ht="15.6" thickTop="1" thickBot="1" x14ac:dyDescent="0.35">
      <c r="A61" s="66" t="s">
        <v>29</v>
      </c>
      <c r="B61" s="32"/>
      <c r="C61" s="10"/>
      <c r="D61" s="32">
        <v>35.049999999999997</v>
      </c>
      <c r="E61" s="32">
        <v>35.17</v>
      </c>
      <c r="F61" s="5">
        <f t="shared" si="2"/>
        <v>0.12000000000000455</v>
      </c>
      <c r="G61" s="5"/>
      <c r="H61" s="5"/>
      <c r="I61" s="5"/>
      <c r="J61" s="99">
        <f t="shared" si="1"/>
        <v>1.499040000000057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36.130000000000003</v>
      </c>
      <c r="E63" s="32">
        <v>39.369999999999997</v>
      </c>
      <c r="F63" s="5">
        <f t="shared" si="2"/>
        <v>3.2399999999999949</v>
      </c>
      <c r="G63" s="5"/>
      <c r="H63" s="5"/>
      <c r="I63" s="5"/>
      <c r="J63" s="99">
        <v>38</v>
      </c>
    </row>
    <row r="64" spans="1:10" ht="15.6" thickTop="1" thickBot="1" x14ac:dyDescent="0.35">
      <c r="A64" s="66" t="s">
        <v>32</v>
      </c>
      <c r="B64" s="32"/>
      <c r="C64" s="10"/>
      <c r="D64" s="32">
        <v>48.59</v>
      </c>
      <c r="E64" s="32">
        <v>49.06</v>
      </c>
      <c r="F64" s="5">
        <f t="shared" si="2"/>
        <v>0.46999999999999886</v>
      </c>
      <c r="G64" s="5"/>
      <c r="H64" s="5"/>
      <c r="I64" s="5"/>
      <c r="J64" s="99">
        <f t="shared" si="1"/>
        <v>5.871239999999986</v>
      </c>
    </row>
    <row r="65" spans="1:10" ht="15.6" thickTop="1" thickBot="1" x14ac:dyDescent="0.35">
      <c r="A65" s="66" t="s">
        <v>33</v>
      </c>
      <c r="B65" s="32"/>
      <c r="C65" s="10"/>
      <c r="D65" s="32">
        <v>27.77</v>
      </c>
      <c r="E65" s="32">
        <v>28.2</v>
      </c>
      <c r="F65" s="5">
        <f t="shared" si="2"/>
        <v>0.42999999999999972</v>
      </c>
      <c r="G65" s="5"/>
      <c r="H65" s="5"/>
      <c r="I65" s="5"/>
      <c r="J65" s="99">
        <f t="shared" si="1"/>
        <v>5.371559999999997</v>
      </c>
    </row>
    <row r="66" spans="1:10" ht="15.6" thickTop="1" thickBot="1" x14ac:dyDescent="0.35">
      <c r="A66" s="66" t="s">
        <v>34</v>
      </c>
      <c r="B66" s="32"/>
      <c r="C66" s="10"/>
      <c r="D66" s="32">
        <v>22.98</v>
      </c>
      <c r="E66" s="32">
        <v>23.33</v>
      </c>
      <c r="F66" s="5">
        <f t="shared" si="2"/>
        <v>0.34999999999999787</v>
      </c>
      <c r="G66" s="5"/>
      <c r="H66" s="5"/>
      <c r="I66" s="5"/>
      <c r="J66" s="99">
        <f t="shared" si="1"/>
        <v>4.3721999999999737</v>
      </c>
    </row>
    <row r="67" spans="1:10" ht="15.6" thickTop="1" thickBot="1" x14ac:dyDescent="0.35">
      <c r="A67" s="66" t="s">
        <v>110</v>
      </c>
      <c r="B67" s="32"/>
      <c r="C67" s="10"/>
      <c r="D67" s="32">
        <v>1.25</v>
      </c>
      <c r="E67" s="32">
        <v>1.62</v>
      </c>
      <c r="F67" s="5">
        <f t="shared" si="2"/>
        <v>0.37000000000000011</v>
      </c>
      <c r="G67" s="5"/>
      <c r="H67" s="5"/>
      <c r="I67" s="5"/>
      <c r="J67" s="99">
        <f t="shared" si="1"/>
        <v>4.6220400000000019</v>
      </c>
    </row>
    <row r="68" spans="1:10" ht="15.6" thickTop="1" thickBot="1" x14ac:dyDescent="0.35">
      <c r="A68" s="66" t="s">
        <v>35</v>
      </c>
      <c r="B68" s="32"/>
      <c r="C68" s="10"/>
      <c r="D68" s="32">
        <v>63.5</v>
      </c>
      <c r="E68" s="32">
        <v>64.17</v>
      </c>
      <c r="F68" s="5">
        <f t="shared" si="2"/>
        <v>0.67000000000000171</v>
      </c>
      <c r="G68" s="5"/>
      <c r="H68" s="5"/>
      <c r="I68" s="5"/>
      <c r="J68" s="99">
        <f t="shared" si="1"/>
        <v>8.3696400000000217</v>
      </c>
    </row>
    <row r="69" spans="1:10" ht="15.6" thickTop="1" thickBot="1" x14ac:dyDescent="0.35">
      <c r="A69" s="66" t="s">
        <v>111</v>
      </c>
      <c r="B69" s="32"/>
      <c r="C69" s="10"/>
      <c r="D69" s="32">
        <v>2.17</v>
      </c>
      <c r="E69" s="32">
        <v>2.2799999999999998</v>
      </c>
      <c r="F69" s="5">
        <f t="shared" si="2"/>
        <v>0.10999999999999988</v>
      </c>
      <c r="G69" s="5"/>
      <c r="H69" s="5"/>
      <c r="I69" s="5"/>
      <c r="J69" s="99">
        <f t="shared" si="1"/>
        <v>1.3741199999999985</v>
      </c>
    </row>
    <row r="70" spans="1:10" ht="15.6" thickTop="1" thickBot="1" x14ac:dyDescent="0.35">
      <c r="A70" s="66" t="s">
        <v>36</v>
      </c>
      <c r="B70" s="32"/>
      <c r="C70" s="10"/>
      <c r="D70" s="32">
        <v>59.39</v>
      </c>
      <c r="E70" s="32">
        <v>59.64</v>
      </c>
      <c r="F70" s="5">
        <f t="shared" si="2"/>
        <v>0.25</v>
      </c>
      <c r="G70" s="5"/>
      <c r="H70" s="5"/>
      <c r="I70" s="5"/>
      <c r="J70" s="99">
        <f t="shared" si="1"/>
        <v>3.1230000000000002</v>
      </c>
    </row>
    <row r="71" spans="1:10" ht="15.6" thickTop="1" thickBot="1" x14ac:dyDescent="0.35">
      <c r="A71" s="66" t="s">
        <v>37</v>
      </c>
      <c r="B71" s="32"/>
      <c r="C71" s="10"/>
      <c r="D71" s="32">
        <v>25.57</v>
      </c>
      <c r="E71" s="32">
        <v>25.78</v>
      </c>
      <c r="F71" s="5">
        <f t="shared" si="2"/>
        <v>0.21000000000000085</v>
      </c>
      <c r="G71" s="5"/>
      <c r="H71" s="5"/>
      <c r="I71" s="5"/>
      <c r="J71" s="99">
        <f t="shared" si="1"/>
        <v>2.6233200000000108</v>
      </c>
    </row>
    <row r="72" spans="1:10" ht="15.6" thickTop="1" thickBot="1" x14ac:dyDescent="0.35">
      <c r="A72" s="66" t="s">
        <v>38</v>
      </c>
      <c r="B72" s="32"/>
      <c r="C72" s="10"/>
      <c r="D72" s="32">
        <v>4</v>
      </c>
      <c r="E72" s="32">
        <v>4.12</v>
      </c>
      <c r="F72" s="5">
        <f t="shared" si="2"/>
        <v>0.12000000000000011</v>
      </c>
      <c r="G72" s="5"/>
      <c r="H72" s="5"/>
      <c r="I72" s="5"/>
      <c r="J72" s="99">
        <f t="shared" si="1"/>
        <v>1.4990400000000015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4.4000000000000004</v>
      </c>
      <c r="E74" s="32">
        <v>4.4000000000000004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1.27</v>
      </c>
      <c r="E75" s="32">
        <v>1.27</v>
      </c>
      <c r="F75" s="5">
        <f t="shared" si="2"/>
        <v>0</v>
      </c>
      <c r="G75" s="5"/>
      <c r="H75" s="5"/>
      <c r="I75" s="5"/>
      <c r="J75" s="99">
        <f t="shared" si="1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22.32</v>
      </c>
      <c r="E76" s="32">
        <v>23.08</v>
      </c>
      <c r="F76" s="5">
        <f t="shared" si="2"/>
        <v>0.75999999999999801</v>
      </c>
      <c r="G76" s="5"/>
      <c r="H76" s="5"/>
      <c r="I76" s="5"/>
      <c r="J76" s="99">
        <f t="shared" si="1"/>
        <v>9.4939199999999762</v>
      </c>
    </row>
    <row r="77" spans="1:10" ht="15.6" thickTop="1" thickBot="1" x14ac:dyDescent="0.35">
      <c r="A77" s="66" t="s">
        <v>114</v>
      </c>
      <c r="B77" s="32"/>
      <c r="C77" s="10"/>
      <c r="D77" s="32">
        <v>10.17</v>
      </c>
      <c r="E77" s="32">
        <v>10.17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3.45</v>
      </c>
      <c r="E78" s="32">
        <v>3.45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5.71</v>
      </c>
      <c r="E79" s="32">
        <v>5.71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5.15</v>
      </c>
      <c r="E80" s="32">
        <v>5.29</v>
      </c>
      <c r="F80" s="5">
        <f t="shared" si="2"/>
        <v>0.13999999999999968</v>
      </c>
      <c r="G80" s="5"/>
      <c r="H80" s="5"/>
      <c r="I80" s="5"/>
      <c r="J80" s="99">
        <f t="shared" si="1"/>
        <v>1.7488799999999962</v>
      </c>
    </row>
    <row r="81" spans="1:11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1.57</v>
      </c>
      <c r="E82" s="32">
        <v>1.57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486.60743999999988</v>
      </c>
    </row>
    <row r="83" spans="1:11" x14ac:dyDescent="0.3">
      <c r="A83" s="68" t="s">
        <v>43</v>
      </c>
      <c r="B83" s="32"/>
      <c r="C83" s="10"/>
      <c r="D83" s="32">
        <v>302.32</v>
      </c>
      <c r="E83" s="32">
        <v>308.91000000000003</v>
      </c>
      <c r="F83" s="5">
        <f t="shared" si="2"/>
        <v>6.5900000000000318</v>
      </c>
      <c r="G83" s="5"/>
      <c r="H83" s="5"/>
      <c r="I83" s="5"/>
      <c r="J83" s="7">
        <f>+F83*H$5</f>
        <v>23.381424603174718</v>
      </c>
    </row>
    <row r="84" spans="1:11" x14ac:dyDescent="0.3">
      <c r="A84" s="68" t="s">
        <v>44</v>
      </c>
      <c r="B84" s="32"/>
      <c r="C84" s="10"/>
      <c r="D84" s="32">
        <v>320.41000000000003</v>
      </c>
      <c r="E84" s="32">
        <v>325.98</v>
      </c>
      <c r="F84" s="5">
        <f t="shared" si="2"/>
        <v>5.5699999999999932</v>
      </c>
      <c r="G84" s="33"/>
      <c r="H84" s="5"/>
      <c r="I84" s="5"/>
      <c r="J84" s="7">
        <f t="shared" ref="J84:J147" si="3">+F84*H$5</f>
        <v>19.76244841269839</v>
      </c>
    </row>
    <row r="85" spans="1:11" x14ac:dyDescent="0.3">
      <c r="A85" s="68" t="s">
        <v>118</v>
      </c>
      <c r="B85" s="32"/>
      <c r="C85" s="10"/>
      <c r="D85" s="32">
        <v>425.49</v>
      </c>
      <c r="E85" s="32">
        <v>430.78</v>
      </c>
      <c r="F85" s="5">
        <f t="shared" si="2"/>
        <v>5.2899999999999636</v>
      </c>
      <c r="G85" s="33"/>
      <c r="H85" s="5"/>
      <c r="I85" s="5"/>
      <c r="J85" s="7">
        <f t="shared" si="3"/>
        <v>18.769003968253841</v>
      </c>
    </row>
    <row r="86" spans="1:11" x14ac:dyDescent="0.3">
      <c r="A86" s="68" t="s">
        <v>119</v>
      </c>
      <c r="B86" s="32"/>
      <c r="C86" s="10"/>
      <c r="D86" s="32">
        <v>141.54</v>
      </c>
      <c r="E86" s="32">
        <v>143.81</v>
      </c>
      <c r="F86" s="5">
        <f t="shared" si="2"/>
        <v>2.2700000000000102</v>
      </c>
      <c r="G86" s="33"/>
      <c r="H86" s="5"/>
      <c r="I86" s="5"/>
      <c r="J86" s="7">
        <f t="shared" si="3"/>
        <v>8.0539960317460686</v>
      </c>
    </row>
    <row r="87" spans="1:11" x14ac:dyDescent="0.3">
      <c r="A87" s="68" t="s">
        <v>45</v>
      </c>
      <c r="B87" s="32"/>
      <c r="C87" s="10"/>
      <c r="D87" s="32">
        <v>239.19</v>
      </c>
      <c r="E87" s="32">
        <v>243.73</v>
      </c>
      <c r="F87" s="5">
        <f t="shared" si="2"/>
        <v>4.539999999999992</v>
      </c>
      <c r="G87" s="33"/>
      <c r="H87" s="5"/>
      <c r="I87" s="5"/>
      <c r="J87" s="7">
        <f t="shared" si="3"/>
        <v>16.107992063492038</v>
      </c>
    </row>
    <row r="88" spans="1:11" x14ac:dyDescent="0.3">
      <c r="A88" s="68" t="s">
        <v>46</v>
      </c>
      <c r="B88" s="32"/>
      <c r="C88" s="10"/>
      <c r="D88" s="32">
        <v>439.54</v>
      </c>
      <c r="E88" s="32">
        <v>442.41</v>
      </c>
      <c r="F88" s="5">
        <f t="shared" si="2"/>
        <v>2.8700000000000045</v>
      </c>
      <c r="G88" s="33"/>
      <c r="H88" s="5"/>
      <c r="I88" s="5"/>
      <c r="J88" s="7">
        <f t="shared" si="3"/>
        <v>10.182805555555573</v>
      </c>
    </row>
    <row r="89" spans="1:11" x14ac:dyDescent="0.3">
      <c r="A89" s="68" t="s">
        <v>47</v>
      </c>
      <c r="B89" s="32"/>
      <c r="C89" s="10"/>
      <c r="D89" s="32">
        <v>119.67</v>
      </c>
      <c r="E89" s="32">
        <v>124.46</v>
      </c>
      <c r="F89" s="5">
        <f t="shared" si="2"/>
        <v>4.789999999999992</v>
      </c>
      <c r="G89" s="33"/>
      <c r="H89" s="5"/>
      <c r="I89" s="5"/>
      <c r="J89" s="7">
        <f t="shared" si="3"/>
        <v>16.994996031746005</v>
      </c>
    </row>
    <row r="90" spans="1:11" x14ac:dyDescent="0.3">
      <c r="A90" s="68" t="s">
        <v>48</v>
      </c>
      <c r="B90" s="32"/>
      <c r="C90" s="10"/>
      <c r="D90" s="32">
        <v>403.2</v>
      </c>
      <c r="E90" s="32">
        <v>407.85</v>
      </c>
      <c r="F90" s="5">
        <f t="shared" si="2"/>
        <v>4.6500000000000341</v>
      </c>
      <c r="G90" s="33"/>
      <c r="H90" s="5"/>
      <c r="I90" s="5"/>
      <c r="J90" s="7">
        <f t="shared" si="3"/>
        <v>16.498273809523933</v>
      </c>
    </row>
    <row r="91" spans="1:11" x14ac:dyDescent="0.3">
      <c r="A91" s="68" t="s">
        <v>49</v>
      </c>
      <c r="B91" s="32"/>
      <c r="C91" s="10"/>
      <c r="D91" s="32">
        <v>479.01</v>
      </c>
      <c r="E91" s="32">
        <v>487.49</v>
      </c>
      <c r="F91" s="5">
        <f t="shared" si="2"/>
        <v>8.4800000000000182</v>
      </c>
      <c r="G91" s="33"/>
      <c r="H91" s="5"/>
      <c r="I91" s="5"/>
      <c r="J91" s="7">
        <f t="shared" si="3"/>
        <v>30.08717460317467</v>
      </c>
    </row>
    <row r="92" spans="1:11" x14ac:dyDescent="0.3">
      <c r="A92" s="68" t="s">
        <v>50</v>
      </c>
      <c r="B92" s="32"/>
      <c r="C92" s="10"/>
      <c r="D92" s="32">
        <v>637.61</v>
      </c>
      <c r="E92" s="32">
        <v>642.83000000000004</v>
      </c>
      <c r="F92" s="5">
        <f t="shared" si="2"/>
        <v>5.2200000000000273</v>
      </c>
      <c r="G92" s="33"/>
      <c r="H92" s="5"/>
      <c r="I92" s="5"/>
      <c r="J92" s="7">
        <f t="shared" si="3"/>
        <v>18.520642857142956</v>
      </c>
    </row>
    <row r="93" spans="1:11" x14ac:dyDescent="0.3">
      <c r="A93" s="68" t="s">
        <v>51</v>
      </c>
      <c r="B93" s="32"/>
      <c r="C93" s="10"/>
      <c r="D93" s="32">
        <v>247.81</v>
      </c>
      <c r="E93" s="32">
        <v>251.52</v>
      </c>
      <c r="F93" s="5">
        <f t="shared" si="2"/>
        <v>3.710000000000008</v>
      </c>
      <c r="G93" s="33"/>
      <c r="H93" s="5"/>
      <c r="I93" s="5"/>
      <c r="J93" s="7">
        <f t="shared" si="3"/>
        <v>13.163138888888918</v>
      </c>
    </row>
    <row r="94" spans="1:11" x14ac:dyDescent="0.3">
      <c r="A94" s="68" t="s">
        <v>52</v>
      </c>
      <c r="B94" s="32"/>
      <c r="C94" s="10"/>
      <c r="D94" s="32">
        <v>194.59</v>
      </c>
      <c r="E94" s="32">
        <v>200.22</v>
      </c>
      <c r="F94" s="5">
        <f t="shared" si="2"/>
        <v>5.6299999999999955</v>
      </c>
      <c r="G94" s="33"/>
      <c r="H94" s="5"/>
      <c r="I94" s="5"/>
      <c r="J94" s="7">
        <f t="shared" si="3"/>
        <v>19.97532936507935</v>
      </c>
    </row>
    <row r="95" spans="1:11" x14ac:dyDescent="0.3">
      <c r="A95" s="68" t="s">
        <v>120</v>
      </c>
      <c r="B95" s="32"/>
      <c r="C95" s="10"/>
      <c r="D95" s="32">
        <v>749.92</v>
      </c>
      <c r="E95" s="32">
        <v>764.62</v>
      </c>
      <c r="F95" s="5">
        <f t="shared" si="2"/>
        <v>14.700000000000045</v>
      </c>
      <c r="G95" s="33"/>
      <c r="H95" s="5"/>
      <c r="I95" s="5"/>
      <c r="J95" s="7">
        <f t="shared" si="3"/>
        <v>52.155833333333497</v>
      </c>
    </row>
    <row r="96" spans="1:11" x14ac:dyDescent="0.3">
      <c r="A96" s="68" t="s">
        <v>53</v>
      </c>
      <c r="B96" s="32"/>
      <c r="C96" s="10"/>
      <c r="D96" s="32">
        <v>316.94</v>
      </c>
      <c r="E96" s="32">
        <v>322.45</v>
      </c>
      <c r="F96" s="5">
        <f t="shared" si="2"/>
        <v>5.5099999999999909</v>
      </c>
      <c r="G96" s="33"/>
      <c r="H96" s="5"/>
      <c r="I96" s="5"/>
      <c r="J96" s="7">
        <f t="shared" si="3"/>
        <v>19.54956746031743</v>
      </c>
    </row>
    <row r="97" spans="1:11" x14ac:dyDescent="0.3">
      <c r="A97" s="68" t="s">
        <v>121</v>
      </c>
      <c r="B97" s="32"/>
      <c r="C97" s="10"/>
      <c r="D97" s="32">
        <v>200.21</v>
      </c>
      <c r="E97" s="32">
        <v>204.05</v>
      </c>
      <c r="F97" s="5">
        <f t="shared" ref="F97:F151" si="4">+E97-D97</f>
        <v>3.8400000000000034</v>
      </c>
      <c r="G97" s="33"/>
      <c r="H97" s="5"/>
      <c r="I97" s="5"/>
      <c r="J97" s="7">
        <f t="shared" si="3"/>
        <v>13.624380952380966</v>
      </c>
    </row>
    <row r="98" spans="1:11" x14ac:dyDescent="0.3">
      <c r="A98" s="68" t="s">
        <v>54</v>
      </c>
      <c r="B98" s="32"/>
      <c r="C98" s="10"/>
      <c r="D98" s="32">
        <v>192.36</v>
      </c>
      <c r="E98" s="32">
        <v>193.61</v>
      </c>
      <c r="F98" s="5">
        <f t="shared" si="4"/>
        <v>1.25</v>
      </c>
      <c r="G98" s="33"/>
      <c r="H98" s="5"/>
      <c r="I98" s="5"/>
      <c r="J98" s="7">
        <f t="shared" si="3"/>
        <v>4.4350198412698418</v>
      </c>
    </row>
    <row r="99" spans="1:11" x14ac:dyDescent="0.3">
      <c r="A99" s="68" t="s">
        <v>55</v>
      </c>
      <c r="B99" s="32"/>
      <c r="C99" s="10"/>
      <c r="D99" s="32">
        <v>276.87</v>
      </c>
      <c r="E99" s="32">
        <v>281.22000000000003</v>
      </c>
      <c r="F99" s="5">
        <f t="shared" si="4"/>
        <v>4.3500000000000227</v>
      </c>
      <c r="G99" s="33"/>
      <c r="H99" s="5"/>
      <c r="I99" s="5"/>
      <c r="J99" s="7">
        <f t="shared" si="3"/>
        <v>15.43386904761913</v>
      </c>
    </row>
    <row r="100" spans="1:11" x14ac:dyDescent="0.3">
      <c r="A100" s="68" t="s">
        <v>122</v>
      </c>
      <c r="B100" s="32"/>
      <c r="C100" s="10"/>
      <c r="D100" s="32">
        <v>363.74</v>
      </c>
      <c r="E100" s="32">
        <v>385.98</v>
      </c>
      <c r="F100" s="5">
        <f t="shared" si="4"/>
        <v>22.240000000000009</v>
      </c>
      <c r="G100" s="33"/>
      <c r="H100" s="5"/>
      <c r="I100" s="5"/>
      <c r="J100" s="7">
        <v>65</v>
      </c>
    </row>
    <row r="101" spans="1:11" x14ac:dyDescent="0.3">
      <c r="A101" s="68" t="s">
        <v>56</v>
      </c>
      <c r="B101" s="32"/>
      <c r="C101" s="10"/>
      <c r="D101" s="32">
        <v>294.64999999999998</v>
      </c>
      <c r="E101" s="32">
        <v>301.07</v>
      </c>
      <c r="F101" s="5">
        <f t="shared" si="4"/>
        <v>6.4200000000000159</v>
      </c>
      <c r="G101" s="33"/>
      <c r="H101" s="5"/>
      <c r="I101" s="5"/>
      <c r="J101" s="7">
        <v>20</v>
      </c>
    </row>
    <row r="102" spans="1:11" x14ac:dyDescent="0.3">
      <c r="A102" s="66" t="s">
        <v>57</v>
      </c>
      <c r="B102" s="32"/>
      <c r="C102" s="10"/>
      <c r="D102" s="32">
        <v>429.97</v>
      </c>
      <c r="E102" s="32">
        <v>440.77</v>
      </c>
      <c r="F102" s="5">
        <f t="shared" si="4"/>
        <v>10.799999999999955</v>
      </c>
      <c r="G102" s="33"/>
      <c r="H102" s="5"/>
      <c r="I102" s="5"/>
      <c r="J102" s="7">
        <f t="shared" si="3"/>
        <v>38.318571428571268</v>
      </c>
    </row>
    <row r="103" spans="1:11" x14ac:dyDescent="0.3">
      <c r="A103" s="66" t="s">
        <v>58</v>
      </c>
      <c r="B103" s="32"/>
      <c r="C103" s="10"/>
      <c r="D103" s="32">
        <v>6.94</v>
      </c>
      <c r="E103" s="32">
        <v>6.93</v>
      </c>
      <c r="F103" s="5">
        <f t="shared" si="4"/>
        <v>-1.0000000000000675E-2</v>
      </c>
      <c r="G103" s="33"/>
      <c r="H103" s="5"/>
      <c r="I103" s="5"/>
      <c r="J103" s="7">
        <f t="shared" si="3"/>
        <v>-3.5480158730161131E-2</v>
      </c>
    </row>
    <row r="104" spans="1:11" x14ac:dyDescent="0.3">
      <c r="A104" s="68" t="s">
        <v>59</v>
      </c>
      <c r="B104" s="32"/>
      <c r="C104" s="10"/>
      <c r="D104" s="32">
        <v>1111.95</v>
      </c>
      <c r="E104" s="32">
        <v>1129.6400000000001</v>
      </c>
      <c r="F104" s="5">
        <f t="shared" si="4"/>
        <v>17.690000000000055</v>
      </c>
      <c r="G104" s="33"/>
      <c r="H104" s="5"/>
      <c r="I104" s="5"/>
      <c r="J104" s="7">
        <f t="shared" si="3"/>
        <v>62.764400793650992</v>
      </c>
    </row>
    <row r="105" spans="1:11" x14ac:dyDescent="0.3">
      <c r="A105" s="68" t="s">
        <v>60</v>
      </c>
      <c r="B105" s="32"/>
      <c r="C105" s="10"/>
      <c r="D105" s="32">
        <v>208.91</v>
      </c>
      <c r="E105" s="32">
        <v>215.94</v>
      </c>
      <c r="F105" s="5">
        <f t="shared" si="4"/>
        <v>7.0300000000000011</v>
      </c>
      <c r="G105" s="33"/>
      <c r="H105" s="5"/>
      <c r="I105" s="5"/>
      <c r="J105" s="7">
        <f t="shared" si="3"/>
        <v>24.942551587301594</v>
      </c>
    </row>
    <row r="106" spans="1:11" x14ac:dyDescent="0.3">
      <c r="A106" s="68" t="s">
        <v>61</v>
      </c>
      <c r="B106" s="32"/>
      <c r="C106" s="10"/>
      <c r="D106" s="32">
        <v>237.96</v>
      </c>
      <c r="E106" s="32">
        <v>244.23</v>
      </c>
      <c r="F106" s="5">
        <f t="shared" si="4"/>
        <v>6.2699999999999818</v>
      </c>
      <c r="G106" s="33"/>
      <c r="H106" s="5"/>
      <c r="I106" s="5"/>
      <c r="J106" s="7">
        <f t="shared" si="3"/>
        <v>22.246059523809461</v>
      </c>
    </row>
    <row r="107" spans="1:11" x14ac:dyDescent="0.3">
      <c r="A107" s="68" t="s">
        <v>62</v>
      </c>
      <c r="B107" s="32"/>
      <c r="C107" s="10"/>
      <c r="D107" s="32">
        <v>796.02</v>
      </c>
      <c r="E107" s="32">
        <v>808.93</v>
      </c>
      <c r="F107" s="5">
        <f t="shared" si="4"/>
        <v>12.909999999999968</v>
      </c>
      <c r="G107" s="33"/>
      <c r="H107" s="5"/>
      <c r="I107" s="5"/>
      <c r="J107" s="7">
        <f t="shared" si="3"/>
        <v>45.804884920634812</v>
      </c>
    </row>
    <row r="108" spans="1:11" x14ac:dyDescent="0.3">
      <c r="A108" s="68" t="s">
        <v>63</v>
      </c>
      <c r="B108" s="32"/>
      <c r="C108" s="10"/>
      <c r="D108" s="32">
        <v>405.6</v>
      </c>
      <c r="E108" s="32">
        <v>413.16</v>
      </c>
      <c r="F108" s="5">
        <f t="shared" si="4"/>
        <v>7.5600000000000023</v>
      </c>
      <c r="G108" s="33"/>
      <c r="H108" s="5"/>
      <c r="I108" s="5"/>
      <c r="J108" s="7">
        <f t="shared" si="3"/>
        <v>26.823000000000011</v>
      </c>
    </row>
    <row r="109" spans="1:11" x14ac:dyDescent="0.3">
      <c r="A109" s="68" t="s">
        <v>123</v>
      </c>
      <c r="B109" s="32"/>
      <c r="C109" s="10"/>
      <c r="D109" s="32">
        <v>226.39</v>
      </c>
      <c r="E109" s="32">
        <v>235.77</v>
      </c>
      <c r="F109" s="5">
        <f t="shared" si="4"/>
        <v>9.3800000000000239</v>
      </c>
      <c r="G109" s="33"/>
      <c r="H109" s="5"/>
      <c r="I109" s="5"/>
      <c r="J109" s="7">
        <f t="shared" si="3"/>
        <v>33.280388888888979</v>
      </c>
    </row>
    <row r="110" spans="1:11" x14ac:dyDescent="0.3">
      <c r="A110" s="68" t="s">
        <v>64</v>
      </c>
      <c r="B110" s="32"/>
      <c r="C110" s="10"/>
      <c r="D110" s="32">
        <v>181.97</v>
      </c>
      <c r="E110" s="32">
        <v>187</v>
      </c>
      <c r="F110" s="5">
        <f t="shared" si="4"/>
        <v>5.0300000000000011</v>
      </c>
      <c r="G110" s="33"/>
      <c r="H110" s="5"/>
      <c r="I110" s="5"/>
      <c r="J110" s="7">
        <f t="shared" si="3"/>
        <v>17.846519841269846</v>
      </c>
      <c r="K110" s="149"/>
    </row>
    <row r="111" spans="1:11" x14ac:dyDescent="0.3">
      <c r="A111" s="68" t="s">
        <v>65</v>
      </c>
      <c r="B111" s="32"/>
      <c r="C111" s="10"/>
      <c r="D111" s="32">
        <v>415.04</v>
      </c>
      <c r="E111" s="32">
        <v>429.92</v>
      </c>
      <c r="F111" s="5">
        <f t="shared" si="4"/>
        <v>14.879999999999995</v>
      </c>
      <c r="G111" s="33"/>
      <c r="H111" s="5"/>
      <c r="I111" s="5"/>
      <c r="J111" s="7">
        <f t="shared" si="3"/>
        <v>52.794476190476182</v>
      </c>
    </row>
    <row r="112" spans="1:11" x14ac:dyDescent="0.3">
      <c r="A112" s="68" t="s">
        <v>66</v>
      </c>
      <c r="B112" s="32"/>
      <c r="C112" s="10"/>
      <c r="D112" s="32">
        <v>133.02000000000001</v>
      </c>
      <c r="E112" s="32">
        <v>133.96</v>
      </c>
      <c r="F112" s="5">
        <f t="shared" si="4"/>
        <v>0.93999999999999773</v>
      </c>
      <c r="G112" s="33"/>
      <c r="H112" s="5"/>
      <c r="I112" s="5"/>
      <c r="J112" s="7">
        <f t="shared" si="3"/>
        <v>3.3351349206349128</v>
      </c>
    </row>
    <row r="113" spans="1:10" x14ac:dyDescent="0.3">
      <c r="A113" s="68" t="s">
        <v>124</v>
      </c>
      <c r="B113" s="32"/>
      <c r="C113" s="10"/>
      <c r="D113" s="32">
        <v>92.28</v>
      </c>
      <c r="E113" s="32">
        <v>95.33</v>
      </c>
      <c r="F113" s="5">
        <f t="shared" si="4"/>
        <v>3.0499999999999972</v>
      </c>
      <c r="G113" s="33"/>
      <c r="H113" s="5"/>
      <c r="I113" s="5"/>
      <c r="J113" s="7">
        <f t="shared" si="3"/>
        <v>10.821448412698404</v>
      </c>
    </row>
    <row r="114" spans="1:10" x14ac:dyDescent="0.3">
      <c r="A114" s="68" t="s">
        <v>67</v>
      </c>
      <c r="B114" s="32"/>
      <c r="C114" s="10"/>
      <c r="D114" s="32">
        <v>167.18</v>
      </c>
      <c r="E114" s="32">
        <v>175.33</v>
      </c>
      <c r="F114" s="5">
        <f t="shared" si="4"/>
        <v>8.1500000000000057</v>
      </c>
      <c r="G114" s="33"/>
      <c r="H114" s="5"/>
      <c r="I114" s="5"/>
      <c r="J114" s="7">
        <f t="shared" si="3"/>
        <v>28.916329365079388</v>
      </c>
    </row>
    <row r="115" spans="1:10" x14ac:dyDescent="0.3">
      <c r="A115" s="51" t="s">
        <v>68</v>
      </c>
      <c r="B115" s="32"/>
      <c r="C115" s="51"/>
      <c r="D115" s="9">
        <v>385.14</v>
      </c>
      <c r="E115" s="9">
        <v>399.39</v>
      </c>
      <c r="F115" s="5">
        <f t="shared" si="4"/>
        <v>14.25</v>
      </c>
      <c r="G115" s="33"/>
      <c r="H115" s="5"/>
      <c r="I115" s="5"/>
      <c r="J115" s="7">
        <f t="shared" si="3"/>
        <v>50.559226190476195</v>
      </c>
    </row>
    <row r="116" spans="1:10" x14ac:dyDescent="0.3">
      <c r="A116" s="68" t="s">
        <v>125</v>
      </c>
      <c r="B116" s="32"/>
      <c r="C116" s="10"/>
      <c r="D116" s="32">
        <v>445.32</v>
      </c>
      <c r="E116" s="32">
        <v>454.65</v>
      </c>
      <c r="F116" s="5">
        <f t="shared" si="4"/>
        <v>9.3299999999999841</v>
      </c>
      <c r="G116" s="33"/>
      <c r="H116" s="5"/>
      <c r="I116" s="5"/>
      <c r="J116" s="7">
        <f t="shared" si="3"/>
        <v>33.10298809523804</v>
      </c>
    </row>
    <row r="117" spans="1:10" x14ac:dyDescent="0.3">
      <c r="A117" s="68" t="s">
        <v>126</v>
      </c>
      <c r="B117" s="9"/>
      <c r="C117" s="10"/>
      <c r="D117" s="32">
        <v>196.86</v>
      </c>
      <c r="E117" s="32">
        <v>200.66</v>
      </c>
      <c r="F117" s="5">
        <f t="shared" si="4"/>
        <v>3.7999999999999829</v>
      </c>
      <c r="G117" s="33"/>
      <c r="H117" s="5"/>
      <c r="I117" s="5"/>
      <c r="J117" s="7">
        <f t="shared" si="3"/>
        <v>13.482460317460259</v>
      </c>
    </row>
    <row r="118" spans="1:10" x14ac:dyDescent="0.3">
      <c r="A118" s="68" t="s">
        <v>69</v>
      </c>
      <c r="B118" s="32"/>
      <c r="C118" s="10"/>
      <c r="D118" s="32">
        <v>161.72999999999999</v>
      </c>
      <c r="E118" s="32">
        <v>167.58</v>
      </c>
      <c r="F118" s="5">
        <f t="shared" si="4"/>
        <v>5.8500000000000227</v>
      </c>
      <c r="G118" s="33"/>
      <c r="H118" s="5"/>
      <c r="I118" s="5"/>
      <c r="J118" s="7">
        <f t="shared" si="3"/>
        <v>20.755892857142939</v>
      </c>
    </row>
    <row r="119" spans="1:10" x14ac:dyDescent="0.3">
      <c r="A119" s="68" t="s">
        <v>127</v>
      </c>
      <c r="B119" s="32"/>
      <c r="C119" s="10"/>
      <c r="D119" s="32">
        <v>531.05999999999995</v>
      </c>
      <c r="E119" s="32">
        <v>531.26</v>
      </c>
      <c r="F119" s="5">
        <f t="shared" si="4"/>
        <v>0.20000000000004547</v>
      </c>
      <c r="G119" s="33"/>
      <c r="H119" s="5"/>
      <c r="I119" s="5"/>
      <c r="J119" s="7">
        <f t="shared" si="3"/>
        <v>0.709603174603336</v>
      </c>
    </row>
    <row r="120" spans="1:10" x14ac:dyDescent="0.3">
      <c r="A120" s="68" t="s">
        <v>128</v>
      </c>
      <c r="B120" s="32"/>
      <c r="C120" s="10"/>
      <c r="D120" s="32">
        <v>436.67</v>
      </c>
      <c r="E120" s="32">
        <v>448.08</v>
      </c>
      <c r="F120" s="5">
        <f t="shared" si="4"/>
        <v>11.409999999999968</v>
      </c>
      <c r="G120" s="33"/>
      <c r="H120" s="5"/>
      <c r="I120" s="5"/>
      <c r="J120" s="7">
        <v>36</v>
      </c>
    </row>
    <row r="121" spans="1:10" x14ac:dyDescent="0.3">
      <c r="A121" s="68" t="s">
        <v>129</v>
      </c>
      <c r="B121" s="32"/>
      <c r="C121" s="10"/>
      <c r="D121" s="32">
        <v>283.02999999999997</v>
      </c>
      <c r="E121" s="32">
        <v>288.52</v>
      </c>
      <c r="F121" s="5">
        <f t="shared" si="4"/>
        <v>5.4900000000000091</v>
      </c>
      <c r="G121" s="33"/>
      <c r="H121" s="5"/>
      <c r="I121" s="5"/>
      <c r="J121" s="7">
        <f t="shared" si="3"/>
        <v>19.478607142857175</v>
      </c>
    </row>
    <row r="122" spans="1:10" x14ac:dyDescent="0.3">
      <c r="A122" s="68" t="s">
        <v>70</v>
      </c>
      <c r="B122" s="32"/>
      <c r="C122" s="10"/>
      <c r="D122" s="32">
        <v>141.72</v>
      </c>
      <c r="E122" s="32">
        <v>142.01</v>
      </c>
      <c r="F122" s="5">
        <f t="shared" si="4"/>
        <v>0.28999999999999204</v>
      </c>
      <c r="G122" s="33"/>
      <c r="H122" s="5"/>
      <c r="I122" s="5"/>
      <c r="J122" s="7">
        <f t="shared" si="3"/>
        <v>1.0289246031745751</v>
      </c>
    </row>
    <row r="123" spans="1:10" x14ac:dyDescent="0.3">
      <c r="A123" s="68" t="s">
        <v>71</v>
      </c>
      <c r="B123" s="32"/>
      <c r="C123" s="10"/>
      <c r="D123" s="32">
        <v>380.8</v>
      </c>
      <c r="E123" s="32">
        <v>394.98</v>
      </c>
      <c r="F123" s="5">
        <f t="shared" si="4"/>
        <v>14.180000000000007</v>
      </c>
      <c r="G123" s="33"/>
      <c r="H123" s="5"/>
      <c r="I123" s="5"/>
      <c r="J123" s="7">
        <f t="shared" si="3"/>
        <v>50.310865079365108</v>
      </c>
    </row>
    <row r="124" spans="1:10" x14ac:dyDescent="0.3">
      <c r="A124" s="68" t="s">
        <v>130</v>
      </c>
      <c r="B124" s="32"/>
      <c r="C124" s="10"/>
      <c r="D124" s="32">
        <v>143.03</v>
      </c>
      <c r="E124" s="32">
        <v>148.80000000000001</v>
      </c>
      <c r="F124" s="5">
        <f t="shared" si="4"/>
        <v>5.7700000000000102</v>
      </c>
      <c r="G124" s="33"/>
      <c r="H124" s="5"/>
      <c r="I124" s="5"/>
      <c r="J124" s="7">
        <f t="shared" si="3"/>
        <v>20.472051587301625</v>
      </c>
    </row>
    <row r="125" spans="1:10" x14ac:dyDescent="0.3">
      <c r="A125" s="68" t="s">
        <v>131</v>
      </c>
      <c r="B125" s="32"/>
      <c r="C125" s="10"/>
      <c r="D125" s="32">
        <v>74.510000000000005</v>
      </c>
      <c r="E125" s="32">
        <v>78.05</v>
      </c>
      <c r="F125" s="5">
        <f t="shared" si="4"/>
        <v>3.539999999999992</v>
      </c>
      <c r="G125" s="33"/>
      <c r="H125" s="5"/>
      <c r="I125" s="5"/>
      <c r="J125" s="7">
        <f t="shared" si="3"/>
        <v>12.559976190476164</v>
      </c>
    </row>
    <row r="126" spans="1:10" x14ac:dyDescent="0.3">
      <c r="A126" s="68" t="s">
        <v>72</v>
      </c>
      <c r="B126" s="32"/>
      <c r="C126" s="10"/>
      <c r="D126" s="32">
        <v>149.43</v>
      </c>
      <c r="E126" s="32">
        <v>149.62</v>
      </c>
      <c r="F126" s="5">
        <f t="shared" si="4"/>
        <v>0.18999999999999773</v>
      </c>
      <c r="G126" s="33"/>
      <c r="H126" s="5"/>
      <c r="I126" s="5"/>
      <c r="J126" s="7">
        <f t="shared" si="3"/>
        <v>0.67412301587300782</v>
      </c>
    </row>
    <row r="127" spans="1:10" x14ac:dyDescent="0.3">
      <c r="A127" s="68" t="s">
        <v>73</v>
      </c>
      <c r="B127" s="32"/>
      <c r="C127" s="10"/>
      <c r="D127" s="32">
        <v>616.91999999999996</v>
      </c>
      <c r="E127" s="32">
        <v>628.1</v>
      </c>
      <c r="F127" s="5">
        <f t="shared" si="4"/>
        <v>11.180000000000064</v>
      </c>
      <c r="G127" s="33"/>
      <c r="H127" s="5"/>
      <c r="I127" s="5"/>
      <c r="J127" s="7">
        <f t="shared" si="3"/>
        <v>39.666817460317688</v>
      </c>
    </row>
    <row r="128" spans="1:10" x14ac:dyDescent="0.3">
      <c r="A128" s="68" t="s">
        <v>74</v>
      </c>
      <c r="B128" s="32"/>
      <c r="C128" s="10"/>
      <c r="D128" s="32">
        <v>351.42</v>
      </c>
      <c r="E128" s="32">
        <v>359.71</v>
      </c>
      <c r="F128" s="5">
        <f t="shared" si="4"/>
        <v>8.2899999999999636</v>
      </c>
      <c r="G128" s="33"/>
      <c r="H128" s="5"/>
      <c r="I128" s="5"/>
      <c r="J128" s="7">
        <f t="shared" si="3"/>
        <v>29.41305158730146</v>
      </c>
    </row>
    <row r="129" spans="1:10" x14ac:dyDescent="0.3">
      <c r="A129" s="68" t="s">
        <v>132</v>
      </c>
      <c r="B129" s="32"/>
      <c r="C129" s="10"/>
      <c r="D129" s="32">
        <v>70.150000000000006</v>
      </c>
      <c r="E129" s="32">
        <v>75.599999999999994</v>
      </c>
      <c r="F129" s="5">
        <f t="shared" si="4"/>
        <v>5.4499999999999886</v>
      </c>
      <c r="G129" s="33"/>
      <c r="H129" s="5"/>
      <c r="I129" s="5"/>
      <c r="J129" s="7">
        <f t="shared" si="3"/>
        <v>19.33668650793647</v>
      </c>
    </row>
    <row r="130" spans="1:10" x14ac:dyDescent="0.3">
      <c r="A130" s="68" t="s">
        <v>133</v>
      </c>
      <c r="B130" s="32"/>
      <c r="C130" s="10"/>
      <c r="D130" s="32">
        <v>165.71</v>
      </c>
      <c r="E130" s="32">
        <v>167.09</v>
      </c>
      <c r="F130" s="5">
        <f t="shared" si="4"/>
        <v>1.3799999999999955</v>
      </c>
      <c r="G130" s="33"/>
      <c r="H130" s="5"/>
      <c r="I130" s="5"/>
      <c r="J130" s="7">
        <f t="shared" si="3"/>
        <v>4.8962619047618894</v>
      </c>
    </row>
    <row r="131" spans="1:10" x14ac:dyDescent="0.3">
      <c r="A131" s="68" t="s">
        <v>75</v>
      </c>
      <c r="B131" s="32"/>
      <c r="C131" s="10"/>
      <c r="D131" s="32">
        <v>206.08</v>
      </c>
      <c r="E131" s="32">
        <v>212.85</v>
      </c>
      <c r="F131" s="5">
        <f t="shared" si="4"/>
        <v>6.7699999999999818</v>
      </c>
      <c r="G131" s="33"/>
      <c r="H131" s="5"/>
      <c r="I131" s="5"/>
      <c r="J131" s="7">
        <f t="shared" si="3"/>
        <v>24.020067460317399</v>
      </c>
    </row>
    <row r="132" spans="1:10" x14ac:dyDescent="0.3">
      <c r="A132" s="68" t="s">
        <v>134</v>
      </c>
      <c r="B132" s="32"/>
      <c r="C132" s="10"/>
      <c r="D132" s="32">
        <v>176.97</v>
      </c>
      <c r="E132" s="32">
        <v>194.25</v>
      </c>
      <c r="F132" s="5">
        <f t="shared" si="4"/>
        <v>17.28</v>
      </c>
      <c r="G132" s="33"/>
      <c r="H132" s="5"/>
      <c r="I132" s="5"/>
      <c r="J132" s="7">
        <v>52</v>
      </c>
    </row>
    <row r="133" spans="1:10" x14ac:dyDescent="0.3">
      <c r="A133" s="68" t="s">
        <v>135</v>
      </c>
      <c r="B133" s="32"/>
      <c r="C133" s="10"/>
      <c r="D133" s="32">
        <v>265.13</v>
      </c>
      <c r="E133" s="32">
        <v>273.47000000000003</v>
      </c>
      <c r="F133" s="5">
        <f t="shared" si="4"/>
        <v>8.3400000000000318</v>
      </c>
      <c r="G133" s="33"/>
      <c r="H133" s="5"/>
      <c r="I133" s="5"/>
      <c r="J133" s="7">
        <f t="shared" si="3"/>
        <v>29.590452380952495</v>
      </c>
    </row>
    <row r="134" spans="1:10" x14ac:dyDescent="0.3">
      <c r="A134" s="68" t="s">
        <v>76</v>
      </c>
      <c r="B134" s="32"/>
      <c r="C134" s="10"/>
      <c r="D134" s="32">
        <v>79.55</v>
      </c>
      <c r="E134" s="32">
        <v>81.290000000000006</v>
      </c>
      <c r="F134" s="5">
        <f t="shared" si="4"/>
        <v>1.7400000000000091</v>
      </c>
      <c r="G134" s="33"/>
      <c r="H134" s="5"/>
      <c r="I134" s="5"/>
      <c r="J134" s="7">
        <f t="shared" si="3"/>
        <v>6.1735476190476515</v>
      </c>
    </row>
    <row r="135" spans="1:10" x14ac:dyDescent="0.3">
      <c r="A135" s="68" t="s">
        <v>136</v>
      </c>
      <c r="B135" s="32"/>
      <c r="C135" s="10"/>
      <c r="D135" s="32">
        <v>448.49</v>
      </c>
      <c r="E135" s="32">
        <v>458.8</v>
      </c>
      <c r="F135" s="5">
        <f t="shared" si="4"/>
        <v>10.310000000000002</v>
      </c>
      <c r="G135" s="33"/>
      <c r="H135" s="5"/>
      <c r="I135" s="5"/>
      <c r="J135" s="7">
        <f t="shared" si="3"/>
        <v>36.580043650793662</v>
      </c>
    </row>
    <row r="136" spans="1:10" x14ac:dyDescent="0.3">
      <c r="A136" s="68" t="s">
        <v>137</v>
      </c>
      <c r="B136" s="32"/>
      <c r="C136" s="10"/>
      <c r="D136" s="32">
        <v>208.21</v>
      </c>
      <c r="E136" s="32">
        <v>208.74</v>
      </c>
      <c r="F136" s="5">
        <f t="shared" si="4"/>
        <v>0.53000000000000114</v>
      </c>
      <c r="G136" s="33"/>
      <c r="H136" s="5"/>
      <c r="I136" s="5"/>
      <c r="J136" s="7">
        <f t="shared" si="3"/>
        <v>1.8804484126984169</v>
      </c>
    </row>
    <row r="137" spans="1:10" x14ac:dyDescent="0.3">
      <c r="A137" s="68" t="s">
        <v>77</v>
      </c>
      <c r="B137" s="32"/>
      <c r="C137" s="10"/>
      <c r="D137" s="32">
        <v>292.45</v>
      </c>
      <c r="E137" s="32">
        <v>297.33999999999997</v>
      </c>
      <c r="F137" s="5">
        <f t="shared" si="4"/>
        <v>4.8899999999999864</v>
      </c>
      <c r="G137" s="33"/>
      <c r="H137" s="5"/>
      <c r="I137" s="5"/>
      <c r="J137" s="7">
        <f t="shared" si="3"/>
        <v>17.349797619047571</v>
      </c>
    </row>
    <row r="138" spans="1:10" x14ac:dyDescent="0.3">
      <c r="A138" s="68" t="s">
        <v>138</v>
      </c>
      <c r="B138" s="32"/>
      <c r="C138" s="10"/>
      <c r="D138" s="32">
        <v>447.03</v>
      </c>
      <c r="E138" s="32">
        <v>453.55</v>
      </c>
      <c r="F138" s="5">
        <f t="shared" si="4"/>
        <v>6.5200000000000387</v>
      </c>
      <c r="G138" s="33"/>
      <c r="H138" s="5"/>
      <c r="I138" s="5"/>
      <c r="J138" s="7">
        <f t="shared" si="3"/>
        <v>23.133063492063631</v>
      </c>
    </row>
    <row r="139" spans="1:10" x14ac:dyDescent="0.3">
      <c r="A139" s="68" t="s">
        <v>78</v>
      </c>
      <c r="B139" s="32"/>
      <c r="C139" s="10"/>
      <c r="D139" s="32">
        <v>529.20000000000005</v>
      </c>
      <c r="E139" s="32">
        <v>529.54</v>
      </c>
      <c r="F139" s="5">
        <f t="shared" si="4"/>
        <v>0.33999999999991815</v>
      </c>
      <c r="G139" s="33"/>
      <c r="H139" s="5"/>
      <c r="I139" s="5"/>
      <c r="J139" s="7">
        <f t="shared" si="3"/>
        <v>1.2063253968251064</v>
      </c>
    </row>
    <row r="140" spans="1:10" x14ac:dyDescent="0.3">
      <c r="A140" s="68" t="s">
        <v>79</v>
      </c>
      <c r="B140" s="32"/>
      <c r="C140" s="10"/>
      <c r="D140" s="32">
        <v>208.68</v>
      </c>
      <c r="E140" s="32">
        <v>213.4</v>
      </c>
      <c r="F140" s="5">
        <f t="shared" si="4"/>
        <v>4.7199999999999989</v>
      </c>
      <c r="G140" s="33"/>
      <c r="H140" s="5"/>
      <c r="I140" s="5"/>
      <c r="J140" s="7">
        <f t="shared" si="3"/>
        <v>16.746634920634918</v>
      </c>
    </row>
    <row r="141" spans="1:10" x14ac:dyDescent="0.3">
      <c r="A141" s="68" t="s">
        <v>80</v>
      </c>
      <c r="B141" s="32"/>
      <c r="C141" s="10"/>
      <c r="D141" s="32">
        <v>233.5</v>
      </c>
      <c r="E141" s="32">
        <v>240.1</v>
      </c>
      <c r="F141" s="5">
        <f t="shared" si="4"/>
        <v>6.5999999999999943</v>
      </c>
      <c r="G141" s="33"/>
      <c r="H141" s="5"/>
      <c r="I141" s="5"/>
      <c r="J141" s="7">
        <f t="shared" si="3"/>
        <v>23.416904761904743</v>
      </c>
    </row>
    <row r="142" spans="1:10" x14ac:dyDescent="0.3">
      <c r="A142" s="68" t="s">
        <v>81</v>
      </c>
      <c r="B142" s="32"/>
      <c r="C142" s="10"/>
      <c r="D142" s="32">
        <v>207.73</v>
      </c>
      <c r="E142" s="32">
        <v>208.41</v>
      </c>
      <c r="F142" s="5">
        <f t="shared" si="4"/>
        <v>0.68000000000000682</v>
      </c>
      <c r="G142" s="33"/>
      <c r="H142" s="5"/>
      <c r="I142" s="5"/>
      <c r="J142" s="7">
        <f t="shared" si="3"/>
        <v>2.4126507936508181</v>
      </c>
    </row>
    <row r="143" spans="1:10" x14ac:dyDescent="0.3">
      <c r="A143" s="68" t="s">
        <v>139</v>
      </c>
      <c r="B143" s="32"/>
      <c r="C143" s="10"/>
      <c r="D143" s="32">
        <v>320.3</v>
      </c>
      <c r="E143" s="32">
        <v>321.14999999999998</v>
      </c>
      <c r="F143" s="5">
        <f t="shared" si="4"/>
        <v>0.84999999999996589</v>
      </c>
      <c r="G143" s="33"/>
      <c r="H143" s="5"/>
      <c r="I143" s="5"/>
      <c r="J143" s="7">
        <f t="shared" si="3"/>
        <v>3.0158134920633715</v>
      </c>
    </row>
    <row r="144" spans="1:10" x14ac:dyDescent="0.3">
      <c r="A144" s="68" t="s">
        <v>82</v>
      </c>
      <c r="B144" s="32"/>
      <c r="C144" s="10"/>
      <c r="D144" s="32">
        <v>277.16000000000003</v>
      </c>
      <c r="E144" s="32">
        <v>280.86</v>
      </c>
      <c r="F144" s="5">
        <f t="shared" si="4"/>
        <v>3.6999999999999886</v>
      </c>
      <c r="G144" s="33"/>
      <c r="H144" s="5"/>
      <c r="I144" s="5"/>
      <c r="J144" s="7">
        <f t="shared" si="3"/>
        <v>13.127658730158691</v>
      </c>
    </row>
    <row r="145" spans="1:11" x14ac:dyDescent="0.3">
      <c r="A145" s="68" t="s">
        <v>140</v>
      </c>
      <c r="B145" s="32"/>
      <c r="C145" s="10"/>
      <c r="D145" s="32">
        <v>194.99</v>
      </c>
      <c r="E145" s="32">
        <v>197.66</v>
      </c>
      <c r="F145" s="5">
        <f t="shared" si="4"/>
        <v>2.6699999999999875</v>
      </c>
      <c r="G145" s="33"/>
      <c r="H145" s="5"/>
      <c r="I145" s="5"/>
      <c r="J145" s="7">
        <f t="shared" si="3"/>
        <v>9.4732023809523369</v>
      </c>
    </row>
    <row r="146" spans="1:11" x14ac:dyDescent="0.3">
      <c r="A146" s="68" t="s">
        <v>141</v>
      </c>
      <c r="B146" s="32"/>
      <c r="C146" s="10"/>
      <c r="D146" s="32">
        <v>157.47999999999999</v>
      </c>
      <c r="E146" s="32">
        <v>160.02000000000001</v>
      </c>
      <c r="F146" s="5">
        <f t="shared" si="4"/>
        <v>2.5400000000000205</v>
      </c>
      <c r="G146" s="33"/>
      <c r="H146" s="5"/>
      <c r="I146" s="5"/>
      <c r="J146" s="7">
        <f t="shared" si="3"/>
        <v>9.0119603174603906</v>
      </c>
    </row>
    <row r="147" spans="1:11" x14ac:dyDescent="0.3">
      <c r="A147" s="68" t="s">
        <v>142</v>
      </c>
      <c r="B147" s="32"/>
      <c r="C147" s="10"/>
      <c r="D147" s="32">
        <v>576.59</v>
      </c>
      <c r="E147" s="32">
        <v>580.71</v>
      </c>
      <c r="F147" s="5">
        <f t="shared" si="4"/>
        <v>4.1200000000000045</v>
      </c>
      <c r="G147" s="33"/>
      <c r="H147" s="5"/>
      <c r="I147" s="5"/>
      <c r="J147" s="7">
        <f t="shared" si="3"/>
        <v>14.617825396825413</v>
      </c>
    </row>
    <row r="148" spans="1:11" x14ac:dyDescent="0.3">
      <c r="A148" s="68" t="s">
        <v>143</v>
      </c>
      <c r="B148" s="32"/>
      <c r="C148" s="10"/>
      <c r="D148" s="32">
        <v>225.63</v>
      </c>
      <c r="E148" s="32">
        <v>236.6</v>
      </c>
      <c r="F148" s="5">
        <f t="shared" si="4"/>
        <v>10.969999999999999</v>
      </c>
      <c r="G148" s="33"/>
      <c r="H148" s="5"/>
      <c r="I148" s="5"/>
      <c r="J148" s="7">
        <f t="shared" ref="J148:J151" si="5">+F148*H$5</f>
        <v>38.921734126984127</v>
      </c>
    </row>
    <row r="149" spans="1:11" x14ac:dyDescent="0.3">
      <c r="A149" s="68" t="s">
        <v>83</v>
      </c>
      <c r="B149" s="32"/>
      <c r="C149" s="10"/>
      <c r="D149" s="32">
        <v>259.02</v>
      </c>
      <c r="E149" s="32">
        <v>264.81</v>
      </c>
      <c r="F149" s="5">
        <f t="shared" si="4"/>
        <v>5.7900000000000205</v>
      </c>
      <c r="G149" s="33"/>
      <c r="H149" s="5"/>
      <c r="I149" s="5"/>
      <c r="J149" s="7">
        <f t="shared" si="5"/>
        <v>20.543011904761979</v>
      </c>
    </row>
    <row r="150" spans="1:11" x14ac:dyDescent="0.3">
      <c r="A150" s="68" t="s">
        <v>144</v>
      </c>
      <c r="B150" s="32"/>
      <c r="C150" s="10"/>
      <c r="D150" s="32">
        <v>1140.21</v>
      </c>
      <c r="E150" s="32">
        <v>1164.83</v>
      </c>
      <c r="F150" s="5">
        <f t="shared" si="4"/>
        <v>24.619999999999891</v>
      </c>
      <c r="G150" s="33"/>
      <c r="H150" s="5"/>
      <c r="I150" s="5"/>
      <c r="J150" s="7">
        <f t="shared" si="5"/>
        <v>87.352150793650409</v>
      </c>
    </row>
    <row r="151" spans="1:11" x14ac:dyDescent="0.3">
      <c r="A151" s="68" t="s">
        <v>145</v>
      </c>
      <c r="B151" s="32"/>
      <c r="C151" s="10"/>
      <c r="D151" s="32">
        <v>551.77</v>
      </c>
      <c r="E151" s="32">
        <v>560.76</v>
      </c>
      <c r="F151" s="5">
        <f t="shared" si="4"/>
        <v>8.9900000000000091</v>
      </c>
      <c r="G151" s="33"/>
      <c r="H151" s="5"/>
      <c r="I151" s="5"/>
      <c r="J151" s="7">
        <f t="shared" si="5"/>
        <v>31.896662698412733</v>
      </c>
    </row>
    <row r="152" spans="1:11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2071.0791146031747</v>
      </c>
      <c r="K152" s="56">
        <f>SUM(J83:J151)</f>
        <v>1584.4716746031745</v>
      </c>
    </row>
    <row r="153" spans="1:11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2071.0791146031747</v>
      </c>
      <c r="K153" s="91">
        <f>SUM(K14:K152)</f>
        <v>2071.0791146031743</v>
      </c>
    </row>
    <row r="154" spans="1:11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1" x14ac:dyDescent="0.3">
      <c r="A155" s="73" t="s">
        <v>7</v>
      </c>
    </row>
    <row r="156" spans="1:11" x14ac:dyDescent="0.3">
      <c r="A156" s="73" t="s">
        <v>84</v>
      </c>
      <c r="G156" s="74" t="s">
        <v>286</v>
      </c>
    </row>
  </sheetData>
  <mergeCells count="23">
    <mergeCell ref="I27:I31"/>
    <mergeCell ref="B27:C31"/>
    <mergeCell ref="D27:D31"/>
    <mergeCell ref="E27:E31"/>
    <mergeCell ref="F27:F31"/>
    <mergeCell ref="G27:G31"/>
    <mergeCell ref="H27:H31"/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</mergeCells>
  <pageMargins left="0.39370078740157483" right="0.23622047244094491" top="0.74803149606299213" bottom="0.74803149606299213" header="0.31496062992125984" footer="0.31496062992125984"/>
  <pageSetup paperSize="9" scale="80" orientation="portrait" horizontalDpi="360" verticalDpi="36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6"/>
  <sheetViews>
    <sheetView topLeftCell="A118" workbookViewId="0">
      <selection activeCell="E132" sqref="E132"/>
    </sheetView>
  </sheetViews>
  <sheetFormatPr baseColWidth="10" defaultRowHeight="14.4" x14ac:dyDescent="0.3"/>
  <cols>
    <col min="2" max="2" width="27.109375" customWidth="1"/>
    <col min="3" max="3" width="6.44140625" customWidth="1"/>
    <col min="5" max="5" width="14.6640625" customWidth="1"/>
    <col min="6" max="6" width="13" customWidth="1"/>
    <col min="9" max="9" width="0.44140625" customWidth="1"/>
  </cols>
  <sheetData>
    <row r="1" spans="1:10" x14ac:dyDescent="0.3"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407.7</v>
      </c>
      <c r="G2" s="10">
        <v>30</v>
      </c>
      <c r="H2" s="10">
        <f>+F2/G2</f>
        <v>13.59</v>
      </c>
    </row>
    <row r="3" spans="1:10" x14ac:dyDescent="0.3">
      <c r="D3" s="122" t="s">
        <v>192</v>
      </c>
      <c r="E3" s="122">
        <v>16498</v>
      </c>
      <c r="F3" s="155">
        <v>12.5</v>
      </c>
      <c r="G3" s="10">
        <v>4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1677.4</v>
      </c>
      <c r="G4" s="10">
        <v>501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47" t="s">
        <v>220</v>
      </c>
      <c r="F5" s="122">
        <f>+F4+F3</f>
        <v>1689.9</v>
      </c>
      <c r="G5" s="122">
        <f>+G4+G3</f>
        <v>505</v>
      </c>
      <c r="H5" s="10">
        <f>+F5/G5</f>
        <v>3.3463366336633666</v>
      </c>
    </row>
    <row r="6" spans="1:10" x14ac:dyDescent="0.3">
      <c r="A6" s="15" t="s">
        <v>288</v>
      </c>
      <c r="B6" s="15"/>
      <c r="C6" s="15"/>
      <c r="D6" s="15"/>
      <c r="E6" s="15"/>
      <c r="F6" s="15">
        <f>+F2+F3+F4</f>
        <v>2097.6</v>
      </c>
      <c r="G6" s="15">
        <f>+G2+G3+G4</f>
        <v>535</v>
      </c>
      <c r="J6" s="138" t="s">
        <v>189</v>
      </c>
    </row>
    <row r="7" spans="1:10" x14ac:dyDescent="0.3">
      <c r="A7" s="58"/>
      <c r="B7" s="15"/>
      <c r="C7" s="58"/>
      <c r="D7" s="58"/>
      <c r="E7" s="58"/>
      <c r="F7" s="225" t="s">
        <v>151</v>
      </c>
      <c r="G7" s="225"/>
      <c r="H7" s="137">
        <f>+H2</f>
        <v>13.59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/>
      <c r="H8" s="137">
        <f>+H5</f>
        <v>3.3463366336633666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150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4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43.759799999999984</v>
      </c>
      <c r="H14" s="98"/>
      <c r="I14" s="98"/>
      <c r="J14" s="99">
        <v>6</v>
      </c>
    </row>
    <row r="15" spans="1:10" ht="15.6" thickTop="1" thickBot="1" x14ac:dyDescent="0.35">
      <c r="A15" s="104" t="s">
        <v>9</v>
      </c>
      <c r="B15" s="146" t="s">
        <v>214</v>
      </c>
      <c r="C15" s="154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10</v>
      </c>
    </row>
    <row r="16" spans="1:10" ht="15.6" thickTop="1" thickBot="1" x14ac:dyDescent="0.35">
      <c r="A16" s="104" t="s">
        <v>13</v>
      </c>
      <c r="B16" s="146" t="s">
        <v>215</v>
      </c>
      <c r="C16" s="154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6</v>
      </c>
    </row>
    <row r="17" spans="1:10" ht="15.6" thickTop="1" thickBot="1" x14ac:dyDescent="0.35">
      <c r="A17" s="103" t="s">
        <v>86</v>
      </c>
      <c r="B17" s="209" t="s">
        <v>212</v>
      </c>
      <c r="C17" s="210"/>
      <c r="D17" s="220">
        <v>236.11</v>
      </c>
      <c r="E17" s="220">
        <v>239.33</v>
      </c>
      <c r="F17" s="220">
        <f>+E17-D17</f>
        <v>3.2199999999999989</v>
      </c>
      <c r="G17" s="221"/>
      <c r="H17" s="102"/>
      <c r="I17" s="102"/>
      <c r="J17" s="99">
        <v>6</v>
      </c>
    </row>
    <row r="18" spans="1:10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4</v>
      </c>
    </row>
    <row r="19" spans="1:10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4</v>
      </c>
    </row>
    <row r="20" spans="1:10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4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10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25.6</v>
      </c>
      <c r="E22" s="94">
        <v>26.06</v>
      </c>
      <c r="F22" s="98">
        <f t="shared" ref="F22:F27" si="0">+E22-D22</f>
        <v>0.4599999999999973</v>
      </c>
      <c r="G22" s="95">
        <f>+F22*H2</f>
        <v>6.251399999999963</v>
      </c>
      <c r="H22" s="95"/>
      <c r="I22" s="95"/>
      <c r="J22" s="99">
        <v>7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59.52</v>
      </c>
      <c r="E23" s="94">
        <v>60.44</v>
      </c>
      <c r="F23" s="98">
        <f t="shared" si="0"/>
        <v>0.9199999999999946</v>
      </c>
      <c r="G23" s="95">
        <f>+F23*H2</f>
        <v>12.502799999999926</v>
      </c>
      <c r="H23" s="95"/>
      <c r="I23" s="95"/>
      <c r="J23" s="99">
        <v>12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19.71</v>
      </c>
      <c r="E24" s="94">
        <v>20.8</v>
      </c>
      <c r="F24" s="98">
        <f t="shared" si="0"/>
        <v>1.0899999999999999</v>
      </c>
      <c r="G24" s="95">
        <f>+F24*H2</f>
        <v>14.813099999999999</v>
      </c>
      <c r="H24" s="95"/>
      <c r="I24" s="95"/>
      <c r="J24" s="99">
        <v>15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57.98</v>
      </c>
      <c r="E25" s="94">
        <v>63.61</v>
      </c>
      <c r="F25" s="98">
        <f t="shared" si="0"/>
        <v>5.6300000000000026</v>
      </c>
      <c r="G25" s="95">
        <f>+F25*H2</f>
        <v>76.511700000000033</v>
      </c>
      <c r="H25" s="95"/>
      <c r="I25" s="95"/>
      <c r="J25" s="99">
        <v>76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47.02</v>
      </c>
      <c r="E26" s="96">
        <v>47.17</v>
      </c>
      <c r="F26" s="98">
        <f t="shared" si="0"/>
        <v>0.14999999999999858</v>
      </c>
      <c r="G26" s="95">
        <f>+F26*H2</f>
        <v>2.0384999999999809</v>
      </c>
      <c r="H26" s="96"/>
      <c r="I26" s="96"/>
      <c r="J26" s="99">
        <v>2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220.34</v>
      </c>
      <c r="E27" s="227">
        <v>223.42</v>
      </c>
      <c r="F27" s="220">
        <f t="shared" si="0"/>
        <v>3.0799999999999841</v>
      </c>
      <c r="G27" s="223">
        <f>+F27*H2</f>
        <v>41.857199999999786</v>
      </c>
      <c r="H27" s="223"/>
      <c r="I27" s="223"/>
      <c r="J27" s="99">
        <v>9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9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9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8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9</v>
      </c>
    </row>
    <row r="32" spans="1:10" ht="15.6" thickTop="1" thickBot="1" x14ac:dyDescent="0.35">
      <c r="A32" s="66" t="s">
        <v>92</v>
      </c>
      <c r="B32" s="6"/>
      <c r="C32" s="6"/>
      <c r="D32" s="6">
        <v>58.53</v>
      </c>
      <c r="E32" s="6">
        <v>58.91</v>
      </c>
      <c r="F32" s="5">
        <f>+E32-D32</f>
        <v>0.37999999999999545</v>
      </c>
      <c r="G32" s="5"/>
      <c r="H32" s="5"/>
      <c r="I32" s="5"/>
      <c r="J32" s="99">
        <f t="shared" ref="J32:J82" si="1">+F32*H$2</f>
        <v>5.164199999999938</v>
      </c>
    </row>
    <row r="33" spans="1:10" ht="15.6" thickTop="1" thickBot="1" x14ac:dyDescent="0.35">
      <c r="A33" s="66" t="s">
        <v>93</v>
      </c>
      <c r="B33" s="6"/>
      <c r="C33" s="6"/>
      <c r="D33" s="6">
        <v>30.96</v>
      </c>
      <c r="E33" s="6">
        <v>38.020000000000003</v>
      </c>
      <c r="F33" s="5">
        <f t="shared" ref="F33:F96" si="2">+E33-D33</f>
        <v>7.0600000000000023</v>
      </c>
      <c r="G33" s="5"/>
      <c r="H33" s="5"/>
      <c r="I33" s="5"/>
      <c r="J33" s="99">
        <v>46</v>
      </c>
    </row>
    <row r="34" spans="1:10" ht="15.6" thickTop="1" thickBot="1" x14ac:dyDescent="0.35">
      <c r="A34" s="66" t="s">
        <v>94</v>
      </c>
      <c r="B34" s="32"/>
      <c r="C34" s="5"/>
      <c r="D34" s="32">
        <v>61.07</v>
      </c>
      <c r="E34" s="32">
        <v>62.05</v>
      </c>
      <c r="F34" s="5">
        <f t="shared" si="2"/>
        <v>0.97999999999999687</v>
      </c>
      <c r="G34" s="5"/>
      <c r="H34" s="5"/>
      <c r="I34" s="5"/>
      <c r="J34" s="99">
        <f t="shared" si="1"/>
        <v>13.318199999999957</v>
      </c>
    </row>
    <row r="35" spans="1:10" ht="15.6" thickTop="1" thickBot="1" x14ac:dyDescent="0.35">
      <c r="A35" s="66" t="s">
        <v>95</v>
      </c>
      <c r="B35" s="32"/>
      <c r="C35" s="6"/>
      <c r="D35" s="32">
        <v>17.03</v>
      </c>
      <c r="E35" s="32">
        <v>17.03</v>
      </c>
      <c r="F35" s="5">
        <f t="shared" si="2"/>
        <v>0</v>
      </c>
      <c r="G35" s="5"/>
      <c r="H35" s="5"/>
      <c r="I35" s="5"/>
      <c r="J35" s="99">
        <f t="shared" si="1"/>
        <v>0</v>
      </c>
    </row>
    <row r="36" spans="1:10" ht="15.6" thickTop="1" thickBot="1" x14ac:dyDescent="0.35">
      <c r="A36" s="66" t="s">
        <v>96</v>
      </c>
      <c r="B36" s="32"/>
      <c r="C36" s="6"/>
      <c r="D36" s="32">
        <v>9.3000000000000007</v>
      </c>
      <c r="E36" s="32">
        <v>9.4</v>
      </c>
      <c r="F36" s="5">
        <f t="shared" si="2"/>
        <v>9.9999999999999645E-2</v>
      </c>
      <c r="G36" s="5"/>
      <c r="H36" s="5"/>
      <c r="I36" s="5"/>
      <c r="J36" s="99">
        <f t="shared" si="1"/>
        <v>1.3589999999999951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28.51</v>
      </c>
      <c r="E38" s="32">
        <v>28.51</v>
      </c>
      <c r="F38" s="5">
        <f t="shared" si="2"/>
        <v>0</v>
      </c>
      <c r="G38" s="5"/>
      <c r="H38" s="5"/>
      <c r="I38" s="5"/>
      <c r="J38" s="99">
        <f t="shared" si="1"/>
        <v>0</v>
      </c>
    </row>
    <row r="39" spans="1:10" ht="15.6" thickTop="1" thickBot="1" x14ac:dyDescent="0.35">
      <c r="A39" s="66" t="s">
        <v>99</v>
      </c>
      <c r="B39" s="32"/>
      <c r="C39" s="6"/>
      <c r="D39" s="32">
        <v>39.869999999999997</v>
      </c>
      <c r="E39" s="32">
        <v>40.08</v>
      </c>
      <c r="F39" s="5">
        <f t="shared" si="2"/>
        <v>0.21000000000000085</v>
      </c>
      <c r="G39" s="5"/>
      <c r="H39" s="5"/>
      <c r="I39" s="5"/>
      <c r="J39" s="99">
        <f t="shared" si="1"/>
        <v>2.8539000000000114</v>
      </c>
    </row>
    <row r="40" spans="1:10" ht="15.6" thickTop="1" thickBot="1" x14ac:dyDescent="0.35">
      <c r="A40" s="66" t="s">
        <v>100</v>
      </c>
      <c r="B40" s="32"/>
      <c r="C40" s="6"/>
      <c r="D40" s="32">
        <v>14.84</v>
      </c>
      <c r="E40" s="32">
        <v>14.84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2.75</v>
      </c>
      <c r="E41" s="32">
        <v>2.75</v>
      </c>
      <c r="F41" s="5">
        <f t="shared" si="2"/>
        <v>0</v>
      </c>
      <c r="G41" s="5"/>
      <c r="H41" s="5"/>
      <c r="I41" s="5"/>
      <c r="J41" s="99">
        <f t="shared" si="1"/>
        <v>0</v>
      </c>
    </row>
    <row r="42" spans="1:10" ht="15.6" thickTop="1" thickBot="1" x14ac:dyDescent="0.35">
      <c r="A42" s="66" t="s">
        <v>102</v>
      </c>
      <c r="B42" s="32"/>
      <c r="C42" s="6"/>
      <c r="D42" s="32">
        <v>4.43</v>
      </c>
      <c r="E42" s="32">
        <v>4.43</v>
      </c>
      <c r="F42" s="5">
        <f t="shared" si="2"/>
        <v>0</v>
      </c>
      <c r="G42" s="5"/>
      <c r="H42" s="5"/>
      <c r="I42" s="5"/>
      <c r="J42" s="99">
        <f t="shared" si="1"/>
        <v>0</v>
      </c>
    </row>
    <row r="43" spans="1:10" ht="15.6" thickTop="1" thickBot="1" x14ac:dyDescent="0.35">
      <c r="A43" s="66" t="s">
        <v>103</v>
      </c>
      <c r="B43" s="32"/>
      <c r="C43" s="6"/>
      <c r="D43" s="32">
        <v>29.64</v>
      </c>
      <c r="E43" s="32">
        <v>30.18</v>
      </c>
      <c r="F43" s="5">
        <f t="shared" si="2"/>
        <v>0.53999999999999915</v>
      </c>
      <c r="G43" s="5"/>
      <c r="H43" s="5"/>
      <c r="I43" s="5"/>
      <c r="J43" s="99">
        <f t="shared" si="1"/>
        <v>7.338599999999988</v>
      </c>
    </row>
    <row r="44" spans="1:10" ht="15.6" thickTop="1" thickBot="1" x14ac:dyDescent="0.35">
      <c r="A44" s="66" t="s">
        <v>104</v>
      </c>
      <c r="B44" s="32"/>
      <c r="C44" s="10"/>
      <c r="D44" s="32">
        <v>57.07</v>
      </c>
      <c r="E44" s="32">
        <v>57.38</v>
      </c>
      <c r="F44" s="5">
        <f t="shared" si="2"/>
        <v>0.31000000000000227</v>
      </c>
      <c r="G44" s="5"/>
      <c r="H44" s="5"/>
      <c r="I44" s="5"/>
      <c r="J44" s="99">
        <f t="shared" si="1"/>
        <v>4.2129000000000305</v>
      </c>
    </row>
    <row r="45" spans="1:10" ht="15.6" thickTop="1" thickBot="1" x14ac:dyDescent="0.35">
      <c r="A45" s="66" t="s">
        <v>105</v>
      </c>
      <c r="B45" s="32"/>
      <c r="C45" s="10"/>
      <c r="D45" s="32">
        <v>106.62</v>
      </c>
      <c r="E45" s="32">
        <v>110.05</v>
      </c>
      <c r="F45" s="5">
        <f>+E45-D45</f>
        <v>3.4299999999999926</v>
      </c>
      <c r="G45" s="5"/>
      <c r="H45" s="5"/>
      <c r="I45" s="5"/>
      <c r="J45" s="99">
        <f t="shared" si="1"/>
        <v>46.613699999999902</v>
      </c>
    </row>
    <row r="46" spans="1:10" ht="15.6" thickTop="1" thickBot="1" x14ac:dyDescent="0.35">
      <c r="A46" s="66" t="s">
        <v>106</v>
      </c>
      <c r="B46" s="32"/>
      <c r="C46" s="10"/>
      <c r="D46" s="32">
        <v>99.25</v>
      </c>
      <c r="E46" s="32">
        <v>99.46</v>
      </c>
      <c r="F46" s="5">
        <f t="shared" si="2"/>
        <v>0.20999999999999375</v>
      </c>
      <c r="G46" s="5"/>
      <c r="H46" s="5"/>
      <c r="I46" s="5"/>
      <c r="J46" s="99">
        <f t="shared" si="1"/>
        <v>2.8538999999999151</v>
      </c>
    </row>
    <row r="47" spans="1:10" ht="15.6" thickTop="1" thickBot="1" x14ac:dyDescent="0.35">
      <c r="A47" s="66" t="s">
        <v>18</v>
      </c>
      <c r="B47" s="32"/>
      <c r="C47" s="10"/>
      <c r="D47" s="32">
        <v>2.12</v>
      </c>
      <c r="E47" s="32">
        <v>2.12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93.99</v>
      </c>
      <c r="E48" s="32">
        <v>94.34</v>
      </c>
      <c r="F48" s="5">
        <f t="shared" si="2"/>
        <v>0.35000000000000853</v>
      </c>
      <c r="G48" s="5"/>
      <c r="H48" s="5"/>
      <c r="I48" s="5"/>
      <c r="J48" s="99">
        <f t="shared" si="1"/>
        <v>4.7565000000001154</v>
      </c>
    </row>
    <row r="49" spans="1:10" ht="15.6" thickTop="1" thickBot="1" x14ac:dyDescent="0.35">
      <c r="A49" s="66" t="s">
        <v>107</v>
      </c>
      <c r="B49" s="32"/>
      <c r="C49" s="10"/>
      <c r="D49" s="32">
        <v>81.849999999999994</v>
      </c>
      <c r="E49" s="32">
        <v>84.5</v>
      </c>
      <c r="F49" s="5">
        <f t="shared" si="2"/>
        <v>2.6500000000000057</v>
      </c>
      <c r="G49" s="5"/>
      <c r="H49" s="5"/>
      <c r="I49" s="5"/>
      <c r="J49" s="99">
        <f t="shared" si="1"/>
        <v>36.013500000000079</v>
      </c>
    </row>
    <row r="50" spans="1:10" ht="15.6" thickTop="1" thickBot="1" x14ac:dyDescent="0.35">
      <c r="A50" s="66" t="s">
        <v>108</v>
      </c>
      <c r="B50" s="32"/>
      <c r="C50" s="10"/>
      <c r="D50" s="32">
        <v>7.37</v>
      </c>
      <c r="E50" s="32">
        <v>7.47</v>
      </c>
      <c r="F50" s="5">
        <f t="shared" si="2"/>
        <v>9.9999999999999645E-2</v>
      </c>
      <c r="G50" s="5"/>
      <c r="H50" s="5"/>
      <c r="I50" s="5"/>
      <c r="J50" s="99">
        <f t="shared" si="1"/>
        <v>1.3589999999999951</v>
      </c>
    </row>
    <row r="51" spans="1:10" ht="15.6" thickTop="1" thickBot="1" x14ac:dyDescent="0.35">
      <c r="A51" s="66" t="s">
        <v>20</v>
      </c>
      <c r="B51" s="32"/>
      <c r="C51" s="10"/>
      <c r="D51" s="32">
        <v>61.34</v>
      </c>
      <c r="E51" s="32">
        <v>62.19</v>
      </c>
      <c r="F51" s="5">
        <f t="shared" si="2"/>
        <v>0.84999999999999432</v>
      </c>
      <c r="G51" s="5"/>
      <c r="H51" s="5"/>
      <c r="I51" s="5"/>
      <c r="J51" s="99">
        <f t="shared" si="1"/>
        <v>11.551499999999923</v>
      </c>
    </row>
    <row r="52" spans="1:10" ht="15.6" thickTop="1" thickBot="1" x14ac:dyDescent="0.35">
      <c r="A52" s="66" t="s">
        <v>21</v>
      </c>
      <c r="B52" s="32"/>
      <c r="C52" s="10"/>
      <c r="D52" s="32">
        <v>14.11</v>
      </c>
      <c r="E52" s="32">
        <v>14.55</v>
      </c>
      <c r="F52" s="5">
        <f t="shared" si="2"/>
        <v>0.44000000000000128</v>
      </c>
      <c r="G52" s="5"/>
      <c r="H52" s="5"/>
      <c r="I52" s="5"/>
      <c r="J52" s="99">
        <f t="shared" si="1"/>
        <v>5.9796000000000173</v>
      </c>
    </row>
    <row r="53" spans="1:10" ht="15.6" thickTop="1" thickBot="1" x14ac:dyDescent="0.35">
      <c r="A53" s="66" t="s">
        <v>22</v>
      </c>
      <c r="B53" s="32"/>
      <c r="C53" s="10"/>
      <c r="D53" s="32">
        <v>86.62</v>
      </c>
      <c r="E53" s="32">
        <v>88.73</v>
      </c>
      <c r="F53" s="5">
        <f t="shared" si="2"/>
        <v>2.1099999999999994</v>
      </c>
      <c r="G53" s="5"/>
      <c r="H53" s="5"/>
      <c r="I53" s="5"/>
      <c r="J53" s="99">
        <f t="shared" si="1"/>
        <v>28.67489999999999</v>
      </c>
    </row>
    <row r="54" spans="1:10" ht="15.6" thickTop="1" thickBot="1" x14ac:dyDescent="0.35">
      <c r="A54" s="66" t="s">
        <v>23</v>
      </c>
      <c r="B54" s="32"/>
      <c r="C54" s="10"/>
      <c r="D54" s="32">
        <v>20.25</v>
      </c>
      <c r="E54" s="32">
        <v>20.41</v>
      </c>
      <c r="F54" s="5">
        <f t="shared" si="2"/>
        <v>0.16000000000000014</v>
      </c>
      <c r="G54" s="5"/>
      <c r="H54" s="5"/>
      <c r="I54" s="5"/>
      <c r="J54" s="99">
        <f t="shared" si="1"/>
        <v>2.1744000000000021</v>
      </c>
    </row>
    <row r="55" spans="1:10" ht="15.6" thickTop="1" thickBot="1" x14ac:dyDescent="0.35">
      <c r="A55" s="66" t="s">
        <v>24</v>
      </c>
      <c r="B55" s="32"/>
      <c r="C55" s="10"/>
      <c r="D55" s="32">
        <v>17.510000000000002</v>
      </c>
      <c r="E55" s="32">
        <v>18.09</v>
      </c>
      <c r="F55" s="5">
        <f t="shared" si="2"/>
        <v>0.57999999999999829</v>
      </c>
      <c r="G55" s="5"/>
      <c r="H55" s="5"/>
      <c r="I55" s="5"/>
      <c r="J55" s="99">
        <f t="shared" si="1"/>
        <v>7.882199999999977</v>
      </c>
    </row>
    <row r="56" spans="1:10" ht="15.6" thickTop="1" thickBot="1" x14ac:dyDescent="0.35">
      <c r="A56" s="66" t="s">
        <v>25</v>
      </c>
      <c r="B56" s="32"/>
      <c r="C56" s="10"/>
      <c r="D56" s="32">
        <v>4.03</v>
      </c>
      <c r="E56" s="32">
        <v>4.7</v>
      </c>
      <c r="F56" s="5">
        <f t="shared" si="2"/>
        <v>0.66999999999999993</v>
      </c>
      <c r="G56" s="5"/>
      <c r="H56" s="5"/>
      <c r="I56" s="5"/>
      <c r="J56" s="99">
        <f t="shared" si="1"/>
        <v>9.1052999999999997</v>
      </c>
    </row>
    <row r="57" spans="1:10" ht="15.6" thickTop="1" thickBot="1" x14ac:dyDescent="0.35">
      <c r="A57" s="66" t="s">
        <v>26</v>
      </c>
      <c r="B57" s="32"/>
      <c r="C57" s="10"/>
      <c r="D57" s="32">
        <v>33.26</v>
      </c>
      <c r="E57" s="32">
        <v>33.840000000000003</v>
      </c>
      <c r="F57" s="5">
        <f t="shared" si="2"/>
        <v>0.5800000000000054</v>
      </c>
      <c r="G57" s="5"/>
      <c r="H57" s="5"/>
      <c r="I57" s="5"/>
      <c r="J57" s="99">
        <f t="shared" si="1"/>
        <v>7.8822000000000729</v>
      </c>
    </row>
    <row r="58" spans="1:10" ht="15.6" thickTop="1" thickBot="1" x14ac:dyDescent="0.35">
      <c r="A58" s="66" t="s">
        <v>27</v>
      </c>
      <c r="B58" s="32"/>
      <c r="C58" s="10"/>
      <c r="D58" s="32">
        <v>46.83</v>
      </c>
      <c r="E58" s="32">
        <v>47.64</v>
      </c>
      <c r="F58" s="5">
        <f t="shared" si="2"/>
        <v>0.81000000000000227</v>
      </c>
      <c r="G58" s="5"/>
      <c r="H58" s="5"/>
      <c r="I58" s="5"/>
      <c r="J58" s="99">
        <v>20</v>
      </c>
    </row>
    <row r="59" spans="1:10" ht="15.6" thickTop="1" thickBot="1" x14ac:dyDescent="0.35">
      <c r="A59" s="66" t="s">
        <v>109</v>
      </c>
      <c r="B59" s="32"/>
      <c r="C59" s="10"/>
      <c r="D59" s="32">
        <v>1.68</v>
      </c>
      <c r="E59" s="32">
        <v>1.68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0" ht="15.6" thickTop="1" thickBot="1" x14ac:dyDescent="0.35">
      <c r="A60" s="66" t="s">
        <v>28</v>
      </c>
      <c r="B60" s="32"/>
      <c r="C60" s="10"/>
      <c r="D60" s="32">
        <v>11.94</v>
      </c>
      <c r="E60" s="32">
        <v>12.15</v>
      </c>
      <c r="F60" s="5">
        <f t="shared" si="2"/>
        <v>0.21000000000000085</v>
      </c>
      <c r="G60" s="5"/>
      <c r="H60" s="5"/>
      <c r="I60" s="5"/>
      <c r="J60" s="99">
        <f t="shared" si="1"/>
        <v>2.8539000000000114</v>
      </c>
    </row>
    <row r="61" spans="1:10" ht="15.6" thickTop="1" thickBot="1" x14ac:dyDescent="0.35">
      <c r="A61" s="66" t="s">
        <v>29</v>
      </c>
      <c r="B61" s="32"/>
      <c r="C61" s="10"/>
      <c r="D61" s="32">
        <v>35.17</v>
      </c>
      <c r="E61" s="32">
        <v>37.04</v>
      </c>
      <c r="F61" s="5">
        <f t="shared" si="2"/>
        <v>1.8699999999999974</v>
      </c>
      <c r="G61" s="5"/>
      <c r="H61" s="5"/>
      <c r="I61" s="5"/>
      <c r="J61" s="99">
        <f t="shared" si="1"/>
        <v>25.413299999999964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39.369999999999997</v>
      </c>
      <c r="E63" s="32">
        <v>42.21</v>
      </c>
      <c r="F63" s="5">
        <f t="shared" si="2"/>
        <v>2.8400000000000034</v>
      </c>
      <c r="G63" s="5"/>
      <c r="H63" s="5"/>
      <c r="I63" s="5"/>
      <c r="J63" s="99">
        <f t="shared" si="1"/>
        <v>38.595600000000047</v>
      </c>
    </row>
    <row r="64" spans="1:10" ht="15.6" thickTop="1" thickBot="1" x14ac:dyDescent="0.35">
      <c r="A64" s="66" t="s">
        <v>32</v>
      </c>
      <c r="B64" s="32"/>
      <c r="C64" s="10"/>
      <c r="D64" s="32">
        <v>49.06</v>
      </c>
      <c r="E64" s="32">
        <v>49.61</v>
      </c>
      <c r="F64" s="5">
        <f t="shared" si="2"/>
        <v>0.54999999999999716</v>
      </c>
      <c r="G64" s="5"/>
      <c r="H64" s="5"/>
      <c r="I64" s="5"/>
      <c r="J64" s="99">
        <f t="shared" si="1"/>
        <v>7.4744999999999617</v>
      </c>
    </row>
    <row r="65" spans="1:10" ht="15.6" thickTop="1" thickBot="1" x14ac:dyDescent="0.35">
      <c r="A65" s="66" t="s">
        <v>33</v>
      </c>
      <c r="B65" s="32"/>
      <c r="C65" s="10"/>
      <c r="D65" s="32">
        <v>28.2</v>
      </c>
      <c r="E65" s="32">
        <v>28.6</v>
      </c>
      <c r="F65" s="5">
        <f t="shared" si="2"/>
        <v>0.40000000000000213</v>
      </c>
      <c r="G65" s="5"/>
      <c r="H65" s="5"/>
      <c r="I65" s="5"/>
      <c r="J65" s="99">
        <f t="shared" si="1"/>
        <v>5.4360000000000293</v>
      </c>
    </row>
    <row r="66" spans="1:10" ht="15.6" thickTop="1" thickBot="1" x14ac:dyDescent="0.35">
      <c r="A66" s="66" t="s">
        <v>34</v>
      </c>
      <c r="B66" s="32"/>
      <c r="C66" s="10"/>
      <c r="D66" s="32">
        <v>23.33</v>
      </c>
      <c r="E66" s="32">
        <v>23.82</v>
      </c>
      <c r="F66" s="5">
        <f t="shared" si="2"/>
        <v>0.49000000000000199</v>
      </c>
      <c r="G66" s="5"/>
      <c r="H66" s="5"/>
      <c r="I66" s="5"/>
      <c r="J66" s="99">
        <f t="shared" si="1"/>
        <v>6.6591000000000271</v>
      </c>
    </row>
    <row r="67" spans="1:10" ht="15.6" thickTop="1" thickBot="1" x14ac:dyDescent="0.35">
      <c r="A67" s="66" t="s">
        <v>110</v>
      </c>
      <c r="B67" s="32"/>
      <c r="C67" s="10"/>
      <c r="D67" s="32">
        <v>1.62</v>
      </c>
      <c r="E67" s="32">
        <v>1.67</v>
      </c>
      <c r="F67" s="5">
        <f t="shared" si="2"/>
        <v>4.9999999999999822E-2</v>
      </c>
      <c r="G67" s="5"/>
      <c r="H67" s="5"/>
      <c r="I67" s="5"/>
      <c r="J67" s="99">
        <f t="shared" si="1"/>
        <v>0.67949999999999755</v>
      </c>
    </row>
    <row r="68" spans="1:10" ht="15.6" thickTop="1" thickBot="1" x14ac:dyDescent="0.35">
      <c r="A68" s="66" t="s">
        <v>35</v>
      </c>
      <c r="B68" s="32"/>
      <c r="C68" s="10"/>
      <c r="D68" s="32">
        <v>64.17</v>
      </c>
      <c r="E68" s="32">
        <v>64.92</v>
      </c>
      <c r="F68" s="5">
        <f t="shared" si="2"/>
        <v>0.75</v>
      </c>
      <c r="G68" s="5"/>
      <c r="H68" s="5"/>
      <c r="I68" s="5"/>
      <c r="J68" s="99">
        <f t="shared" si="1"/>
        <v>10.192499999999999</v>
      </c>
    </row>
    <row r="69" spans="1:10" ht="15.6" thickTop="1" thickBot="1" x14ac:dyDescent="0.35">
      <c r="A69" s="66" t="s">
        <v>111</v>
      </c>
      <c r="B69" s="32"/>
      <c r="C69" s="10"/>
      <c r="D69" s="32">
        <v>2.2799999999999998</v>
      </c>
      <c r="E69" s="32">
        <v>2.35</v>
      </c>
      <c r="F69" s="5">
        <f t="shared" si="2"/>
        <v>7.0000000000000284E-2</v>
      </c>
      <c r="G69" s="5"/>
      <c r="H69" s="5"/>
      <c r="I69" s="5"/>
      <c r="J69" s="99">
        <f t="shared" si="1"/>
        <v>0.95130000000000381</v>
      </c>
    </row>
    <row r="70" spans="1:10" ht="15.6" thickTop="1" thickBot="1" x14ac:dyDescent="0.35">
      <c r="A70" s="66" t="s">
        <v>36</v>
      </c>
      <c r="B70" s="32"/>
      <c r="C70" s="10"/>
      <c r="D70" s="32">
        <v>59.64</v>
      </c>
      <c r="E70" s="32">
        <v>60.04</v>
      </c>
      <c r="F70" s="5">
        <f t="shared" si="2"/>
        <v>0.39999999999999858</v>
      </c>
      <c r="G70" s="5"/>
      <c r="H70" s="5"/>
      <c r="I70" s="5"/>
      <c r="J70" s="99">
        <f t="shared" si="1"/>
        <v>5.4359999999999804</v>
      </c>
    </row>
    <row r="71" spans="1:10" ht="15.6" thickTop="1" thickBot="1" x14ac:dyDescent="0.35">
      <c r="A71" s="66" t="s">
        <v>37</v>
      </c>
      <c r="B71" s="32"/>
      <c r="C71" s="10"/>
      <c r="D71" s="32">
        <v>25.57</v>
      </c>
      <c r="E71" s="32">
        <v>25.78</v>
      </c>
      <c r="F71" s="5">
        <f t="shared" si="2"/>
        <v>0.21000000000000085</v>
      </c>
      <c r="G71" s="5"/>
      <c r="H71" s="5"/>
      <c r="I71" s="5"/>
      <c r="J71" s="99">
        <f t="shared" si="1"/>
        <v>2.8539000000000114</v>
      </c>
    </row>
    <row r="72" spans="1:10" ht="15.6" thickTop="1" thickBot="1" x14ac:dyDescent="0.35">
      <c r="A72" s="66" t="s">
        <v>38</v>
      </c>
      <c r="B72" s="32"/>
      <c r="C72" s="10"/>
      <c r="D72" s="32">
        <v>4.12</v>
      </c>
      <c r="E72" s="32">
        <v>4.21</v>
      </c>
      <c r="F72" s="5">
        <f t="shared" si="2"/>
        <v>8.9999999999999858E-2</v>
      </c>
      <c r="G72" s="5"/>
      <c r="H72" s="5"/>
      <c r="I72" s="5"/>
      <c r="J72" s="99">
        <f t="shared" si="1"/>
        <v>1.2230999999999981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4.4000000000000004</v>
      </c>
      <c r="E74" s="32">
        <v>4.4000000000000004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1.27</v>
      </c>
      <c r="E75" s="32">
        <v>1.27</v>
      </c>
      <c r="F75" s="5">
        <f t="shared" si="2"/>
        <v>0</v>
      </c>
      <c r="G75" s="5"/>
      <c r="H75" s="5"/>
      <c r="I75" s="5"/>
      <c r="J75" s="99">
        <f t="shared" si="1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23.08</v>
      </c>
      <c r="E76" s="32">
        <v>24.55</v>
      </c>
      <c r="F76" s="5">
        <f t="shared" si="2"/>
        <v>1.4700000000000024</v>
      </c>
      <c r="G76" s="5"/>
      <c r="H76" s="5"/>
      <c r="I76" s="5"/>
      <c r="J76" s="99">
        <f t="shared" si="1"/>
        <v>19.977300000000032</v>
      </c>
    </row>
    <row r="77" spans="1:10" ht="15.6" thickTop="1" thickBot="1" x14ac:dyDescent="0.35">
      <c r="A77" s="66" t="s">
        <v>114</v>
      </c>
      <c r="B77" s="32"/>
      <c r="C77" s="10"/>
      <c r="D77" s="32">
        <v>10.17</v>
      </c>
      <c r="E77" s="32">
        <v>10.17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3.45</v>
      </c>
      <c r="E78" s="32">
        <v>3.45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5.71</v>
      </c>
      <c r="E79" s="32">
        <v>5.71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5.29</v>
      </c>
      <c r="E80" s="32">
        <v>5.39</v>
      </c>
      <c r="F80" s="5">
        <f t="shared" si="2"/>
        <v>9.9999999999999645E-2</v>
      </c>
      <c r="G80" s="5"/>
      <c r="H80" s="5"/>
      <c r="I80" s="5"/>
      <c r="J80" s="99">
        <f t="shared" si="1"/>
        <v>1.3589999999999951</v>
      </c>
    </row>
    <row r="81" spans="1:11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1.57</v>
      </c>
      <c r="E82" s="32">
        <v>1.57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600.19850000000008</v>
      </c>
    </row>
    <row r="83" spans="1:11" x14ac:dyDescent="0.3">
      <c r="A83" s="68" t="s">
        <v>43</v>
      </c>
      <c r="B83" s="32"/>
      <c r="C83" s="10"/>
      <c r="D83" s="32">
        <v>308.91000000000003</v>
      </c>
      <c r="E83" s="32">
        <v>317.89</v>
      </c>
      <c r="F83" s="5">
        <f t="shared" si="2"/>
        <v>8.9799999999999613</v>
      </c>
      <c r="G83" s="5"/>
      <c r="H83" s="5"/>
      <c r="I83" s="5"/>
      <c r="J83" s="7">
        <f>+F83*H$5</f>
        <v>30.050102970296901</v>
      </c>
    </row>
    <row r="84" spans="1:11" x14ac:dyDescent="0.3">
      <c r="A84" s="68" t="s">
        <v>44</v>
      </c>
      <c r="B84" s="32"/>
      <c r="C84" s="10"/>
      <c r="D84" s="32">
        <v>325.98</v>
      </c>
      <c r="E84" s="32">
        <v>332.38</v>
      </c>
      <c r="F84" s="5">
        <f t="shared" si="2"/>
        <v>6.3999999999999773</v>
      </c>
      <c r="G84" s="33"/>
      <c r="H84" s="5"/>
      <c r="I84" s="5"/>
      <c r="J84" s="7">
        <f t="shared" ref="J84:J147" si="3">+F84*H$5</f>
        <v>21.416554455445471</v>
      </c>
    </row>
    <row r="85" spans="1:11" x14ac:dyDescent="0.3">
      <c r="A85" s="68" t="s">
        <v>118</v>
      </c>
      <c r="B85" s="32"/>
      <c r="C85" s="10"/>
      <c r="D85" s="32">
        <v>430.78</v>
      </c>
      <c r="E85" s="32">
        <v>441.42</v>
      </c>
      <c r="F85" s="5">
        <f t="shared" si="2"/>
        <v>10.640000000000043</v>
      </c>
      <c r="G85" s="33"/>
      <c r="H85" s="5"/>
      <c r="I85" s="5"/>
      <c r="J85" s="7">
        <f t="shared" si="3"/>
        <v>35.605021782178369</v>
      </c>
    </row>
    <row r="86" spans="1:11" x14ac:dyDescent="0.3">
      <c r="A86" s="68" t="s">
        <v>119</v>
      </c>
      <c r="B86" s="32"/>
      <c r="C86" s="10"/>
      <c r="D86" s="32">
        <v>143.81</v>
      </c>
      <c r="E86" s="32">
        <v>147.9</v>
      </c>
      <c r="F86" s="5">
        <f t="shared" si="2"/>
        <v>4.0900000000000034</v>
      </c>
      <c r="G86" s="33"/>
      <c r="H86" s="5"/>
      <c r="I86" s="5"/>
      <c r="J86" s="7">
        <f t="shared" si="3"/>
        <v>13.68651683168318</v>
      </c>
    </row>
    <row r="87" spans="1:11" x14ac:dyDescent="0.3">
      <c r="A87" s="68" t="s">
        <v>45</v>
      </c>
      <c r="B87" s="32"/>
      <c r="C87" s="10"/>
      <c r="D87" s="32">
        <v>243.73</v>
      </c>
      <c r="E87" s="32">
        <v>250.31</v>
      </c>
      <c r="F87" s="5">
        <f t="shared" si="2"/>
        <v>6.5800000000000125</v>
      </c>
      <c r="G87" s="33"/>
      <c r="H87" s="5"/>
      <c r="I87" s="5"/>
      <c r="J87" s="7">
        <f t="shared" si="3"/>
        <v>22.018895049504994</v>
      </c>
    </row>
    <row r="88" spans="1:11" x14ac:dyDescent="0.3">
      <c r="A88" s="68" t="s">
        <v>46</v>
      </c>
      <c r="B88" s="32"/>
      <c r="C88" s="10"/>
      <c r="D88" s="32">
        <v>442.41</v>
      </c>
      <c r="E88" s="32">
        <v>448.82</v>
      </c>
      <c r="F88" s="5">
        <f t="shared" si="2"/>
        <v>6.4099999999999682</v>
      </c>
      <c r="G88" s="33"/>
      <c r="H88" s="5"/>
      <c r="I88" s="5"/>
      <c r="J88" s="7">
        <f t="shared" si="3"/>
        <v>21.450017821782073</v>
      </c>
    </row>
    <row r="89" spans="1:11" x14ac:dyDescent="0.3">
      <c r="A89" s="68" t="s">
        <v>47</v>
      </c>
      <c r="B89" s="32"/>
      <c r="C89" s="10"/>
      <c r="D89" s="32">
        <v>124.46</v>
      </c>
      <c r="E89" s="32">
        <v>128.82</v>
      </c>
      <c r="F89" s="5">
        <f t="shared" si="2"/>
        <v>4.3599999999999994</v>
      </c>
      <c r="G89" s="33"/>
      <c r="H89" s="5"/>
      <c r="I89" s="5"/>
      <c r="J89" s="7">
        <f t="shared" si="3"/>
        <v>14.590027722772277</v>
      </c>
    </row>
    <row r="90" spans="1:11" x14ac:dyDescent="0.3">
      <c r="A90" s="68" t="s">
        <v>48</v>
      </c>
      <c r="B90" s="32"/>
      <c r="C90" s="10"/>
      <c r="D90" s="32">
        <v>407.85</v>
      </c>
      <c r="E90" s="32">
        <v>412.35</v>
      </c>
      <c r="F90" s="5">
        <f t="shared" si="2"/>
        <v>4.5</v>
      </c>
      <c r="G90" s="33"/>
      <c r="H90" s="5"/>
      <c r="I90" s="5"/>
      <c r="J90" s="7">
        <f t="shared" si="3"/>
        <v>15.05851485148515</v>
      </c>
    </row>
    <row r="91" spans="1:11" x14ac:dyDescent="0.3">
      <c r="A91" s="68" t="s">
        <v>49</v>
      </c>
      <c r="B91" s="32"/>
      <c r="C91" s="10"/>
      <c r="D91" s="32">
        <v>487.49</v>
      </c>
      <c r="E91" s="32">
        <v>496.78</v>
      </c>
      <c r="F91" s="5">
        <f t="shared" si="2"/>
        <v>9.2899999999999636</v>
      </c>
      <c r="G91" s="33"/>
      <c r="H91" s="5"/>
      <c r="I91" s="5"/>
      <c r="J91" s="7">
        <f t="shared" si="3"/>
        <v>31.087467326732554</v>
      </c>
    </row>
    <row r="92" spans="1:11" x14ac:dyDescent="0.3">
      <c r="A92" s="68" t="s">
        <v>50</v>
      </c>
      <c r="B92" s="32"/>
      <c r="C92" s="10"/>
      <c r="D92" s="32">
        <v>642.83000000000004</v>
      </c>
      <c r="E92" s="32">
        <v>647.79999999999995</v>
      </c>
      <c r="F92" s="5">
        <f t="shared" si="2"/>
        <v>4.9699999999999136</v>
      </c>
      <c r="G92" s="33"/>
      <c r="H92" s="5"/>
      <c r="I92" s="5"/>
      <c r="J92" s="7">
        <f t="shared" si="3"/>
        <v>16.631293069306643</v>
      </c>
    </row>
    <row r="93" spans="1:11" x14ac:dyDescent="0.3">
      <c r="A93" s="68" t="s">
        <v>51</v>
      </c>
      <c r="B93" s="32"/>
      <c r="C93" s="10"/>
      <c r="D93" s="32">
        <v>251.52</v>
      </c>
      <c r="E93" s="32">
        <v>255.59</v>
      </c>
      <c r="F93" s="5">
        <f t="shared" si="2"/>
        <v>4.0699999999999932</v>
      </c>
      <c r="G93" s="33"/>
      <c r="H93" s="5"/>
      <c r="I93" s="5"/>
      <c r="J93" s="7">
        <f t="shared" si="3"/>
        <v>13.61959009900988</v>
      </c>
    </row>
    <row r="94" spans="1:11" x14ac:dyDescent="0.3">
      <c r="A94" s="68" t="s">
        <v>52</v>
      </c>
      <c r="B94" s="32"/>
      <c r="C94" s="10"/>
      <c r="D94" s="32">
        <v>200.22</v>
      </c>
      <c r="E94" s="32">
        <v>200.22</v>
      </c>
      <c r="F94" s="5">
        <f t="shared" si="2"/>
        <v>0</v>
      </c>
      <c r="G94" s="33"/>
      <c r="H94" s="5"/>
      <c r="I94" s="5"/>
      <c r="J94" s="7">
        <f t="shared" si="3"/>
        <v>0</v>
      </c>
    </row>
    <row r="95" spans="1:11" x14ac:dyDescent="0.3">
      <c r="A95" s="68" t="s">
        <v>120</v>
      </c>
      <c r="B95" s="32"/>
      <c r="C95" s="10"/>
      <c r="D95" s="32">
        <v>764.62</v>
      </c>
      <c r="E95" s="32">
        <v>780.78</v>
      </c>
      <c r="F95" s="5">
        <f t="shared" si="2"/>
        <v>16.159999999999968</v>
      </c>
      <c r="G95" s="33"/>
      <c r="H95" s="5"/>
      <c r="I95" s="5"/>
      <c r="J95" s="7">
        <f t="shared" si="3"/>
        <v>54.076799999999899</v>
      </c>
    </row>
    <row r="96" spans="1:11" x14ac:dyDescent="0.3">
      <c r="A96" s="68" t="s">
        <v>53</v>
      </c>
      <c r="B96" s="32"/>
      <c r="C96" s="10"/>
      <c r="D96" s="32">
        <v>322.45</v>
      </c>
      <c r="E96" s="32">
        <v>328.5</v>
      </c>
      <c r="F96" s="5">
        <f t="shared" si="2"/>
        <v>6.0500000000000114</v>
      </c>
      <c r="G96" s="33"/>
      <c r="H96" s="5"/>
      <c r="I96" s="5"/>
      <c r="J96" s="7">
        <f t="shared" si="3"/>
        <v>20.245336633663406</v>
      </c>
    </row>
    <row r="97" spans="1:12" x14ac:dyDescent="0.3">
      <c r="A97" s="68" t="s">
        <v>121</v>
      </c>
      <c r="B97" s="32"/>
      <c r="C97" s="10"/>
      <c r="D97" s="32">
        <v>204.05</v>
      </c>
      <c r="E97" s="32">
        <v>208.15</v>
      </c>
      <c r="F97" s="5">
        <f t="shared" ref="F97:F151" si="4">+E97-D97</f>
        <v>4.0999999999999943</v>
      </c>
      <c r="G97" s="33"/>
      <c r="H97" s="5"/>
      <c r="I97" s="5"/>
      <c r="J97" s="7">
        <f t="shared" si="3"/>
        <v>13.719980198019785</v>
      </c>
    </row>
    <row r="98" spans="1:12" x14ac:dyDescent="0.3">
      <c r="A98" s="68" t="s">
        <v>54</v>
      </c>
      <c r="B98" s="32"/>
      <c r="C98" s="10"/>
      <c r="D98" s="32">
        <v>193.61</v>
      </c>
      <c r="E98" s="32">
        <v>197.88</v>
      </c>
      <c r="F98" s="5">
        <f t="shared" si="4"/>
        <v>4.2699999999999818</v>
      </c>
      <c r="G98" s="33"/>
      <c r="H98" s="5"/>
      <c r="I98" s="5"/>
      <c r="J98" s="7">
        <f t="shared" si="3"/>
        <v>14.288857425742515</v>
      </c>
    </row>
    <row r="99" spans="1:12" x14ac:dyDescent="0.3">
      <c r="A99" s="68" t="s">
        <v>55</v>
      </c>
      <c r="B99" s="32"/>
      <c r="C99" s="10"/>
      <c r="D99" s="32">
        <v>281.22000000000003</v>
      </c>
      <c r="E99" s="32">
        <v>285.35000000000002</v>
      </c>
      <c r="F99" s="5">
        <f t="shared" si="4"/>
        <v>4.1299999999999955</v>
      </c>
      <c r="G99" s="33"/>
      <c r="H99" s="5"/>
      <c r="I99" s="5"/>
      <c r="J99" s="7">
        <f t="shared" si="3"/>
        <v>13.820370297029688</v>
      </c>
    </row>
    <row r="100" spans="1:12" x14ac:dyDescent="0.3">
      <c r="A100" s="68" t="s">
        <v>122</v>
      </c>
      <c r="B100" s="32"/>
      <c r="C100" s="10"/>
      <c r="D100" s="32">
        <v>385.98</v>
      </c>
      <c r="E100" s="32">
        <v>404.9</v>
      </c>
      <c r="F100" s="5">
        <f t="shared" si="4"/>
        <v>18.919999999999959</v>
      </c>
      <c r="G100" s="33"/>
      <c r="H100" s="5"/>
      <c r="I100" s="5"/>
      <c r="J100" s="7">
        <f t="shared" si="3"/>
        <v>63.31268910891076</v>
      </c>
      <c r="L100">
        <v>65</v>
      </c>
    </row>
    <row r="101" spans="1:12" x14ac:dyDescent="0.3">
      <c r="A101" s="68" t="s">
        <v>56</v>
      </c>
      <c r="B101" s="32"/>
      <c r="C101" s="10"/>
      <c r="D101" s="32">
        <v>301.07</v>
      </c>
      <c r="E101" s="32">
        <v>306.14999999999998</v>
      </c>
      <c r="F101" s="5">
        <f t="shared" si="4"/>
        <v>5.0799999999999841</v>
      </c>
      <c r="G101" s="33"/>
      <c r="H101" s="5"/>
      <c r="I101" s="5"/>
      <c r="J101" s="7">
        <f t="shared" si="3"/>
        <v>16.999390099009851</v>
      </c>
      <c r="L101">
        <v>20</v>
      </c>
    </row>
    <row r="102" spans="1:12" x14ac:dyDescent="0.3">
      <c r="A102" s="66" t="s">
        <v>57</v>
      </c>
      <c r="B102" s="32"/>
      <c r="C102" s="10"/>
      <c r="D102" s="32">
        <v>440.77</v>
      </c>
      <c r="E102" s="32">
        <v>445.65</v>
      </c>
      <c r="F102" s="5">
        <f t="shared" si="4"/>
        <v>4.8799999999999955</v>
      </c>
      <c r="G102" s="33"/>
      <c r="H102" s="5"/>
      <c r="I102" s="5"/>
      <c r="J102" s="7">
        <f t="shared" si="3"/>
        <v>16.330122772277214</v>
      </c>
    </row>
    <row r="103" spans="1:12" x14ac:dyDescent="0.3">
      <c r="A103" s="66" t="s">
        <v>58</v>
      </c>
      <c r="B103" s="32"/>
      <c r="C103" s="10"/>
      <c r="D103" s="32">
        <v>6.93</v>
      </c>
      <c r="E103" s="32">
        <v>6.93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2" x14ac:dyDescent="0.3">
      <c r="A104" s="68" t="s">
        <v>59</v>
      </c>
      <c r="B104" s="32"/>
      <c r="C104" s="10"/>
      <c r="D104" s="32">
        <v>1129.6400000000001</v>
      </c>
      <c r="E104" s="32">
        <v>1149.53</v>
      </c>
      <c r="F104" s="5">
        <f t="shared" si="4"/>
        <v>19.889999999999873</v>
      </c>
      <c r="G104" s="33"/>
      <c r="H104" s="5"/>
      <c r="I104" s="5"/>
      <c r="J104" s="7">
        <f t="shared" si="3"/>
        <v>66.558635643563932</v>
      </c>
    </row>
    <row r="105" spans="1:12" x14ac:dyDescent="0.3">
      <c r="A105" s="68" t="s">
        <v>60</v>
      </c>
      <c r="B105" s="32"/>
      <c r="C105" s="10"/>
      <c r="D105" s="32">
        <v>215.94</v>
      </c>
      <c r="E105" s="32">
        <v>221.7</v>
      </c>
      <c r="F105" s="5">
        <f t="shared" si="4"/>
        <v>5.7599999999999909</v>
      </c>
      <c r="G105" s="33"/>
      <c r="H105" s="5"/>
      <c r="I105" s="5"/>
      <c r="J105" s="7">
        <f t="shared" si="3"/>
        <v>19.274899009900963</v>
      </c>
    </row>
    <row r="106" spans="1:12" x14ac:dyDescent="0.3">
      <c r="A106" s="68" t="s">
        <v>61</v>
      </c>
      <c r="B106" s="32"/>
      <c r="C106" s="10"/>
      <c r="D106" s="32">
        <v>244.23</v>
      </c>
      <c r="E106" s="32">
        <v>251.05</v>
      </c>
      <c r="F106" s="5">
        <f t="shared" si="4"/>
        <v>6.8200000000000216</v>
      </c>
      <c r="G106" s="33"/>
      <c r="H106" s="5"/>
      <c r="I106" s="5"/>
      <c r="J106" s="7">
        <f t="shared" si="3"/>
        <v>22.822015841584232</v>
      </c>
    </row>
    <row r="107" spans="1:12" x14ac:dyDescent="0.3">
      <c r="A107" s="68" t="s">
        <v>62</v>
      </c>
      <c r="B107" s="32"/>
      <c r="C107" s="10"/>
      <c r="D107" s="32">
        <v>808.93</v>
      </c>
      <c r="E107" s="32">
        <v>822.56</v>
      </c>
      <c r="F107" s="5">
        <f t="shared" si="4"/>
        <v>13.629999999999995</v>
      </c>
      <c r="G107" s="33"/>
      <c r="H107" s="5"/>
      <c r="I107" s="5"/>
      <c r="J107" s="7">
        <f t="shared" si="3"/>
        <v>45.610568316831674</v>
      </c>
    </row>
    <row r="108" spans="1:12" x14ac:dyDescent="0.3">
      <c r="A108" s="68" t="s">
        <v>63</v>
      </c>
      <c r="B108" s="32"/>
      <c r="C108" s="10"/>
      <c r="D108" s="32">
        <v>413.16</v>
      </c>
      <c r="E108" s="32">
        <v>421.08</v>
      </c>
      <c r="F108" s="5">
        <f t="shared" si="4"/>
        <v>7.9199999999999591</v>
      </c>
      <c r="G108" s="33"/>
      <c r="H108" s="5"/>
      <c r="I108" s="5"/>
      <c r="J108" s="7">
        <f t="shared" si="3"/>
        <v>26.502986138613728</v>
      </c>
    </row>
    <row r="109" spans="1:12" x14ac:dyDescent="0.3">
      <c r="A109" s="68" t="s">
        <v>123</v>
      </c>
      <c r="B109" s="32"/>
      <c r="C109" s="10"/>
      <c r="D109" s="32">
        <v>235.77</v>
      </c>
      <c r="E109" s="32">
        <v>249.04</v>
      </c>
      <c r="F109" s="5">
        <f t="shared" si="4"/>
        <v>13.269999999999982</v>
      </c>
      <c r="G109" s="33"/>
      <c r="H109" s="5"/>
      <c r="I109" s="5"/>
      <c r="J109" s="7">
        <f t="shared" si="3"/>
        <v>44.405887128712813</v>
      </c>
    </row>
    <row r="110" spans="1:12" x14ac:dyDescent="0.3">
      <c r="A110" s="68" t="s">
        <v>64</v>
      </c>
      <c r="B110" s="32"/>
      <c r="C110" s="10"/>
      <c r="D110" s="32">
        <v>187</v>
      </c>
      <c r="E110" s="32">
        <v>190.14</v>
      </c>
      <c r="F110" s="5">
        <f t="shared" si="4"/>
        <v>3.1399999999999864</v>
      </c>
      <c r="G110" s="33"/>
      <c r="H110" s="5"/>
      <c r="I110" s="5"/>
      <c r="J110" s="7">
        <f t="shared" si="3"/>
        <v>10.507497029702925</v>
      </c>
      <c r="K110" s="149"/>
    </row>
    <row r="111" spans="1:12" x14ac:dyDescent="0.3">
      <c r="A111" s="68" t="s">
        <v>65</v>
      </c>
      <c r="B111" s="32"/>
      <c r="C111" s="10"/>
      <c r="D111" s="32">
        <v>429.92</v>
      </c>
      <c r="E111" s="32">
        <v>443.88</v>
      </c>
      <c r="F111" s="5">
        <f t="shared" si="4"/>
        <v>13.95999999999998</v>
      </c>
      <c r="G111" s="33"/>
      <c r="H111" s="5"/>
      <c r="I111" s="5"/>
      <c r="J111" s="7">
        <f t="shared" si="3"/>
        <v>46.71485940594053</v>
      </c>
    </row>
    <row r="112" spans="1:12" x14ac:dyDescent="0.3">
      <c r="A112" s="68" t="s">
        <v>66</v>
      </c>
      <c r="B112" s="32"/>
      <c r="C112" s="10"/>
      <c r="D112" s="32">
        <v>133.96</v>
      </c>
      <c r="E112" s="32">
        <v>135.27000000000001</v>
      </c>
      <c r="F112" s="5">
        <f t="shared" si="4"/>
        <v>1.3100000000000023</v>
      </c>
      <c r="G112" s="33"/>
      <c r="H112" s="5"/>
      <c r="I112" s="5"/>
      <c r="J112" s="7">
        <f t="shared" si="3"/>
        <v>4.383700990099018</v>
      </c>
    </row>
    <row r="113" spans="1:10" x14ac:dyDescent="0.3">
      <c r="A113" s="68" t="s">
        <v>124</v>
      </c>
      <c r="B113" s="32"/>
      <c r="C113" s="10"/>
      <c r="D113" s="32">
        <v>95.33</v>
      </c>
      <c r="E113" s="32">
        <v>97.97</v>
      </c>
      <c r="F113" s="5">
        <f t="shared" si="4"/>
        <v>2.6400000000000006</v>
      </c>
      <c r="G113" s="33"/>
      <c r="H113" s="5"/>
      <c r="I113" s="5"/>
      <c r="J113" s="7">
        <f t="shared" si="3"/>
        <v>8.8343287128712902</v>
      </c>
    </row>
    <row r="114" spans="1:10" x14ac:dyDescent="0.3">
      <c r="A114" s="68" t="s">
        <v>67</v>
      </c>
      <c r="B114" s="32"/>
      <c r="C114" s="10"/>
      <c r="D114" s="32">
        <v>175.33</v>
      </c>
      <c r="E114" s="32">
        <v>181.66</v>
      </c>
      <c r="F114" s="5">
        <f t="shared" si="4"/>
        <v>6.3299999999999841</v>
      </c>
      <c r="G114" s="33"/>
      <c r="H114" s="5"/>
      <c r="I114" s="5"/>
      <c r="J114" s="7">
        <f t="shared" si="3"/>
        <v>21.182310891089056</v>
      </c>
    </row>
    <row r="115" spans="1:10" x14ac:dyDescent="0.3">
      <c r="A115" s="51" t="s">
        <v>68</v>
      </c>
      <c r="B115" s="32"/>
      <c r="C115" s="51"/>
      <c r="D115" s="9">
        <v>399.39</v>
      </c>
      <c r="E115" s="9">
        <v>403.58</v>
      </c>
      <c r="F115" s="5">
        <f t="shared" si="4"/>
        <v>4.1899999999999977</v>
      </c>
      <c r="G115" s="33"/>
      <c r="H115" s="5"/>
      <c r="I115" s="5"/>
      <c r="J115" s="7">
        <f t="shared" si="3"/>
        <v>14.021150495049499</v>
      </c>
    </row>
    <row r="116" spans="1:10" x14ac:dyDescent="0.3">
      <c r="A116" s="68" t="s">
        <v>125</v>
      </c>
      <c r="B116" s="32"/>
      <c r="C116" s="10"/>
      <c r="D116" s="32">
        <v>454.65</v>
      </c>
      <c r="E116" s="32">
        <v>464.44</v>
      </c>
      <c r="F116" s="5">
        <f t="shared" si="4"/>
        <v>9.7900000000000205</v>
      </c>
      <c r="G116" s="33"/>
      <c r="H116" s="5"/>
      <c r="I116" s="5"/>
      <c r="J116" s="7">
        <f t="shared" si="3"/>
        <v>32.760635643564427</v>
      </c>
    </row>
    <row r="117" spans="1:10" x14ac:dyDescent="0.3">
      <c r="A117" s="68" t="s">
        <v>126</v>
      </c>
      <c r="B117" s="9"/>
      <c r="C117" s="10"/>
      <c r="D117" s="32">
        <v>200.66</v>
      </c>
      <c r="E117" s="32">
        <v>204.09</v>
      </c>
      <c r="F117" s="5">
        <f t="shared" si="4"/>
        <v>3.4300000000000068</v>
      </c>
      <c r="G117" s="33"/>
      <c r="H117" s="5"/>
      <c r="I117" s="5"/>
      <c r="J117" s="7">
        <f t="shared" si="3"/>
        <v>11.47793465346537</v>
      </c>
    </row>
    <row r="118" spans="1:10" x14ac:dyDescent="0.3">
      <c r="A118" s="68" t="s">
        <v>69</v>
      </c>
      <c r="B118" s="32"/>
      <c r="C118" s="10"/>
      <c r="D118" s="32">
        <v>167.58</v>
      </c>
      <c r="E118" s="32">
        <v>172.94</v>
      </c>
      <c r="F118" s="5">
        <f t="shared" si="4"/>
        <v>5.3599999999999852</v>
      </c>
      <c r="G118" s="33"/>
      <c r="H118" s="5"/>
      <c r="I118" s="5"/>
      <c r="J118" s="7">
        <f t="shared" si="3"/>
        <v>17.936364356435597</v>
      </c>
    </row>
    <row r="119" spans="1:10" x14ac:dyDescent="0.3">
      <c r="A119" s="68" t="s">
        <v>127</v>
      </c>
      <c r="B119" s="32"/>
      <c r="C119" s="10"/>
      <c r="D119" s="32">
        <v>531.26</v>
      </c>
      <c r="E119" s="32">
        <v>533.95000000000005</v>
      </c>
      <c r="F119" s="5">
        <f t="shared" si="4"/>
        <v>2.6900000000000546</v>
      </c>
      <c r="G119" s="33"/>
      <c r="H119" s="5"/>
      <c r="I119" s="5"/>
      <c r="J119" s="7">
        <f t="shared" si="3"/>
        <v>9.0016455445546395</v>
      </c>
    </row>
    <row r="120" spans="1:10" x14ac:dyDescent="0.3">
      <c r="A120" s="68" t="s">
        <v>128</v>
      </c>
      <c r="B120" s="32"/>
      <c r="C120" s="10"/>
      <c r="D120" s="32">
        <v>448.08</v>
      </c>
      <c r="E120" s="32">
        <v>457.8</v>
      </c>
      <c r="F120" s="5">
        <f t="shared" si="4"/>
        <v>9.7200000000000273</v>
      </c>
      <c r="G120" s="33"/>
      <c r="H120" s="5"/>
      <c r="I120" s="5"/>
      <c r="J120" s="7">
        <f t="shared" si="3"/>
        <v>32.526392079208016</v>
      </c>
    </row>
    <row r="121" spans="1:10" x14ac:dyDescent="0.3">
      <c r="A121" s="68" t="s">
        <v>129</v>
      </c>
      <c r="B121" s="32"/>
      <c r="C121" s="10"/>
      <c r="D121" s="32">
        <v>288.52</v>
      </c>
      <c r="E121" s="32">
        <v>292.72000000000003</v>
      </c>
      <c r="F121" s="5">
        <f t="shared" si="4"/>
        <v>4.2000000000000455</v>
      </c>
      <c r="G121" s="33"/>
      <c r="H121" s="5"/>
      <c r="I121" s="5"/>
      <c r="J121" s="7">
        <f t="shared" si="3"/>
        <v>14.054613861386292</v>
      </c>
    </row>
    <row r="122" spans="1:10" x14ac:dyDescent="0.3">
      <c r="A122" s="68" t="s">
        <v>70</v>
      </c>
      <c r="B122" s="32"/>
      <c r="C122" s="10"/>
      <c r="D122" s="32">
        <v>142.01</v>
      </c>
      <c r="E122" s="32">
        <v>142.01</v>
      </c>
      <c r="F122" s="5">
        <f t="shared" si="4"/>
        <v>0</v>
      </c>
      <c r="G122" s="33"/>
      <c r="H122" s="5"/>
      <c r="I122" s="5"/>
      <c r="J122" s="7">
        <f t="shared" si="3"/>
        <v>0</v>
      </c>
    </row>
    <row r="123" spans="1:10" x14ac:dyDescent="0.3">
      <c r="A123" s="68" t="s">
        <v>71</v>
      </c>
      <c r="B123" s="32"/>
      <c r="C123" s="10"/>
      <c r="D123" s="32">
        <v>394.98</v>
      </c>
      <c r="E123" s="32">
        <v>397.21</v>
      </c>
      <c r="F123" s="5">
        <f t="shared" si="4"/>
        <v>2.2299999999999613</v>
      </c>
      <c r="G123" s="33"/>
      <c r="H123" s="5"/>
      <c r="I123" s="5"/>
      <c r="J123" s="7">
        <f t="shared" si="3"/>
        <v>7.4623306930691786</v>
      </c>
    </row>
    <row r="124" spans="1:10" x14ac:dyDescent="0.3">
      <c r="A124" s="68" t="s">
        <v>130</v>
      </c>
      <c r="B124" s="32"/>
      <c r="C124" s="10"/>
      <c r="D124" s="32">
        <v>148.80000000000001</v>
      </c>
      <c r="E124" s="32">
        <v>155.31</v>
      </c>
      <c r="F124" s="5">
        <f t="shared" si="4"/>
        <v>6.5099999999999909</v>
      </c>
      <c r="G124" s="33"/>
      <c r="H124" s="5"/>
      <c r="I124" s="5"/>
      <c r="J124" s="7">
        <f t="shared" si="3"/>
        <v>21.784651485148487</v>
      </c>
    </row>
    <row r="125" spans="1:10" x14ac:dyDescent="0.3">
      <c r="A125" s="68" t="s">
        <v>131</v>
      </c>
      <c r="B125" s="32"/>
      <c r="C125" s="10"/>
      <c r="D125" s="32">
        <v>78.05</v>
      </c>
      <c r="E125" s="32">
        <v>82.65</v>
      </c>
      <c r="F125" s="5">
        <f t="shared" si="4"/>
        <v>4.6000000000000085</v>
      </c>
      <c r="G125" s="33"/>
      <c r="H125" s="5"/>
      <c r="I125" s="5"/>
      <c r="J125" s="7">
        <f t="shared" si="3"/>
        <v>15.393148514851514</v>
      </c>
    </row>
    <row r="126" spans="1:10" x14ac:dyDescent="0.3">
      <c r="A126" s="68" t="s">
        <v>72</v>
      </c>
      <c r="B126" s="32"/>
      <c r="C126" s="10"/>
      <c r="D126" s="32">
        <v>149.62</v>
      </c>
      <c r="E126" s="32">
        <v>149.62</v>
      </c>
      <c r="F126" s="5">
        <f t="shared" si="4"/>
        <v>0</v>
      </c>
      <c r="G126" s="33"/>
      <c r="H126" s="5"/>
      <c r="I126" s="5"/>
      <c r="J126" s="7">
        <f t="shared" si="3"/>
        <v>0</v>
      </c>
    </row>
    <row r="127" spans="1:10" x14ac:dyDescent="0.3">
      <c r="A127" s="68" t="s">
        <v>73</v>
      </c>
      <c r="B127" s="32"/>
      <c r="C127" s="10"/>
      <c r="D127" s="32">
        <v>628.1</v>
      </c>
      <c r="E127" s="32">
        <v>637.79999999999995</v>
      </c>
      <c r="F127" s="5">
        <f t="shared" si="4"/>
        <v>9.6999999999999318</v>
      </c>
      <c r="G127" s="33"/>
      <c r="H127" s="5"/>
      <c r="I127" s="5"/>
      <c r="J127" s="7">
        <f t="shared" si="3"/>
        <v>32.459465346534429</v>
      </c>
    </row>
    <row r="128" spans="1:10" x14ac:dyDescent="0.3">
      <c r="A128" s="68" t="s">
        <v>74</v>
      </c>
      <c r="B128" s="32"/>
      <c r="C128" s="10"/>
      <c r="D128" s="32">
        <v>359.71</v>
      </c>
      <c r="E128" s="32">
        <v>374.11</v>
      </c>
      <c r="F128" s="5">
        <f t="shared" si="4"/>
        <v>14.400000000000034</v>
      </c>
      <c r="G128" s="33"/>
      <c r="H128" s="5"/>
      <c r="I128" s="5"/>
      <c r="J128" s="7">
        <f t="shared" si="3"/>
        <v>48.187247524752593</v>
      </c>
    </row>
    <row r="129" spans="1:10" x14ac:dyDescent="0.3">
      <c r="A129" s="68" t="s">
        <v>132</v>
      </c>
      <c r="B129" s="32"/>
      <c r="C129" s="10"/>
      <c r="D129" s="32">
        <v>75.599999999999994</v>
      </c>
      <c r="E129" s="32">
        <v>76.89</v>
      </c>
      <c r="F129" s="5">
        <f t="shared" si="4"/>
        <v>1.2900000000000063</v>
      </c>
      <c r="G129" s="33"/>
      <c r="H129" s="5"/>
      <c r="I129" s="5"/>
      <c r="J129" s="7">
        <f t="shared" si="3"/>
        <v>4.3167742574257639</v>
      </c>
    </row>
    <row r="130" spans="1:10" x14ac:dyDescent="0.3">
      <c r="A130" s="68" t="s">
        <v>133</v>
      </c>
      <c r="B130" s="32"/>
      <c r="C130" s="10"/>
      <c r="D130" s="32">
        <v>167.09</v>
      </c>
      <c r="E130" s="32">
        <v>170.73</v>
      </c>
      <c r="F130" s="5">
        <f t="shared" si="4"/>
        <v>3.6399999999999864</v>
      </c>
      <c r="G130" s="33"/>
      <c r="H130" s="5"/>
      <c r="I130" s="5"/>
      <c r="J130" s="7">
        <f t="shared" si="3"/>
        <v>12.180665346534608</v>
      </c>
    </row>
    <row r="131" spans="1:10" x14ac:dyDescent="0.3">
      <c r="A131" s="68" t="s">
        <v>75</v>
      </c>
      <c r="B131" s="32"/>
      <c r="C131" s="10"/>
      <c r="D131" s="32">
        <v>212.85</v>
      </c>
      <c r="E131" s="32">
        <v>216.55</v>
      </c>
      <c r="F131" s="5">
        <f t="shared" si="4"/>
        <v>3.7000000000000171</v>
      </c>
      <c r="G131" s="33"/>
      <c r="H131" s="5"/>
      <c r="I131" s="5"/>
      <c r="J131" s="7">
        <f t="shared" si="3"/>
        <v>12.381445544554513</v>
      </c>
    </row>
    <row r="132" spans="1:10" x14ac:dyDescent="0.3">
      <c r="A132" s="68" t="s">
        <v>134</v>
      </c>
      <c r="B132" s="32"/>
      <c r="C132" s="10"/>
      <c r="D132" s="32">
        <v>194.25</v>
      </c>
      <c r="E132" s="32">
        <v>203.28</v>
      </c>
      <c r="F132" s="5">
        <f t="shared" si="4"/>
        <v>9.0300000000000011</v>
      </c>
      <c r="G132" s="33"/>
      <c r="H132" s="5"/>
      <c r="I132" s="5"/>
      <c r="J132" s="7">
        <f t="shared" si="3"/>
        <v>30.217419801980206</v>
      </c>
    </row>
    <row r="133" spans="1:10" x14ac:dyDescent="0.3">
      <c r="A133" s="68" t="s">
        <v>135</v>
      </c>
      <c r="B133" s="32"/>
      <c r="C133" s="10"/>
      <c r="D133" s="32">
        <v>273.47000000000003</v>
      </c>
      <c r="E133" s="32">
        <v>273.47000000000003</v>
      </c>
      <c r="F133" s="5">
        <f t="shared" si="4"/>
        <v>0</v>
      </c>
      <c r="G133" s="33"/>
      <c r="H133" s="5"/>
      <c r="I133" s="5"/>
      <c r="J133" s="7">
        <f t="shared" si="3"/>
        <v>0</v>
      </c>
    </row>
    <row r="134" spans="1:10" x14ac:dyDescent="0.3">
      <c r="A134" s="68" t="s">
        <v>76</v>
      </c>
      <c r="B134" s="32"/>
      <c r="C134" s="10"/>
      <c r="D134" s="32">
        <v>81.290000000000006</v>
      </c>
      <c r="E134" s="32">
        <v>82.32</v>
      </c>
      <c r="F134" s="5">
        <f t="shared" si="4"/>
        <v>1.0299999999999869</v>
      </c>
      <c r="G134" s="33"/>
      <c r="H134" s="5"/>
      <c r="I134" s="5"/>
      <c r="J134" s="7">
        <f t="shared" si="3"/>
        <v>3.4467267326732238</v>
      </c>
    </row>
    <row r="135" spans="1:10" x14ac:dyDescent="0.3">
      <c r="A135" s="68" t="s">
        <v>136</v>
      </c>
      <c r="B135" s="32"/>
      <c r="C135" s="10"/>
      <c r="D135" s="32">
        <v>458.8</v>
      </c>
      <c r="E135" s="32">
        <v>469.86</v>
      </c>
      <c r="F135" s="5">
        <f t="shared" si="4"/>
        <v>11.060000000000002</v>
      </c>
      <c r="G135" s="33"/>
      <c r="H135" s="5"/>
      <c r="I135" s="5"/>
      <c r="J135" s="7">
        <f t="shared" si="3"/>
        <v>37.010483168316846</v>
      </c>
    </row>
    <row r="136" spans="1:10" x14ac:dyDescent="0.3">
      <c r="A136" s="68" t="s">
        <v>137</v>
      </c>
      <c r="B136" s="32"/>
      <c r="C136" s="10"/>
      <c r="D136" s="32">
        <v>208.74</v>
      </c>
      <c r="E136" s="32">
        <v>209.53</v>
      </c>
      <c r="F136" s="5">
        <f t="shared" si="4"/>
        <v>0.78999999999999204</v>
      </c>
      <c r="G136" s="33"/>
      <c r="H136" s="5"/>
      <c r="I136" s="5"/>
      <c r="J136" s="7">
        <f t="shared" si="3"/>
        <v>2.6436059405940329</v>
      </c>
    </row>
    <row r="137" spans="1:10" x14ac:dyDescent="0.3">
      <c r="A137" s="68" t="s">
        <v>77</v>
      </c>
      <c r="B137" s="32"/>
      <c r="C137" s="10"/>
      <c r="D137" s="32">
        <v>297.33999999999997</v>
      </c>
      <c r="E137" s="32">
        <v>304.82</v>
      </c>
      <c r="F137" s="5">
        <f t="shared" si="4"/>
        <v>7.4800000000000182</v>
      </c>
      <c r="G137" s="33"/>
      <c r="H137" s="5"/>
      <c r="I137" s="5"/>
      <c r="J137" s="7">
        <f t="shared" si="3"/>
        <v>25.030598019802042</v>
      </c>
    </row>
    <row r="138" spans="1:10" x14ac:dyDescent="0.3">
      <c r="A138" s="68" t="s">
        <v>138</v>
      </c>
      <c r="B138" s="32"/>
      <c r="C138" s="10"/>
      <c r="D138" s="32">
        <v>453.55</v>
      </c>
      <c r="E138" s="32">
        <v>461.34</v>
      </c>
      <c r="F138" s="5">
        <f t="shared" si="4"/>
        <v>7.7899999999999636</v>
      </c>
      <c r="G138" s="33"/>
      <c r="H138" s="5"/>
      <c r="I138" s="5"/>
      <c r="J138" s="7">
        <f t="shared" si="3"/>
        <v>26.067962376237503</v>
      </c>
    </row>
    <row r="139" spans="1:10" x14ac:dyDescent="0.3">
      <c r="A139" s="68" t="s">
        <v>78</v>
      </c>
      <c r="B139" s="32"/>
      <c r="C139" s="10"/>
      <c r="D139" s="32">
        <v>529.54</v>
      </c>
      <c r="E139" s="32">
        <v>531.70000000000005</v>
      </c>
      <c r="F139" s="5">
        <f t="shared" si="4"/>
        <v>2.1600000000000819</v>
      </c>
      <c r="G139" s="33"/>
      <c r="H139" s="5"/>
      <c r="I139" s="5"/>
      <c r="J139" s="7">
        <f t="shared" si="3"/>
        <v>7.2280871287131463</v>
      </c>
    </row>
    <row r="140" spans="1:10" x14ac:dyDescent="0.3">
      <c r="A140" s="68" t="s">
        <v>79</v>
      </c>
      <c r="B140" s="32"/>
      <c r="C140" s="10"/>
      <c r="D140" s="32">
        <v>213.4</v>
      </c>
      <c r="E140" s="32">
        <v>217.65</v>
      </c>
      <c r="F140" s="5">
        <f t="shared" si="4"/>
        <v>4.25</v>
      </c>
      <c r="G140" s="33"/>
      <c r="H140" s="5"/>
      <c r="I140" s="5"/>
      <c r="J140" s="7">
        <f t="shared" si="3"/>
        <v>14.221930693069309</v>
      </c>
    </row>
    <row r="141" spans="1:10" x14ac:dyDescent="0.3">
      <c r="A141" s="68" t="s">
        <v>80</v>
      </c>
      <c r="B141" s="32"/>
      <c r="C141" s="10"/>
      <c r="D141" s="32">
        <v>240.1</v>
      </c>
      <c r="E141" s="32">
        <v>247.48</v>
      </c>
      <c r="F141" s="5">
        <f t="shared" si="4"/>
        <v>7.3799999999999955</v>
      </c>
      <c r="G141" s="33"/>
      <c r="H141" s="5"/>
      <c r="I141" s="5"/>
      <c r="J141" s="7">
        <f t="shared" si="3"/>
        <v>24.695964356435631</v>
      </c>
    </row>
    <row r="142" spans="1:10" x14ac:dyDescent="0.3">
      <c r="A142" s="68" t="s">
        <v>81</v>
      </c>
      <c r="B142" s="32"/>
      <c r="C142" s="10"/>
      <c r="D142" s="32">
        <v>208.41</v>
      </c>
      <c r="E142" s="32">
        <v>209.8</v>
      </c>
      <c r="F142" s="5">
        <f t="shared" si="4"/>
        <v>1.3900000000000148</v>
      </c>
      <c r="G142" s="33"/>
      <c r="H142" s="5"/>
      <c r="I142" s="5"/>
      <c r="J142" s="7">
        <f t="shared" si="3"/>
        <v>4.6514079207921295</v>
      </c>
    </row>
    <row r="143" spans="1:10" x14ac:dyDescent="0.3">
      <c r="A143" s="68" t="s">
        <v>139</v>
      </c>
      <c r="B143" s="32"/>
      <c r="C143" s="10"/>
      <c r="D143" s="32">
        <v>321.14999999999998</v>
      </c>
      <c r="E143" s="32">
        <v>322.37</v>
      </c>
      <c r="F143" s="5">
        <f t="shared" si="4"/>
        <v>1.2200000000000273</v>
      </c>
      <c r="G143" s="33"/>
      <c r="H143" s="5"/>
      <c r="I143" s="5"/>
      <c r="J143" s="7">
        <f t="shared" si="3"/>
        <v>4.0825306930693985</v>
      </c>
    </row>
    <row r="144" spans="1:10" x14ac:dyDescent="0.3">
      <c r="A144" s="68" t="s">
        <v>82</v>
      </c>
      <c r="B144" s="32"/>
      <c r="C144" s="10"/>
      <c r="D144" s="32">
        <v>280.86</v>
      </c>
      <c r="E144" s="32">
        <v>284.68</v>
      </c>
      <c r="F144" s="5">
        <f t="shared" si="4"/>
        <v>3.8199999999999932</v>
      </c>
      <c r="G144" s="33"/>
      <c r="H144" s="5"/>
      <c r="I144" s="5"/>
      <c r="J144" s="7">
        <f t="shared" si="3"/>
        <v>12.783005940594037</v>
      </c>
    </row>
    <row r="145" spans="1:11" x14ac:dyDescent="0.3">
      <c r="A145" s="68" t="s">
        <v>140</v>
      </c>
      <c r="B145" s="32"/>
      <c r="C145" s="10"/>
      <c r="D145" s="32">
        <v>197.66</v>
      </c>
      <c r="E145" s="32">
        <v>198.45</v>
      </c>
      <c r="F145" s="5">
        <f t="shared" si="4"/>
        <v>0.78999999999999204</v>
      </c>
      <c r="G145" s="33"/>
      <c r="H145" s="5"/>
      <c r="I145" s="5"/>
      <c r="J145" s="7">
        <f t="shared" si="3"/>
        <v>2.6436059405940329</v>
      </c>
    </row>
    <row r="146" spans="1:11" x14ac:dyDescent="0.3">
      <c r="A146" s="68" t="s">
        <v>141</v>
      </c>
      <c r="B146" s="32"/>
      <c r="C146" s="10"/>
      <c r="D146" s="32">
        <v>160.02000000000001</v>
      </c>
      <c r="E146" s="32">
        <v>162.94999999999999</v>
      </c>
      <c r="F146" s="5">
        <f t="shared" si="4"/>
        <v>2.9299999999999784</v>
      </c>
      <c r="G146" s="33"/>
      <c r="H146" s="5"/>
      <c r="I146" s="5"/>
      <c r="J146" s="7">
        <f t="shared" si="3"/>
        <v>9.8047663366335929</v>
      </c>
    </row>
    <row r="147" spans="1:11" x14ac:dyDescent="0.3">
      <c r="A147" s="68" t="s">
        <v>142</v>
      </c>
      <c r="B147" s="32"/>
      <c r="C147" s="10"/>
      <c r="D147" s="32">
        <v>580.71</v>
      </c>
      <c r="E147" s="32">
        <v>585.67999999999995</v>
      </c>
      <c r="F147" s="5">
        <f t="shared" si="4"/>
        <v>4.9699999999999136</v>
      </c>
      <c r="G147" s="33"/>
      <c r="H147" s="5"/>
      <c r="I147" s="5"/>
      <c r="J147" s="7">
        <f t="shared" si="3"/>
        <v>16.631293069306643</v>
      </c>
    </row>
    <row r="148" spans="1:11" x14ac:dyDescent="0.3">
      <c r="A148" s="68" t="s">
        <v>143</v>
      </c>
      <c r="B148" s="32"/>
      <c r="C148" s="10"/>
      <c r="D148" s="32">
        <v>236.6</v>
      </c>
      <c r="E148" s="32">
        <v>244.83</v>
      </c>
      <c r="F148" s="5">
        <f t="shared" si="4"/>
        <v>8.2300000000000182</v>
      </c>
      <c r="G148" s="33"/>
      <c r="H148" s="5"/>
      <c r="I148" s="5"/>
      <c r="J148" s="7">
        <f t="shared" ref="J148:J151" si="5">+F148*H$5</f>
        <v>27.540350495049569</v>
      </c>
    </row>
    <row r="149" spans="1:11" x14ac:dyDescent="0.3">
      <c r="A149" s="68" t="s">
        <v>83</v>
      </c>
      <c r="B149" s="32"/>
      <c r="C149" s="10"/>
      <c r="D149" s="32">
        <v>264.81</v>
      </c>
      <c r="E149" s="32">
        <v>268.79000000000002</v>
      </c>
      <c r="F149" s="5">
        <f t="shared" si="4"/>
        <v>3.9800000000000182</v>
      </c>
      <c r="G149" s="33"/>
      <c r="H149" s="5"/>
      <c r="I149" s="5"/>
      <c r="J149" s="7">
        <f t="shared" si="5"/>
        <v>13.31841980198026</v>
      </c>
    </row>
    <row r="150" spans="1:11" x14ac:dyDescent="0.3">
      <c r="A150" s="68" t="s">
        <v>144</v>
      </c>
      <c r="B150" s="32"/>
      <c r="C150" s="10"/>
      <c r="D150" s="32">
        <v>1164.83</v>
      </c>
      <c r="E150" s="32">
        <v>1189.97</v>
      </c>
      <c r="F150" s="5">
        <f t="shared" si="4"/>
        <v>25.1400000000001</v>
      </c>
      <c r="G150" s="33"/>
      <c r="H150" s="5"/>
      <c r="I150" s="5"/>
      <c r="J150" s="7">
        <f t="shared" si="5"/>
        <v>84.126902970297365</v>
      </c>
    </row>
    <row r="151" spans="1:11" x14ac:dyDescent="0.3">
      <c r="A151" s="68" t="s">
        <v>145</v>
      </c>
      <c r="B151" s="32"/>
      <c r="C151" s="10"/>
      <c r="D151" s="32">
        <v>560.76</v>
      </c>
      <c r="E151" s="32">
        <v>578.25</v>
      </c>
      <c r="F151" s="5">
        <f t="shared" si="4"/>
        <v>17.490000000000009</v>
      </c>
      <c r="G151" s="33"/>
      <c r="H151" s="5"/>
      <c r="I151" s="5"/>
      <c r="J151" s="7">
        <f t="shared" si="5"/>
        <v>58.527427722772316</v>
      </c>
    </row>
    <row r="152" spans="1:11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2055.6206920792069</v>
      </c>
      <c r="K152" s="56">
        <f>SUM(J83:J151)</f>
        <v>1455.4221920792063</v>
      </c>
    </row>
    <row r="153" spans="1:11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2055.6206920792069</v>
      </c>
      <c r="K153" s="91">
        <f>SUM(K14:K152)</f>
        <v>2055.6206920792065</v>
      </c>
    </row>
    <row r="154" spans="1:11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1" x14ac:dyDescent="0.3">
      <c r="A155" s="73" t="s">
        <v>7</v>
      </c>
    </row>
    <row r="156" spans="1:11" x14ac:dyDescent="0.3">
      <c r="A156" s="73" t="s">
        <v>84</v>
      </c>
      <c r="G156" s="74" t="s">
        <v>289</v>
      </c>
    </row>
  </sheetData>
  <mergeCells count="23">
    <mergeCell ref="I27:I31"/>
    <mergeCell ref="B27:C31"/>
    <mergeCell ref="D27:D31"/>
    <mergeCell ref="E27:E31"/>
    <mergeCell ref="F27:F31"/>
    <mergeCell ref="G27:G31"/>
    <mergeCell ref="H27:H31"/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</mergeCells>
  <pageMargins left="0.39" right="0.22" top="0.74803149606299213" bottom="0.74803149606299213" header="0.31496062992125984" footer="0.31496062992125984"/>
  <pageSetup paperSize="9" scale="80" orientation="portrait" horizontalDpi="360" verticalDpi="36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6"/>
  <sheetViews>
    <sheetView workbookViewId="0">
      <selection sqref="A1:L157"/>
    </sheetView>
  </sheetViews>
  <sheetFormatPr baseColWidth="10" defaultRowHeight="14.4" x14ac:dyDescent="0.3"/>
  <cols>
    <col min="2" max="2" width="26.88671875" customWidth="1"/>
    <col min="3" max="3" width="7.6640625" customWidth="1"/>
    <col min="4" max="4" width="12.88671875" customWidth="1"/>
    <col min="5" max="5" width="15" customWidth="1"/>
    <col min="9" max="9" width="2.6640625" customWidth="1"/>
    <col min="10" max="10" width="12.44140625" customWidth="1"/>
  </cols>
  <sheetData>
    <row r="1" spans="1:10" x14ac:dyDescent="0.3"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408.3</v>
      </c>
      <c r="G2" s="10">
        <v>30</v>
      </c>
      <c r="H2" s="10">
        <f>+F2/G2</f>
        <v>13.610000000000001</v>
      </c>
    </row>
    <row r="3" spans="1:10" x14ac:dyDescent="0.3">
      <c r="D3" s="122" t="s">
        <v>192</v>
      </c>
      <c r="E3" s="122">
        <v>16498</v>
      </c>
      <c r="F3" s="155">
        <v>10.7</v>
      </c>
      <c r="G3" s="10">
        <v>3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1981.2</v>
      </c>
      <c r="G4" s="10">
        <v>557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47" t="s">
        <v>220</v>
      </c>
      <c r="F5" s="122">
        <f>+F4+F3</f>
        <v>1991.9</v>
      </c>
      <c r="G5" s="122">
        <f>+G4+G3</f>
        <v>560</v>
      </c>
      <c r="H5" s="10">
        <f>+F5/G5</f>
        <v>3.5569642857142858</v>
      </c>
    </row>
    <row r="6" spans="1:10" x14ac:dyDescent="0.3">
      <c r="A6" s="15" t="s">
        <v>290</v>
      </c>
      <c r="B6" s="15"/>
      <c r="C6" s="15"/>
      <c r="D6" s="15"/>
      <c r="E6" s="15"/>
      <c r="F6" s="15">
        <f>+F2+F3+F4</f>
        <v>2400.1999999999998</v>
      </c>
      <c r="G6" s="15">
        <f>+G2+G3+G4</f>
        <v>590</v>
      </c>
      <c r="J6" s="138" t="s">
        <v>189</v>
      </c>
    </row>
    <row r="7" spans="1:10" x14ac:dyDescent="0.3">
      <c r="A7" s="58"/>
      <c r="B7" s="15"/>
      <c r="C7" s="58"/>
      <c r="D7" s="58"/>
      <c r="E7" s="58"/>
      <c r="F7" s="225" t="s">
        <v>151</v>
      </c>
      <c r="G7" s="225"/>
      <c r="H7" s="137">
        <f>+H2</f>
        <v>13.610000000000001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/>
      <c r="H8" s="137">
        <f>+H5</f>
        <v>3.5569642857142858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150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4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56.07319999999968</v>
      </c>
      <c r="H14" s="98"/>
      <c r="I14" s="98"/>
      <c r="J14" s="99">
        <v>7</v>
      </c>
    </row>
    <row r="15" spans="1:10" ht="15.6" thickTop="1" thickBot="1" x14ac:dyDescent="0.35">
      <c r="A15" s="104" t="s">
        <v>9</v>
      </c>
      <c r="B15" s="146" t="s">
        <v>214</v>
      </c>
      <c r="C15" s="154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11</v>
      </c>
    </row>
    <row r="16" spans="1:10" ht="15.6" thickTop="1" thickBot="1" x14ac:dyDescent="0.35">
      <c r="A16" s="104" t="s">
        <v>13</v>
      </c>
      <c r="B16" s="146" t="s">
        <v>215</v>
      </c>
      <c r="C16" s="154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7</v>
      </c>
    </row>
    <row r="17" spans="1:10" ht="15.6" thickTop="1" thickBot="1" x14ac:dyDescent="0.35">
      <c r="A17" s="103" t="s">
        <v>86</v>
      </c>
      <c r="B17" s="209" t="s">
        <v>212</v>
      </c>
      <c r="C17" s="210"/>
      <c r="D17" s="220">
        <v>239.33</v>
      </c>
      <c r="E17" s="220">
        <v>243.45</v>
      </c>
      <c r="F17" s="220">
        <f>+E17-D17</f>
        <v>4.1199999999999761</v>
      </c>
      <c r="G17" s="221"/>
      <c r="H17" s="102"/>
      <c r="I17" s="102"/>
      <c r="J17" s="99">
        <v>7</v>
      </c>
    </row>
    <row r="18" spans="1:10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5</v>
      </c>
    </row>
    <row r="19" spans="1:10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5</v>
      </c>
    </row>
    <row r="20" spans="1:10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5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11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26.06</v>
      </c>
      <c r="E22" s="94">
        <v>26.54</v>
      </c>
      <c r="F22" s="98">
        <f t="shared" ref="F22:F27" si="0">+E22-D22</f>
        <v>0.48000000000000043</v>
      </c>
      <c r="G22" s="95">
        <f>+F22*H2</f>
        <v>6.5328000000000062</v>
      </c>
      <c r="H22" s="95"/>
      <c r="I22" s="95"/>
      <c r="J22" s="99">
        <v>8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60.44</v>
      </c>
      <c r="E23" s="94">
        <v>61.28</v>
      </c>
      <c r="F23" s="98">
        <f t="shared" si="0"/>
        <v>0.84000000000000341</v>
      </c>
      <c r="G23" s="95">
        <f>+F23*H2</f>
        <v>11.432400000000047</v>
      </c>
      <c r="H23" s="95"/>
      <c r="I23" s="95"/>
      <c r="J23" s="99">
        <v>13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20.8</v>
      </c>
      <c r="E24" s="94">
        <v>20.99</v>
      </c>
      <c r="F24" s="98">
        <f t="shared" si="0"/>
        <v>0.18999999999999773</v>
      </c>
      <c r="G24" s="95">
        <f>+F24*H2</f>
        <v>2.5858999999999694</v>
      </c>
      <c r="H24" s="95"/>
      <c r="I24" s="95"/>
      <c r="J24" s="99">
        <v>10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63.61</v>
      </c>
      <c r="E25" s="94">
        <v>68.64</v>
      </c>
      <c r="F25" s="98">
        <f t="shared" si="0"/>
        <v>5.0300000000000011</v>
      </c>
      <c r="G25" s="95">
        <f>+F25*H2</f>
        <v>68.458300000000023</v>
      </c>
      <c r="H25" s="95"/>
      <c r="I25" s="95"/>
      <c r="J25" s="99">
        <v>69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47.17</v>
      </c>
      <c r="E26" s="96">
        <v>47.17</v>
      </c>
      <c r="F26" s="98">
        <f t="shared" si="0"/>
        <v>0</v>
      </c>
      <c r="G26" s="95">
        <f>+F26*H2</f>
        <v>0</v>
      </c>
      <c r="H26" s="96"/>
      <c r="I26" s="96"/>
      <c r="J26" s="99">
        <v>2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223.42</v>
      </c>
      <c r="E27" s="227">
        <v>226.37</v>
      </c>
      <c r="F27" s="220">
        <f t="shared" si="0"/>
        <v>2.9500000000000171</v>
      </c>
      <c r="G27" s="223">
        <f>+F27*H2</f>
        <v>40.149500000000238</v>
      </c>
      <c r="H27" s="223"/>
      <c r="I27" s="223"/>
      <c r="J27" s="99">
        <v>10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11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10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12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10</v>
      </c>
    </row>
    <row r="32" spans="1:10" ht="15.6" thickTop="1" thickBot="1" x14ac:dyDescent="0.35">
      <c r="A32" s="66" t="s">
        <v>92</v>
      </c>
      <c r="B32" s="6"/>
      <c r="C32" s="6"/>
      <c r="D32" s="6">
        <v>58.91</v>
      </c>
      <c r="E32" s="6">
        <v>59.52</v>
      </c>
      <c r="F32" s="5">
        <f>+E32-D32</f>
        <v>0.61000000000000654</v>
      </c>
      <c r="G32" s="5"/>
      <c r="H32" s="5"/>
      <c r="I32" s="5"/>
      <c r="J32" s="99">
        <f t="shared" ref="J32:J82" si="1">+F32*H$2</f>
        <v>8.30210000000009</v>
      </c>
    </row>
    <row r="33" spans="1:10" ht="15.6" thickTop="1" thickBot="1" x14ac:dyDescent="0.35">
      <c r="A33" s="66" t="s">
        <v>93</v>
      </c>
      <c r="B33" s="6"/>
      <c r="C33" s="6"/>
      <c r="D33" s="6">
        <v>38.020000000000003</v>
      </c>
      <c r="E33" s="6">
        <v>38.49</v>
      </c>
      <c r="F33" s="5">
        <f t="shared" ref="F33:F96" si="2">+E33-D33</f>
        <v>0.46999999999999886</v>
      </c>
      <c r="G33" s="5"/>
      <c r="H33" s="5"/>
      <c r="I33" s="5"/>
      <c r="J33" s="99">
        <f t="shared" si="1"/>
        <v>6.396699999999985</v>
      </c>
    </row>
    <row r="34" spans="1:10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0" ht="15.6" thickTop="1" thickBot="1" x14ac:dyDescent="0.35">
      <c r="A35" s="66" t="s">
        <v>95</v>
      </c>
      <c r="B35" s="32"/>
      <c r="C35" s="6"/>
      <c r="D35" s="32">
        <v>17.03</v>
      </c>
      <c r="E35" s="32">
        <v>17.190000000000001</v>
      </c>
      <c r="F35" s="5">
        <f t="shared" si="2"/>
        <v>0.16000000000000014</v>
      </c>
      <c r="G35" s="5"/>
      <c r="H35" s="5"/>
      <c r="I35" s="5"/>
      <c r="J35" s="99">
        <f t="shared" si="1"/>
        <v>2.1776000000000022</v>
      </c>
    </row>
    <row r="36" spans="1:10" ht="15.6" thickTop="1" thickBot="1" x14ac:dyDescent="0.35">
      <c r="A36" s="66" t="s">
        <v>96</v>
      </c>
      <c r="B36" s="32"/>
      <c r="C36" s="6"/>
      <c r="D36" s="32">
        <v>9.4</v>
      </c>
      <c r="E36" s="32">
        <v>9.6</v>
      </c>
      <c r="F36" s="5">
        <f t="shared" si="2"/>
        <v>0.19999999999999929</v>
      </c>
      <c r="G36" s="5"/>
      <c r="H36" s="5"/>
      <c r="I36" s="5"/>
      <c r="J36" s="99">
        <f t="shared" si="1"/>
        <v>2.7219999999999906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28.51</v>
      </c>
      <c r="E38" s="32">
        <v>28.59</v>
      </c>
      <c r="F38" s="5">
        <f t="shared" si="2"/>
        <v>7.9999999999998295E-2</v>
      </c>
      <c r="G38" s="5"/>
      <c r="H38" s="5"/>
      <c r="I38" s="5"/>
      <c r="J38" s="99">
        <f t="shared" si="1"/>
        <v>1.0887999999999769</v>
      </c>
    </row>
    <row r="39" spans="1:10" ht="15.6" thickTop="1" thickBot="1" x14ac:dyDescent="0.35">
      <c r="A39" s="66" t="s">
        <v>99</v>
      </c>
      <c r="B39" s="32"/>
      <c r="C39" s="6"/>
      <c r="D39" s="32">
        <v>40.08</v>
      </c>
      <c r="E39" s="32">
        <v>40.43</v>
      </c>
      <c r="F39" s="5">
        <f t="shared" si="2"/>
        <v>0.35000000000000142</v>
      </c>
      <c r="G39" s="5"/>
      <c r="H39" s="5"/>
      <c r="I39" s="5"/>
      <c r="J39" s="99">
        <f t="shared" si="1"/>
        <v>4.7635000000000201</v>
      </c>
    </row>
    <row r="40" spans="1:10" ht="15.6" thickTop="1" thickBot="1" x14ac:dyDescent="0.35">
      <c r="A40" s="66" t="s">
        <v>100</v>
      </c>
      <c r="B40" s="32"/>
      <c r="C40" s="6"/>
      <c r="D40" s="32">
        <v>14.84</v>
      </c>
      <c r="E40" s="32">
        <v>14.84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2.75</v>
      </c>
      <c r="E41" s="32">
        <v>2.75</v>
      </c>
      <c r="F41" s="5">
        <f t="shared" si="2"/>
        <v>0</v>
      </c>
      <c r="G41" s="5"/>
      <c r="H41" s="5"/>
      <c r="I41" s="5"/>
      <c r="J41" s="99">
        <f t="shared" si="1"/>
        <v>0</v>
      </c>
    </row>
    <row r="42" spans="1:10" ht="15.6" thickTop="1" thickBot="1" x14ac:dyDescent="0.35">
      <c r="A42" s="66" t="s">
        <v>102</v>
      </c>
      <c r="B42" s="32"/>
      <c r="C42" s="6"/>
      <c r="D42" s="32">
        <v>4.43</v>
      </c>
      <c r="E42" s="32">
        <v>4.53</v>
      </c>
      <c r="F42" s="5">
        <f t="shared" si="2"/>
        <v>0.10000000000000053</v>
      </c>
      <c r="G42" s="5"/>
      <c r="H42" s="5"/>
      <c r="I42" s="5"/>
      <c r="J42" s="99">
        <f t="shared" si="1"/>
        <v>1.3610000000000073</v>
      </c>
    </row>
    <row r="43" spans="1:10" ht="15.6" thickTop="1" thickBot="1" x14ac:dyDescent="0.35">
      <c r="A43" s="66" t="s">
        <v>103</v>
      </c>
      <c r="B43" s="32"/>
      <c r="C43" s="6"/>
      <c r="D43" s="32">
        <v>30.18</v>
      </c>
      <c r="E43" s="32">
        <v>30.99</v>
      </c>
      <c r="F43" s="5">
        <f t="shared" si="2"/>
        <v>0.80999999999999872</v>
      </c>
      <c r="G43" s="5"/>
      <c r="H43" s="5"/>
      <c r="I43" s="5"/>
      <c r="J43" s="99">
        <f t="shared" si="1"/>
        <v>11.024099999999983</v>
      </c>
    </row>
    <row r="44" spans="1:10" ht="15.6" thickTop="1" thickBot="1" x14ac:dyDescent="0.35">
      <c r="A44" s="66" t="s">
        <v>104</v>
      </c>
      <c r="B44" s="32"/>
      <c r="C44" s="10"/>
      <c r="D44" s="32">
        <v>57.38</v>
      </c>
      <c r="E44" s="32">
        <v>57.98</v>
      </c>
      <c r="F44" s="5">
        <f t="shared" si="2"/>
        <v>0.59999999999999432</v>
      </c>
      <c r="G44" s="5"/>
      <c r="H44" s="5"/>
      <c r="I44" s="5"/>
      <c r="J44" s="99">
        <f t="shared" si="1"/>
        <v>8.165999999999924</v>
      </c>
    </row>
    <row r="45" spans="1:10" ht="15.6" thickTop="1" thickBot="1" x14ac:dyDescent="0.35">
      <c r="A45" s="66" t="s">
        <v>105</v>
      </c>
      <c r="B45" s="32"/>
      <c r="C45" s="10"/>
      <c r="D45" s="32">
        <v>110.05</v>
      </c>
      <c r="E45" s="32">
        <v>113.86</v>
      </c>
      <c r="F45" s="5">
        <f>+E45-D45</f>
        <v>3.8100000000000023</v>
      </c>
      <c r="G45" s="5"/>
      <c r="H45" s="5"/>
      <c r="I45" s="5"/>
      <c r="J45" s="99">
        <f t="shared" si="1"/>
        <v>51.854100000000038</v>
      </c>
    </row>
    <row r="46" spans="1:10" ht="15.6" thickTop="1" thickBot="1" x14ac:dyDescent="0.35">
      <c r="A46" s="66" t="s">
        <v>106</v>
      </c>
      <c r="B46" s="32"/>
      <c r="C46" s="10"/>
      <c r="D46" s="32">
        <v>99.46</v>
      </c>
      <c r="E46" s="32">
        <v>99.68</v>
      </c>
      <c r="F46" s="5">
        <f t="shared" si="2"/>
        <v>0.22000000000001307</v>
      </c>
      <c r="G46" s="5"/>
      <c r="H46" s="5"/>
      <c r="I46" s="5"/>
      <c r="J46" s="99">
        <f t="shared" si="1"/>
        <v>2.9942000000001783</v>
      </c>
    </row>
    <row r="47" spans="1:10" ht="15.6" thickTop="1" thickBot="1" x14ac:dyDescent="0.35">
      <c r="A47" s="66" t="s">
        <v>18</v>
      </c>
      <c r="B47" s="32"/>
      <c r="C47" s="10"/>
      <c r="D47" s="32">
        <v>2.12</v>
      </c>
      <c r="E47" s="32">
        <v>2.29</v>
      </c>
      <c r="F47" s="5">
        <f t="shared" si="2"/>
        <v>0.16999999999999993</v>
      </c>
      <c r="G47" s="5"/>
      <c r="H47" s="5"/>
      <c r="I47" s="5"/>
      <c r="J47" s="99">
        <f t="shared" si="1"/>
        <v>2.3136999999999994</v>
      </c>
    </row>
    <row r="48" spans="1:10" ht="15.6" thickTop="1" thickBot="1" x14ac:dyDescent="0.35">
      <c r="A48" s="66" t="s">
        <v>19</v>
      </c>
      <c r="B48" s="32"/>
      <c r="C48" s="10"/>
      <c r="D48" s="32">
        <v>94.34</v>
      </c>
      <c r="E48" s="32">
        <v>95.08</v>
      </c>
      <c r="F48" s="5">
        <f t="shared" si="2"/>
        <v>0.73999999999999488</v>
      </c>
      <c r="G48" s="5"/>
      <c r="H48" s="5"/>
      <c r="I48" s="5"/>
      <c r="J48" s="99">
        <f t="shared" si="1"/>
        <v>10.071399999999931</v>
      </c>
    </row>
    <row r="49" spans="1:10" ht="15.6" thickTop="1" thickBot="1" x14ac:dyDescent="0.35">
      <c r="A49" s="66" t="s">
        <v>107</v>
      </c>
      <c r="B49" s="32"/>
      <c r="C49" s="10"/>
      <c r="D49" s="32">
        <v>84.5</v>
      </c>
      <c r="E49" s="32">
        <v>86.86</v>
      </c>
      <c r="F49" s="5">
        <f t="shared" si="2"/>
        <v>2.3599999999999994</v>
      </c>
      <c r="G49" s="5"/>
      <c r="H49" s="5"/>
      <c r="I49" s="5"/>
      <c r="J49" s="99">
        <f t="shared" si="1"/>
        <v>32.119599999999998</v>
      </c>
    </row>
    <row r="50" spans="1:10" ht="15.6" thickTop="1" thickBot="1" x14ac:dyDescent="0.35">
      <c r="A50" s="66" t="s">
        <v>108</v>
      </c>
      <c r="B50" s="32"/>
      <c r="C50" s="10"/>
      <c r="D50" s="32">
        <v>7.47</v>
      </c>
      <c r="E50" s="32">
        <v>7.68</v>
      </c>
      <c r="F50" s="5">
        <f t="shared" si="2"/>
        <v>0.20999999999999996</v>
      </c>
      <c r="G50" s="5"/>
      <c r="H50" s="5"/>
      <c r="I50" s="5"/>
      <c r="J50" s="99">
        <f t="shared" si="1"/>
        <v>2.8580999999999999</v>
      </c>
    </row>
    <row r="51" spans="1:10" ht="15.6" thickTop="1" thickBot="1" x14ac:dyDescent="0.35">
      <c r="A51" s="66" t="s">
        <v>20</v>
      </c>
      <c r="B51" s="32"/>
      <c r="C51" s="10"/>
      <c r="D51" s="32">
        <v>62.19</v>
      </c>
      <c r="E51" s="32">
        <v>62.99</v>
      </c>
      <c r="F51" s="5">
        <f t="shared" si="2"/>
        <v>0.80000000000000426</v>
      </c>
      <c r="G51" s="5"/>
      <c r="H51" s="5"/>
      <c r="I51" s="5"/>
      <c r="J51" s="99">
        <f t="shared" si="1"/>
        <v>10.888000000000059</v>
      </c>
    </row>
    <row r="52" spans="1:10" ht="15.6" thickTop="1" thickBot="1" x14ac:dyDescent="0.35">
      <c r="A52" s="66" t="s">
        <v>21</v>
      </c>
      <c r="B52" s="32"/>
      <c r="C52" s="10"/>
      <c r="D52" s="32">
        <v>14.55</v>
      </c>
      <c r="E52" s="32">
        <v>15.08</v>
      </c>
      <c r="F52" s="5">
        <f t="shared" si="2"/>
        <v>0.52999999999999936</v>
      </c>
      <c r="G52" s="5"/>
      <c r="H52" s="5"/>
      <c r="I52" s="5"/>
      <c r="J52" s="99">
        <f t="shared" si="1"/>
        <v>7.2132999999999923</v>
      </c>
    </row>
    <row r="53" spans="1:10" ht="15.6" thickTop="1" thickBot="1" x14ac:dyDescent="0.35">
      <c r="A53" s="66" t="s">
        <v>22</v>
      </c>
      <c r="B53" s="32"/>
      <c r="C53" s="10"/>
      <c r="D53" s="32">
        <v>88.73</v>
      </c>
      <c r="E53" s="32">
        <v>91.62</v>
      </c>
      <c r="F53" s="5">
        <f t="shared" si="2"/>
        <v>2.8900000000000006</v>
      </c>
      <c r="G53" s="5"/>
      <c r="H53" s="5"/>
      <c r="I53" s="5"/>
      <c r="J53" s="99">
        <f t="shared" si="1"/>
        <v>39.332900000000009</v>
      </c>
    </row>
    <row r="54" spans="1:10" ht="15.6" thickTop="1" thickBot="1" x14ac:dyDescent="0.35">
      <c r="A54" s="66" t="s">
        <v>23</v>
      </c>
      <c r="B54" s="32"/>
      <c r="C54" s="10"/>
      <c r="D54" s="32">
        <v>20.41</v>
      </c>
      <c r="E54" s="32">
        <v>20.71</v>
      </c>
      <c r="F54" s="5">
        <f t="shared" si="2"/>
        <v>0.30000000000000071</v>
      </c>
      <c r="G54" s="5"/>
      <c r="H54" s="5"/>
      <c r="I54" s="5"/>
      <c r="J54" s="99">
        <f t="shared" si="1"/>
        <v>4.08300000000001</v>
      </c>
    </row>
    <row r="55" spans="1:10" ht="15.6" thickTop="1" thickBot="1" x14ac:dyDescent="0.35">
      <c r="A55" s="66" t="s">
        <v>24</v>
      </c>
      <c r="B55" s="32"/>
      <c r="C55" s="10"/>
      <c r="D55" s="32">
        <v>18.09</v>
      </c>
      <c r="E55" s="32">
        <v>18.600000000000001</v>
      </c>
      <c r="F55" s="5">
        <f t="shared" si="2"/>
        <v>0.51000000000000156</v>
      </c>
      <c r="G55" s="5"/>
      <c r="H55" s="5"/>
      <c r="I55" s="5"/>
      <c r="J55" s="99">
        <f t="shared" si="1"/>
        <v>6.9411000000000218</v>
      </c>
    </row>
    <row r="56" spans="1:10" ht="15.6" thickTop="1" thickBot="1" x14ac:dyDescent="0.35">
      <c r="A56" s="66" t="s">
        <v>25</v>
      </c>
      <c r="B56" s="32"/>
      <c r="C56" s="10"/>
      <c r="D56" s="32">
        <v>4.7</v>
      </c>
      <c r="E56" s="32">
        <v>5.28</v>
      </c>
      <c r="F56" s="5">
        <f t="shared" si="2"/>
        <v>0.58000000000000007</v>
      </c>
      <c r="G56" s="5"/>
      <c r="H56" s="5"/>
      <c r="I56" s="5"/>
      <c r="J56" s="99">
        <f t="shared" si="1"/>
        <v>7.8938000000000015</v>
      </c>
    </row>
    <row r="57" spans="1:10" ht="15.6" thickTop="1" thickBot="1" x14ac:dyDescent="0.35">
      <c r="A57" s="66" t="s">
        <v>26</v>
      </c>
      <c r="B57" s="32"/>
      <c r="C57" s="10"/>
      <c r="D57" s="32">
        <v>33.840000000000003</v>
      </c>
      <c r="E57" s="32">
        <v>34.770000000000003</v>
      </c>
      <c r="F57" s="5">
        <f t="shared" si="2"/>
        <v>0.92999999999999972</v>
      </c>
      <c r="G57" s="5"/>
      <c r="H57" s="5"/>
      <c r="I57" s="5"/>
      <c r="J57" s="99">
        <f t="shared" si="1"/>
        <v>12.657299999999998</v>
      </c>
    </row>
    <row r="58" spans="1:10" ht="15.6" thickTop="1" thickBot="1" x14ac:dyDescent="0.35">
      <c r="A58" s="66" t="s">
        <v>27</v>
      </c>
      <c r="B58" s="32"/>
      <c r="C58" s="10"/>
      <c r="D58" s="32">
        <v>47.64</v>
      </c>
      <c r="E58" s="32">
        <v>47.64</v>
      </c>
      <c r="F58" s="5">
        <f t="shared" si="2"/>
        <v>0</v>
      </c>
      <c r="G58" s="5"/>
      <c r="H58" s="5"/>
      <c r="I58" s="5"/>
      <c r="J58" s="99">
        <f t="shared" si="1"/>
        <v>0</v>
      </c>
    </row>
    <row r="59" spans="1:10" ht="15.6" thickTop="1" thickBot="1" x14ac:dyDescent="0.35">
      <c r="A59" s="66" t="s">
        <v>109</v>
      </c>
      <c r="B59" s="32"/>
      <c r="C59" s="10"/>
      <c r="D59" s="32">
        <v>1.68</v>
      </c>
      <c r="E59" s="32">
        <v>1.68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0" ht="15.6" thickTop="1" thickBot="1" x14ac:dyDescent="0.35">
      <c r="A60" s="66" t="s">
        <v>28</v>
      </c>
      <c r="B60" s="32"/>
      <c r="C60" s="10"/>
      <c r="D60" s="32">
        <v>12.15</v>
      </c>
      <c r="E60" s="32">
        <v>12.29</v>
      </c>
      <c r="F60" s="5">
        <f t="shared" si="2"/>
        <v>0.13999999999999879</v>
      </c>
      <c r="G60" s="5"/>
      <c r="H60" s="5"/>
      <c r="I60" s="5"/>
      <c r="J60" s="99">
        <f t="shared" si="1"/>
        <v>1.9053999999999838</v>
      </c>
    </row>
    <row r="61" spans="1:10" ht="15.6" thickTop="1" thickBot="1" x14ac:dyDescent="0.35">
      <c r="A61" s="66" t="s">
        <v>29</v>
      </c>
      <c r="B61" s="32"/>
      <c r="C61" s="10"/>
      <c r="D61" s="32">
        <v>37.04</v>
      </c>
      <c r="E61" s="32">
        <v>37.950000000000003</v>
      </c>
      <c r="F61" s="5">
        <f t="shared" si="2"/>
        <v>0.91000000000000369</v>
      </c>
      <c r="G61" s="5"/>
      <c r="H61" s="5"/>
      <c r="I61" s="5"/>
      <c r="J61" s="99">
        <f t="shared" si="1"/>
        <v>12.385100000000051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42.21</v>
      </c>
      <c r="E63" s="32">
        <v>45.3</v>
      </c>
      <c r="F63" s="5">
        <f t="shared" si="2"/>
        <v>3.0899999999999963</v>
      </c>
      <c r="G63" s="5"/>
      <c r="H63" s="5"/>
      <c r="I63" s="5"/>
      <c r="J63" s="99">
        <f t="shared" si="1"/>
        <v>42.054899999999954</v>
      </c>
    </row>
    <row r="64" spans="1:10" ht="15.6" thickTop="1" thickBot="1" x14ac:dyDescent="0.35">
      <c r="A64" s="66" t="s">
        <v>32</v>
      </c>
      <c r="B64" s="32"/>
      <c r="C64" s="10"/>
      <c r="D64" s="32">
        <v>49.61</v>
      </c>
      <c r="E64" s="32">
        <v>50.12</v>
      </c>
      <c r="F64" s="5">
        <f t="shared" si="2"/>
        <v>0.50999999999999801</v>
      </c>
      <c r="G64" s="5"/>
      <c r="H64" s="5"/>
      <c r="I64" s="5"/>
      <c r="J64" s="99">
        <f t="shared" si="1"/>
        <v>6.9410999999999738</v>
      </c>
    </row>
    <row r="65" spans="1:10" ht="15.6" thickTop="1" thickBot="1" x14ac:dyDescent="0.35">
      <c r="A65" s="66" t="s">
        <v>33</v>
      </c>
      <c r="B65" s="32"/>
      <c r="C65" s="10"/>
      <c r="D65" s="32">
        <v>28.6</v>
      </c>
      <c r="E65" s="32">
        <v>29.19</v>
      </c>
      <c r="F65" s="5">
        <f t="shared" si="2"/>
        <v>0.58999999999999986</v>
      </c>
      <c r="G65" s="5"/>
      <c r="H65" s="5"/>
      <c r="I65" s="5"/>
      <c r="J65" s="99">
        <f t="shared" si="1"/>
        <v>8.0298999999999996</v>
      </c>
    </row>
    <row r="66" spans="1:10" ht="15.6" thickTop="1" thickBot="1" x14ac:dyDescent="0.35">
      <c r="A66" s="66" t="s">
        <v>34</v>
      </c>
      <c r="B66" s="32"/>
      <c r="C66" s="10"/>
      <c r="D66" s="32">
        <v>23.82</v>
      </c>
      <c r="E66" s="32">
        <v>24.05</v>
      </c>
      <c r="F66" s="5">
        <f t="shared" si="2"/>
        <v>0.23000000000000043</v>
      </c>
      <c r="G66" s="5"/>
      <c r="H66" s="5"/>
      <c r="I66" s="5"/>
      <c r="J66" s="99">
        <f t="shared" si="1"/>
        <v>3.1303000000000063</v>
      </c>
    </row>
    <row r="67" spans="1:10" ht="15.6" thickTop="1" thickBot="1" x14ac:dyDescent="0.35">
      <c r="A67" s="66" t="s">
        <v>110</v>
      </c>
      <c r="B67" s="32"/>
      <c r="C67" s="10"/>
      <c r="D67" s="32">
        <v>1.67</v>
      </c>
      <c r="E67" s="32">
        <v>1.67</v>
      </c>
      <c r="F67" s="5">
        <f t="shared" si="2"/>
        <v>0</v>
      </c>
      <c r="G67" s="5"/>
      <c r="H67" s="5"/>
      <c r="I67" s="5"/>
      <c r="J67" s="99">
        <f t="shared" si="1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64.92</v>
      </c>
      <c r="E68" s="32">
        <v>65.72</v>
      </c>
      <c r="F68" s="5">
        <f t="shared" si="2"/>
        <v>0.79999999999999716</v>
      </c>
      <c r="G68" s="5"/>
      <c r="H68" s="5"/>
      <c r="I68" s="5"/>
      <c r="J68" s="99">
        <f t="shared" si="1"/>
        <v>10.887999999999963</v>
      </c>
    </row>
    <row r="69" spans="1:10" ht="15.6" thickTop="1" thickBot="1" x14ac:dyDescent="0.35">
      <c r="A69" s="66" t="s">
        <v>111</v>
      </c>
      <c r="B69" s="32"/>
      <c r="C69" s="10"/>
      <c r="D69" s="32">
        <v>2.35</v>
      </c>
      <c r="E69" s="32">
        <v>2.4700000000000002</v>
      </c>
      <c r="F69" s="5">
        <f t="shared" si="2"/>
        <v>0.12000000000000011</v>
      </c>
      <c r="G69" s="5"/>
      <c r="H69" s="5"/>
      <c r="I69" s="5"/>
      <c r="J69" s="99">
        <f t="shared" si="1"/>
        <v>1.6332000000000015</v>
      </c>
    </row>
    <row r="70" spans="1:10" ht="15.6" thickTop="1" thickBot="1" x14ac:dyDescent="0.35">
      <c r="A70" s="66" t="s">
        <v>36</v>
      </c>
      <c r="B70" s="32"/>
      <c r="C70" s="10"/>
      <c r="D70" s="32">
        <v>60.04</v>
      </c>
      <c r="E70" s="32">
        <v>60.47</v>
      </c>
      <c r="F70" s="5">
        <f t="shared" si="2"/>
        <v>0.42999999999999972</v>
      </c>
      <c r="G70" s="5"/>
      <c r="H70" s="5"/>
      <c r="I70" s="5"/>
      <c r="J70" s="99">
        <f t="shared" si="1"/>
        <v>5.8522999999999969</v>
      </c>
    </row>
    <row r="71" spans="1:10" ht="15.6" thickTop="1" thickBot="1" x14ac:dyDescent="0.35">
      <c r="A71" s="66" t="s">
        <v>37</v>
      </c>
      <c r="B71" s="32"/>
      <c r="C71" s="10"/>
      <c r="D71" s="32">
        <v>25.78</v>
      </c>
      <c r="E71" s="32">
        <v>25.94</v>
      </c>
      <c r="F71" s="5">
        <f t="shared" si="2"/>
        <v>0.16000000000000014</v>
      </c>
      <c r="G71" s="5"/>
      <c r="H71" s="5"/>
      <c r="I71" s="5"/>
      <c r="J71" s="99">
        <f t="shared" si="1"/>
        <v>2.1776000000000022</v>
      </c>
    </row>
    <row r="72" spans="1:10" ht="15.6" thickTop="1" thickBot="1" x14ac:dyDescent="0.35">
      <c r="A72" s="66" t="s">
        <v>38</v>
      </c>
      <c r="B72" s="32"/>
      <c r="C72" s="10"/>
      <c r="D72" s="32">
        <v>4.21</v>
      </c>
      <c r="E72" s="32">
        <v>4.21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4.4000000000000004</v>
      </c>
      <c r="E74" s="32">
        <v>4.4000000000000004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1.27</v>
      </c>
      <c r="E75" s="32">
        <v>1.27</v>
      </c>
      <c r="F75" s="5">
        <f t="shared" si="2"/>
        <v>0</v>
      </c>
      <c r="G75" s="5"/>
      <c r="H75" s="5"/>
      <c r="I75" s="5"/>
      <c r="J75" s="99">
        <f t="shared" si="1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24.35</v>
      </c>
      <c r="E76" s="32">
        <v>25.4</v>
      </c>
      <c r="F76" s="5">
        <f t="shared" si="2"/>
        <v>1.0499999999999972</v>
      </c>
      <c r="G76" s="5"/>
      <c r="H76" s="5"/>
      <c r="I76" s="5"/>
      <c r="J76" s="99">
        <f t="shared" si="1"/>
        <v>14.290499999999962</v>
      </c>
    </row>
    <row r="77" spans="1:10" ht="15.6" thickTop="1" thickBot="1" x14ac:dyDescent="0.35">
      <c r="A77" s="66" t="s">
        <v>114</v>
      </c>
      <c r="B77" s="32"/>
      <c r="C77" s="10"/>
      <c r="D77" s="32">
        <v>10.17</v>
      </c>
      <c r="E77" s="32">
        <v>10.17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3.45</v>
      </c>
      <c r="E78" s="32">
        <v>3.45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5.71</v>
      </c>
      <c r="E79" s="32">
        <v>5.71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5.39</v>
      </c>
      <c r="E80" s="32">
        <v>5.48</v>
      </c>
      <c r="F80" s="5">
        <f t="shared" si="2"/>
        <v>9.0000000000000746E-2</v>
      </c>
      <c r="G80" s="5"/>
      <c r="H80" s="5"/>
      <c r="I80" s="5"/>
      <c r="J80" s="99">
        <f t="shared" si="1"/>
        <v>1.2249000000000103</v>
      </c>
    </row>
    <row r="81" spans="1:11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1.57</v>
      </c>
      <c r="E82" s="32">
        <v>1.57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560.73550000000012</v>
      </c>
    </row>
    <row r="83" spans="1:11" x14ac:dyDescent="0.3">
      <c r="A83" s="68" t="s">
        <v>43</v>
      </c>
      <c r="B83" s="32"/>
      <c r="C83" s="10"/>
      <c r="D83" s="32">
        <v>317.89</v>
      </c>
      <c r="E83" s="32">
        <v>326.16000000000003</v>
      </c>
      <c r="F83" s="5">
        <f t="shared" si="2"/>
        <v>8.2700000000000387</v>
      </c>
      <c r="G83" s="5"/>
      <c r="H83" s="5"/>
      <c r="I83" s="5"/>
      <c r="J83" s="7">
        <f>+F83*H$5</f>
        <v>29.416094642857281</v>
      </c>
    </row>
    <row r="84" spans="1:11" x14ac:dyDescent="0.3">
      <c r="A84" s="68" t="s">
        <v>44</v>
      </c>
      <c r="B84" s="32"/>
      <c r="C84" s="10"/>
      <c r="D84" s="32">
        <v>332.38</v>
      </c>
      <c r="E84" s="32">
        <v>336.88</v>
      </c>
      <c r="F84" s="5">
        <f t="shared" si="2"/>
        <v>4.5</v>
      </c>
      <c r="G84" s="33"/>
      <c r="H84" s="5"/>
      <c r="I84" s="5"/>
      <c r="J84" s="7">
        <f t="shared" ref="J84:J147" si="3">+F84*H$5</f>
        <v>16.006339285714287</v>
      </c>
    </row>
    <row r="85" spans="1:11" x14ac:dyDescent="0.3">
      <c r="A85" s="68" t="s">
        <v>118</v>
      </c>
      <c r="B85" s="32"/>
      <c r="C85" s="10"/>
      <c r="D85" s="32">
        <v>441.42</v>
      </c>
      <c r="E85" s="32">
        <v>452.42</v>
      </c>
      <c r="F85" s="5">
        <f t="shared" si="2"/>
        <v>11</v>
      </c>
      <c r="G85" s="33"/>
      <c r="H85" s="5"/>
      <c r="I85" s="5"/>
      <c r="J85" s="7">
        <f t="shared" si="3"/>
        <v>39.126607142857146</v>
      </c>
    </row>
    <row r="86" spans="1:11" x14ac:dyDescent="0.3">
      <c r="A86" s="68" t="s">
        <v>119</v>
      </c>
      <c r="B86" s="32"/>
      <c r="C86" s="10"/>
      <c r="D86" s="32">
        <v>147.9</v>
      </c>
      <c r="E86" s="32">
        <v>151.02000000000001</v>
      </c>
      <c r="F86" s="5">
        <f t="shared" si="2"/>
        <v>3.1200000000000045</v>
      </c>
      <c r="G86" s="33"/>
      <c r="H86" s="5"/>
      <c r="I86" s="5"/>
      <c r="J86" s="7">
        <f t="shared" si="3"/>
        <v>11.097728571428588</v>
      </c>
    </row>
    <row r="87" spans="1:11" x14ac:dyDescent="0.3">
      <c r="A87" s="68" t="s">
        <v>45</v>
      </c>
      <c r="B87" s="32"/>
      <c r="C87" s="10"/>
      <c r="D87" s="32">
        <v>250.31</v>
      </c>
      <c r="E87" s="32">
        <v>254.85</v>
      </c>
      <c r="F87" s="5">
        <f t="shared" si="2"/>
        <v>4.539999999999992</v>
      </c>
      <c r="G87" s="33"/>
      <c r="H87" s="5"/>
      <c r="I87" s="5"/>
      <c r="J87" s="7">
        <f t="shared" si="3"/>
        <v>16.148617857142828</v>
      </c>
    </row>
    <row r="88" spans="1:11" x14ac:dyDescent="0.3">
      <c r="A88" s="68" t="s">
        <v>46</v>
      </c>
      <c r="B88" s="32"/>
      <c r="C88" s="10"/>
      <c r="D88" s="32">
        <v>448.82</v>
      </c>
      <c r="E88" s="32">
        <v>452.45</v>
      </c>
      <c r="F88" s="5">
        <f t="shared" si="2"/>
        <v>3.6299999999999955</v>
      </c>
      <c r="G88" s="33"/>
      <c r="H88" s="5"/>
      <c r="I88" s="5"/>
      <c r="J88" s="7">
        <f t="shared" si="3"/>
        <v>12.911780357142842</v>
      </c>
    </row>
    <row r="89" spans="1:11" x14ac:dyDescent="0.3">
      <c r="A89" s="68" t="s">
        <v>47</v>
      </c>
      <c r="B89" s="32"/>
      <c r="C89" s="10"/>
      <c r="D89" s="32">
        <v>128.82</v>
      </c>
      <c r="E89" s="32">
        <v>133.31</v>
      </c>
      <c r="F89" s="5">
        <f t="shared" si="2"/>
        <v>4.4900000000000091</v>
      </c>
      <c r="G89" s="33"/>
      <c r="H89" s="5"/>
      <c r="I89" s="5"/>
      <c r="J89" s="7">
        <f t="shared" si="3"/>
        <v>15.970769642857176</v>
      </c>
    </row>
    <row r="90" spans="1:11" x14ac:dyDescent="0.3">
      <c r="A90" s="68" t="s">
        <v>48</v>
      </c>
      <c r="B90" s="32"/>
      <c r="C90" s="10"/>
      <c r="D90" s="32">
        <v>412.35</v>
      </c>
      <c r="E90" s="32">
        <v>419.25</v>
      </c>
      <c r="F90" s="5">
        <f t="shared" si="2"/>
        <v>6.8999999999999773</v>
      </c>
      <c r="G90" s="33"/>
      <c r="H90" s="5"/>
      <c r="I90" s="5"/>
      <c r="J90" s="7">
        <f t="shared" si="3"/>
        <v>24.543053571428491</v>
      </c>
    </row>
    <row r="91" spans="1:11" x14ac:dyDescent="0.3">
      <c r="A91" s="68" t="s">
        <v>49</v>
      </c>
      <c r="B91" s="32"/>
      <c r="C91" s="10"/>
      <c r="D91" s="32">
        <v>496.78</v>
      </c>
      <c r="E91" s="32">
        <v>506.72</v>
      </c>
      <c r="F91" s="5">
        <f t="shared" si="2"/>
        <v>9.9400000000000546</v>
      </c>
      <c r="G91" s="33"/>
      <c r="H91" s="5"/>
      <c r="I91" s="5"/>
      <c r="J91" s="7">
        <f t="shared" si="3"/>
        <v>35.356225000000194</v>
      </c>
    </row>
    <row r="92" spans="1:11" x14ac:dyDescent="0.3">
      <c r="A92" s="68" t="s">
        <v>50</v>
      </c>
      <c r="B92" s="32"/>
      <c r="C92" s="10"/>
      <c r="D92" s="32">
        <v>647.79999999999995</v>
      </c>
      <c r="E92" s="32">
        <v>656.59</v>
      </c>
      <c r="F92" s="5">
        <f t="shared" si="2"/>
        <v>8.7900000000000773</v>
      </c>
      <c r="G92" s="33"/>
      <c r="H92" s="5"/>
      <c r="I92" s="5"/>
      <c r="J92" s="7">
        <f t="shared" si="3"/>
        <v>31.265716071428848</v>
      </c>
    </row>
    <row r="93" spans="1:11" x14ac:dyDescent="0.3">
      <c r="A93" s="68" t="s">
        <v>51</v>
      </c>
      <c r="B93" s="32"/>
      <c r="C93" s="10"/>
      <c r="D93" s="32">
        <v>255.59</v>
      </c>
      <c r="E93" s="32">
        <v>260.41000000000003</v>
      </c>
      <c r="F93" s="5">
        <f t="shared" si="2"/>
        <v>4.8200000000000216</v>
      </c>
      <c r="G93" s="33"/>
      <c r="H93" s="5"/>
      <c r="I93" s="5"/>
      <c r="J93" s="7">
        <f t="shared" si="3"/>
        <v>17.144567857142935</v>
      </c>
    </row>
    <row r="94" spans="1:11" x14ac:dyDescent="0.3">
      <c r="A94" s="68" t="s">
        <v>52</v>
      </c>
      <c r="B94" s="32"/>
      <c r="C94" s="10"/>
      <c r="D94" s="32">
        <v>200.22</v>
      </c>
      <c r="E94" s="32">
        <v>200.89</v>
      </c>
      <c r="F94" s="5">
        <f t="shared" si="2"/>
        <v>0.66999999999998749</v>
      </c>
      <c r="G94" s="33"/>
      <c r="H94" s="5"/>
      <c r="I94" s="5"/>
      <c r="J94" s="7">
        <f t="shared" si="3"/>
        <v>2.3831660714285272</v>
      </c>
    </row>
    <row r="95" spans="1:11" x14ac:dyDescent="0.3">
      <c r="A95" s="68" t="s">
        <v>120</v>
      </c>
      <c r="B95" s="32"/>
      <c r="C95" s="10"/>
      <c r="D95" s="32">
        <v>780.78</v>
      </c>
      <c r="E95" s="32">
        <v>795.31</v>
      </c>
      <c r="F95" s="5">
        <f t="shared" si="2"/>
        <v>14.529999999999973</v>
      </c>
      <c r="G95" s="33"/>
      <c r="H95" s="5"/>
      <c r="I95" s="5"/>
      <c r="J95" s="7">
        <f t="shared" si="3"/>
        <v>51.682691071428472</v>
      </c>
    </row>
    <row r="96" spans="1:11" x14ac:dyDescent="0.3">
      <c r="A96" s="68" t="s">
        <v>53</v>
      </c>
      <c r="B96" s="32"/>
      <c r="C96" s="10"/>
      <c r="D96" s="32">
        <v>328.5</v>
      </c>
      <c r="E96" s="32">
        <v>329.26</v>
      </c>
      <c r="F96" s="5">
        <f t="shared" si="2"/>
        <v>0.75999999999999091</v>
      </c>
      <c r="G96" s="33"/>
      <c r="H96" s="5"/>
      <c r="I96" s="5"/>
      <c r="J96" s="7">
        <f t="shared" si="3"/>
        <v>2.703292857142825</v>
      </c>
    </row>
    <row r="97" spans="1:12" x14ac:dyDescent="0.3">
      <c r="A97" s="68" t="s">
        <v>121</v>
      </c>
      <c r="B97" s="32"/>
      <c r="C97" s="10"/>
      <c r="D97" s="32">
        <v>208.15</v>
      </c>
      <c r="E97" s="32">
        <v>212.69</v>
      </c>
      <c r="F97" s="5">
        <f t="shared" ref="F97:F151" si="4">+E97-D97</f>
        <v>4.539999999999992</v>
      </c>
      <c r="G97" s="33"/>
      <c r="H97" s="5"/>
      <c r="I97" s="5"/>
      <c r="J97" s="7">
        <f t="shared" si="3"/>
        <v>16.148617857142828</v>
      </c>
    </row>
    <row r="98" spans="1:12" x14ac:dyDescent="0.3">
      <c r="A98" s="68" t="s">
        <v>54</v>
      </c>
      <c r="B98" s="32"/>
      <c r="C98" s="10"/>
      <c r="D98" s="32">
        <v>197.88</v>
      </c>
      <c r="E98" s="32">
        <v>200.35</v>
      </c>
      <c r="F98" s="5">
        <f t="shared" si="4"/>
        <v>2.4699999999999989</v>
      </c>
      <c r="G98" s="33"/>
      <c r="H98" s="5"/>
      <c r="I98" s="5"/>
      <c r="J98" s="7">
        <f t="shared" si="3"/>
        <v>8.7857017857142825</v>
      </c>
    </row>
    <row r="99" spans="1:12" x14ac:dyDescent="0.3">
      <c r="A99" s="68" t="s">
        <v>55</v>
      </c>
      <c r="B99" s="32"/>
      <c r="C99" s="10"/>
      <c r="D99" s="32">
        <v>285.35000000000002</v>
      </c>
      <c r="E99" s="32">
        <v>289.52</v>
      </c>
      <c r="F99" s="5">
        <f t="shared" si="4"/>
        <v>4.1699999999999591</v>
      </c>
      <c r="G99" s="33"/>
      <c r="H99" s="5"/>
      <c r="I99" s="5"/>
      <c r="J99" s="7">
        <f t="shared" si="3"/>
        <v>14.832541071428427</v>
      </c>
    </row>
    <row r="100" spans="1:12" x14ac:dyDescent="0.3">
      <c r="A100" s="68" t="s">
        <v>122</v>
      </c>
      <c r="B100" s="32"/>
      <c r="C100" s="10"/>
      <c r="D100" s="32">
        <v>404.9</v>
      </c>
      <c r="E100" s="32">
        <v>428.77</v>
      </c>
      <c r="F100" s="5">
        <f t="shared" si="4"/>
        <v>23.870000000000005</v>
      </c>
      <c r="G100" s="33"/>
      <c r="H100" s="5"/>
      <c r="I100" s="5"/>
      <c r="J100" s="7">
        <v>61</v>
      </c>
      <c r="L100">
        <v>65</v>
      </c>
    </row>
    <row r="101" spans="1:12" x14ac:dyDescent="0.3">
      <c r="A101" s="68" t="s">
        <v>56</v>
      </c>
      <c r="B101" s="32"/>
      <c r="C101" s="10"/>
      <c r="D101" s="32">
        <v>306.14999999999998</v>
      </c>
      <c r="E101" s="32">
        <v>310.99</v>
      </c>
      <c r="F101" s="5">
        <f t="shared" si="4"/>
        <v>4.8400000000000318</v>
      </c>
      <c r="G101" s="33"/>
      <c r="H101" s="5"/>
      <c r="I101" s="5"/>
      <c r="J101" s="7">
        <f t="shared" si="3"/>
        <v>17.215707142857255</v>
      </c>
      <c r="L101">
        <v>20</v>
      </c>
    </row>
    <row r="102" spans="1:12" x14ac:dyDescent="0.3">
      <c r="A102" s="66" t="s">
        <v>57</v>
      </c>
      <c r="B102" s="32"/>
      <c r="C102" s="10"/>
      <c r="D102" s="32">
        <v>445.65</v>
      </c>
      <c r="E102" s="32">
        <v>446.48</v>
      </c>
      <c r="F102" s="5">
        <f t="shared" si="4"/>
        <v>0.83000000000004093</v>
      </c>
      <c r="G102" s="33"/>
      <c r="H102" s="5"/>
      <c r="I102" s="5"/>
      <c r="J102" s="7">
        <f t="shared" si="3"/>
        <v>2.9522803571430027</v>
      </c>
    </row>
    <row r="103" spans="1:12" x14ac:dyDescent="0.3">
      <c r="A103" s="66" t="s">
        <v>58</v>
      </c>
      <c r="B103" s="32"/>
      <c r="C103" s="10"/>
      <c r="D103" s="32">
        <v>6.93</v>
      </c>
      <c r="E103" s="32">
        <v>6.93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2" x14ac:dyDescent="0.3">
      <c r="A104" s="68" t="s">
        <v>59</v>
      </c>
      <c r="B104" s="32"/>
      <c r="C104" s="10"/>
      <c r="D104" s="32">
        <v>1149.53</v>
      </c>
      <c r="E104" s="32">
        <v>1166.25</v>
      </c>
      <c r="F104" s="5">
        <f t="shared" si="4"/>
        <v>16.720000000000027</v>
      </c>
      <c r="G104" s="33"/>
      <c r="H104" s="5"/>
      <c r="I104" s="5"/>
      <c r="J104" s="7">
        <f t="shared" si="3"/>
        <v>59.472442857142958</v>
      </c>
    </row>
    <row r="105" spans="1:12" x14ac:dyDescent="0.3">
      <c r="A105" s="68" t="s">
        <v>60</v>
      </c>
      <c r="B105" s="32"/>
      <c r="C105" s="10"/>
      <c r="D105" s="32">
        <v>221.7</v>
      </c>
      <c r="E105" s="32">
        <v>228.92</v>
      </c>
      <c r="F105" s="5">
        <f t="shared" si="4"/>
        <v>7.2199999999999989</v>
      </c>
      <c r="G105" s="33"/>
      <c r="H105" s="5"/>
      <c r="I105" s="5"/>
      <c r="J105" s="7">
        <f t="shared" si="3"/>
        <v>25.681282142857139</v>
      </c>
    </row>
    <row r="106" spans="1:12" x14ac:dyDescent="0.3">
      <c r="A106" s="68" t="s">
        <v>61</v>
      </c>
      <c r="B106" s="32"/>
      <c r="C106" s="10"/>
      <c r="D106" s="32">
        <v>251.05</v>
      </c>
      <c r="E106" s="32">
        <v>260.82</v>
      </c>
      <c r="F106" s="5">
        <f t="shared" si="4"/>
        <v>9.7699999999999818</v>
      </c>
      <c r="G106" s="33"/>
      <c r="H106" s="5"/>
      <c r="I106" s="5"/>
      <c r="J106" s="7">
        <f t="shared" si="3"/>
        <v>34.751541071428505</v>
      </c>
    </row>
    <row r="107" spans="1:12" x14ac:dyDescent="0.3">
      <c r="A107" s="68" t="s">
        <v>62</v>
      </c>
      <c r="B107" s="32"/>
      <c r="C107" s="10"/>
      <c r="D107" s="32">
        <v>822.56</v>
      </c>
      <c r="E107" s="32">
        <v>838.45</v>
      </c>
      <c r="F107" s="5">
        <f t="shared" si="4"/>
        <v>15.8900000000001</v>
      </c>
      <c r="G107" s="33"/>
      <c r="H107" s="5"/>
      <c r="I107" s="5"/>
      <c r="J107" s="7">
        <f t="shared" si="3"/>
        <v>56.52016250000036</v>
      </c>
    </row>
    <row r="108" spans="1:12" x14ac:dyDescent="0.3">
      <c r="A108" s="68" t="s">
        <v>63</v>
      </c>
      <c r="B108" s="32"/>
      <c r="C108" s="10"/>
      <c r="D108" s="32">
        <v>421.08</v>
      </c>
      <c r="E108" s="32">
        <v>428.69</v>
      </c>
      <c r="F108" s="5">
        <f t="shared" si="4"/>
        <v>7.6100000000000136</v>
      </c>
      <c r="G108" s="33"/>
      <c r="H108" s="5"/>
      <c r="I108" s="5"/>
      <c r="J108" s="7">
        <f t="shared" si="3"/>
        <v>27.068498214285764</v>
      </c>
    </row>
    <row r="109" spans="1:12" x14ac:dyDescent="0.3">
      <c r="A109" s="68" t="s">
        <v>123</v>
      </c>
      <c r="B109" s="32"/>
      <c r="C109" s="10"/>
      <c r="D109" s="32">
        <v>249.04</v>
      </c>
      <c r="E109" s="32">
        <v>262.22000000000003</v>
      </c>
      <c r="F109" s="5">
        <f t="shared" si="4"/>
        <v>13.180000000000035</v>
      </c>
      <c r="G109" s="33"/>
      <c r="H109" s="5"/>
      <c r="I109" s="5"/>
      <c r="J109" s="7">
        <f t="shared" si="3"/>
        <v>46.880789285714414</v>
      </c>
    </row>
    <row r="110" spans="1:12" x14ac:dyDescent="0.3">
      <c r="A110" s="68" t="s">
        <v>64</v>
      </c>
      <c r="B110" s="32"/>
      <c r="C110" s="10"/>
      <c r="D110" s="32">
        <v>190.14</v>
      </c>
      <c r="E110" s="32">
        <v>195.03</v>
      </c>
      <c r="F110" s="5">
        <f t="shared" si="4"/>
        <v>4.8900000000000148</v>
      </c>
      <c r="G110" s="33"/>
      <c r="H110" s="5"/>
      <c r="I110" s="5"/>
      <c r="J110" s="7">
        <f t="shared" si="3"/>
        <v>17.393555357142912</v>
      </c>
      <c r="K110" s="149"/>
    </row>
    <row r="111" spans="1:12" x14ac:dyDescent="0.3">
      <c r="A111" s="68" t="s">
        <v>65</v>
      </c>
      <c r="B111" s="32"/>
      <c r="C111" s="10"/>
      <c r="D111" s="32">
        <v>443.88</v>
      </c>
      <c r="E111" s="32">
        <v>464.53</v>
      </c>
      <c r="F111" s="5">
        <f t="shared" si="4"/>
        <v>20.649999999999977</v>
      </c>
      <c r="G111" s="33"/>
      <c r="H111" s="5"/>
      <c r="I111" s="5"/>
      <c r="J111" s="7">
        <f t="shared" si="3"/>
        <v>73.451312499999915</v>
      </c>
    </row>
    <row r="112" spans="1:12" x14ac:dyDescent="0.3">
      <c r="A112" s="68" t="s">
        <v>66</v>
      </c>
      <c r="B112" s="32"/>
      <c r="C112" s="10"/>
      <c r="D112" s="32">
        <v>135.27000000000001</v>
      </c>
      <c r="E112" s="32">
        <v>136.97</v>
      </c>
      <c r="F112" s="5">
        <f t="shared" si="4"/>
        <v>1.6999999999999886</v>
      </c>
      <c r="G112" s="33"/>
      <c r="H112" s="5"/>
      <c r="I112" s="5"/>
      <c r="J112" s="7">
        <f t="shared" si="3"/>
        <v>6.0468392857142454</v>
      </c>
    </row>
    <row r="113" spans="1:10" x14ac:dyDescent="0.3">
      <c r="A113" s="68" t="s">
        <v>124</v>
      </c>
      <c r="B113" s="32"/>
      <c r="C113" s="10"/>
      <c r="D113" s="32">
        <v>97.97</v>
      </c>
      <c r="E113" s="32">
        <v>100.41</v>
      </c>
      <c r="F113" s="5">
        <f t="shared" si="4"/>
        <v>2.4399999999999977</v>
      </c>
      <c r="G113" s="33"/>
      <c r="H113" s="5"/>
      <c r="I113" s="5"/>
      <c r="J113" s="7">
        <f t="shared" si="3"/>
        <v>8.6789928571428501</v>
      </c>
    </row>
    <row r="114" spans="1:10" x14ac:dyDescent="0.3">
      <c r="A114" s="68" t="s">
        <v>67</v>
      </c>
      <c r="B114" s="32"/>
      <c r="C114" s="10"/>
      <c r="D114" s="32">
        <v>181.66</v>
      </c>
      <c r="E114" s="32">
        <v>188.62</v>
      </c>
      <c r="F114" s="5">
        <f t="shared" si="4"/>
        <v>6.960000000000008</v>
      </c>
      <c r="G114" s="33"/>
      <c r="H114" s="5"/>
      <c r="I114" s="5"/>
      <c r="J114" s="7">
        <f t="shared" si="3"/>
        <v>24.756471428571459</v>
      </c>
    </row>
    <row r="115" spans="1:10" x14ac:dyDescent="0.3">
      <c r="A115" s="51" t="s">
        <v>68</v>
      </c>
      <c r="B115" s="32"/>
      <c r="C115" s="51"/>
      <c r="D115" s="9">
        <v>403.58</v>
      </c>
      <c r="E115" s="9">
        <v>411.16</v>
      </c>
      <c r="F115" s="5">
        <f t="shared" si="4"/>
        <v>7.5800000000000409</v>
      </c>
      <c r="G115" s="33"/>
      <c r="H115" s="5"/>
      <c r="I115" s="5"/>
      <c r="J115" s="7">
        <f t="shared" si="3"/>
        <v>26.961789285714431</v>
      </c>
    </row>
    <row r="116" spans="1:10" x14ac:dyDescent="0.3">
      <c r="A116" s="68" t="s">
        <v>125</v>
      </c>
      <c r="B116" s="32"/>
      <c r="C116" s="10"/>
      <c r="D116" s="32">
        <v>464.44</v>
      </c>
      <c r="E116" s="32">
        <v>475.31</v>
      </c>
      <c r="F116" s="5">
        <f t="shared" si="4"/>
        <v>10.870000000000005</v>
      </c>
      <c r="G116" s="33"/>
      <c r="H116" s="5"/>
      <c r="I116" s="5"/>
      <c r="J116" s="7">
        <f t="shared" si="3"/>
        <v>38.664201785714305</v>
      </c>
    </row>
    <row r="117" spans="1:10" x14ac:dyDescent="0.3">
      <c r="A117" s="68" t="s">
        <v>126</v>
      </c>
      <c r="B117" s="9"/>
      <c r="C117" s="10"/>
      <c r="D117" s="32">
        <v>204.09</v>
      </c>
      <c r="E117" s="32">
        <v>208.61</v>
      </c>
      <c r="F117" s="5">
        <f t="shared" si="4"/>
        <v>4.5200000000000102</v>
      </c>
      <c r="G117" s="33"/>
      <c r="H117" s="5"/>
      <c r="I117" s="5"/>
      <c r="J117" s="7">
        <f t="shared" si="3"/>
        <v>16.077478571428607</v>
      </c>
    </row>
    <row r="118" spans="1:10" x14ac:dyDescent="0.3">
      <c r="A118" s="68" t="s">
        <v>69</v>
      </c>
      <c r="B118" s="32"/>
      <c r="C118" s="10"/>
      <c r="D118" s="32">
        <v>172.94</v>
      </c>
      <c r="E118" s="32">
        <v>179.42</v>
      </c>
      <c r="F118" s="5">
        <f t="shared" si="4"/>
        <v>6.4799999999999898</v>
      </c>
      <c r="G118" s="33"/>
      <c r="H118" s="5"/>
      <c r="I118" s="5"/>
      <c r="J118" s="7">
        <f t="shared" si="3"/>
        <v>23.049128571428536</v>
      </c>
    </row>
    <row r="119" spans="1:10" x14ac:dyDescent="0.3">
      <c r="A119" s="68" t="s">
        <v>127</v>
      </c>
      <c r="B119" s="32"/>
      <c r="C119" s="10"/>
      <c r="D119" s="32">
        <v>533.95000000000005</v>
      </c>
      <c r="E119" s="32">
        <v>535.89</v>
      </c>
      <c r="F119" s="5">
        <f t="shared" si="4"/>
        <v>1.9399999999999409</v>
      </c>
      <c r="G119" s="33"/>
      <c r="H119" s="5"/>
      <c r="I119" s="5"/>
      <c r="J119" s="7">
        <f t="shared" si="3"/>
        <v>6.9005107142855042</v>
      </c>
    </row>
    <row r="120" spans="1:10" x14ac:dyDescent="0.3">
      <c r="A120" s="68" t="s">
        <v>128</v>
      </c>
      <c r="B120" s="32"/>
      <c r="C120" s="10"/>
      <c r="D120" s="32">
        <v>457.8</v>
      </c>
      <c r="E120" s="32">
        <v>467.21</v>
      </c>
      <c r="F120" s="5">
        <f t="shared" si="4"/>
        <v>9.4099999999999682</v>
      </c>
      <c r="G120" s="33"/>
      <c r="H120" s="5"/>
      <c r="I120" s="5"/>
      <c r="J120" s="7">
        <f t="shared" si="3"/>
        <v>33.471033928571316</v>
      </c>
    </row>
    <row r="121" spans="1:10" x14ac:dyDescent="0.3">
      <c r="A121" s="68" t="s">
        <v>129</v>
      </c>
      <c r="B121" s="32"/>
      <c r="C121" s="10"/>
      <c r="D121" s="32">
        <v>292.72000000000003</v>
      </c>
      <c r="E121" s="32">
        <v>299.89</v>
      </c>
      <c r="F121" s="5">
        <f t="shared" si="4"/>
        <v>7.1699999999999591</v>
      </c>
      <c r="G121" s="33"/>
      <c r="H121" s="5"/>
      <c r="I121" s="5"/>
      <c r="J121" s="7">
        <f t="shared" si="3"/>
        <v>25.503433928571283</v>
      </c>
    </row>
    <row r="122" spans="1:10" x14ac:dyDescent="0.3">
      <c r="A122" s="68" t="s">
        <v>70</v>
      </c>
      <c r="B122" s="32"/>
      <c r="C122" s="10"/>
      <c r="D122" s="32">
        <v>142.01</v>
      </c>
      <c r="E122" s="32">
        <v>142.01</v>
      </c>
      <c r="F122" s="5">
        <f t="shared" si="4"/>
        <v>0</v>
      </c>
      <c r="G122" s="33"/>
      <c r="H122" s="5"/>
      <c r="I122" s="5"/>
      <c r="J122" s="7">
        <f t="shared" si="3"/>
        <v>0</v>
      </c>
    </row>
    <row r="123" spans="1:10" x14ac:dyDescent="0.3">
      <c r="A123" s="68" t="s">
        <v>71</v>
      </c>
      <c r="B123" s="32"/>
      <c r="C123" s="10"/>
      <c r="D123" s="32">
        <v>397.21</v>
      </c>
      <c r="E123" s="32">
        <v>398.58</v>
      </c>
      <c r="F123" s="5">
        <f t="shared" si="4"/>
        <v>1.3700000000000045</v>
      </c>
      <c r="G123" s="33"/>
      <c r="H123" s="5"/>
      <c r="I123" s="5"/>
      <c r="J123" s="7">
        <f t="shared" si="3"/>
        <v>4.8730410714285881</v>
      </c>
    </row>
    <row r="124" spans="1:10" x14ac:dyDescent="0.3">
      <c r="A124" s="68" t="s">
        <v>130</v>
      </c>
      <c r="B124" s="32"/>
      <c r="C124" s="10"/>
      <c r="D124" s="32">
        <v>155.31</v>
      </c>
      <c r="E124" s="32">
        <v>162.88999999999999</v>
      </c>
      <c r="F124" s="5">
        <f t="shared" si="4"/>
        <v>7.5799999999999841</v>
      </c>
      <c r="G124" s="33"/>
      <c r="H124" s="5"/>
      <c r="I124" s="5"/>
      <c r="J124" s="7">
        <f t="shared" si="3"/>
        <v>26.961789285714229</v>
      </c>
    </row>
    <row r="125" spans="1:10" x14ac:dyDescent="0.3">
      <c r="A125" s="68" t="s">
        <v>131</v>
      </c>
      <c r="B125" s="32"/>
      <c r="C125" s="10"/>
      <c r="D125" s="32">
        <v>82.65</v>
      </c>
      <c r="E125" s="32">
        <v>86.82</v>
      </c>
      <c r="F125" s="5">
        <f t="shared" si="4"/>
        <v>4.1699999999999875</v>
      </c>
      <c r="G125" s="33"/>
      <c r="H125" s="5"/>
      <c r="I125" s="5"/>
      <c r="J125" s="7">
        <f t="shared" si="3"/>
        <v>14.832541071428528</v>
      </c>
    </row>
    <row r="126" spans="1:10" x14ac:dyDescent="0.3">
      <c r="A126" s="68" t="s">
        <v>72</v>
      </c>
      <c r="B126" s="32"/>
      <c r="C126" s="10"/>
      <c r="D126" s="32">
        <v>149.62</v>
      </c>
      <c r="E126" s="32">
        <v>149.72999999999999</v>
      </c>
      <c r="F126" s="5">
        <f t="shared" si="4"/>
        <v>0.10999999999998522</v>
      </c>
      <c r="G126" s="33"/>
      <c r="H126" s="5"/>
      <c r="I126" s="5"/>
      <c r="J126" s="7">
        <f t="shared" si="3"/>
        <v>0.39126607142851888</v>
      </c>
    </row>
    <row r="127" spans="1:10" x14ac:dyDescent="0.3">
      <c r="A127" s="68" t="s">
        <v>73</v>
      </c>
      <c r="B127" s="32"/>
      <c r="C127" s="10"/>
      <c r="D127" s="32">
        <v>637.79999999999995</v>
      </c>
      <c r="E127" s="32">
        <v>650.08000000000004</v>
      </c>
      <c r="F127" s="5">
        <f t="shared" si="4"/>
        <v>12.280000000000086</v>
      </c>
      <c r="G127" s="33"/>
      <c r="H127" s="5"/>
      <c r="I127" s="5"/>
      <c r="J127" s="7">
        <f t="shared" si="3"/>
        <v>43.679521428571739</v>
      </c>
    </row>
    <row r="128" spans="1:10" x14ac:dyDescent="0.3">
      <c r="A128" s="68" t="s">
        <v>74</v>
      </c>
      <c r="B128" s="32"/>
      <c r="C128" s="10"/>
      <c r="D128" s="32">
        <v>374.11</v>
      </c>
      <c r="E128" s="32">
        <v>384.93</v>
      </c>
      <c r="F128" s="5">
        <f t="shared" si="4"/>
        <v>10.819999999999993</v>
      </c>
      <c r="G128" s="33"/>
      <c r="H128" s="5"/>
      <c r="I128" s="5"/>
      <c r="J128" s="7">
        <f t="shared" si="3"/>
        <v>38.486353571428545</v>
      </c>
    </row>
    <row r="129" spans="1:10" x14ac:dyDescent="0.3">
      <c r="A129" s="68" t="s">
        <v>132</v>
      </c>
      <c r="B129" s="32"/>
      <c r="C129" s="10"/>
      <c r="D129" s="32">
        <v>76.89</v>
      </c>
      <c r="E129" s="32">
        <v>78.900000000000006</v>
      </c>
      <c r="F129" s="5">
        <f t="shared" si="4"/>
        <v>2.0100000000000051</v>
      </c>
      <c r="G129" s="33"/>
      <c r="H129" s="5"/>
      <c r="I129" s="5"/>
      <c r="J129" s="7">
        <f t="shared" si="3"/>
        <v>7.1494982142857326</v>
      </c>
    </row>
    <row r="130" spans="1:10" x14ac:dyDescent="0.3">
      <c r="A130" s="68" t="s">
        <v>133</v>
      </c>
      <c r="B130" s="32"/>
      <c r="C130" s="10"/>
      <c r="D130" s="32">
        <v>170.73</v>
      </c>
      <c r="E130" s="32">
        <v>176.06</v>
      </c>
      <c r="F130" s="5">
        <f t="shared" si="4"/>
        <v>5.3300000000000125</v>
      </c>
      <c r="G130" s="33"/>
      <c r="H130" s="5"/>
      <c r="I130" s="5"/>
      <c r="J130" s="7">
        <f t="shared" si="3"/>
        <v>18.958619642857187</v>
      </c>
    </row>
    <row r="131" spans="1:10" x14ac:dyDescent="0.3">
      <c r="A131" s="68" t="s">
        <v>75</v>
      </c>
      <c r="B131" s="32"/>
      <c r="C131" s="10"/>
      <c r="D131" s="32">
        <v>214.55</v>
      </c>
      <c r="E131" s="32">
        <v>216.53</v>
      </c>
      <c r="F131" s="5">
        <f t="shared" si="4"/>
        <v>1.9799999999999898</v>
      </c>
      <c r="G131" s="33"/>
      <c r="H131" s="5"/>
      <c r="I131" s="5"/>
      <c r="J131" s="7">
        <f t="shared" si="3"/>
        <v>7.0427892857142496</v>
      </c>
    </row>
    <row r="132" spans="1:10" x14ac:dyDescent="0.3">
      <c r="A132" s="68" t="s">
        <v>134</v>
      </c>
      <c r="B132" s="32"/>
      <c r="C132" s="10"/>
      <c r="D132" s="32">
        <v>203.28</v>
      </c>
      <c r="E132" s="32">
        <v>212.02</v>
      </c>
      <c r="F132" s="5">
        <f t="shared" si="4"/>
        <v>8.7400000000000091</v>
      </c>
      <c r="G132" s="33"/>
      <c r="H132" s="5"/>
      <c r="I132" s="5"/>
      <c r="J132" s="7">
        <f t="shared" si="3"/>
        <v>31.087867857142889</v>
      </c>
    </row>
    <row r="133" spans="1:10" x14ac:dyDescent="0.3">
      <c r="A133" s="68" t="s">
        <v>135</v>
      </c>
      <c r="B133" s="32"/>
      <c r="C133" s="10"/>
      <c r="D133" s="32">
        <v>273.47000000000003</v>
      </c>
      <c r="E133" s="32">
        <v>275.29000000000002</v>
      </c>
      <c r="F133" s="5">
        <f t="shared" si="4"/>
        <v>1.8199999999999932</v>
      </c>
      <c r="G133" s="33"/>
      <c r="H133" s="5"/>
      <c r="I133" s="5"/>
      <c r="J133" s="7">
        <f t="shared" si="3"/>
        <v>6.4736749999999761</v>
      </c>
    </row>
    <row r="134" spans="1:10" x14ac:dyDescent="0.3">
      <c r="A134" s="68" t="s">
        <v>76</v>
      </c>
      <c r="B134" s="32"/>
      <c r="C134" s="10"/>
      <c r="D134" s="32">
        <v>82.32</v>
      </c>
      <c r="E134" s="32">
        <v>83.88</v>
      </c>
      <c r="F134" s="5">
        <f t="shared" si="4"/>
        <v>1.5600000000000023</v>
      </c>
      <c r="G134" s="33"/>
      <c r="H134" s="5"/>
      <c r="I134" s="5"/>
      <c r="J134" s="7">
        <f t="shared" si="3"/>
        <v>5.548864285714294</v>
      </c>
    </row>
    <row r="135" spans="1:10" x14ac:dyDescent="0.3">
      <c r="A135" s="68" t="s">
        <v>136</v>
      </c>
      <c r="B135" s="32"/>
      <c r="C135" s="10"/>
      <c r="D135" s="32">
        <v>469.86</v>
      </c>
      <c r="E135" s="32">
        <v>479.56</v>
      </c>
      <c r="F135" s="5">
        <f t="shared" si="4"/>
        <v>9.6999999999999886</v>
      </c>
      <c r="G135" s="33"/>
      <c r="H135" s="5"/>
      <c r="I135" s="5"/>
      <c r="J135" s="7">
        <f t="shared" si="3"/>
        <v>34.502553571428528</v>
      </c>
    </row>
    <row r="136" spans="1:10" x14ac:dyDescent="0.3">
      <c r="A136" s="68" t="s">
        <v>137</v>
      </c>
      <c r="B136" s="32"/>
      <c r="C136" s="10"/>
      <c r="D136" s="32">
        <v>209.13</v>
      </c>
      <c r="E136" s="32">
        <v>210.21</v>
      </c>
      <c r="F136" s="5">
        <f t="shared" si="4"/>
        <v>1.0800000000000125</v>
      </c>
      <c r="G136" s="33"/>
      <c r="H136" s="5"/>
      <c r="I136" s="5"/>
      <c r="J136" s="7">
        <f t="shared" si="3"/>
        <v>3.8415214285714732</v>
      </c>
    </row>
    <row r="137" spans="1:10" x14ac:dyDescent="0.3">
      <c r="A137" s="68" t="s">
        <v>77</v>
      </c>
      <c r="B137" s="32"/>
      <c r="C137" s="10"/>
      <c r="D137" s="32">
        <v>304.82</v>
      </c>
      <c r="E137" s="32">
        <v>312.17</v>
      </c>
      <c r="F137" s="5">
        <f t="shared" si="4"/>
        <v>7.3500000000000227</v>
      </c>
      <c r="G137" s="33"/>
      <c r="H137" s="5"/>
      <c r="I137" s="5"/>
      <c r="J137" s="7">
        <f t="shared" si="3"/>
        <v>26.14368750000008</v>
      </c>
    </row>
    <row r="138" spans="1:10" x14ac:dyDescent="0.3">
      <c r="A138" s="68" t="s">
        <v>138</v>
      </c>
      <c r="B138" s="32"/>
      <c r="C138" s="10"/>
      <c r="D138" s="32">
        <v>461.34</v>
      </c>
      <c r="E138" s="32">
        <v>468.56</v>
      </c>
      <c r="F138" s="5">
        <f t="shared" si="4"/>
        <v>7.2200000000000273</v>
      </c>
      <c r="G138" s="33"/>
      <c r="H138" s="5"/>
      <c r="I138" s="5"/>
      <c r="J138" s="7">
        <f t="shared" si="3"/>
        <v>25.681282142857242</v>
      </c>
    </row>
    <row r="139" spans="1:10" x14ac:dyDescent="0.3">
      <c r="A139" s="68" t="s">
        <v>78</v>
      </c>
      <c r="B139" s="32"/>
      <c r="C139" s="10"/>
      <c r="D139" s="32">
        <v>531.70000000000005</v>
      </c>
      <c r="E139" s="32">
        <v>545.12</v>
      </c>
      <c r="F139" s="5">
        <f t="shared" si="4"/>
        <v>13.419999999999959</v>
      </c>
      <c r="G139" s="33"/>
      <c r="H139" s="5"/>
      <c r="I139" s="5"/>
      <c r="J139" s="7">
        <f t="shared" si="3"/>
        <v>47.734460714285568</v>
      </c>
    </row>
    <row r="140" spans="1:10" x14ac:dyDescent="0.3">
      <c r="A140" s="68" t="s">
        <v>79</v>
      </c>
      <c r="B140" s="32"/>
      <c r="C140" s="10"/>
      <c r="D140" s="32">
        <v>217.65</v>
      </c>
      <c r="E140" s="32">
        <v>222.56</v>
      </c>
      <c r="F140" s="5">
        <f t="shared" si="4"/>
        <v>4.9099999999999966</v>
      </c>
      <c r="G140" s="33"/>
      <c r="H140" s="5"/>
      <c r="I140" s="5"/>
      <c r="J140" s="7">
        <f t="shared" si="3"/>
        <v>17.464694642857133</v>
      </c>
    </row>
    <row r="141" spans="1:10" x14ac:dyDescent="0.3">
      <c r="A141" s="68" t="s">
        <v>80</v>
      </c>
      <c r="B141" s="32"/>
      <c r="C141" s="10"/>
      <c r="D141" s="32">
        <v>247.48</v>
      </c>
      <c r="E141" s="32">
        <v>254.37</v>
      </c>
      <c r="F141" s="5">
        <f t="shared" si="4"/>
        <v>6.8900000000000148</v>
      </c>
      <c r="G141" s="33"/>
      <c r="H141" s="5"/>
      <c r="I141" s="5"/>
      <c r="J141" s="7">
        <f t="shared" si="3"/>
        <v>24.507483928571482</v>
      </c>
    </row>
    <row r="142" spans="1:10" x14ac:dyDescent="0.3">
      <c r="A142" s="68" t="s">
        <v>81</v>
      </c>
      <c r="B142" s="32"/>
      <c r="C142" s="10"/>
      <c r="D142" s="32">
        <v>209.8</v>
      </c>
      <c r="E142" s="32">
        <v>213.21</v>
      </c>
      <c r="F142" s="5">
        <f t="shared" si="4"/>
        <v>3.4099999999999966</v>
      </c>
      <c r="G142" s="33"/>
      <c r="H142" s="5"/>
      <c r="I142" s="5"/>
      <c r="J142" s="7">
        <f t="shared" si="3"/>
        <v>12.129248214285703</v>
      </c>
    </row>
    <row r="143" spans="1:10" x14ac:dyDescent="0.3">
      <c r="A143" s="68" t="s">
        <v>139</v>
      </c>
      <c r="B143" s="32"/>
      <c r="C143" s="10"/>
      <c r="D143" s="32">
        <v>322.37</v>
      </c>
      <c r="E143" s="32">
        <v>324.01</v>
      </c>
      <c r="F143" s="5">
        <f t="shared" si="4"/>
        <v>1.6399999999999864</v>
      </c>
      <c r="G143" s="33"/>
      <c r="H143" s="5"/>
      <c r="I143" s="5"/>
      <c r="J143" s="7">
        <f t="shared" si="3"/>
        <v>5.8334214285713806</v>
      </c>
    </row>
    <row r="144" spans="1:10" x14ac:dyDescent="0.3">
      <c r="A144" s="68" t="s">
        <v>82</v>
      </c>
      <c r="B144" s="32"/>
      <c r="C144" s="10"/>
      <c r="D144" s="32">
        <v>284.68</v>
      </c>
      <c r="E144" s="32">
        <v>289.97000000000003</v>
      </c>
      <c r="F144" s="5">
        <f t="shared" si="4"/>
        <v>5.2900000000000205</v>
      </c>
      <c r="G144" s="33"/>
      <c r="H144" s="5"/>
      <c r="I144" s="5"/>
      <c r="J144" s="7">
        <f t="shared" si="3"/>
        <v>18.816341071428646</v>
      </c>
    </row>
    <row r="145" spans="1:11" x14ac:dyDescent="0.3">
      <c r="A145" s="68" t="s">
        <v>140</v>
      </c>
      <c r="B145" s="32"/>
      <c r="C145" s="10"/>
      <c r="D145" s="32">
        <v>198.45</v>
      </c>
      <c r="E145" s="32">
        <v>199.45</v>
      </c>
      <c r="F145" s="5">
        <f t="shared" si="4"/>
        <v>1</v>
      </c>
      <c r="G145" s="33"/>
      <c r="H145" s="5"/>
      <c r="I145" s="5"/>
      <c r="J145" s="7">
        <f t="shared" si="3"/>
        <v>3.5569642857142858</v>
      </c>
    </row>
    <row r="146" spans="1:11" x14ac:dyDescent="0.3">
      <c r="A146" s="68" t="s">
        <v>141</v>
      </c>
      <c r="B146" s="32"/>
      <c r="C146" s="10"/>
      <c r="D146" s="32">
        <v>162.94999999999999</v>
      </c>
      <c r="E146" s="32">
        <v>165.86</v>
      </c>
      <c r="F146" s="5">
        <f t="shared" si="4"/>
        <v>2.910000000000025</v>
      </c>
      <c r="G146" s="33"/>
      <c r="H146" s="5"/>
      <c r="I146" s="5"/>
      <c r="J146" s="7">
        <f t="shared" si="3"/>
        <v>10.35076607142866</v>
      </c>
    </row>
    <row r="147" spans="1:11" x14ac:dyDescent="0.3">
      <c r="A147" s="68" t="s">
        <v>142</v>
      </c>
      <c r="B147" s="32"/>
      <c r="C147" s="10"/>
      <c r="D147" s="32">
        <v>585.67999999999995</v>
      </c>
      <c r="E147" s="32">
        <v>608.39</v>
      </c>
      <c r="F147" s="5">
        <f t="shared" si="4"/>
        <v>22.710000000000036</v>
      </c>
      <c r="G147" s="33"/>
      <c r="H147" s="5"/>
      <c r="I147" s="5"/>
      <c r="J147" s="7">
        <f t="shared" si="3"/>
        <v>80.778658928571559</v>
      </c>
    </row>
    <row r="148" spans="1:11" x14ac:dyDescent="0.3">
      <c r="A148" s="68" t="s">
        <v>143</v>
      </c>
      <c r="B148" s="32"/>
      <c r="C148" s="10"/>
      <c r="D148" s="32">
        <v>244.83</v>
      </c>
      <c r="E148" s="32">
        <v>255.01</v>
      </c>
      <c r="F148" s="5">
        <f t="shared" si="4"/>
        <v>10.179999999999978</v>
      </c>
      <c r="G148" s="33"/>
      <c r="H148" s="5"/>
      <c r="I148" s="5"/>
      <c r="J148" s="7">
        <f t="shared" ref="J148:J151" si="5">+F148*H$5</f>
        <v>36.209896428571355</v>
      </c>
    </row>
    <row r="149" spans="1:11" x14ac:dyDescent="0.3">
      <c r="A149" s="68" t="s">
        <v>83</v>
      </c>
      <c r="B149" s="32"/>
      <c r="C149" s="10"/>
      <c r="D149" s="32">
        <v>268.79000000000002</v>
      </c>
      <c r="E149" s="32">
        <v>273.05</v>
      </c>
      <c r="F149" s="5">
        <f t="shared" si="4"/>
        <v>4.2599999999999909</v>
      </c>
      <c r="G149" s="33"/>
      <c r="H149" s="5"/>
      <c r="I149" s="5"/>
      <c r="J149" s="7">
        <f t="shared" si="5"/>
        <v>15.152667857142825</v>
      </c>
    </row>
    <row r="150" spans="1:11" x14ac:dyDescent="0.3">
      <c r="A150" s="68" t="s">
        <v>144</v>
      </c>
      <c r="B150" s="32"/>
      <c r="C150" s="10"/>
      <c r="D150" s="32">
        <v>1189.97</v>
      </c>
      <c r="E150" s="32">
        <v>1216.3399999999999</v>
      </c>
      <c r="F150" s="5">
        <f t="shared" si="4"/>
        <v>26.369999999999891</v>
      </c>
      <c r="G150" s="33"/>
      <c r="H150" s="5"/>
      <c r="I150" s="5"/>
      <c r="J150" s="7">
        <f t="shared" si="5"/>
        <v>93.797148214285329</v>
      </c>
    </row>
    <row r="151" spans="1:11" x14ac:dyDescent="0.3">
      <c r="A151" s="68" t="s">
        <v>145</v>
      </c>
      <c r="B151" s="32"/>
      <c r="C151" s="10"/>
      <c r="D151" s="32">
        <v>578.25</v>
      </c>
      <c r="E151" s="32">
        <v>594.58000000000004</v>
      </c>
      <c r="F151" s="5">
        <f t="shared" si="4"/>
        <v>16.330000000000041</v>
      </c>
      <c r="G151" s="33"/>
      <c r="H151" s="5"/>
      <c r="I151" s="5"/>
      <c r="J151" s="7">
        <f t="shared" si="5"/>
        <v>58.085226785714433</v>
      </c>
    </row>
    <row r="152" spans="1:11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2258.8283125000012</v>
      </c>
      <c r="K152" s="56">
        <f>SUM(J83:J151)</f>
        <v>1698.0928125000007</v>
      </c>
    </row>
    <row r="153" spans="1:11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2258.8283125000012</v>
      </c>
      <c r="K153" s="91">
        <f>SUM(K14:K152)</f>
        <v>2258.8283125000007</v>
      </c>
    </row>
    <row r="154" spans="1:11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1" x14ac:dyDescent="0.3">
      <c r="A155" s="73" t="s">
        <v>7</v>
      </c>
    </row>
    <row r="156" spans="1:11" x14ac:dyDescent="0.3">
      <c r="A156" s="73" t="s">
        <v>84</v>
      </c>
      <c r="G156" s="74" t="s">
        <v>291</v>
      </c>
    </row>
  </sheetData>
  <mergeCells count="23"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  <mergeCell ref="I27:I31"/>
    <mergeCell ref="B27:C31"/>
    <mergeCell ref="D27:D31"/>
    <mergeCell ref="E27:E31"/>
    <mergeCell ref="F27:F31"/>
    <mergeCell ref="G27:G31"/>
    <mergeCell ref="H27:H31"/>
  </mergeCells>
  <pageMargins left="0.41" right="0.43" top="0.74803149606299213" bottom="0.74803149606299213" header="0.31496062992125984" footer="0.31496062992125984"/>
  <pageSetup paperSize="9" scale="75" orientation="portrait" horizontalDpi="360" verticalDpi="36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6"/>
  <sheetViews>
    <sheetView topLeftCell="A146" workbookViewId="0">
      <selection activeCell="A156" sqref="A1:L156"/>
    </sheetView>
  </sheetViews>
  <sheetFormatPr baseColWidth="10" defaultRowHeight="14.4" x14ac:dyDescent="0.3"/>
  <cols>
    <col min="2" max="2" width="27.109375" customWidth="1"/>
    <col min="3" max="3" width="8.109375" customWidth="1"/>
    <col min="4" max="4" width="12.88671875" customWidth="1"/>
    <col min="5" max="5" width="15.44140625" customWidth="1"/>
  </cols>
  <sheetData>
    <row r="1" spans="1:10" x14ac:dyDescent="0.3"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351.9</v>
      </c>
      <c r="G2" s="10">
        <v>27</v>
      </c>
      <c r="H2" s="10">
        <f>+F2/G2</f>
        <v>13.033333333333333</v>
      </c>
    </row>
    <row r="3" spans="1:10" x14ac:dyDescent="0.3">
      <c r="D3" s="122" t="s">
        <v>192</v>
      </c>
      <c r="E3" s="122">
        <v>16498</v>
      </c>
      <c r="F3" s="155">
        <v>10.8</v>
      </c>
      <c r="G3" s="10">
        <v>3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1742.9</v>
      </c>
      <c r="G4" s="10">
        <v>489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47" t="s">
        <v>220</v>
      </c>
      <c r="F5" s="122">
        <f>+F4+F3</f>
        <v>1753.7</v>
      </c>
      <c r="G5" s="122">
        <f>+G4+G3</f>
        <v>492</v>
      </c>
      <c r="H5" s="10">
        <f>+F5/G5</f>
        <v>3.5644308943089431</v>
      </c>
    </row>
    <row r="6" spans="1:10" x14ac:dyDescent="0.3">
      <c r="A6" s="15" t="s">
        <v>292</v>
      </c>
      <c r="B6" s="15"/>
      <c r="C6" s="15"/>
      <c r="D6" s="15"/>
      <c r="E6" s="15"/>
      <c r="F6" s="15">
        <f>+F2+F3+F4</f>
        <v>2105.6</v>
      </c>
      <c r="G6" s="15">
        <f>+G2+G3+G4</f>
        <v>519</v>
      </c>
      <c r="J6" s="138" t="s">
        <v>189</v>
      </c>
    </row>
    <row r="7" spans="1:10" x14ac:dyDescent="0.3">
      <c r="A7" s="58"/>
      <c r="B7" s="15"/>
      <c r="C7" s="58"/>
      <c r="D7" s="58"/>
      <c r="E7" s="58"/>
      <c r="F7" s="225" t="s">
        <v>151</v>
      </c>
      <c r="G7" s="225"/>
      <c r="H7" s="137">
        <f>+H2</f>
        <v>13.033333333333333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/>
      <c r="H8" s="137">
        <f>+H5</f>
        <v>3.5644308943089431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150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4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38.448333333333558</v>
      </c>
      <c r="H14" s="98"/>
      <c r="I14" s="98"/>
      <c r="J14" s="99">
        <v>7</v>
      </c>
    </row>
    <row r="15" spans="1:10" ht="15.6" thickTop="1" thickBot="1" x14ac:dyDescent="0.35">
      <c r="A15" s="104" t="s">
        <v>9</v>
      </c>
      <c r="B15" s="146" t="s">
        <v>214</v>
      </c>
      <c r="C15" s="154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11</v>
      </c>
    </row>
    <row r="16" spans="1:10" ht="15.6" thickTop="1" thickBot="1" x14ac:dyDescent="0.35">
      <c r="A16" s="104" t="s">
        <v>13</v>
      </c>
      <c r="B16" s="146" t="s">
        <v>215</v>
      </c>
      <c r="C16" s="154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7</v>
      </c>
    </row>
    <row r="17" spans="1:10" ht="15.6" thickTop="1" thickBot="1" x14ac:dyDescent="0.35">
      <c r="A17" s="103" t="s">
        <v>86</v>
      </c>
      <c r="B17" s="209" t="s">
        <v>212</v>
      </c>
      <c r="C17" s="210"/>
      <c r="D17" s="220">
        <v>243.45</v>
      </c>
      <c r="E17" s="220">
        <v>246.4</v>
      </c>
      <c r="F17" s="220">
        <f>+E17-D17</f>
        <v>2.9500000000000171</v>
      </c>
      <c r="G17" s="221"/>
      <c r="H17" s="102"/>
      <c r="I17" s="102"/>
      <c r="J17" s="99">
        <v>7</v>
      </c>
    </row>
    <row r="18" spans="1:10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5</v>
      </c>
    </row>
    <row r="19" spans="1:10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9</v>
      </c>
    </row>
    <row r="20" spans="1:10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7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12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26.54</v>
      </c>
      <c r="E22" s="94">
        <v>26.82</v>
      </c>
      <c r="F22" s="98">
        <f t="shared" ref="F22:F27" si="0">+E22-D22</f>
        <v>0.28000000000000114</v>
      </c>
      <c r="G22" s="95">
        <f>+F22*H2</f>
        <v>3.649333333333348</v>
      </c>
      <c r="H22" s="95"/>
      <c r="I22" s="95"/>
      <c r="J22" s="99">
        <v>9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61.28</v>
      </c>
      <c r="E23" s="94">
        <v>62.07</v>
      </c>
      <c r="F23" s="98">
        <f t="shared" si="0"/>
        <v>0.78999999999999915</v>
      </c>
      <c r="G23" s="95">
        <f>+F23*H2</f>
        <v>10.296333333333322</v>
      </c>
      <c r="H23" s="95"/>
      <c r="I23" s="95"/>
      <c r="J23" s="99">
        <v>14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20.99</v>
      </c>
      <c r="E24" s="94">
        <v>21</v>
      </c>
      <c r="F24" s="98">
        <f t="shared" si="0"/>
        <v>1.0000000000001563E-2</v>
      </c>
      <c r="G24" s="95">
        <f>+F24*H2</f>
        <v>0.1303333333333537</v>
      </c>
      <c r="H24" s="95"/>
      <c r="I24" s="95"/>
      <c r="J24" s="99">
        <v>9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68.64</v>
      </c>
      <c r="E25" s="94">
        <v>73.680000000000007</v>
      </c>
      <c r="F25" s="98">
        <f t="shared" si="0"/>
        <v>5.0400000000000063</v>
      </c>
      <c r="G25" s="95">
        <f>+F25*H2</f>
        <v>65.688000000000088</v>
      </c>
      <c r="H25" s="95"/>
      <c r="I25" s="95"/>
      <c r="J25" s="99">
        <v>66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47.17</v>
      </c>
      <c r="E26" s="96">
        <v>47.17</v>
      </c>
      <c r="F26" s="98">
        <f t="shared" si="0"/>
        <v>0</v>
      </c>
      <c r="G26" s="95">
        <f>+F26*H2</f>
        <v>0</v>
      </c>
      <c r="H26" s="96"/>
      <c r="I26" s="96"/>
      <c r="J26" s="99">
        <v>0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226.37</v>
      </c>
      <c r="E27" s="227">
        <v>230.04</v>
      </c>
      <c r="F27" s="220">
        <f t="shared" si="0"/>
        <v>3.6699999999999875</v>
      </c>
      <c r="G27" s="223">
        <f>+F27*H2</f>
        <v>47.832333333333168</v>
      </c>
      <c r="H27" s="223"/>
      <c r="I27" s="223"/>
      <c r="J27" s="99">
        <v>11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12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11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12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10</v>
      </c>
    </row>
    <row r="32" spans="1:10" ht="15.6" thickTop="1" thickBot="1" x14ac:dyDescent="0.35">
      <c r="A32" s="66" t="s">
        <v>92</v>
      </c>
      <c r="B32" s="6"/>
      <c r="C32" s="6"/>
      <c r="D32" s="6">
        <v>59.52</v>
      </c>
      <c r="E32" s="6">
        <v>59.83</v>
      </c>
      <c r="F32" s="5">
        <f>+E32-D32</f>
        <v>0.30999999999999517</v>
      </c>
      <c r="G32" s="5"/>
      <c r="H32" s="5"/>
      <c r="I32" s="5"/>
      <c r="J32" s="99">
        <f t="shared" ref="J32:J82" si="1">+F32*H$2</f>
        <v>4.0403333333332707</v>
      </c>
    </row>
    <row r="33" spans="1:10" ht="15.6" thickTop="1" thickBot="1" x14ac:dyDescent="0.35">
      <c r="A33" s="66" t="s">
        <v>93</v>
      </c>
      <c r="B33" s="6"/>
      <c r="C33" s="6"/>
      <c r="D33" s="6">
        <v>38.49</v>
      </c>
      <c r="E33" s="6">
        <v>38.89</v>
      </c>
      <c r="F33" s="5">
        <f t="shared" ref="F33:F96" si="2">+E33-D33</f>
        <v>0.39999999999999858</v>
      </c>
      <c r="G33" s="5"/>
      <c r="H33" s="5"/>
      <c r="I33" s="5"/>
      <c r="J33" s="99">
        <f t="shared" si="1"/>
        <v>5.2133333333333152</v>
      </c>
    </row>
    <row r="34" spans="1:10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0" ht="15.6" thickTop="1" thickBot="1" x14ac:dyDescent="0.35">
      <c r="A35" s="66" t="s">
        <v>95</v>
      </c>
      <c r="B35" s="32"/>
      <c r="C35" s="6"/>
      <c r="D35" s="32">
        <v>17.190000000000001</v>
      </c>
      <c r="E35" s="32">
        <v>17.920000000000002</v>
      </c>
      <c r="F35" s="5">
        <f t="shared" si="2"/>
        <v>0.73000000000000043</v>
      </c>
      <c r="G35" s="5"/>
      <c r="H35" s="5"/>
      <c r="I35" s="5"/>
      <c r="J35" s="99">
        <f t="shared" si="1"/>
        <v>9.5143333333333384</v>
      </c>
    </row>
    <row r="36" spans="1:10" ht="15.6" thickTop="1" thickBot="1" x14ac:dyDescent="0.35">
      <c r="A36" s="66" t="s">
        <v>96</v>
      </c>
      <c r="B36" s="32"/>
      <c r="C36" s="6"/>
      <c r="D36" s="32">
        <v>9.6</v>
      </c>
      <c r="E36" s="32">
        <v>9.81</v>
      </c>
      <c r="F36" s="5">
        <f t="shared" si="2"/>
        <v>0.21000000000000085</v>
      </c>
      <c r="G36" s="5"/>
      <c r="H36" s="5"/>
      <c r="I36" s="5"/>
      <c r="J36" s="99">
        <f t="shared" si="1"/>
        <v>2.7370000000000112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28.59</v>
      </c>
      <c r="E38" s="32">
        <v>28.85</v>
      </c>
      <c r="F38" s="5">
        <f t="shared" si="2"/>
        <v>0.26000000000000156</v>
      </c>
      <c r="G38" s="5"/>
      <c r="H38" s="5"/>
      <c r="I38" s="5"/>
      <c r="J38" s="99">
        <f t="shared" si="1"/>
        <v>3.3886666666666869</v>
      </c>
    </row>
    <row r="39" spans="1:10" ht="15.6" thickTop="1" thickBot="1" x14ac:dyDescent="0.35">
      <c r="A39" s="66" t="s">
        <v>99</v>
      </c>
      <c r="B39" s="32"/>
      <c r="C39" s="6"/>
      <c r="D39" s="32">
        <v>40.43</v>
      </c>
      <c r="E39" s="32">
        <v>40.76</v>
      </c>
      <c r="F39" s="5">
        <f t="shared" si="2"/>
        <v>0.32999999999999829</v>
      </c>
      <c r="G39" s="5"/>
      <c r="H39" s="5"/>
      <c r="I39" s="5"/>
      <c r="J39" s="99">
        <f t="shared" si="1"/>
        <v>4.300999999999978</v>
      </c>
    </row>
    <row r="40" spans="1:10" ht="15.6" thickTop="1" thickBot="1" x14ac:dyDescent="0.35">
      <c r="A40" s="66" t="s">
        <v>100</v>
      </c>
      <c r="B40" s="32"/>
      <c r="C40" s="6"/>
      <c r="D40" s="32">
        <v>14.84</v>
      </c>
      <c r="E40" s="32">
        <v>14.84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2.75</v>
      </c>
      <c r="E41" s="32">
        <v>2.9</v>
      </c>
      <c r="F41" s="5">
        <f t="shared" si="2"/>
        <v>0.14999999999999991</v>
      </c>
      <c r="G41" s="5"/>
      <c r="H41" s="5"/>
      <c r="I41" s="5"/>
      <c r="J41" s="99">
        <f t="shared" si="1"/>
        <v>1.9549999999999987</v>
      </c>
    </row>
    <row r="42" spans="1:10" ht="15.6" thickTop="1" thickBot="1" x14ac:dyDescent="0.35">
      <c r="A42" s="66" t="s">
        <v>102</v>
      </c>
      <c r="B42" s="32"/>
      <c r="C42" s="6"/>
      <c r="D42" s="32">
        <v>4.53</v>
      </c>
      <c r="E42" s="32">
        <v>4.53</v>
      </c>
      <c r="F42" s="5">
        <f t="shared" si="2"/>
        <v>0</v>
      </c>
      <c r="G42" s="5"/>
      <c r="H42" s="5"/>
      <c r="I42" s="5"/>
      <c r="J42" s="99">
        <f t="shared" si="1"/>
        <v>0</v>
      </c>
    </row>
    <row r="43" spans="1:10" ht="15.6" thickTop="1" thickBot="1" x14ac:dyDescent="0.35">
      <c r="A43" s="66" t="s">
        <v>103</v>
      </c>
      <c r="B43" s="32"/>
      <c r="C43" s="6"/>
      <c r="D43" s="32">
        <v>30.99</v>
      </c>
      <c r="E43" s="32">
        <v>31.51</v>
      </c>
      <c r="F43" s="5">
        <f t="shared" si="2"/>
        <v>0.52000000000000313</v>
      </c>
      <c r="G43" s="5"/>
      <c r="H43" s="5"/>
      <c r="I43" s="5"/>
      <c r="J43" s="99">
        <f t="shared" si="1"/>
        <v>6.7773333333333738</v>
      </c>
    </row>
    <row r="44" spans="1:10" ht="15.6" thickTop="1" thickBot="1" x14ac:dyDescent="0.35">
      <c r="A44" s="66" t="s">
        <v>104</v>
      </c>
      <c r="B44" s="32"/>
      <c r="C44" s="10"/>
      <c r="D44" s="32">
        <v>57.98</v>
      </c>
      <c r="E44" s="32">
        <v>58.02</v>
      </c>
      <c r="F44" s="5">
        <f t="shared" si="2"/>
        <v>4.0000000000006253E-2</v>
      </c>
      <c r="G44" s="5"/>
      <c r="H44" s="5"/>
      <c r="I44" s="5"/>
      <c r="J44" s="99">
        <f t="shared" si="1"/>
        <v>0.52133333333341481</v>
      </c>
    </row>
    <row r="45" spans="1:10" ht="15.6" thickTop="1" thickBot="1" x14ac:dyDescent="0.35">
      <c r="A45" s="66" t="s">
        <v>105</v>
      </c>
      <c r="B45" s="32"/>
      <c r="C45" s="10"/>
      <c r="D45" s="32">
        <v>113.86</v>
      </c>
      <c r="E45" s="32">
        <v>115.98</v>
      </c>
      <c r="F45" s="5">
        <f>+E45-D45</f>
        <v>2.1200000000000045</v>
      </c>
      <c r="G45" s="5"/>
      <c r="H45" s="5"/>
      <c r="I45" s="5"/>
      <c r="J45" s="99">
        <f t="shared" si="1"/>
        <v>27.630666666666727</v>
      </c>
    </row>
    <row r="46" spans="1:10" ht="15.6" thickTop="1" thickBot="1" x14ac:dyDescent="0.35">
      <c r="A46" s="66" t="s">
        <v>106</v>
      </c>
      <c r="B46" s="32"/>
      <c r="C46" s="10"/>
      <c r="D46" s="32">
        <v>99.68</v>
      </c>
      <c r="E46" s="32">
        <v>99.78</v>
      </c>
      <c r="F46" s="5">
        <f t="shared" si="2"/>
        <v>9.9999999999994316E-2</v>
      </c>
      <c r="G46" s="5"/>
      <c r="H46" s="5"/>
      <c r="I46" s="5"/>
      <c r="J46" s="99">
        <f t="shared" si="1"/>
        <v>1.3033333333332593</v>
      </c>
    </row>
    <row r="47" spans="1:10" ht="15.6" thickTop="1" thickBot="1" x14ac:dyDescent="0.35">
      <c r="A47" s="66" t="s">
        <v>18</v>
      </c>
      <c r="B47" s="32"/>
      <c r="C47" s="10"/>
      <c r="D47" s="32">
        <v>2.29</v>
      </c>
      <c r="E47" s="32">
        <v>2.38</v>
      </c>
      <c r="F47" s="5">
        <f t="shared" si="2"/>
        <v>8.9999999999999858E-2</v>
      </c>
      <c r="G47" s="5"/>
      <c r="H47" s="5"/>
      <c r="I47" s="5"/>
      <c r="J47" s="99">
        <f t="shared" si="1"/>
        <v>1.172999999999998</v>
      </c>
    </row>
    <row r="48" spans="1:10" ht="15.6" thickTop="1" thickBot="1" x14ac:dyDescent="0.35">
      <c r="A48" s="66" t="s">
        <v>19</v>
      </c>
      <c r="B48" s="32"/>
      <c r="C48" s="10"/>
      <c r="D48" s="32">
        <v>95.08</v>
      </c>
      <c r="E48" s="32">
        <v>95.58</v>
      </c>
      <c r="F48" s="5">
        <f t="shared" si="2"/>
        <v>0.5</v>
      </c>
      <c r="G48" s="5"/>
      <c r="H48" s="5"/>
      <c r="I48" s="5"/>
      <c r="J48" s="99">
        <f t="shared" si="1"/>
        <v>6.5166666666666666</v>
      </c>
    </row>
    <row r="49" spans="1:10" ht="15.6" thickTop="1" thickBot="1" x14ac:dyDescent="0.35">
      <c r="A49" s="66" t="s">
        <v>107</v>
      </c>
      <c r="B49" s="32"/>
      <c r="C49" s="10"/>
      <c r="D49" s="32">
        <v>86.86</v>
      </c>
      <c r="E49" s="32">
        <v>89.43</v>
      </c>
      <c r="F49" s="5">
        <f t="shared" si="2"/>
        <v>2.5700000000000074</v>
      </c>
      <c r="G49" s="5"/>
      <c r="H49" s="5"/>
      <c r="I49" s="5"/>
      <c r="J49" s="99">
        <f t="shared" si="1"/>
        <v>33.495666666666764</v>
      </c>
    </row>
    <row r="50" spans="1:10" ht="15.6" thickTop="1" thickBot="1" x14ac:dyDescent="0.35">
      <c r="A50" s="66" t="s">
        <v>108</v>
      </c>
      <c r="B50" s="32"/>
      <c r="C50" s="10"/>
      <c r="D50" s="32">
        <v>7.68</v>
      </c>
      <c r="E50" s="32">
        <v>7.76</v>
      </c>
      <c r="F50" s="5">
        <f t="shared" si="2"/>
        <v>8.0000000000000071E-2</v>
      </c>
      <c r="G50" s="5"/>
      <c r="H50" s="5"/>
      <c r="I50" s="5"/>
      <c r="J50" s="99">
        <f t="shared" si="1"/>
        <v>1.0426666666666675</v>
      </c>
    </row>
    <row r="51" spans="1:10" ht="15.6" thickTop="1" thickBot="1" x14ac:dyDescent="0.35">
      <c r="A51" s="66" t="s">
        <v>20</v>
      </c>
      <c r="B51" s="32"/>
      <c r="C51" s="10"/>
      <c r="D51" s="32">
        <v>62.99</v>
      </c>
      <c r="E51" s="32">
        <v>63.85</v>
      </c>
      <c r="F51" s="5">
        <f t="shared" si="2"/>
        <v>0.85999999999999943</v>
      </c>
      <c r="G51" s="5"/>
      <c r="H51" s="5"/>
      <c r="I51" s="5"/>
      <c r="J51" s="99">
        <f t="shared" si="1"/>
        <v>11.208666666666659</v>
      </c>
    </row>
    <row r="52" spans="1:10" ht="15.6" thickTop="1" thickBot="1" x14ac:dyDescent="0.35">
      <c r="A52" s="66" t="s">
        <v>21</v>
      </c>
      <c r="B52" s="32"/>
      <c r="C52" s="10"/>
      <c r="D52" s="32">
        <v>15.08</v>
      </c>
      <c r="E52" s="32">
        <v>15.59</v>
      </c>
      <c r="F52" s="5">
        <f t="shared" si="2"/>
        <v>0.50999999999999979</v>
      </c>
      <c r="G52" s="5"/>
      <c r="H52" s="5"/>
      <c r="I52" s="5"/>
      <c r="J52" s="99">
        <f t="shared" si="1"/>
        <v>6.6469999999999976</v>
      </c>
    </row>
    <row r="53" spans="1:10" ht="15.6" thickTop="1" thickBot="1" x14ac:dyDescent="0.35">
      <c r="A53" s="66" t="s">
        <v>22</v>
      </c>
      <c r="B53" s="32"/>
      <c r="C53" s="10"/>
      <c r="D53" s="32">
        <v>91.62</v>
      </c>
      <c r="E53" s="32">
        <v>93.9</v>
      </c>
      <c r="F53" s="5">
        <f t="shared" si="2"/>
        <v>2.2800000000000011</v>
      </c>
      <c r="G53" s="5"/>
      <c r="H53" s="5"/>
      <c r="I53" s="5"/>
      <c r="J53" s="99">
        <f t="shared" si="1"/>
        <v>29.716000000000015</v>
      </c>
    </row>
    <row r="54" spans="1:10" ht="15.6" thickTop="1" thickBot="1" x14ac:dyDescent="0.35">
      <c r="A54" s="66" t="s">
        <v>23</v>
      </c>
      <c r="B54" s="32"/>
      <c r="C54" s="10"/>
      <c r="D54" s="32">
        <v>20.71</v>
      </c>
      <c r="E54" s="32">
        <v>21.07</v>
      </c>
      <c r="F54" s="5">
        <f t="shared" si="2"/>
        <v>0.35999999999999943</v>
      </c>
      <c r="G54" s="5"/>
      <c r="H54" s="5"/>
      <c r="I54" s="5"/>
      <c r="J54" s="99">
        <f t="shared" si="1"/>
        <v>4.6919999999999922</v>
      </c>
    </row>
    <row r="55" spans="1:10" ht="15.6" thickTop="1" thickBot="1" x14ac:dyDescent="0.35">
      <c r="A55" s="66" t="s">
        <v>24</v>
      </c>
      <c r="B55" s="32"/>
      <c r="C55" s="10"/>
      <c r="D55" s="32">
        <v>18.600000000000001</v>
      </c>
      <c r="E55" s="32">
        <v>19.43</v>
      </c>
      <c r="F55" s="5">
        <f t="shared" si="2"/>
        <v>0.82999999999999829</v>
      </c>
      <c r="G55" s="5"/>
      <c r="H55" s="5"/>
      <c r="I55" s="5"/>
      <c r="J55" s="99">
        <f t="shared" si="1"/>
        <v>10.817666666666645</v>
      </c>
    </row>
    <row r="56" spans="1:10" ht="15.6" thickTop="1" thickBot="1" x14ac:dyDescent="0.35">
      <c r="A56" s="66" t="s">
        <v>25</v>
      </c>
      <c r="B56" s="32"/>
      <c r="C56" s="10"/>
      <c r="D56" s="32">
        <v>5.28</v>
      </c>
      <c r="E56" s="32">
        <v>6.23</v>
      </c>
      <c r="F56" s="5">
        <f t="shared" si="2"/>
        <v>0.95000000000000018</v>
      </c>
      <c r="G56" s="5"/>
      <c r="H56" s="5"/>
      <c r="I56" s="5"/>
      <c r="J56" s="99">
        <f t="shared" si="1"/>
        <v>12.381666666666669</v>
      </c>
    </row>
    <row r="57" spans="1:10" ht="15.6" thickTop="1" thickBot="1" x14ac:dyDescent="0.35">
      <c r="A57" s="66" t="s">
        <v>26</v>
      </c>
      <c r="B57" s="32"/>
      <c r="C57" s="10"/>
      <c r="D57" s="32">
        <v>34.770000000000003</v>
      </c>
      <c r="E57" s="32">
        <v>35.51</v>
      </c>
      <c r="F57" s="5">
        <f t="shared" si="2"/>
        <v>0.73999999999999488</v>
      </c>
      <c r="G57" s="5"/>
      <c r="H57" s="5"/>
      <c r="I57" s="5"/>
      <c r="J57" s="99">
        <f t="shared" si="1"/>
        <v>9.6446666666666001</v>
      </c>
    </row>
    <row r="58" spans="1:10" ht="15.6" thickTop="1" thickBot="1" x14ac:dyDescent="0.35">
      <c r="A58" s="66" t="s">
        <v>27</v>
      </c>
      <c r="B58" s="32"/>
      <c r="C58" s="10"/>
      <c r="D58" s="32">
        <v>47.64</v>
      </c>
      <c r="E58" s="32">
        <v>47.64</v>
      </c>
      <c r="F58" s="5">
        <f t="shared" si="2"/>
        <v>0</v>
      </c>
      <c r="G58" s="5"/>
      <c r="H58" s="5"/>
      <c r="I58" s="5"/>
      <c r="J58" s="99">
        <f t="shared" si="1"/>
        <v>0</v>
      </c>
    </row>
    <row r="59" spans="1:10" ht="15.6" thickTop="1" thickBot="1" x14ac:dyDescent="0.35">
      <c r="A59" s="66" t="s">
        <v>109</v>
      </c>
      <c r="B59" s="32"/>
      <c r="C59" s="10"/>
      <c r="D59" s="32">
        <v>1.68</v>
      </c>
      <c r="E59" s="32">
        <v>1.68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0" ht="15.6" thickTop="1" thickBot="1" x14ac:dyDescent="0.35">
      <c r="A60" s="66" t="s">
        <v>28</v>
      </c>
      <c r="B60" s="32"/>
      <c r="C60" s="10"/>
      <c r="D60" s="32">
        <v>12.29</v>
      </c>
      <c r="E60" s="32">
        <v>12.38</v>
      </c>
      <c r="F60" s="5">
        <f t="shared" si="2"/>
        <v>9.0000000000001634E-2</v>
      </c>
      <c r="G60" s="5"/>
      <c r="H60" s="5"/>
      <c r="I60" s="5"/>
      <c r="J60" s="99">
        <f t="shared" si="1"/>
        <v>1.1730000000000214</v>
      </c>
    </row>
    <row r="61" spans="1:10" ht="15.6" thickTop="1" thickBot="1" x14ac:dyDescent="0.35">
      <c r="A61" s="66" t="s">
        <v>29</v>
      </c>
      <c r="B61" s="32"/>
      <c r="C61" s="10"/>
      <c r="D61" s="32">
        <v>37.950000000000003</v>
      </c>
      <c r="E61" s="32">
        <v>38.68</v>
      </c>
      <c r="F61" s="5">
        <f t="shared" si="2"/>
        <v>0.72999999999999687</v>
      </c>
      <c r="G61" s="5"/>
      <c r="H61" s="5"/>
      <c r="I61" s="5"/>
      <c r="J61" s="99">
        <f t="shared" si="1"/>
        <v>9.5143333333332922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45.3</v>
      </c>
      <c r="E63" s="32">
        <v>47.99</v>
      </c>
      <c r="F63" s="5">
        <f t="shared" si="2"/>
        <v>2.6900000000000048</v>
      </c>
      <c r="G63" s="5"/>
      <c r="H63" s="5"/>
      <c r="I63" s="5"/>
      <c r="J63" s="99">
        <f t="shared" si="1"/>
        <v>35.059666666666729</v>
      </c>
    </row>
    <row r="64" spans="1:10" ht="15.6" thickTop="1" thickBot="1" x14ac:dyDescent="0.35">
      <c r="A64" s="66" t="s">
        <v>32</v>
      </c>
      <c r="B64" s="32"/>
      <c r="C64" s="10"/>
      <c r="D64" s="32">
        <v>50.12</v>
      </c>
      <c r="E64" s="32">
        <v>50.41</v>
      </c>
      <c r="F64" s="5">
        <f t="shared" si="2"/>
        <v>0.28999999999999915</v>
      </c>
      <c r="G64" s="5"/>
      <c r="H64" s="5"/>
      <c r="I64" s="5"/>
      <c r="J64" s="99">
        <f t="shared" si="1"/>
        <v>3.7796666666666554</v>
      </c>
    </row>
    <row r="65" spans="1:10" ht="15.6" thickTop="1" thickBot="1" x14ac:dyDescent="0.35">
      <c r="A65" s="66" t="s">
        <v>33</v>
      </c>
      <c r="B65" s="32"/>
      <c r="C65" s="10"/>
      <c r="D65" s="32">
        <v>29.19</v>
      </c>
      <c r="E65" s="32">
        <v>30.05</v>
      </c>
      <c r="F65" s="5">
        <f t="shared" si="2"/>
        <v>0.85999999999999943</v>
      </c>
      <c r="G65" s="5"/>
      <c r="H65" s="5"/>
      <c r="I65" s="5"/>
      <c r="J65" s="99">
        <f t="shared" si="1"/>
        <v>11.208666666666659</v>
      </c>
    </row>
    <row r="66" spans="1:10" ht="15.6" thickTop="1" thickBot="1" x14ac:dyDescent="0.35">
      <c r="A66" s="66" t="s">
        <v>34</v>
      </c>
      <c r="B66" s="32"/>
      <c r="C66" s="10"/>
      <c r="D66" s="32">
        <v>24.05</v>
      </c>
      <c r="E66" s="32">
        <v>24.33</v>
      </c>
      <c r="F66" s="5">
        <f t="shared" si="2"/>
        <v>0.27999999999999758</v>
      </c>
      <c r="G66" s="5"/>
      <c r="H66" s="5"/>
      <c r="I66" s="5"/>
      <c r="J66" s="99">
        <f t="shared" si="1"/>
        <v>3.6493333333333018</v>
      </c>
    </row>
    <row r="67" spans="1:10" ht="15.6" thickTop="1" thickBot="1" x14ac:dyDescent="0.35">
      <c r="A67" s="66" t="s">
        <v>110</v>
      </c>
      <c r="B67" s="32"/>
      <c r="C67" s="10"/>
      <c r="D67" s="32">
        <v>1.67</v>
      </c>
      <c r="E67" s="32">
        <v>1.67</v>
      </c>
      <c r="F67" s="5">
        <f t="shared" si="2"/>
        <v>0</v>
      </c>
      <c r="G67" s="5"/>
      <c r="H67" s="5"/>
      <c r="I67" s="5"/>
      <c r="J67" s="99">
        <f t="shared" si="1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65.72</v>
      </c>
      <c r="E68" s="32">
        <v>66.069999999999993</v>
      </c>
      <c r="F68" s="5">
        <f t="shared" si="2"/>
        <v>0.34999999999999432</v>
      </c>
      <c r="G68" s="5"/>
      <c r="H68" s="5"/>
      <c r="I68" s="5"/>
      <c r="J68" s="99">
        <f t="shared" si="1"/>
        <v>4.5616666666665928</v>
      </c>
    </row>
    <row r="69" spans="1:10" ht="15.6" thickTop="1" thickBot="1" x14ac:dyDescent="0.35">
      <c r="A69" s="66" t="s">
        <v>111</v>
      </c>
      <c r="B69" s="32"/>
      <c r="C69" s="10"/>
      <c r="D69" s="32">
        <v>2.4700000000000002</v>
      </c>
      <c r="E69" s="32">
        <v>2.4700000000000002</v>
      </c>
      <c r="F69" s="5">
        <f t="shared" si="2"/>
        <v>0</v>
      </c>
      <c r="G69" s="5"/>
      <c r="H69" s="5"/>
      <c r="I69" s="5"/>
      <c r="J69" s="99">
        <f t="shared" si="1"/>
        <v>0</v>
      </c>
    </row>
    <row r="70" spans="1:10" ht="15.6" thickTop="1" thickBot="1" x14ac:dyDescent="0.35">
      <c r="A70" s="66" t="s">
        <v>36</v>
      </c>
      <c r="B70" s="32"/>
      <c r="C70" s="10"/>
      <c r="D70" s="32">
        <v>60.47</v>
      </c>
      <c r="E70" s="32">
        <v>60.82</v>
      </c>
      <c r="F70" s="5">
        <f t="shared" si="2"/>
        <v>0.35000000000000142</v>
      </c>
      <c r="G70" s="5"/>
      <c r="H70" s="5"/>
      <c r="I70" s="5"/>
      <c r="J70" s="99">
        <f t="shared" si="1"/>
        <v>4.5616666666666852</v>
      </c>
    </row>
    <row r="71" spans="1:10" ht="15.6" thickTop="1" thickBot="1" x14ac:dyDescent="0.35">
      <c r="A71" s="66" t="s">
        <v>37</v>
      </c>
      <c r="B71" s="32"/>
      <c r="C71" s="10"/>
      <c r="D71" s="32">
        <v>25.94</v>
      </c>
      <c r="E71" s="32">
        <v>25.96</v>
      </c>
      <c r="F71" s="5">
        <f t="shared" si="2"/>
        <v>1.9999999999999574E-2</v>
      </c>
      <c r="G71" s="5"/>
      <c r="H71" s="5"/>
      <c r="I71" s="5"/>
      <c r="J71" s="99">
        <f t="shared" si="1"/>
        <v>0.26066666666666111</v>
      </c>
    </row>
    <row r="72" spans="1:10" ht="15.6" thickTop="1" thickBot="1" x14ac:dyDescent="0.35">
      <c r="A72" s="66" t="s">
        <v>38</v>
      </c>
      <c r="B72" s="32"/>
      <c r="C72" s="10"/>
      <c r="D72" s="32">
        <v>4.21</v>
      </c>
      <c r="E72" s="32">
        <v>4.21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4.4000000000000004</v>
      </c>
      <c r="E74" s="32">
        <v>4.4000000000000004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1.27</v>
      </c>
      <c r="E75" s="32">
        <v>1.27</v>
      </c>
      <c r="F75" s="5">
        <f t="shared" si="2"/>
        <v>0</v>
      </c>
      <c r="G75" s="5"/>
      <c r="H75" s="5"/>
      <c r="I75" s="5"/>
      <c r="J75" s="99">
        <f t="shared" si="1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25.4</v>
      </c>
      <c r="E76" s="32">
        <v>25.84</v>
      </c>
      <c r="F76" s="5">
        <f t="shared" si="2"/>
        <v>0.44000000000000128</v>
      </c>
      <c r="G76" s="5"/>
      <c r="H76" s="5"/>
      <c r="I76" s="5"/>
      <c r="J76" s="99">
        <f t="shared" si="1"/>
        <v>5.7346666666666835</v>
      </c>
    </row>
    <row r="77" spans="1:10" ht="15.6" thickTop="1" thickBot="1" x14ac:dyDescent="0.35">
      <c r="A77" s="66" t="s">
        <v>114</v>
      </c>
      <c r="B77" s="32"/>
      <c r="C77" s="10"/>
      <c r="D77" s="32">
        <v>10.17</v>
      </c>
      <c r="E77" s="32">
        <v>10.17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3.45</v>
      </c>
      <c r="E78" s="32">
        <v>3.45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5.71</v>
      </c>
      <c r="E79" s="32">
        <v>5.71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5.48</v>
      </c>
      <c r="E80" s="32">
        <v>5.53</v>
      </c>
      <c r="F80" s="5">
        <f t="shared" si="2"/>
        <v>4.9999999999999822E-2</v>
      </c>
      <c r="G80" s="5"/>
      <c r="H80" s="5"/>
      <c r="I80" s="5"/>
      <c r="J80" s="99">
        <f t="shared" si="1"/>
        <v>0.6516666666666644</v>
      </c>
    </row>
    <row r="81" spans="1:11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1.57</v>
      </c>
      <c r="E82" s="32">
        <v>1.57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493.87299999999993</v>
      </c>
    </row>
    <row r="83" spans="1:11" x14ac:dyDescent="0.3">
      <c r="A83" s="68" t="s">
        <v>43</v>
      </c>
      <c r="B83" s="32"/>
      <c r="C83" s="10"/>
      <c r="D83" s="32">
        <v>326.16000000000003</v>
      </c>
      <c r="E83" s="32">
        <v>333.95</v>
      </c>
      <c r="F83" s="5">
        <f t="shared" si="2"/>
        <v>7.7899999999999636</v>
      </c>
      <c r="G83" s="5"/>
      <c r="H83" s="5"/>
      <c r="I83" s="5"/>
      <c r="J83" s="7">
        <f>+F83*H$5</f>
        <v>27.766916666666535</v>
      </c>
    </row>
    <row r="84" spans="1:11" x14ac:dyDescent="0.3">
      <c r="A84" s="68" t="s">
        <v>44</v>
      </c>
      <c r="B84" s="32"/>
      <c r="C84" s="10"/>
      <c r="D84" s="32">
        <v>336.88</v>
      </c>
      <c r="E84" s="32">
        <v>343.4</v>
      </c>
      <c r="F84" s="5">
        <f t="shared" si="2"/>
        <v>6.5199999999999818</v>
      </c>
      <c r="G84" s="33"/>
      <c r="H84" s="5"/>
      <c r="I84" s="5"/>
      <c r="J84" s="7">
        <f t="shared" ref="J84:J147" si="3">+F84*H$5</f>
        <v>23.240089430894244</v>
      </c>
    </row>
    <row r="85" spans="1:11" x14ac:dyDescent="0.3">
      <c r="A85" s="68" t="s">
        <v>118</v>
      </c>
      <c r="B85" s="32"/>
      <c r="C85" s="10"/>
      <c r="D85" s="32">
        <v>452.42</v>
      </c>
      <c r="E85" s="32">
        <v>463.19</v>
      </c>
      <c r="F85" s="5">
        <f t="shared" si="2"/>
        <v>10.769999999999982</v>
      </c>
      <c r="G85" s="33"/>
      <c r="H85" s="5"/>
      <c r="I85" s="5"/>
      <c r="J85" s="7">
        <f t="shared" si="3"/>
        <v>38.388920731707252</v>
      </c>
    </row>
    <row r="86" spans="1:11" x14ac:dyDescent="0.3">
      <c r="A86" s="68" t="s">
        <v>119</v>
      </c>
      <c r="B86" s="32"/>
      <c r="C86" s="10"/>
      <c r="D86" s="32">
        <v>151.02000000000001</v>
      </c>
      <c r="E86" s="32">
        <v>154.01</v>
      </c>
      <c r="F86" s="5">
        <f t="shared" si="2"/>
        <v>2.9899999999999807</v>
      </c>
      <c r="G86" s="33"/>
      <c r="H86" s="5"/>
      <c r="I86" s="5"/>
      <c r="J86" s="7">
        <f t="shared" si="3"/>
        <v>10.657648373983671</v>
      </c>
    </row>
    <row r="87" spans="1:11" x14ac:dyDescent="0.3">
      <c r="A87" s="68" t="s">
        <v>45</v>
      </c>
      <c r="B87" s="32"/>
      <c r="C87" s="10"/>
      <c r="D87" s="32">
        <v>254.85</v>
      </c>
      <c r="E87" s="32">
        <v>261.24</v>
      </c>
      <c r="F87" s="5">
        <f t="shared" si="2"/>
        <v>6.3900000000000148</v>
      </c>
      <c r="G87" s="33"/>
      <c r="H87" s="5"/>
      <c r="I87" s="5"/>
      <c r="J87" s="7">
        <f t="shared" si="3"/>
        <v>22.776713414634198</v>
      </c>
    </row>
    <row r="88" spans="1:11" x14ac:dyDescent="0.3">
      <c r="A88" s="68" t="s">
        <v>46</v>
      </c>
      <c r="B88" s="32"/>
      <c r="C88" s="10"/>
      <c r="D88" s="32">
        <v>452.45</v>
      </c>
      <c r="E88" s="32">
        <v>456.2</v>
      </c>
      <c r="F88" s="5">
        <f t="shared" si="2"/>
        <v>3.75</v>
      </c>
      <c r="G88" s="33"/>
      <c r="H88" s="5"/>
      <c r="I88" s="5"/>
      <c r="J88" s="7">
        <f t="shared" si="3"/>
        <v>13.366615853658537</v>
      </c>
    </row>
    <row r="89" spans="1:11" x14ac:dyDescent="0.3">
      <c r="A89" s="68" t="s">
        <v>47</v>
      </c>
      <c r="B89" s="32"/>
      <c r="C89" s="10"/>
      <c r="D89" s="32">
        <v>133.31</v>
      </c>
      <c r="E89" s="32">
        <v>138.41</v>
      </c>
      <c r="F89" s="5">
        <f t="shared" si="2"/>
        <v>5.0999999999999943</v>
      </c>
      <c r="G89" s="33"/>
      <c r="H89" s="5"/>
      <c r="I89" s="5"/>
      <c r="J89" s="7">
        <f t="shared" si="3"/>
        <v>18.178597560975589</v>
      </c>
    </row>
    <row r="90" spans="1:11" x14ac:dyDescent="0.3">
      <c r="A90" s="68" t="s">
        <v>48</v>
      </c>
      <c r="B90" s="32"/>
      <c r="C90" s="10"/>
      <c r="D90" s="32">
        <v>419.25</v>
      </c>
      <c r="E90" s="32">
        <v>425.23</v>
      </c>
      <c r="F90" s="5">
        <f t="shared" si="2"/>
        <v>5.9800000000000182</v>
      </c>
      <c r="G90" s="33"/>
      <c r="H90" s="5"/>
      <c r="I90" s="5"/>
      <c r="J90" s="7">
        <f t="shared" si="3"/>
        <v>21.315296747967544</v>
      </c>
    </row>
    <row r="91" spans="1:11" x14ac:dyDescent="0.3">
      <c r="A91" s="68" t="s">
        <v>49</v>
      </c>
      <c r="B91" s="32"/>
      <c r="C91" s="10"/>
      <c r="D91" s="32">
        <v>506.72</v>
      </c>
      <c r="E91" s="32">
        <v>517.62</v>
      </c>
      <c r="F91" s="5">
        <f t="shared" si="2"/>
        <v>10.899999999999977</v>
      </c>
      <c r="G91" s="33"/>
      <c r="H91" s="5"/>
      <c r="I91" s="5"/>
      <c r="J91" s="7">
        <f t="shared" si="3"/>
        <v>38.852296747967401</v>
      </c>
    </row>
    <row r="92" spans="1:11" x14ac:dyDescent="0.3">
      <c r="A92" s="68" t="s">
        <v>50</v>
      </c>
      <c r="B92" s="32"/>
      <c r="C92" s="10"/>
      <c r="D92" s="32">
        <v>656.59</v>
      </c>
      <c r="E92" s="32">
        <v>657.47</v>
      </c>
      <c r="F92" s="5">
        <f t="shared" si="2"/>
        <v>0.87999999999999545</v>
      </c>
      <c r="G92" s="33"/>
      <c r="H92" s="5"/>
      <c r="I92" s="5"/>
      <c r="J92" s="7">
        <f t="shared" si="3"/>
        <v>3.1366991869918537</v>
      </c>
    </row>
    <row r="93" spans="1:11" x14ac:dyDescent="0.3">
      <c r="A93" s="68" t="s">
        <v>51</v>
      </c>
      <c r="B93" s="32"/>
      <c r="C93" s="10"/>
      <c r="D93" s="32">
        <v>260.41000000000003</v>
      </c>
      <c r="E93" s="32">
        <v>263.36</v>
      </c>
      <c r="F93" s="5">
        <f t="shared" si="2"/>
        <v>2.9499999999999886</v>
      </c>
      <c r="G93" s="33"/>
      <c r="H93" s="5"/>
      <c r="I93" s="5"/>
      <c r="J93" s="7">
        <f t="shared" si="3"/>
        <v>10.515071138211342</v>
      </c>
    </row>
    <row r="94" spans="1:11" x14ac:dyDescent="0.3">
      <c r="A94" s="68" t="s">
        <v>52</v>
      </c>
      <c r="B94" s="32"/>
      <c r="C94" s="10"/>
      <c r="D94" s="32">
        <v>200.89</v>
      </c>
      <c r="E94" s="32">
        <v>202.59</v>
      </c>
      <c r="F94" s="5">
        <f t="shared" si="2"/>
        <v>1.7000000000000171</v>
      </c>
      <c r="G94" s="33"/>
      <c r="H94" s="5"/>
      <c r="I94" s="5"/>
      <c r="J94" s="7">
        <f t="shared" si="3"/>
        <v>6.0595325203252637</v>
      </c>
    </row>
    <row r="95" spans="1:11" x14ac:dyDescent="0.3">
      <c r="A95" s="68" t="s">
        <v>120</v>
      </c>
      <c r="B95" s="32"/>
      <c r="C95" s="10"/>
      <c r="D95" s="32">
        <v>795.31</v>
      </c>
      <c r="E95" s="32">
        <v>809.71</v>
      </c>
      <c r="F95" s="5">
        <f t="shared" si="2"/>
        <v>14.400000000000091</v>
      </c>
      <c r="G95" s="33"/>
      <c r="H95" s="5"/>
      <c r="I95" s="5"/>
      <c r="J95" s="7">
        <f t="shared" si="3"/>
        <v>51.327804878049108</v>
      </c>
    </row>
    <row r="96" spans="1:11" x14ac:dyDescent="0.3">
      <c r="A96" s="68" t="s">
        <v>53</v>
      </c>
      <c r="B96" s="32"/>
      <c r="C96" s="10"/>
      <c r="D96" s="32">
        <v>329.26</v>
      </c>
      <c r="E96" s="32">
        <v>329.89</v>
      </c>
      <c r="F96" s="5">
        <f t="shared" si="2"/>
        <v>0.62999999999999545</v>
      </c>
      <c r="G96" s="33"/>
      <c r="H96" s="5"/>
      <c r="I96" s="5"/>
      <c r="J96" s="7">
        <f t="shared" si="3"/>
        <v>2.2455914634146179</v>
      </c>
    </row>
    <row r="97" spans="1:12" x14ac:dyDescent="0.3">
      <c r="A97" s="68" t="s">
        <v>121</v>
      </c>
      <c r="B97" s="32"/>
      <c r="C97" s="10"/>
      <c r="D97" s="32">
        <v>212.69</v>
      </c>
      <c r="E97" s="32">
        <v>216.12</v>
      </c>
      <c r="F97" s="5">
        <f t="shared" ref="F97:F151" si="4">+E97-D97</f>
        <v>3.4300000000000068</v>
      </c>
      <c r="G97" s="33"/>
      <c r="H97" s="5"/>
      <c r="I97" s="5"/>
      <c r="J97" s="7">
        <f t="shared" si="3"/>
        <v>12.225997967479699</v>
      </c>
    </row>
    <row r="98" spans="1:12" x14ac:dyDescent="0.3">
      <c r="A98" s="68" t="s">
        <v>54</v>
      </c>
      <c r="B98" s="32"/>
      <c r="C98" s="10"/>
      <c r="D98" s="32">
        <v>200.35</v>
      </c>
      <c r="E98" s="32">
        <v>203.92</v>
      </c>
      <c r="F98" s="5">
        <f t="shared" si="4"/>
        <v>3.5699999999999932</v>
      </c>
      <c r="G98" s="33"/>
      <c r="H98" s="5"/>
      <c r="I98" s="5"/>
      <c r="J98" s="7">
        <f t="shared" si="3"/>
        <v>12.725018292682902</v>
      </c>
    </row>
    <row r="99" spans="1:12" x14ac:dyDescent="0.3">
      <c r="A99" s="68" t="s">
        <v>55</v>
      </c>
      <c r="B99" s="32"/>
      <c r="C99" s="10"/>
      <c r="D99" s="32">
        <v>289.52</v>
      </c>
      <c r="E99" s="32">
        <v>294.14</v>
      </c>
      <c r="F99" s="5">
        <f t="shared" si="4"/>
        <v>4.6200000000000045</v>
      </c>
      <c r="G99" s="33"/>
      <c r="H99" s="5"/>
      <c r="I99" s="5"/>
      <c r="J99" s="7">
        <f t="shared" si="3"/>
        <v>16.467670731707333</v>
      </c>
    </row>
    <row r="100" spans="1:12" x14ac:dyDescent="0.3">
      <c r="A100" s="68" t="s">
        <v>122</v>
      </c>
      <c r="B100" s="32"/>
      <c r="C100" s="10"/>
      <c r="D100" s="32">
        <v>428.77</v>
      </c>
      <c r="E100" s="32">
        <v>449.87</v>
      </c>
      <c r="F100" s="5">
        <f t="shared" si="4"/>
        <v>21.100000000000023</v>
      </c>
      <c r="G100" s="33"/>
      <c r="H100" s="5"/>
      <c r="I100" s="5"/>
      <c r="J100" s="7">
        <v>62</v>
      </c>
      <c r="L100">
        <v>65</v>
      </c>
    </row>
    <row r="101" spans="1:12" x14ac:dyDescent="0.3">
      <c r="A101" s="68" t="s">
        <v>56</v>
      </c>
      <c r="B101" s="32"/>
      <c r="C101" s="10"/>
      <c r="D101" s="32">
        <v>310.99</v>
      </c>
      <c r="E101" s="32">
        <v>316.45</v>
      </c>
      <c r="F101" s="5">
        <f t="shared" si="4"/>
        <v>5.4599999999999795</v>
      </c>
      <c r="G101" s="33"/>
      <c r="H101" s="5"/>
      <c r="I101" s="5"/>
      <c r="J101" s="7">
        <f t="shared" si="3"/>
        <v>19.461792682926756</v>
      </c>
      <c r="L101">
        <v>20</v>
      </c>
    </row>
    <row r="102" spans="1:12" x14ac:dyDescent="0.3">
      <c r="A102" s="66" t="s">
        <v>57</v>
      </c>
      <c r="B102" s="32"/>
      <c r="C102" s="10"/>
      <c r="D102" s="32">
        <v>446.48</v>
      </c>
      <c r="E102" s="32">
        <v>450.46</v>
      </c>
      <c r="F102" s="5">
        <f t="shared" si="4"/>
        <v>3.9799999999999613</v>
      </c>
      <c r="G102" s="33"/>
      <c r="H102" s="5"/>
      <c r="I102" s="5"/>
      <c r="J102" s="7">
        <f t="shared" si="3"/>
        <v>14.186434959349455</v>
      </c>
    </row>
    <row r="103" spans="1:12" x14ac:dyDescent="0.3">
      <c r="A103" s="66" t="s">
        <v>58</v>
      </c>
      <c r="B103" s="32"/>
      <c r="C103" s="10"/>
      <c r="D103" s="32">
        <v>6.93</v>
      </c>
      <c r="E103" s="32">
        <v>6.93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2" x14ac:dyDescent="0.3">
      <c r="A104" s="68" t="s">
        <v>59</v>
      </c>
      <c r="B104" s="32"/>
      <c r="C104" s="10"/>
      <c r="D104" s="32">
        <v>1166.25</v>
      </c>
      <c r="E104" s="32">
        <v>1184.94</v>
      </c>
      <c r="F104" s="5">
        <f t="shared" si="4"/>
        <v>18.690000000000055</v>
      </c>
      <c r="G104" s="33"/>
      <c r="H104" s="5"/>
      <c r="I104" s="5"/>
      <c r="J104" s="7">
        <f t="shared" si="3"/>
        <v>66.619213414634345</v>
      </c>
    </row>
    <row r="105" spans="1:12" x14ac:dyDescent="0.3">
      <c r="A105" s="68" t="s">
        <v>60</v>
      </c>
      <c r="B105" s="32"/>
      <c r="C105" s="10"/>
      <c r="D105" s="32">
        <v>228.92</v>
      </c>
      <c r="E105" s="32">
        <v>228.92</v>
      </c>
      <c r="F105" s="5">
        <f t="shared" si="4"/>
        <v>0</v>
      </c>
      <c r="G105" s="33"/>
      <c r="H105" s="5"/>
      <c r="I105" s="5"/>
      <c r="J105" s="7">
        <f t="shared" si="3"/>
        <v>0</v>
      </c>
    </row>
    <row r="106" spans="1:12" x14ac:dyDescent="0.3">
      <c r="A106" s="68" t="s">
        <v>61</v>
      </c>
      <c r="B106" s="32"/>
      <c r="C106" s="10"/>
      <c r="D106" s="32">
        <v>260.82</v>
      </c>
      <c r="E106" s="32">
        <v>268.25</v>
      </c>
      <c r="F106" s="5">
        <f t="shared" si="4"/>
        <v>7.4300000000000068</v>
      </c>
      <c r="G106" s="33"/>
      <c r="H106" s="5"/>
      <c r="I106" s="5"/>
      <c r="J106" s="7">
        <f t="shared" si="3"/>
        <v>26.483721544715472</v>
      </c>
    </row>
    <row r="107" spans="1:12" x14ac:dyDescent="0.3">
      <c r="A107" s="68" t="s">
        <v>62</v>
      </c>
      <c r="B107" s="32"/>
      <c r="C107" s="10"/>
      <c r="D107" s="32">
        <v>838.45</v>
      </c>
      <c r="E107" s="32">
        <v>854.48</v>
      </c>
      <c r="F107" s="5">
        <f t="shared" si="4"/>
        <v>16.029999999999973</v>
      </c>
      <c r="G107" s="33"/>
      <c r="H107" s="5"/>
      <c r="I107" s="5"/>
      <c r="J107" s="7">
        <f t="shared" si="3"/>
        <v>57.137827235772264</v>
      </c>
    </row>
    <row r="108" spans="1:12" x14ac:dyDescent="0.3">
      <c r="A108" s="68" t="s">
        <v>63</v>
      </c>
      <c r="B108" s="32"/>
      <c r="C108" s="10"/>
      <c r="D108" s="32">
        <v>428.69</v>
      </c>
      <c r="E108" s="32">
        <v>439.94</v>
      </c>
      <c r="F108" s="5">
        <f t="shared" si="4"/>
        <v>11.25</v>
      </c>
      <c r="G108" s="33"/>
      <c r="H108" s="5"/>
      <c r="I108" s="5"/>
      <c r="J108" s="7">
        <f t="shared" si="3"/>
        <v>40.099847560975611</v>
      </c>
    </row>
    <row r="109" spans="1:12" x14ac:dyDescent="0.3">
      <c r="A109" s="68" t="s">
        <v>123</v>
      </c>
      <c r="B109" s="32"/>
      <c r="C109" s="10"/>
      <c r="D109" s="32">
        <v>262.22000000000003</v>
      </c>
      <c r="E109" s="32">
        <v>277.33</v>
      </c>
      <c r="F109" s="5">
        <f t="shared" si="4"/>
        <v>15.109999999999957</v>
      </c>
      <c r="G109" s="33"/>
      <c r="H109" s="5"/>
      <c r="I109" s="5"/>
      <c r="J109" s="7">
        <f t="shared" si="3"/>
        <v>53.858550813007973</v>
      </c>
    </row>
    <row r="110" spans="1:12" x14ac:dyDescent="0.3">
      <c r="A110" s="68" t="s">
        <v>64</v>
      </c>
      <c r="B110" s="32"/>
      <c r="C110" s="10"/>
      <c r="D110" s="32">
        <v>195.03</v>
      </c>
      <c r="E110" s="32">
        <v>199.37</v>
      </c>
      <c r="F110" s="5">
        <f t="shared" si="4"/>
        <v>4.3400000000000034</v>
      </c>
      <c r="G110" s="33"/>
      <c r="H110" s="5"/>
      <c r="I110" s="5"/>
      <c r="J110" s="7">
        <f t="shared" si="3"/>
        <v>15.469630081300826</v>
      </c>
      <c r="K110" s="149"/>
    </row>
    <row r="111" spans="1:12" x14ac:dyDescent="0.3">
      <c r="A111" s="68" t="s">
        <v>65</v>
      </c>
      <c r="B111" s="32"/>
      <c r="C111" s="10"/>
      <c r="D111" s="32">
        <v>464.53</v>
      </c>
      <c r="E111" s="32">
        <v>469.32</v>
      </c>
      <c r="F111" s="5">
        <f t="shared" si="4"/>
        <v>4.7900000000000205</v>
      </c>
      <c r="G111" s="33"/>
      <c r="H111" s="5"/>
      <c r="I111" s="5"/>
      <c r="J111" s="7">
        <f t="shared" si="3"/>
        <v>17.07362398373991</v>
      </c>
    </row>
    <row r="112" spans="1:12" x14ac:dyDescent="0.3">
      <c r="A112" s="68" t="s">
        <v>66</v>
      </c>
      <c r="B112" s="32"/>
      <c r="C112" s="10"/>
      <c r="D112" s="32">
        <v>136.97</v>
      </c>
      <c r="E112" s="32">
        <v>138.26</v>
      </c>
      <c r="F112" s="5">
        <f t="shared" si="4"/>
        <v>1.289999999999992</v>
      </c>
      <c r="G112" s="33"/>
      <c r="H112" s="5"/>
      <c r="I112" s="5"/>
      <c r="J112" s="7">
        <f t="shared" si="3"/>
        <v>4.5981158536585083</v>
      </c>
    </row>
    <row r="113" spans="1:10" x14ac:dyDescent="0.3">
      <c r="A113" s="68" t="s">
        <v>124</v>
      </c>
      <c r="B113" s="32"/>
      <c r="C113" s="10"/>
      <c r="D113" s="32">
        <v>100.41</v>
      </c>
      <c r="E113" s="32">
        <v>109.04</v>
      </c>
      <c r="F113" s="5">
        <f t="shared" si="4"/>
        <v>8.6300000000000097</v>
      </c>
      <c r="G113" s="33"/>
      <c r="H113" s="5"/>
      <c r="I113" s="5"/>
      <c r="J113" s="7">
        <f t="shared" si="3"/>
        <v>30.761038617886214</v>
      </c>
    </row>
    <row r="114" spans="1:10" x14ac:dyDescent="0.3">
      <c r="A114" s="68" t="s">
        <v>67</v>
      </c>
      <c r="B114" s="32"/>
      <c r="C114" s="10"/>
      <c r="D114" s="32">
        <v>188.62</v>
      </c>
      <c r="E114" s="32">
        <v>194.34</v>
      </c>
      <c r="F114" s="5">
        <f t="shared" si="4"/>
        <v>5.7199999999999989</v>
      </c>
      <c r="G114" s="33"/>
      <c r="H114" s="5"/>
      <c r="I114" s="5"/>
      <c r="J114" s="7">
        <f t="shared" si="3"/>
        <v>20.38854471544715</v>
      </c>
    </row>
    <row r="115" spans="1:10" x14ac:dyDescent="0.3">
      <c r="A115" s="51" t="s">
        <v>68</v>
      </c>
      <c r="B115" s="32"/>
      <c r="C115" s="51"/>
      <c r="D115" s="9">
        <v>411.16</v>
      </c>
      <c r="E115" s="9">
        <v>416.84</v>
      </c>
      <c r="F115" s="5">
        <f t="shared" si="4"/>
        <v>5.67999999999995</v>
      </c>
      <c r="G115" s="33"/>
      <c r="H115" s="5"/>
      <c r="I115" s="5"/>
      <c r="J115" s="7">
        <f t="shared" si="3"/>
        <v>20.245967479674619</v>
      </c>
    </row>
    <row r="116" spans="1:10" x14ac:dyDescent="0.3">
      <c r="A116" s="68" t="s">
        <v>125</v>
      </c>
      <c r="B116" s="32"/>
      <c r="C116" s="10"/>
      <c r="D116" s="32">
        <v>475.31</v>
      </c>
      <c r="E116" s="32">
        <v>485.3</v>
      </c>
      <c r="F116" s="5">
        <f t="shared" si="4"/>
        <v>9.9900000000000091</v>
      </c>
      <c r="G116" s="33"/>
      <c r="H116" s="5"/>
      <c r="I116" s="5"/>
      <c r="J116" s="7">
        <f t="shared" si="3"/>
        <v>35.608664634146372</v>
      </c>
    </row>
    <row r="117" spans="1:10" x14ac:dyDescent="0.3">
      <c r="A117" s="68" t="s">
        <v>126</v>
      </c>
      <c r="B117" s="9"/>
      <c r="C117" s="10"/>
      <c r="D117" s="32">
        <v>208.61</v>
      </c>
      <c r="E117" s="32">
        <v>211.93</v>
      </c>
      <c r="F117" s="5">
        <f t="shared" si="4"/>
        <v>3.3199999999999932</v>
      </c>
      <c r="G117" s="33"/>
      <c r="H117" s="5"/>
      <c r="I117" s="5"/>
      <c r="J117" s="7">
        <f t="shared" si="3"/>
        <v>11.833910569105667</v>
      </c>
    </row>
    <row r="118" spans="1:10" x14ac:dyDescent="0.3">
      <c r="A118" s="68" t="s">
        <v>69</v>
      </c>
      <c r="B118" s="32"/>
      <c r="C118" s="10"/>
      <c r="D118" s="32">
        <v>179.42</v>
      </c>
      <c r="E118" s="32">
        <v>184.89</v>
      </c>
      <c r="F118" s="5">
        <f t="shared" si="4"/>
        <v>5.4699999999999989</v>
      </c>
      <c r="G118" s="33"/>
      <c r="H118" s="5"/>
      <c r="I118" s="5"/>
      <c r="J118" s="7">
        <f t="shared" si="3"/>
        <v>19.497436991869915</v>
      </c>
    </row>
    <row r="119" spans="1:10" x14ac:dyDescent="0.3">
      <c r="A119" s="68" t="s">
        <v>127</v>
      </c>
      <c r="B119" s="32"/>
      <c r="C119" s="10"/>
      <c r="D119" s="32">
        <v>535.89</v>
      </c>
      <c r="E119" s="32">
        <v>537.87</v>
      </c>
      <c r="F119" s="5">
        <f t="shared" si="4"/>
        <v>1.9800000000000182</v>
      </c>
      <c r="G119" s="33"/>
      <c r="H119" s="5"/>
      <c r="I119" s="5"/>
      <c r="J119" s="7">
        <f t="shared" si="3"/>
        <v>7.0575731707317724</v>
      </c>
    </row>
    <row r="120" spans="1:10" x14ac:dyDescent="0.3">
      <c r="A120" s="68" t="s">
        <v>128</v>
      </c>
      <c r="B120" s="32"/>
      <c r="C120" s="10"/>
      <c r="D120" s="32">
        <v>467.21</v>
      </c>
      <c r="E120" s="32">
        <v>476.42</v>
      </c>
      <c r="F120" s="5">
        <f t="shared" si="4"/>
        <v>9.2100000000000364</v>
      </c>
      <c r="G120" s="33"/>
      <c r="H120" s="5"/>
      <c r="I120" s="5"/>
      <c r="J120" s="7">
        <f t="shared" si="3"/>
        <v>32.828408536585499</v>
      </c>
    </row>
    <row r="121" spans="1:10" x14ac:dyDescent="0.3">
      <c r="A121" s="68" t="s">
        <v>129</v>
      </c>
      <c r="B121" s="32"/>
      <c r="C121" s="10"/>
      <c r="D121" s="32">
        <v>299.89</v>
      </c>
      <c r="E121" s="32">
        <v>300.08</v>
      </c>
      <c r="F121" s="5">
        <f t="shared" si="4"/>
        <v>0.18999999999999773</v>
      </c>
      <c r="G121" s="33"/>
      <c r="H121" s="5"/>
      <c r="I121" s="5"/>
      <c r="J121" s="7">
        <f t="shared" si="3"/>
        <v>0.67724186991869106</v>
      </c>
    </row>
    <row r="122" spans="1:10" x14ac:dyDescent="0.3">
      <c r="A122" s="68" t="s">
        <v>70</v>
      </c>
      <c r="B122" s="32"/>
      <c r="C122" s="10"/>
      <c r="D122" s="32">
        <v>142.01</v>
      </c>
      <c r="E122" s="32">
        <v>142.01</v>
      </c>
      <c r="F122" s="5">
        <f t="shared" si="4"/>
        <v>0</v>
      </c>
      <c r="G122" s="33"/>
      <c r="H122" s="5"/>
      <c r="I122" s="5"/>
      <c r="J122" s="7">
        <f t="shared" si="3"/>
        <v>0</v>
      </c>
    </row>
    <row r="123" spans="1:10" x14ac:dyDescent="0.3">
      <c r="A123" s="68" t="s">
        <v>71</v>
      </c>
      <c r="B123" s="32"/>
      <c r="C123" s="10"/>
      <c r="D123" s="32">
        <v>398.58</v>
      </c>
      <c r="E123" s="32">
        <v>399.77</v>
      </c>
      <c r="F123" s="5">
        <f t="shared" si="4"/>
        <v>1.1899999999999977</v>
      </c>
      <c r="G123" s="33"/>
      <c r="H123" s="5"/>
      <c r="I123" s="5"/>
      <c r="J123" s="7">
        <f t="shared" si="3"/>
        <v>4.2416727642276344</v>
      </c>
    </row>
    <row r="124" spans="1:10" x14ac:dyDescent="0.3">
      <c r="A124" s="68" t="s">
        <v>130</v>
      </c>
      <c r="B124" s="32"/>
      <c r="C124" s="10"/>
      <c r="D124" s="32">
        <v>162.88999999999999</v>
      </c>
      <c r="E124" s="32">
        <v>169.71</v>
      </c>
      <c r="F124" s="5">
        <f t="shared" si="4"/>
        <v>6.8200000000000216</v>
      </c>
      <c r="G124" s="33"/>
      <c r="H124" s="5"/>
      <c r="I124" s="5"/>
      <c r="J124" s="7">
        <f t="shared" si="3"/>
        <v>24.30941869918707</v>
      </c>
    </row>
    <row r="125" spans="1:10" x14ac:dyDescent="0.3">
      <c r="A125" s="68" t="s">
        <v>131</v>
      </c>
      <c r="B125" s="32"/>
      <c r="C125" s="10"/>
      <c r="D125" s="32">
        <v>86.82</v>
      </c>
      <c r="E125" s="32">
        <v>90.2</v>
      </c>
      <c r="F125" s="5">
        <f t="shared" si="4"/>
        <v>3.3800000000000097</v>
      </c>
      <c r="G125" s="33"/>
      <c r="H125" s="5"/>
      <c r="I125" s="5"/>
      <c r="J125" s="7">
        <f t="shared" si="3"/>
        <v>12.047776422764262</v>
      </c>
    </row>
    <row r="126" spans="1:10" x14ac:dyDescent="0.3">
      <c r="A126" s="68" t="s">
        <v>72</v>
      </c>
      <c r="B126" s="32"/>
      <c r="C126" s="10"/>
      <c r="D126" s="32">
        <v>149.72999999999999</v>
      </c>
      <c r="E126" s="32">
        <v>149.72999999999999</v>
      </c>
      <c r="F126" s="5">
        <f t="shared" si="4"/>
        <v>0</v>
      </c>
      <c r="G126" s="33"/>
      <c r="H126" s="5"/>
      <c r="I126" s="5"/>
      <c r="J126" s="7">
        <f t="shared" si="3"/>
        <v>0</v>
      </c>
    </row>
    <row r="127" spans="1:10" x14ac:dyDescent="0.3">
      <c r="A127" s="68" t="s">
        <v>73</v>
      </c>
      <c r="B127" s="32"/>
      <c r="C127" s="10"/>
      <c r="D127" s="32">
        <v>650.08000000000004</v>
      </c>
      <c r="E127" s="32">
        <v>662.54</v>
      </c>
      <c r="F127" s="5">
        <f t="shared" si="4"/>
        <v>12.459999999999923</v>
      </c>
      <c r="G127" s="33"/>
      <c r="H127" s="5"/>
      <c r="I127" s="5"/>
      <c r="J127" s="7">
        <f t="shared" si="3"/>
        <v>44.412808943089154</v>
      </c>
    </row>
    <row r="128" spans="1:10" x14ac:dyDescent="0.3">
      <c r="A128" s="68" t="s">
        <v>74</v>
      </c>
      <c r="B128" s="32"/>
      <c r="C128" s="10"/>
      <c r="D128" s="32">
        <v>384.93</v>
      </c>
      <c r="E128" s="32">
        <v>391.1</v>
      </c>
      <c r="F128" s="5">
        <f t="shared" si="4"/>
        <v>6.1700000000000159</v>
      </c>
      <c r="G128" s="33"/>
      <c r="H128" s="5"/>
      <c r="I128" s="5"/>
      <c r="J128" s="7">
        <f t="shared" si="3"/>
        <v>21.992538617886236</v>
      </c>
    </row>
    <row r="129" spans="1:10" x14ac:dyDescent="0.3">
      <c r="A129" s="68" t="s">
        <v>132</v>
      </c>
      <c r="B129" s="32"/>
      <c r="C129" s="10"/>
      <c r="D129" s="32">
        <v>78.900000000000006</v>
      </c>
      <c r="E129" s="32">
        <v>83.66</v>
      </c>
      <c r="F129" s="5">
        <f t="shared" si="4"/>
        <v>4.7599999999999909</v>
      </c>
      <c r="G129" s="33"/>
      <c r="H129" s="5"/>
      <c r="I129" s="5"/>
      <c r="J129" s="7">
        <f t="shared" si="3"/>
        <v>16.966691056910538</v>
      </c>
    </row>
    <row r="130" spans="1:10" x14ac:dyDescent="0.3">
      <c r="A130" s="68" t="s">
        <v>133</v>
      </c>
      <c r="B130" s="32"/>
      <c r="C130" s="10"/>
      <c r="D130" s="32">
        <v>176.06</v>
      </c>
      <c r="E130" s="32">
        <v>179.17</v>
      </c>
      <c r="F130" s="5">
        <f t="shared" si="4"/>
        <v>3.1099999999999852</v>
      </c>
      <c r="G130" s="33"/>
      <c r="H130" s="5"/>
      <c r="I130" s="5"/>
      <c r="J130" s="7">
        <f t="shared" si="3"/>
        <v>11.085380081300761</v>
      </c>
    </row>
    <row r="131" spans="1:10" x14ac:dyDescent="0.3">
      <c r="A131" s="68" t="s">
        <v>75</v>
      </c>
      <c r="B131" s="32"/>
      <c r="C131" s="10"/>
      <c r="D131" s="32">
        <v>216.53</v>
      </c>
      <c r="E131" s="32">
        <v>223.56</v>
      </c>
      <c r="F131" s="5">
        <f t="shared" si="4"/>
        <v>7.0300000000000011</v>
      </c>
      <c r="G131" s="33"/>
      <c r="H131" s="5"/>
      <c r="I131" s="5"/>
      <c r="J131" s="7">
        <f t="shared" si="3"/>
        <v>25.057949186991873</v>
      </c>
    </row>
    <row r="132" spans="1:10" x14ac:dyDescent="0.3">
      <c r="A132" s="68" t="s">
        <v>134</v>
      </c>
      <c r="B132" s="32"/>
      <c r="C132" s="10"/>
      <c r="D132" s="32">
        <v>212.02</v>
      </c>
      <c r="E132" s="32">
        <v>222.84</v>
      </c>
      <c r="F132" s="5">
        <f t="shared" si="4"/>
        <v>10.819999999999993</v>
      </c>
      <c r="G132" s="33"/>
      <c r="H132" s="5"/>
      <c r="I132" s="5"/>
      <c r="J132" s="7">
        <f t="shared" si="3"/>
        <v>38.567142276422743</v>
      </c>
    </row>
    <row r="133" spans="1:10" x14ac:dyDescent="0.3">
      <c r="A133" s="68" t="s">
        <v>135</v>
      </c>
      <c r="B133" s="32"/>
      <c r="C133" s="10"/>
      <c r="D133" s="32">
        <v>275.29000000000002</v>
      </c>
      <c r="E133" s="32">
        <v>278.88</v>
      </c>
      <c r="F133" s="5">
        <f t="shared" si="4"/>
        <v>3.589999999999975</v>
      </c>
      <c r="G133" s="33"/>
      <c r="H133" s="5"/>
      <c r="I133" s="5"/>
      <c r="J133" s="7">
        <f t="shared" si="3"/>
        <v>12.796306910569017</v>
      </c>
    </row>
    <row r="134" spans="1:10" x14ac:dyDescent="0.3">
      <c r="A134" s="68" t="s">
        <v>76</v>
      </c>
      <c r="B134" s="32"/>
      <c r="C134" s="10"/>
      <c r="D134" s="32">
        <v>83.88</v>
      </c>
      <c r="E134" s="32">
        <v>85.32</v>
      </c>
      <c r="F134" s="5">
        <f t="shared" si="4"/>
        <v>1.4399999999999977</v>
      </c>
      <c r="G134" s="33"/>
      <c r="H134" s="5"/>
      <c r="I134" s="5"/>
      <c r="J134" s="7">
        <f t="shared" si="3"/>
        <v>5.1327804878048697</v>
      </c>
    </row>
    <row r="135" spans="1:10" x14ac:dyDescent="0.3">
      <c r="A135" s="68" t="s">
        <v>136</v>
      </c>
      <c r="B135" s="32"/>
      <c r="C135" s="10"/>
      <c r="D135" s="32">
        <v>479.56</v>
      </c>
      <c r="E135" s="32">
        <v>492.01</v>
      </c>
      <c r="F135" s="5">
        <f t="shared" si="4"/>
        <v>12.449999999999989</v>
      </c>
      <c r="G135" s="33"/>
      <c r="H135" s="5"/>
      <c r="I135" s="5"/>
      <c r="J135" s="7">
        <f t="shared" si="3"/>
        <v>44.377164634146304</v>
      </c>
    </row>
    <row r="136" spans="1:10" x14ac:dyDescent="0.3">
      <c r="A136" s="68" t="s">
        <v>137</v>
      </c>
      <c r="B136" s="32"/>
      <c r="C136" s="10"/>
      <c r="D136" s="32">
        <v>210.21</v>
      </c>
      <c r="E136" s="32">
        <v>210.89</v>
      </c>
      <c r="F136" s="5">
        <f t="shared" si="4"/>
        <v>0.6799999999999784</v>
      </c>
      <c r="G136" s="33"/>
      <c r="H136" s="5"/>
      <c r="I136" s="5"/>
      <c r="J136" s="7">
        <f t="shared" si="3"/>
        <v>2.4238130081300042</v>
      </c>
    </row>
    <row r="137" spans="1:10" x14ac:dyDescent="0.3">
      <c r="A137" s="68" t="s">
        <v>77</v>
      </c>
      <c r="B137" s="32"/>
      <c r="C137" s="10"/>
      <c r="D137" s="32">
        <v>312.17</v>
      </c>
      <c r="E137" s="32">
        <v>318.02999999999997</v>
      </c>
      <c r="F137" s="5">
        <f t="shared" si="4"/>
        <v>5.8599999999999568</v>
      </c>
      <c r="G137" s="33"/>
      <c r="H137" s="5"/>
      <c r="I137" s="5"/>
      <c r="J137" s="7">
        <f t="shared" si="3"/>
        <v>20.887565040650252</v>
      </c>
    </row>
    <row r="138" spans="1:10" x14ac:dyDescent="0.3">
      <c r="A138" s="68" t="s">
        <v>138</v>
      </c>
      <c r="B138" s="32"/>
      <c r="C138" s="10"/>
      <c r="D138" s="32">
        <v>468.56</v>
      </c>
      <c r="E138" s="32">
        <v>475.72</v>
      </c>
      <c r="F138" s="5">
        <f t="shared" si="4"/>
        <v>7.160000000000025</v>
      </c>
      <c r="G138" s="33"/>
      <c r="H138" s="5"/>
      <c r="I138" s="5"/>
      <c r="J138" s="7">
        <f t="shared" si="3"/>
        <v>25.521325203252122</v>
      </c>
    </row>
    <row r="139" spans="1:10" x14ac:dyDescent="0.3">
      <c r="A139" s="68" t="s">
        <v>78</v>
      </c>
      <c r="B139" s="32"/>
      <c r="C139" s="10"/>
      <c r="D139" s="32">
        <v>545.12</v>
      </c>
      <c r="E139" s="32">
        <v>557.55999999999995</v>
      </c>
      <c r="F139" s="5">
        <f t="shared" si="4"/>
        <v>12.439999999999941</v>
      </c>
      <c r="G139" s="33"/>
      <c r="H139" s="5"/>
      <c r="I139" s="5"/>
      <c r="J139" s="7">
        <f t="shared" si="3"/>
        <v>44.341520325203042</v>
      </c>
    </row>
    <row r="140" spans="1:10" x14ac:dyDescent="0.3">
      <c r="A140" s="68" t="s">
        <v>79</v>
      </c>
      <c r="B140" s="32"/>
      <c r="C140" s="10"/>
      <c r="D140" s="32">
        <v>222.56</v>
      </c>
      <c r="E140" s="32">
        <v>227.39</v>
      </c>
      <c r="F140" s="5">
        <f t="shared" si="4"/>
        <v>4.8299999999999841</v>
      </c>
      <c r="G140" s="33"/>
      <c r="H140" s="5"/>
      <c r="I140" s="5"/>
      <c r="J140" s="7">
        <f t="shared" si="3"/>
        <v>17.21620121951214</v>
      </c>
    </row>
    <row r="141" spans="1:10" x14ac:dyDescent="0.3">
      <c r="A141" s="68" t="s">
        <v>80</v>
      </c>
      <c r="B141" s="32"/>
      <c r="C141" s="10"/>
      <c r="D141" s="32">
        <v>254.37</v>
      </c>
      <c r="E141" s="32">
        <v>258.45</v>
      </c>
      <c r="F141" s="5">
        <f t="shared" si="4"/>
        <v>4.0799999999999841</v>
      </c>
      <c r="G141" s="33"/>
      <c r="H141" s="5"/>
      <c r="I141" s="5"/>
      <c r="J141" s="7">
        <f t="shared" si="3"/>
        <v>14.54287804878043</v>
      </c>
    </row>
    <row r="142" spans="1:10" x14ac:dyDescent="0.3">
      <c r="A142" s="68" t="s">
        <v>81</v>
      </c>
      <c r="B142" s="32"/>
      <c r="C142" s="10"/>
      <c r="D142" s="32">
        <v>213.21</v>
      </c>
      <c r="E142" s="32">
        <v>215.41</v>
      </c>
      <c r="F142" s="5">
        <f t="shared" si="4"/>
        <v>2.1999999999999886</v>
      </c>
      <c r="G142" s="33"/>
      <c r="H142" s="5"/>
      <c r="I142" s="5"/>
      <c r="J142" s="7">
        <f t="shared" si="3"/>
        <v>7.841747967479634</v>
      </c>
    </row>
    <row r="143" spans="1:10" x14ac:dyDescent="0.3">
      <c r="A143" s="68" t="s">
        <v>139</v>
      </c>
      <c r="B143" s="32"/>
      <c r="C143" s="10"/>
      <c r="D143" s="32">
        <v>324.01</v>
      </c>
      <c r="E143" s="32">
        <v>324.44</v>
      </c>
      <c r="F143" s="5">
        <f t="shared" si="4"/>
        <v>0.43000000000000682</v>
      </c>
      <c r="G143" s="33"/>
      <c r="H143" s="5"/>
      <c r="I143" s="5"/>
      <c r="J143" s="7">
        <f t="shared" si="3"/>
        <v>1.5327052845528699</v>
      </c>
    </row>
    <row r="144" spans="1:10" x14ac:dyDescent="0.3">
      <c r="A144" s="68" t="s">
        <v>82</v>
      </c>
      <c r="B144" s="32"/>
      <c r="C144" s="10"/>
      <c r="D144" s="32">
        <v>289.97000000000003</v>
      </c>
      <c r="E144" s="32">
        <v>292.99</v>
      </c>
      <c r="F144" s="5">
        <f t="shared" si="4"/>
        <v>3.0199999999999818</v>
      </c>
      <c r="G144" s="33"/>
      <c r="H144" s="5"/>
      <c r="I144" s="5"/>
      <c r="J144" s="7">
        <f t="shared" si="3"/>
        <v>10.764581300812944</v>
      </c>
    </row>
    <row r="145" spans="1:11" x14ac:dyDescent="0.3">
      <c r="A145" s="68" t="s">
        <v>140</v>
      </c>
      <c r="B145" s="32"/>
      <c r="C145" s="10"/>
      <c r="D145" s="32">
        <v>199.45</v>
      </c>
      <c r="E145" s="32">
        <v>201.05</v>
      </c>
      <c r="F145" s="5">
        <f t="shared" si="4"/>
        <v>1.6000000000000227</v>
      </c>
      <c r="G145" s="33"/>
      <c r="H145" s="5"/>
      <c r="I145" s="5"/>
      <c r="J145" s="7">
        <f t="shared" si="3"/>
        <v>5.7030894308943898</v>
      </c>
    </row>
    <row r="146" spans="1:11" x14ac:dyDescent="0.3">
      <c r="A146" s="68" t="s">
        <v>141</v>
      </c>
      <c r="B146" s="32"/>
      <c r="C146" s="10"/>
      <c r="D146" s="32">
        <v>165.86</v>
      </c>
      <c r="E146" s="32">
        <v>168.02</v>
      </c>
      <c r="F146" s="5">
        <f t="shared" si="4"/>
        <v>2.1599999999999966</v>
      </c>
      <c r="G146" s="33"/>
      <c r="H146" s="5"/>
      <c r="I146" s="5"/>
      <c r="J146" s="7">
        <f t="shared" si="3"/>
        <v>7.699170731707305</v>
      </c>
    </row>
    <row r="147" spans="1:11" x14ac:dyDescent="0.3">
      <c r="A147" s="68" t="s">
        <v>142</v>
      </c>
      <c r="B147" s="32"/>
      <c r="C147" s="10"/>
      <c r="D147" s="32">
        <v>608.39</v>
      </c>
      <c r="E147" s="32">
        <v>610.44000000000005</v>
      </c>
      <c r="F147" s="5">
        <f t="shared" si="4"/>
        <v>2.0500000000000682</v>
      </c>
      <c r="G147" s="33"/>
      <c r="H147" s="5"/>
      <c r="I147" s="5"/>
      <c r="J147" s="7">
        <f t="shared" si="3"/>
        <v>7.3070833333335763</v>
      </c>
    </row>
    <row r="148" spans="1:11" x14ac:dyDescent="0.3">
      <c r="A148" s="68" t="s">
        <v>143</v>
      </c>
      <c r="B148" s="32"/>
      <c r="C148" s="10"/>
      <c r="D148" s="32">
        <v>255.01</v>
      </c>
      <c r="E148" s="32">
        <v>264.54000000000002</v>
      </c>
      <c r="F148" s="5">
        <f t="shared" si="4"/>
        <v>9.5300000000000296</v>
      </c>
      <c r="G148" s="33"/>
      <c r="H148" s="5"/>
      <c r="I148" s="5"/>
      <c r="J148" s="7">
        <f t="shared" ref="J148:J151" si="5">+F148*H$5</f>
        <v>33.96902642276433</v>
      </c>
    </row>
    <row r="149" spans="1:11" x14ac:dyDescent="0.3">
      <c r="A149" s="68" t="s">
        <v>83</v>
      </c>
      <c r="B149" s="32"/>
      <c r="C149" s="10"/>
      <c r="D149" s="32">
        <v>273.05</v>
      </c>
      <c r="E149" s="32">
        <v>274.23</v>
      </c>
      <c r="F149" s="5">
        <f t="shared" si="4"/>
        <v>1.1800000000000068</v>
      </c>
      <c r="G149" s="33"/>
      <c r="H149" s="5"/>
      <c r="I149" s="5"/>
      <c r="J149" s="7">
        <f t="shared" si="5"/>
        <v>4.206028455284577</v>
      </c>
    </row>
    <row r="150" spans="1:11" x14ac:dyDescent="0.3">
      <c r="A150" s="68" t="s">
        <v>144</v>
      </c>
      <c r="B150" s="32"/>
      <c r="C150" s="10"/>
      <c r="D150" s="32">
        <v>1216.3399999999999</v>
      </c>
      <c r="E150" s="32">
        <v>1241.6099999999999</v>
      </c>
      <c r="F150" s="5">
        <f t="shared" si="4"/>
        <v>25.269999999999982</v>
      </c>
      <c r="G150" s="33"/>
      <c r="H150" s="5"/>
      <c r="I150" s="5"/>
      <c r="J150" s="7">
        <f t="shared" si="5"/>
        <v>90.073168699186922</v>
      </c>
    </row>
    <row r="151" spans="1:11" x14ac:dyDescent="0.3">
      <c r="A151" s="68" t="s">
        <v>145</v>
      </c>
      <c r="B151" s="32"/>
      <c r="C151" s="10"/>
      <c r="D151" s="32">
        <v>594.58000000000004</v>
      </c>
      <c r="E151" s="32">
        <v>613.41</v>
      </c>
      <c r="F151" s="5">
        <f t="shared" si="4"/>
        <v>18.829999999999927</v>
      </c>
      <c r="G151" s="33"/>
      <c r="H151" s="5"/>
      <c r="I151" s="5"/>
      <c r="J151" s="7">
        <f t="shared" si="5"/>
        <v>67.118233739837137</v>
      </c>
    </row>
    <row r="152" spans="1:11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2001.1427947154471</v>
      </c>
      <c r="K152" s="56">
        <f>SUM(J83:J151)</f>
        <v>1507.2697947154466</v>
      </c>
    </row>
    <row r="153" spans="1:11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2001.1427947154471</v>
      </c>
      <c r="K153" s="91">
        <f>SUM(K14:K152)</f>
        <v>2001.1427947154466</v>
      </c>
    </row>
    <row r="154" spans="1:11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1" x14ac:dyDescent="0.3">
      <c r="A155" s="73" t="s">
        <v>7</v>
      </c>
    </row>
    <row r="156" spans="1:11" x14ac:dyDescent="0.3">
      <c r="A156" s="73" t="s">
        <v>84</v>
      </c>
      <c r="G156" s="74" t="s">
        <v>293</v>
      </c>
    </row>
  </sheetData>
  <mergeCells count="23"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  <mergeCell ref="I27:I31"/>
    <mergeCell ref="B27:C31"/>
    <mergeCell ref="D27:D31"/>
    <mergeCell ref="E27:E31"/>
    <mergeCell ref="F27:F31"/>
    <mergeCell ref="G27:G31"/>
    <mergeCell ref="H27:H31"/>
  </mergeCells>
  <pageMargins left="0.35433070866141736" right="0.43307086614173229" top="0.74803149606299213" bottom="0.74803149606299213" header="0.31496062992125984" footer="0.31496062992125984"/>
  <pageSetup paperSize="9" scale="70" orientation="portrait" horizontalDpi="0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6"/>
  <sheetViews>
    <sheetView topLeftCell="A146" workbookViewId="0">
      <selection activeCell="A156" sqref="A1:M156"/>
    </sheetView>
  </sheetViews>
  <sheetFormatPr baseColWidth="10" defaultRowHeight="14.4" x14ac:dyDescent="0.3"/>
  <cols>
    <col min="1" max="1" width="10.6640625" customWidth="1"/>
    <col min="2" max="2" width="23.109375" customWidth="1"/>
    <col min="3" max="3" width="6.33203125" customWidth="1"/>
    <col min="4" max="4" width="10.44140625" customWidth="1"/>
    <col min="5" max="5" width="14" customWidth="1"/>
    <col min="9" max="9" width="1.44140625" customWidth="1"/>
    <col min="10" max="10" width="13.109375" customWidth="1"/>
  </cols>
  <sheetData>
    <row r="1" spans="1:10" x14ac:dyDescent="0.3"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562.70000000000005</v>
      </c>
      <c r="G2" s="10">
        <v>38</v>
      </c>
      <c r="H2" s="10">
        <f>+F2/G2</f>
        <v>14.807894736842107</v>
      </c>
    </row>
    <row r="3" spans="1:10" x14ac:dyDescent="0.3">
      <c r="D3" s="122" t="s">
        <v>192</v>
      </c>
      <c r="E3" s="122">
        <v>16498</v>
      </c>
      <c r="F3" s="155">
        <v>14.4</v>
      </c>
      <c r="G3" s="10">
        <v>5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1647.4</v>
      </c>
      <c r="G4" s="10">
        <v>461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47" t="s">
        <v>220</v>
      </c>
      <c r="F5" s="122">
        <f>+F4+F3</f>
        <v>1661.8000000000002</v>
      </c>
      <c r="G5" s="122">
        <f>+G4+G3</f>
        <v>466</v>
      </c>
      <c r="H5" s="10">
        <f>+F5/G5</f>
        <v>3.5660944206008587</v>
      </c>
    </row>
    <row r="6" spans="1:10" x14ac:dyDescent="0.3">
      <c r="A6" s="15" t="s">
        <v>294</v>
      </c>
      <c r="B6" s="15"/>
      <c r="C6" s="15"/>
      <c r="D6" s="15"/>
      <c r="E6" s="15"/>
      <c r="F6" s="15">
        <f>+F2+F3+F4</f>
        <v>2224.5</v>
      </c>
      <c r="G6" s="15">
        <f>+G2+G3+G4</f>
        <v>504</v>
      </c>
      <c r="J6" s="138" t="s">
        <v>189</v>
      </c>
    </row>
    <row r="7" spans="1:10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14.807894736842107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/>
      <c r="H8" s="137">
        <f>+H5</f>
        <v>3.5660944206008587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150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4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48.717973684210413</v>
      </c>
      <c r="H14" s="98"/>
      <c r="I14" s="98"/>
      <c r="J14" s="99">
        <v>10</v>
      </c>
    </row>
    <row r="15" spans="1:10" ht="15.6" thickTop="1" thickBot="1" x14ac:dyDescent="0.35">
      <c r="A15" s="104" t="s">
        <v>9</v>
      </c>
      <c r="B15" s="146" t="s">
        <v>214</v>
      </c>
      <c r="C15" s="154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12</v>
      </c>
    </row>
    <row r="16" spans="1:10" ht="15.6" thickTop="1" thickBot="1" x14ac:dyDescent="0.35">
      <c r="A16" s="104" t="s">
        <v>13</v>
      </c>
      <c r="B16" s="146" t="s">
        <v>215</v>
      </c>
      <c r="C16" s="154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8</v>
      </c>
    </row>
    <row r="17" spans="1:10" ht="15.6" thickTop="1" thickBot="1" x14ac:dyDescent="0.35">
      <c r="A17" s="103" t="s">
        <v>86</v>
      </c>
      <c r="B17" s="209" t="s">
        <v>212</v>
      </c>
      <c r="C17" s="210"/>
      <c r="D17" s="220">
        <v>246.4</v>
      </c>
      <c r="E17" s="220">
        <v>249.69</v>
      </c>
      <c r="F17" s="220">
        <f>+E17-D17</f>
        <v>3.289999999999992</v>
      </c>
      <c r="G17" s="221"/>
      <c r="H17" s="102"/>
      <c r="I17" s="102"/>
      <c r="J17" s="99">
        <v>8</v>
      </c>
    </row>
    <row r="18" spans="1:10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8</v>
      </c>
    </row>
    <row r="19" spans="1:10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10</v>
      </c>
    </row>
    <row r="20" spans="1:10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10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12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26.82</v>
      </c>
      <c r="E22" s="94">
        <v>27.11</v>
      </c>
      <c r="F22" s="98">
        <f t="shared" ref="F22:F27" si="0">+E22-D22</f>
        <v>0.28999999999999915</v>
      </c>
      <c r="G22" s="95">
        <f>+F22*H2</f>
        <v>4.2942894736841986</v>
      </c>
      <c r="H22" s="95"/>
      <c r="I22" s="95"/>
      <c r="J22" s="99">
        <v>10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62.07</v>
      </c>
      <c r="E23" s="94">
        <v>62.79</v>
      </c>
      <c r="F23" s="98">
        <f t="shared" si="0"/>
        <v>0.71999999999999886</v>
      </c>
      <c r="G23" s="95">
        <f>+F23*H2</f>
        <v>10.6616842105263</v>
      </c>
      <c r="H23" s="95"/>
      <c r="I23" s="95"/>
      <c r="J23" s="99">
        <v>12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21</v>
      </c>
      <c r="E24" s="94">
        <v>21.12</v>
      </c>
      <c r="F24" s="98">
        <f t="shared" si="0"/>
        <v>0.12000000000000099</v>
      </c>
      <c r="G24" s="95">
        <f>+F24*H2</f>
        <v>1.7769473684210675</v>
      </c>
      <c r="H24" s="95"/>
      <c r="I24" s="95"/>
      <c r="J24" s="99">
        <v>8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73.680000000000007</v>
      </c>
      <c r="E25" s="94">
        <v>76.849999999999994</v>
      </c>
      <c r="F25" s="98">
        <f t="shared" si="0"/>
        <v>3.1699999999999875</v>
      </c>
      <c r="G25" s="95">
        <f>+F25*H2</f>
        <v>46.941026315789294</v>
      </c>
      <c r="H25" s="95"/>
      <c r="I25" s="95"/>
      <c r="J25" s="99">
        <v>50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47.17</v>
      </c>
      <c r="E26" s="96">
        <v>47.17</v>
      </c>
      <c r="F26" s="98">
        <f t="shared" si="0"/>
        <v>0</v>
      </c>
      <c r="G26" s="95">
        <f>+F26*H2</f>
        <v>0</v>
      </c>
      <c r="H26" s="96"/>
      <c r="I26" s="96"/>
      <c r="J26" s="99">
        <v>0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230.04</v>
      </c>
      <c r="E27" s="227">
        <v>233.78</v>
      </c>
      <c r="F27" s="220">
        <f t="shared" si="0"/>
        <v>3.7400000000000091</v>
      </c>
      <c r="G27" s="223">
        <f>+F27*H2</f>
        <v>55.381526315789614</v>
      </c>
      <c r="H27" s="223"/>
      <c r="I27" s="223"/>
      <c r="J27" s="99">
        <v>12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13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12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13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10</v>
      </c>
    </row>
    <row r="32" spans="1:10" ht="15.6" thickTop="1" thickBot="1" x14ac:dyDescent="0.35">
      <c r="A32" s="66" t="s">
        <v>92</v>
      </c>
      <c r="B32" s="6"/>
      <c r="C32" s="6"/>
      <c r="D32" s="6">
        <v>59.83</v>
      </c>
      <c r="E32" s="6">
        <v>59.95</v>
      </c>
      <c r="F32" s="5">
        <f>+E32-D32</f>
        <v>0.12000000000000455</v>
      </c>
      <c r="G32" s="5"/>
      <c r="H32" s="5"/>
      <c r="I32" s="5"/>
      <c r="J32" s="99">
        <f t="shared" ref="J32:J82" si="1">+F32*H$2</f>
        <v>1.7769473684211201</v>
      </c>
    </row>
    <row r="33" spans="1:10" ht="15.6" thickTop="1" thickBot="1" x14ac:dyDescent="0.35">
      <c r="A33" s="66" t="s">
        <v>93</v>
      </c>
      <c r="B33" s="6"/>
      <c r="C33" s="6"/>
      <c r="D33" s="6">
        <v>38.89</v>
      </c>
      <c r="E33" s="6">
        <v>39.06</v>
      </c>
      <c r="F33" s="5">
        <f t="shared" ref="F33:F96" si="2">+E33-D33</f>
        <v>0.17000000000000171</v>
      </c>
      <c r="G33" s="5"/>
      <c r="H33" s="5"/>
      <c r="I33" s="5"/>
      <c r="J33" s="99">
        <f t="shared" si="1"/>
        <v>2.5173421052631832</v>
      </c>
    </row>
    <row r="34" spans="1:10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0" ht="15.6" thickTop="1" thickBot="1" x14ac:dyDescent="0.35">
      <c r="A35" s="66" t="s">
        <v>95</v>
      </c>
      <c r="B35" s="32"/>
      <c r="C35" s="6"/>
      <c r="D35" s="32">
        <v>17.920000000000002</v>
      </c>
      <c r="E35" s="32">
        <v>18.739999999999998</v>
      </c>
      <c r="F35" s="5">
        <f t="shared" si="2"/>
        <v>0.81999999999999673</v>
      </c>
      <c r="G35" s="5"/>
      <c r="H35" s="5"/>
      <c r="I35" s="5"/>
      <c r="J35" s="99">
        <f t="shared" si="1"/>
        <v>12.142473684210479</v>
      </c>
    </row>
    <row r="36" spans="1:10" ht="15.6" thickTop="1" thickBot="1" x14ac:dyDescent="0.35">
      <c r="A36" s="66" t="s">
        <v>96</v>
      </c>
      <c r="B36" s="32"/>
      <c r="C36" s="6"/>
      <c r="D36" s="32">
        <v>9.65</v>
      </c>
      <c r="E36" s="32">
        <v>9.89</v>
      </c>
      <c r="F36" s="5">
        <f t="shared" si="2"/>
        <v>0.24000000000000021</v>
      </c>
      <c r="G36" s="5"/>
      <c r="H36" s="5"/>
      <c r="I36" s="5"/>
      <c r="J36" s="99">
        <f t="shared" si="1"/>
        <v>3.5538947368421088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28.85</v>
      </c>
      <c r="E38" s="32">
        <v>29.89</v>
      </c>
      <c r="F38" s="5">
        <f t="shared" si="2"/>
        <v>1.0399999999999991</v>
      </c>
      <c r="G38" s="5"/>
      <c r="H38" s="5"/>
      <c r="I38" s="5"/>
      <c r="J38" s="99">
        <f t="shared" si="1"/>
        <v>15.400210526315778</v>
      </c>
    </row>
    <row r="39" spans="1:10" ht="15.6" thickTop="1" thickBot="1" x14ac:dyDescent="0.35">
      <c r="A39" s="66" t="s">
        <v>99</v>
      </c>
      <c r="B39" s="32"/>
      <c r="C39" s="6"/>
      <c r="D39" s="32">
        <v>40.76</v>
      </c>
      <c r="E39" s="32">
        <v>41.26</v>
      </c>
      <c r="F39" s="5">
        <f t="shared" si="2"/>
        <v>0.5</v>
      </c>
      <c r="G39" s="5"/>
      <c r="H39" s="5"/>
      <c r="I39" s="5"/>
      <c r="J39" s="99">
        <f t="shared" si="1"/>
        <v>7.4039473684210533</v>
      </c>
    </row>
    <row r="40" spans="1:10" ht="15.6" thickTop="1" thickBot="1" x14ac:dyDescent="0.35">
      <c r="A40" s="66" t="s">
        <v>100</v>
      </c>
      <c r="B40" s="32"/>
      <c r="C40" s="6"/>
      <c r="D40" s="32">
        <v>14.84</v>
      </c>
      <c r="E40" s="32">
        <v>15.01</v>
      </c>
      <c r="F40" s="5">
        <f t="shared" si="2"/>
        <v>0.16999999999999993</v>
      </c>
      <c r="G40" s="5"/>
      <c r="H40" s="5"/>
      <c r="I40" s="5"/>
      <c r="J40" s="99">
        <f t="shared" si="1"/>
        <v>2.517342105263157</v>
      </c>
    </row>
    <row r="41" spans="1:10" ht="15.6" thickTop="1" thickBot="1" x14ac:dyDescent="0.35">
      <c r="A41" s="66" t="s">
        <v>101</v>
      </c>
      <c r="B41" s="32"/>
      <c r="C41" s="6"/>
      <c r="D41" s="32">
        <v>2.9</v>
      </c>
      <c r="E41" s="32">
        <v>3.02</v>
      </c>
      <c r="F41" s="5">
        <f t="shared" si="2"/>
        <v>0.12000000000000011</v>
      </c>
      <c r="G41" s="5"/>
      <c r="H41" s="5"/>
      <c r="I41" s="5"/>
      <c r="J41" s="99">
        <f t="shared" si="1"/>
        <v>1.7769473684210544</v>
      </c>
    </row>
    <row r="42" spans="1:10" ht="15.6" thickTop="1" thickBot="1" x14ac:dyDescent="0.35">
      <c r="A42" s="66" t="s">
        <v>102</v>
      </c>
      <c r="B42" s="32"/>
      <c r="C42" s="6"/>
      <c r="D42" s="32">
        <v>4.53</v>
      </c>
      <c r="E42" s="32">
        <v>4.53</v>
      </c>
      <c r="F42" s="5">
        <f t="shared" si="2"/>
        <v>0</v>
      </c>
      <c r="G42" s="5"/>
      <c r="H42" s="5"/>
      <c r="I42" s="5"/>
      <c r="J42" s="99">
        <f t="shared" si="1"/>
        <v>0</v>
      </c>
    </row>
    <row r="43" spans="1:10" ht="15.6" thickTop="1" thickBot="1" x14ac:dyDescent="0.35">
      <c r="A43" s="66" t="s">
        <v>103</v>
      </c>
      <c r="B43" s="32"/>
      <c r="C43" s="6"/>
      <c r="D43" s="32">
        <v>31.51</v>
      </c>
      <c r="E43" s="32">
        <v>32.08</v>
      </c>
      <c r="F43" s="5">
        <f t="shared" si="2"/>
        <v>0.56999999999999673</v>
      </c>
      <c r="G43" s="5"/>
      <c r="H43" s="5"/>
      <c r="I43" s="5"/>
      <c r="J43" s="99">
        <f t="shared" si="1"/>
        <v>8.4404999999999522</v>
      </c>
    </row>
    <row r="44" spans="1:10" ht="15.6" thickTop="1" thickBot="1" x14ac:dyDescent="0.35">
      <c r="A44" s="66" t="s">
        <v>104</v>
      </c>
      <c r="B44" s="32"/>
      <c r="C44" s="10"/>
      <c r="D44" s="32">
        <v>58.02</v>
      </c>
      <c r="E44" s="32">
        <v>59</v>
      </c>
      <c r="F44" s="5">
        <f t="shared" si="2"/>
        <v>0.97999999999999687</v>
      </c>
      <c r="G44" s="5"/>
      <c r="H44" s="5"/>
      <c r="I44" s="5"/>
      <c r="J44" s="99">
        <f t="shared" si="1"/>
        <v>14.511736842105218</v>
      </c>
    </row>
    <row r="45" spans="1:10" ht="15.6" thickTop="1" thickBot="1" x14ac:dyDescent="0.35">
      <c r="A45" s="66" t="s">
        <v>105</v>
      </c>
      <c r="B45" s="32"/>
      <c r="C45" s="10"/>
      <c r="D45" s="32">
        <v>115.98</v>
      </c>
      <c r="E45" s="32">
        <v>119.05</v>
      </c>
      <c r="F45" s="5">
        <f>+E45-D45</f>
        <v>3.0699999999999932</v>
      </c>
      <c r="G45" s="5"/>
      <c r="H45" s="5"/>
      <c r="I45" s="5"/>
      <c r="J45" s="99">
        <f t="shared" si="1"/>
        <v>45.460236842105168</v>
      </c>
    </row>
    <row r="46" spans="1:10" ht="15.6" thickTop="1" thickBot="1" x14ac:dyDescent="0.35">
      <c r="A46" s="66" t="s">
        <v>106</v>
      </c>
      <c r="B46" s="32"/>
      <c r="C46" s="10"/>
      <c r="D46" s="32">
        <v>99.78</v>
      </c>
      <c r="E46" s="32">
        <v>99.93</v>
      </c>
      <c r="F46" s="5">
        <f t="shared" si="2"/>
        <v>0.15000000000000568</v>
      </c>
      <c r="G46" s="5"/>
      <c r="H46" s="5"/>
      <c r="I46" s="5"/>
      <c r="J46" s="99">
        <f t="shared" si="1"/>
        <v>2.2211842105264004</v>
      </c>
    </row>
    <row r="47" spans="1:10" ht="15.6" thickTop="1" thickBot="1" x14ac:dyDescent="0.35">
      <c r="A47" s="66" t="s">
        <v>18</v>
      </c>
      <c r="B47" s="32"/>
      <c r="C47" s="10"/>
      <c r="D47" s="32">
        <v>2.38</v>
      </c>
      <c r="E47" s="32">
        <v>2.38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95.58</v>
      </c>
      <c r="E48" s="32">
        <v>95.99</v>
      </c>
      <c r="F48" s="5">
        <f t="shared" si="2"/>
        <v>0.40999999999999659</v>
      </c>
      <c r="G48" s="5"/>
      <c r="H48" s="5"/>
      <c r="I48" s="5"/>
      <c r="J48" s="99">
        <f t="shared" si="1"/>
        <v>6.071236842105213</v>
      </c>
    </row>
    <row r="49" spans="1:10" ht="15.6" thickTop="1" thickBot="1" x14ac:dyDescent="0.35">
      <c r="A49" s="66" t="s">
        <v>107</v>
      </c>
      <c r="B49" s="32"/>
      <c r="C49" s="10"/>
      <c r="D49" s="32">
        <v>89.43</v>
      </c>
      <c r="E49" s="32">
        <v>91.87</v>
      </c>
      <c r="F49" s="5">
        <f t="shared" si="2"/>
        <v>2.4399999999999977</v>
      </c>
      <c r="G49" s="5"/>
      <c r="H49" s="5"/>
      <c r="I49" s="5"/>
      <c r="J49" s="99">
        <f t="shared" si="1"/>
        <v>36.131263157894708</v>
      </c>
    </row>
    <row r="50" spans="1:10" ht="15.6" thickTop="1" thickBot="1" x14ac:dyDescent="0.35">
      <c r="A50" s="66" t="s">
        <v>108</v>
      </c>
      <c r="B50" s="32"/>
      <c r="C50" s="10"/>
      <c r="D50" s="32">
        <v>7.76</v>
      </c>
      <c r="E50" s="32">
        <v>8</v>
      </c>
      <c r="F50" s="5">
        <f t="shared" si="2"/>
        <v>0.24000000000000021</v>
      </c>
      <c r="G50" s="5"/>
      <c r="H50" s="5"/>
      <c r="I50" s="5"/>
      <c r="J50" s="99">
        <f t="shared" si="1"/>
        <v>3.5538947368421088</v>
      </c>
    </row>
    <row r="51" spans="1:10" ht="15.6" thickTop="1" thickBot="1" x14ac:dyDescent="0.35">
      <c r="A51" s="66" t="s">
        <v>20</v>
      </c>
      <c r="B51" s="32"/>
      <c r="C51" s="10"/>
      <c r="D51" s="32">
        <v>63.85</v>
      </c>
      <c r="E51" s="32">
        <v>64.680000000000007</v>
      </c>
      <c r="F51" s="5">
        <f t="shared" si="2"/>
        <v>0.8300000000000054</v>
      </c>
      <c r="G51" s="5"/>
      <c r="H51" s="5"/>
      <c r="I51" s="5"/>
      <c r="J51" s="99">
        <f t="shared" si="1"/>
        <v>12.290552631579029</v>
      </c>
    </row>
    <row r="52" spans="1:10" ht="15.6" thickTop="1" thickBot="1" x14ac:dyDescent="0.35">
      <c r="A52" s="66" t="s">
        <v>21</v>
      </c>
      <c r="B52" s="32"/>
      <c r="C52" s="10"/>
      <c r="D52" s="32">
        <v>15.59</v>
      </c>
      <c r="E52" s="32">
        <v>15.89</v>
      </c>
      <c r="F52" s="5">
        <f t="shared" si="2"/>
        <v>0.30000000000000071</v>
      </c>
      <c r="G52" s="5"/>
      <c r="H52" s="5"/>
      <c r="I52" s="5"/>
      <c r="J52" s="99">
        <f t="shared" si="1"/>
        <v>4.4423684210526426</v>
      </c>
    </row>
    <row r="53" spans="1:10" ht="15.6" thickTop="1" thickBot="1" x14ac:dyDescent="0.35">
      <c r="A53" s="66" t="s">
        <v>22</v>
      </c>
      <c r="B53" s="32"/>
      <c r="C53" s="10"/>
      <c r="D53" s="32">
        <v>93.9</v>
      </c>
      <c r="E53" s="32">
        <v>95.62</v>
      </c>
      <c r="F53" s="5">
        <f t="shared" si="2"/>
        <v>1.7199999999999989</v>
      </c>
      <c r="G53" s="5"/>
      <c r="H53" s="5"/>
      <c r="I53" s="5"/>
      <c r="J53" s="99">
        <f t="shared" si="1"/>
        <v>25.469578947368408</v>
      </c>
    </row>
    <row r="54" spans="1:10" ht="15.6" thickTop="1" thickBot="1" x14ac:dyDescent="0.35">
      <c r="A54" s="66" t="s">
        <v>23</v>
      </c>
      <c r="B54" s="32"/>
      <c r="C54" s="10"/>
      <c r="D54" s="32">
        <v>21.07</v>
      </c>
      <c r="E54" s="32">
        <v>21.52</v>
      </c>
      <c r="F54" s="5">
        <f t="shared" si="2"/>
        <v>0.44999999999999929</v>
      </c>
      <c r="G54" s="5"/>
      <c r="H54" s="5"/>
      <c r="I54" s="5"/>
      <c r="J54" s="99">
        <f t="shared" si="1"/>
        <v>6.6635526315789377</v>
      </c>
    </row>
    <row r="55" spans="1:10" ht="15.6" thickTop="1" thickBot="1" x14ac:dyDescent="0.35">
      <c r="A55" s="66" t="s">
        <v>24</v>
      </c>
      <c r="B55" s="32"/>
      <c r="C55" s="10"/>
      <c r="D55" s="32">
        <v>19.43</v>
      </c>
      <c r="E55" s="32">
        <v>19.72</v>
      </c>
      <c r="F55" s="5">
        <f t="shared" si="2"/>
        <v>0.28999999999999915</v>
      </c>
      <c r="G55" s="5"/>
      <c r="H55" s="5"/>
      <c r="I55" s="5"/>
      <c r="J55" s="99">
        <f t="shared" si="1"/>
        <v>4.2942894736841986</v>
      </c>
    </row>
    <row r="56" spans="1:10" ht="15.6" thickTop="1" thickBot="1" x14ac:dyDescent="0.35">
      <c r="A56" s="66" t="s">
        <v>25</v>
      </c>
      <c r="B56" s="32"/>
      <c r="C56" s="10"/>
      <c r="D56" s="32">
        <v>6.23</v>
      </c>
      <c r="E56" s="32">
        <v>6.61</v>
      </c>
      <c r="F56" s="5">
        <f t="shared" si="2"/>
        <v>0.37999999999999989</v>
      </c>
      <c r="G56" s="5"/>
      <c r="H56" s="5"/>
      <c r="I56" s="5"/>
      <c r="J56" s="99">
        <f t="shared" si="1"/>
        <v>5.6269999999999989</v>
      </c>
    </row>
    <row r="57" spans="1:10" ht="15.6" thickTop="1" thickBot="1" x14ac:dyDescent="0.35">
      <c r="A57" s="66" t="s">
        <v>26</v>
      </c>
      <c r="B57" s="32"/>
      <c r="C57" s="10"/>
      <c r="D57" s="32">
        <v>35.51</v>
      </c>
      <c r="E57" s="32">
        <v>36.229999999999997</v>
      </c>
      <c r="F57" s="5">
        <f t="shared" si="2"/>
        <v>0.71999999999999886</v>
      </c>
      <c r="G57" s="5"/>
      <c r="H57" s="5"/>
      <c r="I57" s="5"/>
      <c r="J57" s="99">
        <f t="shared" si="1"/>
        <v>10.6616842105263</v>
      </c>
    </row>
    <row r="58" spans="1:10" ht="15.6" thickTop="1" thickBot="1" x14ac:dyDescent="0.35">
      <c r="A58" s="66" t="s">
        <v>27</v>
      </c>
      <c r="B58" s="32"/>
      <c r="C58" s="10"/>
      <c r="D58" s="32">
        <v>47.64</v>
      </c>
      <c r="E58" s="32">
        <v>47.64</v>
      </c>
      <c r="F58" s="5">
        <f t="shared" si="2"/>
        <v>0</v>
      </c>
      <c r="G58" s="5"/>
      <c r="H58" s="5"/>
      <c r="I58" s="5"/>
      <c r="J58" s="99">
        <f t="shared" si="1"/>
        <v>0</v>
      </c>
    </row>
    <row r="59" spans="1:10" ht="15.6" thickTop="1" thickBot="1" x14ac:dyDescent="0.35">
      <c r="A59" s="66" t="s">
        <v>109</v>
      </c>
      <c r="B59" s="32"/>
      <c r="C59" s="10"/>
      <c r="D59" s="32">
        <v>1.68</v>
      </c>
      <c r="E59" s="32">
        <v>1.68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0" ht="15.6" thickTop="1" thickBot="1" x14ac:dyDescent="0.35">
      <c r="A60" s="66" t="s">
        <v>28</v>
      </c>
      <c r="B60" s="32"/>
      <c r="C60" s="10"/>
      <c r="D60" s="32">
        <v>12.38</v>
      </c>
      <c r="E60" s="32">
        <v>12.55</v>
      </c>
      <c r="F60" s="5">
        <f t="shared" si="2"/>
        <v>0.16999999999999993</v>
      </c>
      <c r="G60" s="5"/>
      <c r="H60" s="5"/>
      <c r="I60" s="5"/>
      <c r="J60" s="99">
        <f t="shared" si="1"/>
        <v>2.517342105263157</v>
      </c>
    </row>
    <row r="61" spans="1:10" ht="15.6" thickTop="1" thickBot="1" x14ac:dyDescent="0.35">
      <c r="A61" s="66" t="s">
        <v>29</v>
      </c>
      <c r="B61" s="32"/>
      <c r="C61" s="10"/>
      <c r="D61" s="32">
        <v>38.68</v>
      </c>
      <c r="E61" s="32">
        <v>39.380000000000003</v>
      </c>
      <c r="F61" s="5">
        <f t="shared" si="2"/>
        <v>0.70000000000000284</v>
      </c>
      <c r="G61" s="5"/>
      <c r="H61" s="5"/>
      <c r="I61" s="5"/>
      <c r="J61" s="99">
        <f t="shared" si="1"/>
        <v>10.365526315789516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47.99</v>
      </c>
      <c r="E63" s="32">
        <v>50.74</v>
      </c>
      <c r="F63" s="5">
        <f t="shared" si="2"/>
        <v>2.75</v>
      </c>
      <c r="G63" s="5"/>
      <c r="H63" s="5"/>
      <c r="I63" s="5"/>
      <c r="J63" s="99">
        <f t="shared" si="1"/>
        <v>40.721710526315796</v>
      </c>
    </row>
    <row r="64" spans="1:10" ht="15.6" thickTop="1" thickBot="1" x14ac:dyDescent="0.35">
      <c r="A64" s="66" t="s">
        <v>32</v>
      </c>
      <c r="B64" s="32"/>
      <c r="C64" s="10"/>
      <c r="D64" s="32">
        <v>50.41</v>
      </c>
      <c r="E64" s="32">
        <v>50.82</v>
      </c>
      <c r="F64" s="5">
        <f t="shared" si="2"/>
        <v>0.41000000000000369</v>
      </c>
      <c r="G64" s="5"/>
      <c r="H64" s="5"/>
      <c r="I64" s="5"/>
      <c r="J64" s="99">
        <f t="shared" si="1"/>
        <v>6.0712368421053187</v>
      </c>
    </row>
    <row r="65" spans="1:10" ht="15.6" thickTop="1" thickBot="1" x14ac:dyDescent="0.35">
      <c r="A65" s="66" t="s">
        <v>33</v>
      </c>
      <c r="B65" s="32"/>
      <c r="C65" s="10"/>
      <c r="D65" s="32">
        <v>30.05</v>
      </c>
      <c r="E65" s="32">
        <v>30.52</v>
      </c>
      <c r="F65" s="5">
        <f t="shared" si="2"/>
        <v>0.46999999999999886</v>
      </c>
      <c r="G65" s="5"/>
      <c r="H65" s="5"/>
      <c r="I65" s="5"/>
      <c r="J65" s="99">
        <f t="shared" si="1"/>
        <v>6.9597105263157735</v>
      </c>
    </row>
    <row r="66" spans="1:10" ht="15.6" thickTop="1" thickBot="1" x14ac:dyDescent="0.35">
      <c r="A66" s="66" t="s">
        <v>34</v>
      </c>
      <c r="B66" s="32"/>
      <c r="C66" s="10"/>
      <c r="D66" s="32">
        <v>24.33</v>
      </c>
      <c r="E66" s="32">
        <v>35.39</v>
      </c>
      <c r="F66" s="5">
        <f t="shared" si="2"/>
        <v>11.060000000000002</v>
      </c>
      <c r="G66" s="5"/>
      <c r="H66" s="5"/>
      <c r="I66" s="5"/>
      <c r="J66" s="99">
        <v>60</v>
      </c>
    </row>
    <row r="67" spans="1:10" ht="15.6" thickTop="1" thickBot="1" x14ac:dyDescent="0.35">
      <c r="A67" s="66" t="s">
        <v>110</v>
      </c>
      <c r="B67" s="32"/>
      <c r="C67" s="10"/>
      <c r="D67" s="32">
        <v>1.67</v>
      </c>
      <c r="E67" s="32">
        <v>1.67</v>
      </c>
      <c r="F67" s="5">
        <f t="shared" si="2"/>
        <v>0</v>
      </c>
      <c r="G67" s="5"/>
      <c r="H67" s="5"/>
      <c r="I67" s="5"/>
      <c r="J67" s="99">
        <f t="shared" si="1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66.069999999999993</v>
      </c>
      <c r="E68" s="32">
        <v>66.69</v>
      </c>
      <c r="F68" s="5">
        <f t="shared" si="2"/>
        <v>0.62000000000000455</v>
      </c>
      <c r="G68" s="5"/>
      <c r="H68" s="5"/>
      <c r="I68" s="5"/>
      <c r="J68" s="99">
        <f t="shared" si="1"/>
        <v>9.1808947368421734</v>
      </c>
    </row>
    <row r="69" spans="1:10" ht="15.6" thickTop="1" thickBot="1" x14ac:dyDescent="0.35">
      <c r="A69" s="66" t="s">
        <v>111</v>
      </c>
      <c r="B69" s="32"/>
      <c r="C69" s="10"/>
      <c r="D69" s="32">
        <v>2.4700000000000002</v>
      </c>
      <c r="E69" s="32">
        <v>2.4700000000000002</v>
      </c>
      <c r="F69" s="5">
        <f t="shared" si="2"/>
        <v>0</v>
      </c>
      <c r="G69" s="5"/>
      <c r="H69" s="5"/>
      <c r="I69" s="5"/>
      <c r="J69" s="99">
        <f t="shared" si="1"/>
        <v>0</v>
      </c>
    </row>
    <row r="70" spans="1:10" ht="15.6" thickTop="1" thickBot="1" x14ac:dyDescent="0.35">
      <c r="A70" s="66" t="s">
        <v>36</v>
      </c>
      <c r="B70" s="32"/>
      <c r="C70" s="10"/>
      <c r="D70" s="32">
        <v>60.82</v>
      </c>
      <c r="E70" s="32">
        <v>61.44</v>
      </c>
      <c r="F70" s="5">
        <f t="shared" si="2"/>
        <v>0.61999999999999744</v>
      </c>
      <c r="G70" s="5"/>
      <c r="H70" s="5"/>
      <c r="I70" s="5"/>
      <c r="J70" s="99">
        <f t="shared" si="1"/>
        <v>9.1808947368420686</v>
      </c>
    </row>
    <row r="71" spans="1:10" ht="15.6" thickTop="1" thickBot="1" x14ac:dyDescent="0.35">
      <c r="A71" s="66" t="s">
        <v>37</v>
      </c>
      <c r="B71" s="32"/>
      <c r="C71" s="10"/>
      <c r="D71" s="32">
        <v>25.96</v>
      </c>
      <c r="E71" s="32">
        <v>25.96</v>
      </c>
      <c r="F71" s="5">
        <f t="shared" si="2"/>
        <v>0</v>
      </c>
      <c r="G71" s="5"/>
      <c r="H71" s="5"/>
      <c r="I71" s="5"/>
      <c r="J71" s="99">
        <f t="shared" si="1"/>
        <v>0</v>
      </c>
    </row>
    <row r="72" spans="1:10" ht="15.6" thickTop="1" thickBot="1" x14ac:dyDescent="0.35">
      <c r="A72" s="66" t="s">
        <v>38</v>
      </c>
      <c r="B72" s="32"/>
      <c r="C72" s="10"/>
      <c r="D72" s="32">
        <v>4.21</v>
      </c>
      <c r="E72" s="32">
        <v>4.3099999999999996</v>
      </c>
      <c r="F72" s="5">
        <f t="shared" si="2"/>
        <v>9.9999999999999645E-2</v>
      </c>
      <c r="G72" s="5"/>
      <c r="H72" s="5"/>
      <c r="I72" s="5"/>
      <c r="J72" s="99">
        <f t="shared" si="1"/>
        <v>1.4807894736842053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4.4000000000000004</v>
      </c>
      <c r="E74" s="32">
        <v>4.4000000000000004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1.27</v>
      </c>
      <c r="E75" s="32">
        <v>1.27</v>
      </c>
      <c r="F75" s="5">
        <f t="shared" si="2"/>
        <v>0</v>
      </c>
      <c r="G75" s="5"/>
      <c r="H75" s="5"/>
      <c r="I75" s="5"/>
      <c r="J75" s="99">
        <f t="shared" si="1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25.84</v>
      </c>
      <c r="E76" s="32">
        <v>26.25</v>
      </c>
      <c r="F76" s="5">
        <f t="shared" si="2"/>
        <v>0.41000000000000014</v>
      </c>
      <c r="G76" s="5"/>
      <c r="H76" s="5"/>
      <c r="I76" s="5"/>
      <c r="J76" s="99">
        <f t="shared" si="1"/>
        <v>6.0712368421052654</v>
      </c>
    </row>
    <row r="77" spans="1:10" ht="15.6" thickTop="1" thickBot="1" x14ac:dyDescent="0.35">
      <c r="A77" s="66" t="s">
        <v>114</v>
      </c>
      <c r="B77" s="32"/>
      <c r="C77" s="10"/>
      <c r="D77" s="32">
        <v>10.17</v>
      </c>
      <c r="E77" s="32">
        <v>10.17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3.45</v>
      </c>
      <c r="E78" s="32">
        <v>3.45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5.71</v>
      </c>
      <c r="E79" s="32">
        <v>5.71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5.53</v>
      </c>
      <c r="E80" s="32">
        <v>5.53</v>
      </c>
      <c r="F80" s="5">
        <f t="shared" si="2"/>
        <v>0</v>
      </c>
      <c r="G80" s="5"/>
      <c r="H80" s="5"/>
      <c r="I80" s="5"/>
      <c r="J80" s="99">
        <f t="shared" si="1"/>
        <v>0</v>
      </c>
    </row>
    <row r="81" spans="1:13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3" ht="15" thickTop="1" x14ac:dyDescent="0.3">
      <c r="A82" s="66" t="s">
        <v>117</v>
      </c>
      <c r="B82" s="32"/>
      <c r="C82" s="10"/>
      <c r="D82" s="32">
        <v>1.57</v>
      </c>
      <c r="E82" s="32">
        <v>1.57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603.47752631578965</v>
      </c>
      <c r="L82">
        <v>562</v>
      </c>
      <c r="M82">
        <v>145</v>
      </c>
    </row>
    <row r="83" spans="1:13" x14ac:dyDescent="0.3">
      <c r="A83" s="68" t="s">
        <v>43</v>
      </c>
      <c r="B83" s="32"/>
      <c r="C83" s="10"/>
      <c r="D83" s="32">
        <v>333.95</v>
      </c>
      <c r="E83" s="32">
        <v>341.61</v>
      </c>
      <c r="F83" s="5">
        <f t="shared" si="2"/>
        <v>7.660000000000025</v>
      </c>
      <c r="G83" s="5"/>
      <c r="H83" s="5"/>
      <c r="I83" s="5"/>
      <c r="J83" s="7">
        <f>+F83*H$5</f>
        <v>27.316283261802667</v>
      </c>
    </row>
    <row r="84" spans="1:13" x14ac:dyDescent="0.3">
      <c r="A84" s="68" t="s">
        <v>44</v>
      </c>
      <c r="B84" s="32"/>
      <c r="C84" s="10"/>
      <c r="D84" s="32">
        <v>343.4</v>
      </c>
      <c r="E84" s="32">
        <v>349.83</v>
      </c>
      <c r="F84" s="5">
        <f t="shared" si="2"/>
        <v>6.4300000000000068</v>
      </c>
      <c r="G84" s="33"/>
      <c r="H84" s="5"/>
      <c r="I84" s="5"/>
      <c r="J84" s="7">
        <f t="shared" ref="J84:J147" si="3">+F84*H$5</f>
        <v>22.929987124463544</v>
      </c>
    </row>
    <row r="85" spans="1:13" x14ac:dyDescent="0.3">
      <c r="A85" s="68" t="s">
        <v>118</v>
      </c>
      <c r="B85" s="32"/>
      <c r="C85" s="10"/>
      <c r="D85" s="32">
        <v>463.19</v>
      </c>
      <c r="E85" s="32">
        <v>469.9</v>
      </c>
      <c r="F85" s="5">
        <f t="shared" si="2"/>
        <v>6.7099999999999795</v>
      </c>
      <c r="G85" s="33"/>
      <c r="H85" s="5"/>
      <c r="I85" s="5"/>
      <c r="J85" s="7">
        <f t="shared" si="3"/>
        <v>23.92849356223169</v>
      </c>
    </row>
    <row r="86" spans="1:13" x14ac:dyDescent="0.3">
      <c r="A86" s="68" t="s">
        <v>119</v>
      </c>
      <c r="B86" s="32"/>
      <c r="C86" s="10"/>
      <c r="D86" s="32">
        <v>154.01</v>
      </c>
      <c r="E86" s="32">
        <v>157.94</v>
      </c>
      <c r="F86" s="5">
        <f t="shared" si="2"/>
        <v>3.9300000000000068</v>
      </c>
      <c r="G86" s="33"/>
      <c r="H86" s="5"/>
      <c r="I86" s="5"/>
      <c r="J86" s="7">
        <f t="shared" si="3"/>
        <v>14.014751072961399</v>
      </c>
    </row>
    <row r="87" spans="1:13" x14ac:dyDescent="0.3">
      <c r="A87" s="68" t="s">
        <v>45</v>
      </c>
      <c r="B87" s="32"/>
      <c r="C87" s="10"/>
      <c r="D87" s="32">
        <v>261.24</v>
      </c>
      <c r="E87" s="32">
        <v>265.85000000000002</v>
      </c>
      <c r="F87" s="5">
        <f t="shared" si="2"/>
        <v>4.6100000000000136</v>
      </c>
      <c r="G87" s="33"/>
      <c r="H87" s="5"/>
      <c r="I87" s="5"/>
      <c r="J87" s="7">
        <f t="shared" si="3"/>
        <v>16.439695278970007</v>
      </c>
    </row>
    <row r="88" spans="1:13" x14ac:dyDescent="0.3">
      <c r="A88" s="68" t="s">
        <v>46</v>
      </c>
      <c r="B88" s="32"/>
      <c r="C88" s="10"/>
      <c r="D88" s="32">
        <v>456.2</v>
      </c>
      <c r="E88" s="32">
        <v>461.12</v>
      </c>
      <c r="F88" s="5">
        <f t="shared" si="2"/>
        <v>4.9200000000000159</v>
      </c>
      <c r="G88" s="33"/>
      <c r="H88" s="5"/>
      <c r="I88" s="5"/>
      <c r="J88" s="7">
        <f t="shared" si="3"/>
        <v>17.545184549356282</v>
      </c>
    </row>
    <row r="89" spans="1:13" x14ac:dyDescent="0.3">
      <c r="A89" s="68" t="s">
        <v>47</v>
      </c>
      <c r="B89" s="32"/>
      <c r="C89" s="10"/>
      <c r="D89" s="32">
        <v>138.41</v>
      </c>
      <c r="E89" s="32">
        <v>143.6</v>
      </c>
      <c r="F89" s="5">
        <f t="shared" si="2"/>
        <v>5.1899999999999977</v>
      </c>
      <c r="G89" s="33"/>
      <c r="H89" s="5"/>
      <c r="I89" s="5"/>
      <c r="J89" s="7">
        <f t="shared" si="3"/>
        <v>18.508030042918449</v>
      </c>
    </row>
    <row r="90" spans="1:13" x14ac:dyDescent="0.3">
      <c r="A90" s="68" t="s">
        <v>48</v>
      </c>
      <c r="B90" s="32"/>
      <c r="C90" s="10"/>
      <c r="D90" s="32">
        <v>425.23</v>
      </c>
      <c r="E90" s="32">
        <v>430.51</v>
      </c>
      <c r="F90" s="5">
        <f t="shared" si="2"/>
        <v>5.2799999999999727</v>
      </c>
      <c r="G90" s="33"/>
      <c r="H90" s="5"/>
      <c r="I90" s="5"/>
      <c r="J90" s="7">
        <f t="shared" si="3"/>
        <v>18.828978540772436</v>
      </c>
    </row>
    <row r="91" spans="1:13" x14ac:dyDescent="0.3">
      <c r="A91" s="68" t="s">
        <v>49</v>
      </c>
      <c r="B91" s="32"/>
      <c r="C91" s="10"/>
      <c r="D91" s="32">
        <v>517.62</v>
      </c>
      <c r="E91" s="32">
        <v>527.54</v>
      </c>
      <c r="F91" s="5">
        <f t="shared" si="2"/>
        <v>9.9199999999999591</v>
      </c>
      <c r="G91" s="33"/>
      <c r="H91" s="5"/>
      <c r="I91" s="5"/>
      <c r="J91" s="7">
        <f t="shared" si="3"/>
        <v>35.375656652360369</v>
      </c>
    </row>
    <row r="92" spans="1:13" x14ac:dyDescent="0.3">
      <c r="A92" s="68" t="s">
        <v>50</v>
      </c>
      <c r="B92" s="32"/>
      <c r="C92" s="10"/>
      <c r="D92" s="32">
        <v>657.47</v>
      </c>
      <c r="E92" s="32">
        <v>657.47</v>
      </c>
      <c r="F92" s="5">
        <f t="shared" si="2"/>
        <v>0</v>
      </c>
      <c r="G92" s="33"/>
      <c r="H92" s="5"/>
      <c r="I92" s="5"/>
      <c r="J92" s="7">
        <f t="shared" si="3"/>
        <v>0</v>
      </c>
    </row>
    <row r="93" spans="1:13" x14ac:dyDescent="0.3">
      <c r="A93" s="68" t="s">
        <v>51</v>
      </c>
      <c r="B93" s="32"/>
      <c r="C93" s="10"/>
      <c r="D93" s="32">
        <v>263.36</v>
      </c>
      <c r="E93" s="32">
        <v>267.60000000000002</v>
      </c>
      <c r="F93" s="5">
        <f t="shared" si="2"/>
        <v>4.2400000000000091</v>
      </c>
      <c r="G93" s="33"/>
      <c r="H93" s="5"/>
      <c r="I93" s="5"/>
      <c r="J93" s="7">
        <f t="shared" si="3"/>
        <v>15.120240343347673</v>
      </c>
    </row>
    <row r="94" spans="1:13" x14ac:dyDescent="0.3">
      <c r="A94" s="68" t="s">
        <v>52</v>
      </c>
      <c r="B94" s="32"/>
      <c r="C94" s="10"/>
      <c r="D94" s="32">
        <v>202.59</v>
      </c>
      <c r="E94" s="32">
        <v>207.73</v>
      </c>
      <c r="F94" s="5">
        <f t="shared" si="2"/>
        <v>5.1399999999999864</v>
      </c>
      <c r="G94" s="33"/>
      <c r="H94" s="5"/>
      <c r="I94" s="5"/>
      <c r="J94" s="7">
        <f t="shared" si="3"/>
        <v>18.329725321888365</v>
      </c>
    </row>
    <row r="95" spans="1:13" x14ac:dyDescent="0.3">
      <c r="A95" s="68" t="s">
        <v>120</v>
      </c>
      <c r="B95" s="32"/>
      <c r="C95" s="10"/>
      <c r="D95" s="32">
        <v>809.71</v>
      </c>
      <c r="E95" s="32">
        <v>827</v>
      </c>
      <c r="F95" s="5">
        <f t="shared" si="2"/>
        <v>17.289999999999964</v>
      </c>
      <c r="G95" s="33"/>
      <c r="H95" s="5"/>
      <c r="I95" s="5"/>
      <c r="J95" s="7">
        <f t="shared" si="3"/>
        <v>61.657772532188716</v>
      </c>
    </row>
    <row r="96" spans="1:13" x14ac:dyDescent="0.3">
      <c r="A96" s="68" t="s">
        <v>53</v>
      </c>
      <c r="B96" s="32"/>
      <c r="C96" s="10"/>
      <c r="D96" s="32">
        <v>329.89</v>
      </c>
      <c r="E96" s="32">
        <v>329.89</v>
      </c>
      <c r="F96" s="5">
        <f t="shared" si="2"/>
        <v>0</v>
      </c>
      <c r="G96" s="33"/>
      <c r="H96" s="5"/>
      <c r="I96" s="5"/>
      <c r="J96" s="7">
        <f t="shared" si="3"/>
        <v>0</v>
      </c>
    </row>
    <row r="97" spans="1:12" x14ac:dyDescent="0.3">
      <c r="A97" s="68" t="s">
        <v>121</v>
      </c>
      <c r="B97" s="32"/>
      <c r="C97" s="10"/>
      <c r="D97" s="32">
        <v>216.12</v>
      </c>
      <c r="E97" s="32">
        <v>218.2</v>
      </c>
      <c r="F97" s="5">
        <f t="shared" ref="F97:F151" si="4">+E97-D97</f>
        <v>2.0799999999999841</v>
      </c>
      <c r="G97" s="33"/>
      <c r="H97" s="5"/>
      <c r="I97" s="5"/>
      <c r="J97" s="7">
        <f t="shared" si="3"/>
        <v>7.4174763948497295</v>
      </c>
    </row>
    <row r="98" spans="1:12" x14ac:dyDescent="0.3">
      <c r="A98" s="68" t="s">
        <v>54</v>
      </c>
      <c r="B98" s="32"/>
      <c r="C98" s="10"/>
      <c r="D98" s="32">
        <v>203.92</v>
      </c>
      <c r="E98" s="32">
        <v>207.19</v>
      </c>
      <c r="F98" s="5">
        <f t="shared" si="4"/>
        <v>3.2700000000000102</v>
      </c>
      <c r="G98" s="33"/>
      <c r="H98" s="5"/>
      <c r="I98" s="5"/>
      <c r="J98" s="7">
        <f t="shared" si="3"/>
        <v>11.661128755364844</v>
      </c>
    </row>
    <row r="99" spans="1:12" x14ac:dyDescent="0.3">
      <c r="A99" s="68" t="s">
        <v>55</v>
      </c>
      <c r="B99" s="32"/>
      <c r="C99" s="10"/>
      <c r="D99" s="32">
        <v>294.14</v>
      </c>
      <c r="E99" s="32">
        <v>298.37</v>
      </c>
      <c r="F99" s="5">
        <f t="shared" si="4"/>
        <v>4.2300000000000182</v>
      </c>
      <c r="G99" s="33"/>
      <c r="H99" s="5"/>
      <c r="I99" s="5"/>
      <c r="J99" s="7">
        <f t="shared" si="3"/>
        <v>15.084579399141697</v>
      </c>
    </row>
    <row r="100" spans="1:12" x14ac:dyDescent="0.3">
      <c r="A100" s="68" t="s">
        <v>122</v>
      </c>
      <c r="B100" s="32"/>
      <c r="C100" s="10"/>
      <c r="D100" s="32">
        <v>449.87</v>
      </c>
      <c r="E100" s="32">
        <v>474.98</v>
      </c>
      <c r="F100" s="5">
        <f t="shared" si="4"/>
        <v>25.110000000000014</v>
      </c>
      <c r="G100" s="33"/>
      <c r="H100" s="5"/>
      <c r="I100" s="5"/>
      <c r="J100" s="7">
        <v>72</v>
      </c>
      <c r="L100">
        <v>62</v>
      </c>
    </row>
    <row r="101" spans="1:12" x14ac:dyDescent="0.3">
      <c r="A101" s="68" t="s">
        <v>56</v>
      </c>
      <c r="B101" s="32"/>
      <c r="C101" s="10"/>
      <c r="D101" s="32">
        <v>316.45</v>
      </c>
      <c r="E101" s="32">
        <v>321.12</v>
      </c>
      <c r="F101" s="5">
        <f t="shared" si="4"/>
        <v>4.6700000000000159</v>
      </c>
      <c r="G101" s="33"/>
      <c r="H101" s="5"/>
      <c r="I101" s="5"/>
      <c r="J101" s="7">
        <f t="shared" si="3"/>
        <v>16.653660944206067</v>
      </c>
      <c r="L101">
        <v>20</v>
      </c>
    </row>
    <row r="102" spans="1:12" x14ac:dyDescent="0.3">
      <c r="A102" s="66" t="s">
        <v>57</v>
      </c>
      <c r="B102" s="32"/>
      <c r="C102" s="10"/>
      <c r="D102" s="32">
        <v>450.46</v>
      </c>
      <c r="E102" s="32">
        <v>454.93</v>
      </c>
      <c r="F102" s="5">
        <f t="shared" si="4"/>
        <v>4.4700000000000273</v>
      </c>
      <c r="G102" s="33"/>
      <c r="H102" s="5"/>
      <c r="I102" s="5"/>
      <c r="J102" s="7">
        <f t="shared" si="3"/>
        <v>15.940442060085935</v>
      </c>
    </row>
    <row r="103" spans="1:12" x14ac:dyDescent="0.3">
      <c r="A103" s="66" t="s">
        <v>58</v>
      </c>
      <c r="B103" s="32"/>
      <c r="C103" s="10"/>
      <c r="D103" s="32">
        <v>6.93</v>
      </c>
      <c r="E103" s="32">
        <v>6.93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2" x14ac:dyDescent="0.3">
      <c r="A104" s="68" t="s">
        <v>59</v>
      </c>
      <c r="B104" s="32"/>
      <c r="C104" s="10"/>
      <c r="D104" s="32">
        <v>1184.94</v>
      </c>
      <c r="E104" s="32">
        <v>1200.8800000000001</v>
      </c>
      <c r="F104" s="5">
        <f t="shared" si="4"/>
        <v>15.940000000000055</v>
      </c>
      <c r="G104" s="33"/>
      <c r="H104" s="5"/>
      <c r="I104" s="5"/>
      <c r="J104" s="7">
        <f t="shared" si="3"/>
        <v>56.843545064377885</v>
      </c>
    </row>
    <row r="105" spans="1:12" x14ac:dyDescent="0.3">
      <c r="A105" s="68" t="s">
        <v>60</v>
      </c>
      <c r="B105" s="32"/>
      <c r="C105" s="10"/>
      <c r="D105" s="32">
        <v>228.92</v>
      </c>
      <c r="E105" s="32">
        <v>230.4</v>
      </c>
      <c r="F105" s="5">
        <f t="shared" si="4"/>
        <v>1.4800000000000182</v>
      </c>
      <c r="G105" s="33"/>
      <c r="H105" s="5"/>
      <c r="I105" s="5"/>
      <c r="J105" s="7">
        <f t="shared" si="3"/>
        <v>5.2778197424893358</v>
      </c>
    </row>
    <row r="106" spans="1:12" x14ac:dyDescent="0.3">
      <c r="A106" s="68" t="s">
        <v>61</v>
      </c>
      <c r="B106" s="32"/>
      <c r="C106" s="10"/>
      <c r="D106" s="32">
        <v>268.25</v>
      </c>
      <c r="E106" s="32">
        <v>273.12</v>
      </c>
      <c r="F106" s="5">
        <f t="shared" si="4"/>
        <v>4.8700000000000045</v>
      </c>
      <c r="G106" s="33"/>
      <c r="H106" s="5"/>
      <c r="I106" s="5"/>
      <c r="J106" s="7">
        <f t="shared" si="3"/>
        <v>17.366879828326198</v>
      </c>
    </row>
    <row r="107" spans="1:12" x14ac:dyDescent="0.3">
      <c r="A107" s="68" t="s">
        <v>62</v>
      </c>
      <c r="B107" s="32"/>
      <c r="C107" s="10"/>
      <c r="D107" s="32">
        <v>854.48</v>
      </c>
      <c r="E107" s="32">
        <v>860.83</v>
      </c>
      <c r="F107" s="5">
        <f t="shared" si="4"/>
        <v>6.3500000000000227</v>
      </c>
      <c r="G107" s="33"/>
      <c r="H107" s="5"/>
      <c r="I107" s="5"/>
      <c r="J107" s="7">
        <f t="shared" si="3"/>
        <v>22.644699570815533</v>
      </c>
    </row>
    <row r="108" spans="1:12" x14ac:dyDescent="0.3">
      <c r="A108" s="68" t="s">
        <v>63</v>
      </c>
      <c r="B108" s="32"/>
      <c r="C108" s="10"/>
      <c r="D108" s="32">
        <v>439.94</v>
      </c>
      <c r="E108" s="32">
        <v>444.92</v>
      </c>
      <c r="F108" s="5">
        <f t="shared" si="4"/>
        <v>4.9800000000000182</v>
      </c>
      <c r="G108" s="33"/>
      <c r="H108" s="5"/>
      <c r="I108" s="5"/>
      <c r="J108" s="7">
        <f t="shared" si="3"/>
        <v>17.759150214592342</v>
      </c>
    </row>
    <row r="109" spans="1:12" x14ac:dyDescent="0.3">
      <c r="A109" s="68" t="s">
        <v>123</v>
      </c>
      <c r="B109" s="32"/>
      <c r="C109" s="10"/>
      <c r="D109" s="32">
        <v>277.33</v>
      </c>
      <c r="E109" s="32">
        <v>289.43</v>
      </c>
      <c r="F109" s="5">
        <f t="shared" si="4"/>
        <v>12.100000000000023</v>
      </c>
      <c r="G109" s="33"/>
      <c r="H109" s="5"/>
      <c r="I109" s="5"/>
      <c r="J109" s="7">
        <f t="shared" si="3"/>
        <v>43.149742489270473</v>
      </c>
    </row>
    <row r="110" spans="1:12" x14ac:dyDescent="0.3">
      <c r="A110" s="68" t="s">
        <v>64</v>
      </c>
      <c r="B110" s="32"/>
      <c r="C110" s="10"/>
      <c r="D110" s="32">
        <v>199.37</v>
      </c>
      <c r="E110" s="32">
        <v>203.49</v>
      </c>
      <c r="F110" s="5">
        <f t="shared" si="4"/>
        <v>4.1200000000000045</v>
      </c>
      <c r="G110" s="33"/>
      <c r="H110" s="5"/>
      <c r="I110" s="5"/>
      <c r="J110" s="7">
        <f t="shared" si="3"/>
        <v>14.692309012875555</v>
      </c>
      <c r="K110" s="149"/>
    </row>
    <row r="111" spans="1:12" x14ac:dyDescent="0.3">
      <c r="A111" s="68" t="s">
        <v>65</v>
      </c>
      <c r="B111" s="32"/>
      <c r="C111" s="10"/>
      <c r="D111" s="32">
        <v>469.32</v>
      </c>
      <c r="E111" s="32">
        <v>471.61</v>
      </c>
      <c r="F111" s="5">
        <f t="shared" si="4"/>
        <v>2.2900000000000205</v>
      </c>
      <c r="G111" s="33"/>
      <c r="H111" s="5"/>
      <c r="I111" s="5"/>
      <c r="J111" s="7">
        <f t="shared" si="3"/>
        <v>8.1663562231760398</v>
      </c>
    </row>
    <row r="112" spans="1:12" x14ac:dyDescent="0.3">
      <c r="A112" s="68" t="s">
        <v>66</v>
      </c>
      <c r="B112" s="32"/>
      <c r="C112" s="10"/>
      <c r="D112" s="32">
        <v>138.26</v>
      </c>
      <c r="E112" s="32">
        <v>149.19999999999999</v>
      </c>
      <c r="F112" s="5">
        <f t="shared" si="4"/>
        <v>10.939999999999998</v>
      </c>
      <c r="G112" s="33"/>
      <c r="H112" s="5"/>
      <c r="I112" s="5"/>
      <c r="J112" s="7">
        <f t="shared" si="3"/>
        <v>39.013072961373389</v>
      </c>
    </row>
    <row r="113" spans="1:10" x14ac:dyDescent="0.3">
      <c r="A113" s="68" t="s">
        <v>124</v>
      </c>
      <c r="B113" s="32"/>
      <c r="C113" s="10"/>
      <c r="D113" s="32">
        <v>109.04</v>
      </c>
      <c r="E113" s="32">
        <v>111.2</v>
      </c>
      <c r="F113" s="5">
        <f t="shared" si="4"/>
        <v>2.1599999999999966</v>
      </c>
      <c r="G113" s="33"/>
      <c r="H113" s="5"/>
      <c r="I113" s="5"/>
      <c r="J113" s="7">
        <f t="shared" si="3"/>
        <v>7.702763948497843</v>
      </c>
    </row>
    <row r="114" spans="1:10" x14ac:dyDescent="0.3">
      <c r="A114" s="68" t="s">
        <v>67</v>
      </c>
      <c r="B114" s="32"/>
      <c r="C114" s="10"/>
      <c r="D114" s="32">
        <v>194.34</v>
      </c>
      <c r="E114" s="32">
        <v>200.23</v>
      </c>
      <c r="F114" s="5">
        <f t="shared" si="4"/>
        <v>5.8899999999999864</v>
      </c>
      <c r="G114" s="33"/>
      <c r="H114" s="5"/>
      <c r="I114" s="5"/>
      <c r="J114" s="7">
        <f t="shared" si="3"/>
        <v>21.004296137339008</v>
      </c>
    </row>
    <row r="115" spans="1:10" x14ac:dyDescent="0.3">
      <c r="A115" s="51" t="s">
        <v>68</v>
      </c>
      <c r="B115" s="32"/>
      <c r="C115" s="51"/>
      <c r="D115" s="9">
        <v>416.84</v>
      </c>
      <c r="E115" s="9">
        <v>423.78</v>
      </c>
      <c r="F115" s="5">
        <f t="shared" si="4"/>
        <v>6.9399999999999977</v>
      </c>
      <c r="G115" s="33"/>
      <c r="H115" s="5"/>
      <c r="I115" s="5"/>
      <c r="J115" s="7">
        <f t="shared" si="3"/>
        <v>24.748695278969951</v>
      </c>
    </row>
    <row r="116" spans="1:10" x14ac:dyDescent="0.3">
      <c r="A116" s="68" t="s">
        <v>125</v>
      </c>
      <c r="B116" s="32"/>
      <c r="C116" s="10"/>
      <c r="D116" s="32">
        <v>485.3</v>
      </c>
      <c r="E116" s="32">
        <v>495.86</v>
      </c>
      <c r="F116" s="5">
        <f t="shared" si="4"/>
        <v>10.560000000000002</v>
      </c>
      <c r="G116" s="33"/>
      <c r="H116" s="5"/>
      <c r="I116" s="5"/>
      <c r="J116" s="7">
        <f t="shared" si="3"/>
        <v>37.657957081545078</v>
      </c>
    </row>
    <row r="117" spans="1:10" x14ac:dyDescent="0.3">
      <c r="A117" s="68" t="s">
        <v>126</v>
      </c>
      <c r="B117" s="9"/>
      <c r="C117" s="10"/>
      <c r="D117" s="32">
        <v>211.93</v>
      </c>
      <c r="E117" s="32">
        <v>215.17</v>
      </c>
      <c r="F117" s="5">
        <f t="shared" si="4"/>
        <v>3.2399999999999807</v>
      </c>
      <c r="G117" s="33"/>
      <c r="H117" s="5"/>
      <c r="I117" s="5"/>
      <c r="J117" s="7">
        <f t="shared" si="3"/>
        <v>11.554145922746713</v>
      </c>
    </row>
    <row r="118" spans="1:10" x14ac:dyDescent="0.3">
      <c r="A118" s="68" t="s">
        <v>69</v>
      </c>
      <c r="B118" s="32"/>
      <c r="C118" s="10"/>
      <c r="D118" s="32">
        <v>184.89</v>
      </c>
      <c r="E118" s="32">
        <v>190.67</v>
      </c>
      <c r="F118" s="5">
        <f t="shared" si="4"/>
        <v>5.7800000000000011</v>
      </c>
      <c r="G118" s="33"/>
      <c r="H118" s="5"/>
      <c r="I118" s="5"/>
      <c r="J118" s="7">
        <f t="shared" si="3"/>
        <v>20.612025751072967</v>
      </c>
    </row>
    <row r="119" spans="1:10" x14ac:dyDescent="0.3">
      <c r="A119" s="68" t="s">
        <v>127</v>
      </c>
      <c r="B119" s="32"/>
      <c r="C119" s="10"/>
      <c r="D119" s="32">
        <v>537.87</v>
      </c>
      <c r="E119" s="32">
        <v>540.72</v>
      </c>
      <c r="F119" s="5">
        <f t="shared" si="4"/>
        <v>2.8500000000000227</v>
      </c>
      <c r="G119" s="33"/>
      <c r="H119" s="5"/>
      <c r="I119" s="5"/>
      <c r="J119" s="7">
        <f t="shared" si="3"/>
        <v>10.163369098712529</v>
      </c>
    </row>
    <row r="120" spans="1:10" x14ac:dyDescent="0.3">
      <c r="A120" s="68" t="s">
        <v>128</v>
      </c>
      <c r="B120" s="32"/>
      <c r="C120" s="10"/>
      <c r="D120" s="32">
        <v>476.42</v>
      </c>
      <c r="E120" s="32">
        <v>485.13</v>
      </c>
      <c r="F120" s="5">
        <f t="shared" si="4"/>
        <v>8.7099999999999795</v>
      </c>
      <c r="G120" s="33"/>
      <c r="H120" s="5"/>
      <c r="I120" s="5"/>
      <c r="J120" s="7">
        <f t="shared" si="3"/>
        <v>31.060682403433407</v>
      </c>
    </row>
    <row r="121" spans="1:10" x14ac:dyDescent="0.3">
      <c r="A121" s="68" t="s">
        <v>129</v>
      </c>
      <c r="B121" s="32"/>
      <c r="C121" s="10"/>
      <c r="D121" s="32">
        <v>300.08</v>
      </c>
      <c r="E121" s="32">
        <v>300.94</v>
      </c>
      <c r="F121" s="5">
        <f t="shared" si="4"/>
        <v>0.86000000000001364</v>
      </c>
      <c r="G121" s="33"/>
      <c r="H121" s="5"/>
      <c r="I121" s="5"/>
      <c r="J121" s="7">
        <f t="shared" si="3"/>
        <v>3.066841201716787</v>
      </c>
    </row>
    <row r="122" spans="1:10" x14ac:dyDescent="0.3">
      <c r="A122" s="68" t="s">
        <v>70</v>
      </c>
      <c r="B122" s="32"/>
      <c r="C122" s="10"/>
      <c r="D122" s="32">
        <v>142.01</v>
      </c>
      <c r="E122" s="32">
        <v>142.01</v>
      </c>
      <c r="F122" s="5">
        <f t="shared" si="4"/>
        <v>0</v>
      </c>
      <c r="G122" s="33"/>
      <c r="H122" s="5"/>
      <c r="I122" s="5"/>
      <c r="J122" s="7">
        <f t="shared" si="3"/>
        <v>0</v>
      </c>
    </row>
    <row r="123" spans="1:10" x14ac:dyDescent="0.3">
      <c r="A123" s="68" t="s">
        <v>71</v>
      </c>
      <c r="B123" s="32"/>
      <c r="C123" s="10"/>
      <c r="D123" s="32">
        <v>399.77</v>
      </c>
      <c r="E123" s="32">
        <v>401.92</v>
      </c>
      <c r="F123" s="5">
        <f t="shared" si="4"/>
        <v>2.1500000000000341</v>
      </c>
      <c r="G123" s="33"/>
      <c r="H123" s="5"/>
      <c r="I123" s="5"/>
      <c r="J123" s="7">
        <f t="shared" si="3"/>
        <v>7.6671030042919677</v>
      </c>
    </row>
    <row r="124" spans="1:10" x14ac:dyDescent="0.3">
      <c r="A124" s="68" t="s">
        <v>130</v>
      </c>
      <c r="B124" s="32"/>
      <c r="C124" s="10"/>
      <c r="D124" s="32">
        <v>169.71</v>
      </c>
      <c r="E124" s="32">
        <v>173.9</v>
      </c>
      <c r="F124" s="5">
        <f t="shared" si="4"/>
        <v>4.1899999999999977</v>
      </c>
      <c r="G124" s="33"/>
      <c r="H124" s="5"/>
      <c r="I124" s="5"/>
      <c r="J124" s="7">
        <f t="shared" si="3"/>
        <v>14.94193562231759</v>
      </c>
    </row>
    <row r="125" spans="1:10" x14ac:dyDescent="0.3">
      <c r="A125" s="68" t="s">
        <v>131</v>
      </c>
      <c r="B125" s="32"/>
      <c r="C125" s="10"/>
      <c r="D125" s="32">
        <v>90.2</v>
      </c>
      <c r="E125" s="32">
        <v>92.79</v>
      </c>
      <c r="F125" s="5">
        <f t="shared" si="4"/>
        <v>2.5900000000000034</v>
      </c>
      <c r="G125" s="33"/>
      <c r="H125" s="5"/>
      <c r="I125" s="5"/>
      <c r="J125" s="7">
        <f t="shared" si="3"/>
        <v>9.2361845493562367</v>
      </c>
    </row>
    <row r="126" spans="1:10" x14ac:dyDescent="0.3">
      <c r="A126" s="68" t="s">
        <v>72</v>
      </c>
      <c r="B126" s="32"/>
      <c r="C126" s="10"/>
      <c r="D126" s="32">
        <v>149.72999999999999</v>
      </c>
      <c r="E126" s="32">
        <v>150.5</v>
      </c>
      <c r="F126" s="5">
        <f t="shared" si="4"/>
        <v>0.77000000000001023</v>
      </c>
      <c r="G126" s="33"/>
      <c r="H126" s="5"/>
      <c r="I126" s="5"/>
      <c r="J126" s="7">
        <f t="shared" si="3"/>
        <v>2.7458927038626975</v>
      </c>
    </row>
    <row r="127" spans="1:10" x14ac:dyDescent="0.3">
      <c r="A127" s="68" t="s">
        <v>73</v>
      </c>
      <c r="B127" s="32"/>
      <c r="C127" s="10"/>
      <c r="D127" s="32">
        <v>662.54</v>
      </c>
      <c r="E127" s="32">
        <v>673.42</v>
      </c>
      <c r="F127" s="5">
        <f t="shared" si="4"/>
        <v>10.879999999999995</v>
      </c>
      <c r="G127" s="33"/>
      <c r="H127" s="5"/>
      <c r="I127" s="5"/>
      <c r="J127" s="7">
        <f t="shared" si="3"/>
        <v>38.799107296137329</v>
      </c>
    </row>
    <row r="128" spans="1:10" x14ac:dyDescent="0.3">
      <c r="A128" s="68" t="s">
        <v>74</v>
      </c>
      <c r="B128" s="32"/>
      <c r="C128" s="10"/>
      <c r="D128" s="32">
        <v>391.1</v>
      </c>
      <c r="E128" s="32">
        <v>395.17</v>
      </c>
      <c r="F128" s="5">
        <f t="shared" si="4"/>
        <v>4.0699999999999932</v>
      </c>
      <c r="G128" s="33"/>
      <c r="H128" s="5"/>
      <c r="I128" s="5"/>
      <c r="J128" s="7">
        <f t="shared" si="3"/>
        <v>14.51400429184547</v>
      </c>
    </row>
    <row r="129" spans="1:10" x14ac:dyDescent="0.3">
      <c r="A129" s="68" t="s">
        <v>132</v>
      </c>
      <c r="B129" s="32"/>
      <c r="C129" s="10"/>
      <c r="D129" s="32">
        <v>83.66</v>
      </c>
      <c r="E129" s="32">
        <v>89.88</v>
      </c>
      <c r="F129" s="5">
        <f t="shared" si="4"/>
        <v>6.2199999999999989</v>
      </c>
      <c r="G129" s="33"/>
      <c r="H129" s="5"/>
      <c r="I129" s="5"/>
      <c r="J129" s="7">
        <f t="shared" si="3"/>
        <v>22.181107296137338</v>
      </c>
    </row>
    <row r="130" spans="1:10" x14ac:dyDescent="0.3">
      <c r="A130" s="68" t="s">
        <v>133</v>
      </c>
      <c r="B130" s="32"/>
      <c r="C130" s="10"/>
      <c r="D130" s="32">
        <v>179.17</v>
      </c>
      <c r="E130" s="32">
        <v>183.32</v>
      </c>
      <c r="F130" s="5">
        <f t="shared" si="4"/>
        <v>4.1500000000000057</v>
      </c>
      <c r="G130" s="33"/>
      <c r="H130" s="5"/>
      <c r="I130" s="5"/>
      <c r="J130" s="7">
        <f t="shared" si="3"/>
        <v>14.799291845493585</v>
      </c>
    </row>
    <row r="131" spans="1:10" x14ac:dyDescent="0.3">
      <c r="A131" s="68" t="s">
        <v>75</v>
      </c>
      <c r="B131" s="32"/>
      <c r="C131" s="10"/>
      <c r="D131" s="32">
        <v>223.56</v>
      </c>
      <c r="E131" s="32">
        <v>230.13</v>
      </c>
      <c r="F131" s="5">
        <f t="shared" si="4"/>
        <v>6.5699999999999932</v>
      </c>
      <c r="G131" s="33"/>
      <c r="H131" s="5"/>
      <c r="I131" s="5"/>
      <c r="J131" s="7">
        <f t="shared" si="3"/>
        <v>23.429240343347619</v>
      </c>
    </row>
    <row r="132" spans="1:10" x14ac:dyDescent="0.3">
      <c r="A132" s="68" t="s">
        <v>134</v>
      </c>
      <c r="B132" s="32"/>
      <c r="C132" s="10"/>
      <c r="D132" s="32">
        <v>222.84</v>
      </c>
      <c r="E132" s="32">
        <v>248.17</v>
      </c>
      <c r="F132" s="5">
        <f t="shared" si="4"/>
        <v>25.329999999999984</v>
      </c>
      <c r="G132" s="33"/>
      <c r="H132" s="5"/>
      <c r="I132" s="5"/>
      <c r="J132" s="7">
        <f t="shared" si="3"/>
        <v>90.329171673819687</v>
      </c>
    </row>
    <row r="133" spans="1:10" x14ac:dyDescent="0.3">
      <c r="A133" s="68" t="s">
        <v>135</v>
      </c>
      <c r="B133" s="32"/>
      <c r="C133" s="10"/>
      <c r="D133" s="32">
        <v>278.88</v>
      </c>
      <c r="E133" s="32">
        <v>282.95999999999998</v>
      </c>
      <c r="F133" s="5">
        <f t="shared" si="4"/>
        <v>4.0799999999999841</v>
      </c>
      <c r="G133" s="33"/>
      <c r="H133" s="5"/>
      <c r="I133" s="5"/>
      <c r="J133" s="7">
        <f t="shared" si="3"/>
        <v>14.549665236051446</v>
      </c>
    </row>
    <row r="134" spans="1:10" x14ac:dyDescent="0.3">
      <c r="A134" s="68" t="s">
        <v>76</v>
      </c>
      <c r="B134" s="32"/>
      <c r="C134" s="10"/>
      <c r="D134" s="32">
        <v>85.32</v>
      </c>
      <c r="E134" s="32">
        <v>86.94</v>
      </c>
      <c r="F134" s="5">
        <f t="shared" si="4"/>
        <v>1.6200000000000045</v>
      </c>
      <c r="G134" s="33"/>
      <c r="H134" s="5"/>
      <c r="I134" s="5"/>
      <c r="J134" s="7">
        <f t="shared" si="3"/>
        <v>5.7770729613734071</v>
      </c>
    </row>
    <row r="135" spans="1:10" x14ac:dyDescent="0.3">
      <c r="A135" s="68" t="s">
        <v>136</v>
      </c>
      <c r="B135" s="32"/>
      <c r="C135" s="10"/>
      <c r="D135" s="32">
        <v>492.01</v>
      </c>
      <c r="E135" s="32">
        <v>502.27</v>
      </c>
      <c r="F135" s="5">
        <f t="shared" si="4"/>
        <v>10.259999999999991</v>
      </c>
      <c r="G135" s="33"/>
      <c r="H135" s="5"/>
      <c r="I135" s="5"/>
      <c r="J135" s="7">
        <f t="shared" si="3"/>
        <v>36.588128755364778</v>
      </c>
    </row>
    <row r="136" spans="1:10" x14ac:dyDescent="0.3">
      <c r="A136" s="68" t="s">
        <v>137</v>
      </c>
      <c r="B136" s="32"/>
      <c r="C136" s="10"/>
      <c r="D136" s="32">
        <v>210.89</v>
      </c>
      <c r="E136" s="32">
        <v>211.97</v>
      </c>
      <c r="F136" s="5">
        <f t="shared" si="4"/>
        <v>1.0800000000000125</v>
      </c>
      <c r="G136" s="33"/>
      <c r="H136" s="5"/>
      <c r="I136" s="5"/>
      <c r="J136" s="7">
        <f t="shared" si="3"/>
        <v>3.8513819742489721</v>
      </c>
    </row>
    <row r="137" spans="1:10" x14ac:dyDescent="0.3">
      <c r="A137" s="68" t="s">
        <v>77</v>
      </c>
      <c r="B137" s="32"/>
      <c r="C137" s="10"/>
      <c r="D137" s="32">
        <v>318.02999999999997</v>
      </c>
      <c r="E137" s="32">
        <v>324.12</v>
      </c>
      <c r="F137" s="5">
        <f t="shared" si="4"/>
        <v>6.0900000000000318</v>
      </c>
      <c r="G137" s="33"/>
      <c r="H137" s="5"/>
      <c r="I137" s="5"/>
      <c r="J137" s="7">
        <f t="shared" si="3"/>
        <v>21.717515021459342</v>
      </c>
    </row>
    <row r="138" spans="1:10" x14ac:dyDescent="0.3">
      <c r="A138" s="68" t="s">
        <v>138</v>
      </c>
      <c r="B138" s="32"/>
      <c r="C138" s="10"/>
      <c r="D138" s="32">
        <v>475.72</v>
      </c>
      <c r="E138" s="32">
        <v>486.21</v>
      </c>
      <c r="F138" s="5">
        <f t="shared" si="4"/>
        <v>10.489999999999952</v>
      </c>
      <c r="G138" s="33"/>
      <c r="H138" s="5"/>
      <c r="I138" s="5"/>
      <c r="J138" s="7">
        <f t="shared" si="3"/>
        <v>37.40833047210284</v>
      </c>
    </row>
    <row r="139" spans="1:10" x14ac:dyDescent="0.3">
      <c r="A139" s="68" t="s">
        <v>78</v>
      </c>
      <c r="B139" s="32"/>
      <c r="C139" s="10"/>
      <c r="D139" s="32">
        <v>557.55999999999995</v>
      </c>
      <c r="E139" s="32">
        <v>570.30999999999995</v>
      </c>
      <c r="F139" s="5">
        <f t="shared" si="4"/>
        <v>12.75</v>
      </c>
      <c r="G139" s="33"/>
      <c r="H139" s="5"/>
      <c r="I139" s="5"/>
      <c r="J139" s="7">
        <f t="shared" si="3"/>
        <v>45.467703862660947</v>
      </c>
    </row>
    <row r="140" spans="1:10" x14ac:dyDescent="0.3">
      <c r="A140" s="68" t="s">
        <v>79</v>
      </c>
      <c r="B140" s="32"/>
      <c r="C140" s="10"/>
      <c r="D140" s="32">
        <v>227.39</v>
      </c>
      <c r="E140" s="32">
        <v>228.94</v>
      </c>
      <c r="F140" s="5">
        <f t="shared" si="4"/>
        <v>1.5500000000000114</v>
      </c>
      <c r="G140" s="33"/>
      <c r="H140" s="5"/>
      <c r="I140" s="5"/>
      <c r="J140" s="7">
        <f t="shared" si="3"/>
        <v>5.5274463519313715</v>
      </c>
    </row>
    <row r="141" spans="1:10" x14ac:dyDescent="0.3">
      <c r="A141" s="68" t="s">
        <v>80</v>
      </c>
      <c r="B141" s="32"/>
      <c r="C141" s="10"/>
      <c r="D141" s="32">
        <v>258.45</v>
      </c>
      <c r="E141" s="32">
        <v>260.45</v>
      </c>
      <c r="F141" s="5">
        <f t="shared" si="4"/>
        <v>2</v>
      </c>
      <c r="G141" s="33"/>
      <c r="H141" s="5"/>
      <c r="I141" s="5"/>
      <c r="J141" s="7">
        <f t="shared" si="3"/>
        <v>7.1321888412017174</v>
      </c>
    </row>
    <row r="142" spans="1:10" x14ac:dyDescent="0.3">
      <c r="A142" s="68" t="s">
        <v>81</v>
      </c>
      <c r="B142" s="32"/>
      <c r="C142" s="10"/>
      <c r="D142" s="32">
        <v>215.41</v>
      </c>
      <c r="E142" s="32">
        <v>215.41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0" x14ac:dyDescent="0.3">
      <c r="A143" s="68" t="s">
        <v>139</v>
      </c>
      <c r="B143" s="32"/>
      <c r="C143" s="10"/>
      <c r="D143" s="32">
        <v>324.44</v>
      </c>
      <c r="E143" s="32">
        <v>328.41</v>
      </c>
      <c r="F143" s="5">
        <f t="shared" si="4"/>
        <v>3.9700000000000273</v>
      </c>
      <c r="G143" s="33"/>
      <c r="H143" s="5"/>
      <c r="I143" s="5"/>
      <c r="J143" s="7">
        <f t="shared" si="3"/>
        <v>14.157394849785506</v>
      </c>
    </row>
    <row r="144" spans="1:10" x14ac:dyDescent="0.3">
      <c r="A144" s="68" t="s">
        <v>82</v>
      </c>
      <c r="B144" s="32"/>
      <c r="C144" s="10"/>
      <c r="D144" s="32">
        <v>292.99</v>
      </c>
      <c r="E144" s="32">
        <v>297.01</v>
      </c>
      <c r="F144" s="5">
        <f t="shared" si="4"/>
        <v>4.0199999999999818</v>
      </c>
      <c r="G144" s="33"/>
      <c r="H144" s="5"/>
      <c r="I144" s="5"/>
      <c r="J144" s="7">
        <f t="shared" si="3"/>
        <v>14.335699570815388</v>
      </c>
    </row>
    <row r="145" spans="1:11" x14ac:dyDescent="0.3">
      <c r="A145" s="68" t="s">
        <v>140</v>
      </c>
      <c r="B145" s="32"/>
      <c r="C145" s="10"/>
      <c r="D145" s="32">
        <v>201.05</v>
      </c>
      <c r="E145" s="32">
        <v>201.84</v>
      </c>
      <c r="F145" s="5">
        <f t="shared" si="4"/>
        <v>0.78999999999999204</v>
      </c>
      <c r="G145" s="33"/>
      <c r="H145" s="5"/>
      <c r="I145" s="5"/>
      <c r="J145" s="7">
        <f t="shared" si="3"/>
        <v>2.8172145922746501</v>
      </c>
    </row>
    <row r="146" spans="1:11" x14ac:dyDescent="0.3">
      <c r="A146" s="68" t="s">
        <v>141</v>
      </c>
      <c r="B146" s="32"/>
      <c r="C146" s="10"/>
      <c r="D146" s="32">
        <v>168.02</v>
      </c>
      <c r="E146" s="32">
        <v>170.89</v>
      </c>
      <c r="F146" s="5">
        <f t="shared" si="4"/>
        <v>2.8699999999999761</v>
      </c>
      <c r="G146" s="33"/>
      <c r="H146" s="5"/>
      <c r="I146" s="5"/>
      <c r="J146" s="7">
        <f t="shared" si="3"/>
        <v>10.234690987124379</v>
      </c>
    </row>
    <row r="147" spans="1:11" x14ac:dyDescent="0.3">
      <c r="A147" s="68" t="s">
        <v>142</v>
      </c>
      <c r="B147" s="32"/>
      <c r="C147" s="10"/>
      <c r="D147" s="32">
        <v>610.44000000000005</v>
      </c>
      <c r="E147" s="32">
        <v>614.6</v>
      </c>
      <c r="F147" s="5">
        <f t="shared" si="4"/>
        <v>4.1599999999999682</v>
      </c>
      <c r="G147" s="33"/>
      <c r="H147" s="5"/>
      <c r="I147" s="5"/>
      <c r="J147" s="7">
        <f t="shared" si="3"/>
        <v>14.834952789699459</v>
      </c>
    </row>
    <row r="148" spans="1:11" x14ac:dyDescent="0.3">
      <c r="A148" s="68" t="s">
        <v>143</v>
      </c>
      <c r="B148" s="32"/>
      <c r="C148" s="10"/>
      <c r="D148" s="32">
        <v>264.54000000000002</v>
      </c>
      <c r="E148" s="32">
        <v>274.47000000000003</v>
      </c>
      <c r="F148" s="5">
        <f t="shared" si="4"/>
        <v>9.9300000000000068</v>
      </c>
      <c r="G148" s="33"/>
      <c r="H148" s="5"/>
      <c r="I148" s="5"/>
      <c r="J148" s="7">
        <f t="shared" ref="J148:J151" si="5">+F148*H$5</f>
        <v>35.411317596566548</v>
      </c>
    </row>
    <row r="149" spans="1:11" x14ac:dyDescent="0.3">
      <c r="A149" s="68" t="s">
        <v>83</v>
      </c>
      <c r="B149" s="32"/>
      <c r="C149" s="10"/>
      <c r="D149" s="32">
        <v>274.23</v>
      </c>
      <c r="E149" s="32">
        <v>275.98</v>
      </c>
      <c r="F149" s="5">
        <f t="shared" si="4"/>
        <v>1.75</v>
      </c>
      <c r="G149" s="33"/>
      <c r="H149" s="5"/>
      <c r="I149" s="5"/>
      <c r="J149" s="7">
        <f t="shared" si="5"/>
        <v>6.2406652360515027</v>
      </c>
    </row>
    <row r="150" spans="1:11" x14ac:dyDescent="0.3">
      <c r="A150" s="68" t="s">
        <v>144</v>
      </c>
      <c r="B150" s="32"/>
      <c r="C150" s="10"/>
      <c r="D150" s="32">
        <v>1241.6099999999999</v>
      </c>
      <c r="E150" s="32">
        <v>1266.3499999999999</v>
      </c>
      <c r="F150" s="5">
        <f t="shared" si="4"/>
        <v>24.740000000000009</v>
      </c>
      <c r="G150" s="33"/>
      <c r="H150" s="5"/>
      <c r="I150" s="5"/>
      <c r="J150" s="7">
        <f t="shared" si="5"/>
        <v>88.225175965665272</v>
      </c>
    </row>
    <row r="151" spans="1:11" x14ac:dyDescent="0.3">
      <c r="A151" s="68" t="s">
        <v>145</v>
      </c>
      <c r="B151" s="32"/>
      <c r="C151" s="10"/>
      <c r="D151" s="32">
        <v>613.41</v>
      </c>
      <c r="E151" s="32">
        <v>637.91999999999996</v>
      </c>
      <c r="F151" s="5">
        <f t="shared" si="4"/>
        <v>24.509999999999991</v>
      </c>
      <c r="G151" s="33"/>
      <c r="H151" s="5"/>
      <c r="I151" s="5"/>
      <c r="J151" s="7">
        <f t="shared" si="5"/>
        <v>87.404974248927019</v>
      </c>
    </row>
    <row r="152" spans="1:11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2115.0385220239446</v>
      </c>
      <c r="K152" s="56">
        <f>SUM(J83:J151)</f>
        <v>1511.5609957081551</v>
      </c>
    </row>
    <row r="153" spans="1:11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2115.0385220239446</v>
      </c>
      <c r="K153" s="91">
        <f>SUM(K14:K152)</f>
        <v>2115.038522023945</v>
      </c>
    </row>
    <row r="154" spans="1:11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1" x14ac:dyDescent="0.3">
      <c r="A155" s="73" t="s">
        <v>7</v>
      </c>
    </row>
    <row r="156" spans="1:11" x14ac:dyDescent="0.3">
      <c r="A156" s="73" t="s">
        <v>84</v>
      </c>
      <c r="G156" s="74" t="s">
        <v>296</v>
      </c>
    </row>
  </sheetData>
  <mergeCells count="23">
    <mergeCell ref="I27:I31"/>
    <mergeCell ref="B27:C31"/>
    <mergeCell ref="D27:D31"/>
    <mergeCell ref="E27:E31"/>
    <mergeCell ref="F27:F31"/>
    <mergeCell ref="G27:G31"/>
    <mergeCell ref="H27:H31"/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</mergeCells>
  <pageMargins left="0.41" right="0.39" top="0.74803149606299213" bottom="0.74803149606299213" header="0.31496062992125984" footer="0.31496062992125984"/>
  <pageSetup paperSize="9" scale="80" orientation="portrait" horizontalDpi="0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6"/>
  <sheetViews>
    <sheetView topLeftCell="A131" workbookViewId="0">
      <selection activeCell="I135" sqref="I135"/>
    </sheetView>
  </sheetViews>
  <sheetFormatPr baseColWidth="10" defaultRowHeight="14.4" x14ac:dyDescent="0.3"/>
  <sheetData>
    <row r="1" spans="1:10" x14ac:dyDescent="0.3"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678.9</v>
      </c>
      <c r="G2" s="10">
        <v>44</v>
      </c>
      <c r="H2" s="10">
        <f>+F2/G2</f>
        <v>15.429545454545455</v>
      </c>
    </row>
    <row r="3" spans="1:10" x14ac:dyDescent="0.3">
      <c r="D3" s="122" t="s">
        <v>192</v>
      </c>
      <c r="E3" s="122">
        <v>16498</v>
      </c>
      <c r="F3" s="155">
        <v>19.7</v>
      </c>
      <c r="G3" s="10">
        <v>8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1669.4</v>
      </c>
      <c r="G4" s="10">
        <v>466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47" t="s">
        <v>220</v>
      </c>
      <c r="F5" s="122">
        <f>+F4+F3</f>
        <v>1689.1000000000001</v>
      </c>
      <c r="G5" s="122">
        <f>+G4+G3</f>
        <v>474</v>
      </c>
      <c r="H5" s="10">
        <f>+F5/G5</f>
        <v>3.5635021097046415</v>
      </c>
    </row>
    <row r="6" spans="1:10" x14ac:dyDescent="0.3">
      <c r="A6" s="15" t="s">
        <v>297</v>
      </c>
      <c r="B6" s="15"/>
      <c r="C6" s="15"/>
      <c r="D6" s="15"/>
      <c r="E6" s="15"/>
      <c r="F6" s="15">
        <f>+F2+F3+F4</f>
        <v>2368</v>
      </c>
      <c r="G6" s="15">
        <f>+G2+G3+G4</f>
        <v>518</v>
      </c>
      <c r="J6" s="138" t="s">
        <v>189</v>
      </c>
    </row>
    <row r="7" spans="1:10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15.429545454545455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/>
      <c r="H8" s="137">
        <f>+H5</f>
        <v>3.5635021097046415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150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4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64.649795454545426</v>
      </c>
      <c r="H14" s="98"/>
      <c r="I14" s="98"/>
      <c r="J14" s="99">
        <v>9</v>
      </c>
    </row>
    <row r="15" spans="1:10" ht="15.6" thickTop="1" thickBot="1" x14ac:dyDescent="0.35">
      <c r="A15" s="104" t="s">
        <v>9</v>
      </c>
      <c r="B15" s="146" t="s">
        <v>214</v>
      </c>
      <c r="C15" s="154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12</v>
      </c>
    </row>
    <row r="16" spans="1:10" ht="15.6" thickTop="1" thickBot="1" x14ac:dyDescent="0.35">
      <c r="A16" s="104" t="s">
        <v>13</v>
      </c>
      <c r="B16" s="146" t="s">
        <v>215</v>
      </c>
      <c r="C16" s="154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9</v>
      </c>
    </row>
    <row r="17" spans="1:10" ht="15.6" thickTop="1" thickBot="1" x14ac:dyDescent="0.35">
      <c r="A17" s="103" t="s">
        <v>86</v>
      </c>
      <c r="B17" s="209" t="s">
        <v>212</v>
      </c>
      <c r="C17" s="210"/>
      <c r="D17" s="220">
        <v>249.69</v>
      </c>
      <c r="E17" s="220">
        <v>253.88</v>
      </c>
      <c r="F17" s="220">
        <f>+E17-D17</f>
        <v>4.1899999999999977</v>
      </c>
      <c r="G17" s="221"/>
      <c r="H17" s="102"/>
      <c r="I17" s="102"/>
      <c r="J17" s="99">
        <v>9</v>
      </c>
    </row>
    <row r="18" spans="1:10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9</v>
      </c>
    </row>
    <row r="19" spans="1:10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11</v>
      </c>
    </row>
    <row r="20" spans="1:10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12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11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27.11</v>
      </c>
      <c r="E22" s="94">
        <v>27.68</v>
      </c>
      <c r="F22" s="98">
        <f t="shared" ref="F22:F27" si="0">+E22-D22</f>
        <v>0.57000000000000028</v>
      </c>
      <c r="G22" s="95">
        <f>+F22*H2</f>
        <v>8.7948409090909134</v>
      </c>
      <c r="H22" s="95"/>
      <c r="I22" s="95"/>
      <c r="J22" s="99">
        <v>10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62.79</v>
      </c>
      <c r="E23" s="94">
        <v>63.4</v>
      </c>
      <c r="F23" s="98">
        <f t="shared" si="0"/>
        <v>0.60999999999999943</v>
      </c>
      <c r="G23" s="95">
        <f>+F23*H2</f>
        <v>9.4120227272727188</v>
      </c>
      <c r="H23" s="95"/>
      <c r="I23" s="95"/>
      <c r="J23" s="99">
        <v>12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21.12</v>
      </c>
      <c r="E24" s="94">
        <v>21.36</v>
      </c>
      <c r="F24" s="98">
        <f t="shared" si="0"/>
        <v>0.23999999999999844</v>
      </c>
      <c r="G24" s="95">
        <f>+F24*H2</f>
        <v>3.7030909090908848</v>
      </c>
      <c r="H24" s="95"/>
      <c r="I24" s="95"/>
      <c r="J24" s="99">
        <v>7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76.849999999999994</v>
      </c>
      <c r="E25" s="94">
        <v>80.89</v>
      </c>
      <c r="F25" s="98">
        <f t="shared" si="0"/>
        <v>4.0400000000000063</v>
      </c>
      <c r="G25" s="95">
        <f>+F25*H2</f>
        <v>62.335363636363731</v>
      </c>
      <c r="H25" s="95"/>
      <c r="I25" s="95"/>
      <c r="J25" s="99">
        <v>63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47.17</v>
      </c>
      <c r="E26" s="96">
        <v>47.17</v>
      </c>
      <c r="F26" s="98">
        <f t="shared" si="0"/>
        <v>0</v>
      </c>
      <c r="G26" s="95">
        <f>+F26*H2</f>
        <v>0</v>
      </c>
      <c r="H26" s="96"/>
      <c r="I26" s="96"/>
      <c r="J26" s="99">
        <v>0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233.78</v>
      </c>
      <c r="E27" s="227">
        <v>237.14</v>
      </c>
      <c r="F27" s="220">
        <f t="shared" si="0"/>
        <v>3.3599999999999852</v>
      </c>
      <c r="G27" s="223">
        <f>+F27*H2</f>
        <v>51.843272727272499</v>
      </c>
      <c r="H27" s="223"/>
      <c r="I27" s="223"/>
      <c r="J27" s="99">
        <v>12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14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12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13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10</v>
      </c>
    </row>
    <row r="32" spans="1:10" ht="15.6" thickTop="1" thickBot="1" x14ac:dyDescent="0.35">
      <c r="A32" s="66" t="s">
        <v>92</v>
      </c>
      <c r="B32" s="6"/>
      <c r="C32" s="6"/>
      <c r="D32" s="6">
        <v>59.95</v>
      </c>
      <c r="E32" s="6">
        <v>61.62</v>
      </c>
      <c r="F32" s="5">
        <f>+E32-D32</f>
        <v>1.6699999999999946</v>
      </c>
      <c r="G32" s="5"/>
      <c r="H32" s="5"/>
      <c r="I32" s="5"/>
      <c r="J32" s="99">
        <f t="shared" ref="J32:J82" si="1">+F32*H$2</f>
        <v>25.767340909090827</v>
      </c>
    </row>
    <row r="33" spans="1:10" ht="15.6" thickTop="1" thickBot="1" x14ac:dyDescent="0.35">
      <c r="A33" s="66" t="s">
        <v>93</v>
      </c>
      <c r="B33" s="6"/>
      <c r="C33" s="6"/>
      <c r="D33" s="6">
        <v>39.06</v>
      </c>
      <c r="E33" s="6">
        <v>39.42</v>
      </c>
      <c r="F33" s="5">
        <f t="shared" ref="F33:F96" si="2">+E33-D33</f>
        <v>0.35999999999999943</v>
      </c>
      <c r="G33" s="5"/>
      <c r="H33" s="5"/>
      <c r="I33" s="5"/>
      <c r="J33" s="99">
        <f t="shared" si="1"/>
        <v>5.5546363636363552</v>
      </c>
    </row>
    <row r="34" spans="1:10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0" ht="15.6" thickTop="1" thickBot="1" x14ac:dyDescent="0.35">
      <c r="A35" s="66" t="s">
        <v>95</v>
      </c>
      <c r="B35" s="32"/>
      <c r="C35" s="6"/>
      <c r="D35" s="32">
        <v>18.739999999999998</v>
      </c>
      <c r="E35" s="32">
        <v>19.649999999999999</v>
      </c>
      <c r="F35" s="5">
        <f t="shared" si="2"/>
        <v>0.91000000000000014</v>
      </c>
      <c r="G35" s="5"/>
      <c r="H35" s="5"/>
      <c r="I35" s="5"/>
      <c r="J35" s="99">
        <f t="shared" si="1"/>
        <v>14.040886363636366</v>
      </c>
    </row>
    <row r="36" spans="1:10" ht="15.6" thickTop="1" thickBot="1" x14ac:dyDescent="0.35">
      <c r="A36" s="66" t="s">
        <v>96</v>
      </c>
      <c r="B36" s="32"/>
      <c r="C36" s="6"/>
      <c r="D36" s="32">
        <v>9.89</v>
      </c>
      <c r="E36" s="32">
        <v>9.89</v>
      </c>
      <c r="F36" s="5">
        <f t="shared" si="2"/>
        <v>0</v>
      </c>
      <c r="G36" s="5"/>
      <c r="H36" s="5"/>
      <c r="I36" s="5"/>
      <c r="J36" s="99">
        <f t="shared" si="1"/>
        <v>0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29.89</v>
      </c>
      <c r="E38" s="32">
        <v>30.42</v>
      </c>
      <c r="F38" s="5">
        <f t="shared" si="2"/>
        <v>0.53000000000000114</v>
      </c>
      <c r="G38" s="5"/>
      <c r="H38" s="5"/>
      <c r="I38" s="5"/>
      <c r="J38" s="99">
        <f t="shared" si="1"/>
        <v>8.177659090909108</v>
      </c>
    </row>
    <row r="39" spans="1:10" ht="15.6" thickTop="1" thickBot="1" x14ac:dyDescent="0.35">
      <c r="A39" s="66" t="s">
        <v>99</v>
      </c>
      <c r="B39" s="32"/>
      <c r="C39" s="6"/>
      <c r="D39" s="32">
        <v>41.26</v>
      </c>
      <c r="E39" s="32">
        <v>41.75</v>
      </c>
      <c r="F39" s="5">
        <f t="shared" si="2"/>
        <v>0.49000000000000199</v>
      </c>
      <c r="G39" s="5"/>
      <c r="H39" s="5"/>
      <c r="I39" s="5"/>
      <c r="J39" s="99">
        <f t="shared" si="1"/>
        <v>7.5604772727273035</v>
      </c>
    </row>
    <row r="40" spans="1:10" ht="15.6" thickTop="1" thickBot="1" x14ac:dyDescent="0.35">
      <c r="A40" s="66" t="s">
        <v>100</v>
      </c>
      <c r="B40" s="32"/>
      <c r="C40" s="6"/>
      <c r="D40" s="32">
        <v>15.01</v>
      </c>
      <c r="E40" s="32">
        <v>15.23</v>
      </c>
      <c r="F40" s="5">
        <f t="shared" si="2"/>
        <v>0.22000000000000064</v>
      </c>
      <c r="G40" s="5"/>
      <c r="H40" s="5"/>
      <c r="I40" s="5"/>
      <c r="J40" s="99">
        <f t="shared" si="1"/>
        <v>3.3945000000000101</v>
      </c>
    </row>
    <row r="41" spans="1:10" ht="15.6" thickTop="1" thickBot="1" x14ac:dyDescent="0.35">
      <c r="A41" s="66" t="s">
        <v>101</v>
      </c>
      <c r="B41" s="32"/>
      <c r="C41" s="6"/>
      <c r="D41" s="32">
        <v>3.02</v>
      </c>
      <c r="E41" s="32">
        <v>3.1</v>
      </c>
      <c r="F41" s="5">
        <f t="shared" si="2"/>
        <v>8.0000000000000071E-2</v>
      </c>
      <c r="G41" s="5"/>
      <c r="H41" s="5"/>
      <c r="I41" s="5"/>
      <c r="J41" s="99">
        <f t="shared" si="1"/>
        <v>1.2343636363636374</v>
      </c>
    </row>
    <row r="42" spans="1:10" ht="15.6" thickTop="1" thickBot="1" x14ac:dyDescent="0.35">
      <c r="A42" s="66" t="s">
        <v>102</v>
      </c>
      <c r="B42" s="32"/>
      <c r="C42" s="6"/>
      <c r="D42" s="32">
        <v>4.53</v>
      </c>
      <c r="E42" s="32">
        <v>4.67</v>
      </c>
      <c r="F42" s="5">
        <f t="shared" si="2"/>
        <v>0.13999999999999968</v>
      </c>
      <c r="G42" s="5"/>
      <c r="H42" s="5"/>
      <c r="I42" s="5"/>
      <c r="J42" s="99">
        <f t="shared" si="1"/>
        <v>2.1601363636363589</v>
      </c>
    </row>
    <row r="43" spans="1:10" ht="15.6" thickTop="1" thickBot="1" x14ac:dyDescent="0.35">
      <c r="A43" s="66" t="s">
        <v>103</v>
      </c>
      <c r="B43" s="32"/>
      <c r="C43" s="6"/>
      <c r="D43" s="32">
        <v>32.08</v>
      </c>
      <c r="E43" s="32">
        <v>32.72</v>
      </c>
      <c r="F43" s="5">
        <f t="shared" si="2"/>
        <v>0.64000000000000057</v>
      </c>
      <c r="G43" s="5"/>
      <c r="H43" s="5"/>
      <c r="I43" s="5"/>
      <c r="J43" s="99">
        <f t="shared" si="1"/>
        <v>9.8749090909090995</v>
      </c>
    </row>
    <row r="44" spans="1:10" ht="15.6" thickTop="1" thickBot="1" x14ac:dyDescent="0.35">
      <c r="A44" s="66" t="s">
        <v>104</v>
      </c>
      <c r="B44" s="32"/>
      <c r="C44" s="10"/>
      <c r="D44" s="32">
        <v>59</v>
      </c>
      <c r="E44" s="32">
        <v>59.5</v>
      </c>
      <c r="F44" s="5">
        <f t="shared" si="2"/>
        <v>0.5</v>
      </c>
      <c r="G44" s="5"/>
      <c r="H44" s="5"/>
      <c r="I44" s="5"/>
      <c r="J44" s="99">
        <f t="shared" si="1"/>
        <v>7.7147727272727273</v>
      </c>
    </row>
    <row r="45" spans="1:10" ht="15.6" thickTop="1" thickBot="1" x14ac:dyDescent="0.35">
      <c r="A45" s="66" t="s">
        <v>105</v>
      </c>
      <c r="B45" s="32"/>
      <c r="C45" s="10"/>
      <c r="D45" s="32">
        <v>119.05</v>
      </c>
      <c r="E45" s="32">
        <v>122.79</v>
      </c>
      <c r="F45" s="5">
        <f>+E45-D45</f>
        <v>3.7400000000000091</v>
      </c>
      <c r="G45" s="5"/>
      <c r="H45" s="5"/>
      <c r="I45" s="5"/>
      <c r="J45" s="99">
        <f t="shared" si="1"/>
        <v>57.70650000000014</v>
      </c>
    </row>
    <row r="46" spans="1:10" ht="15.6" thickTop="1" thickBot="1" x14ac:dyDescent="0.35">
      <c r="A46" s="66" t="s">
        <v>106</v>
      </c>
      <c r="B46" s="32"/>
      <c r="C46" s="10"/>
      <c r="D46" s="32">
        <v>99.93</v>
      </c>
      <c r="E46" s="32">
        <v>100.18</v>
      </c>
      <c r="F46" s="5">
        <f t="shared" si="2"/>
        <v>0.25</v>
      </c>
      <c r="G46" s="5"/>
      <c r="H46" s="5"/>
      <c r="I46" s="5"/>
      <c r="J46" s="99">
        <f t="shared" si="1"/>
        <v>3.8573863636363637</v>
      </c>
    </row>
    <row r="47" spans="1:10" ht="15.6" thickTop="1" thickBot="1" x14ac:dyDescent="0.35">
      <c r="A47" s="66" t="s">
        <v>18</v>
      </c>
      <c r="B47" s="32"/>
      <c r="C47" s="10"/>
      <c r="D47" s="32">
        <v>2.38</v>
      </c>
      <c r="E47" s="32">
        <v>2.84</v>
      </c>
      <c r="F47" s="5">
        <f t="shared" si="2"/>
        <v>0.45999999999999996</v>
      </c>
      <c r="G47" s="5"/>
      <c r="H47" s="5"/>
      <c r="I47" s="5"/>
      <c r="J47" s="99">
        <f t="shared" si="1"/>
        <v>7.0975909090909086</v>
      </c>
    </row>
    <row r="48" spans="1:10" ht="15.6" thickTop="1" thickBot="1" x14ac:dyDescent="0.35">
      <c r="A48" s="66" t="s">
        <v>19</v>
      </c>
      <c r="B48" s="32"/>
      <c r="C48" s="10"/>
      <c r="D48" s="32">
        <v>95.99</v>
      </c>
      <c r="E48" s="32">
        <v>96.4</v>
      </c>
      <c r="F48" s="5">
        <f t="shared" si="2"/>
        <v>0.4100000000000108</v>
      </c>
      <c r="G48" s="5"/>
      <c r="H48" s="5"/>
      <c r="I48" s="5"/>
      <c r="J48" s="99">
        <f t="shared" si="1"/>
        <v>6.3261136363638029</v>
      </c>
    </row>
    <row r="49" spans="1:10" ht="15.6" thickTop="1" thickBot="1" x14ac:dyDescent="0.35">
      <c r="A49" s="66" t="s">
        <v>107</v>
      </c>
      <c r="B49" s="32"/>
      <c r="C49" s="10"/>
      <c r="D49" s="32">
        <v>91.87</v>
      </c>
      <c r="E49" s="32">
        <v>93.69</v>
      </c>
      <c r="F49" s="5">
        <f t="shared" si="2"/>
        <v>1.8199999999999932</v>
      </c>
      <c r="G49" s="5"/>
      <c r="H49" s="5"/>
      <c r="I49" s="5"/>
      <c r="J49" s="99">
        <f t="shared" si="1"/>
        <v>28.081772727272622</v>
      </c>
    </row>
    <row r="50" spans="1:10" ht="15.6" thickTop="1" thickBot="1" x14ac:dyDescent="0.35">
      <c r="A50" s="66" t="s">
        <v>108</v>
      </c>
      <c r="B50" s="32"/>
      <c r="C50" s="10"/>
      <c r="D50" s="32">
        <v>8</v>
      </c>
      <c r="E50" s="32">
        <v>8.56</v>
      </c>
      <c r="F50" s="5">
        <f t="shared" si="2"/>
        <v>0.5600000000000005</v>
      </c>
      <c r="G50" s="5"/>
      <c r="H50" s="5"/>
      <c r="I50" s="5"/>
      <c r="J50" s="99">
        <f t="shared" si="1"/>
        <v>8.6405454545454621</v>
      </c>
    </row>
    <row r="51" spans="1:10" ht="15.6" thickTop="1" thickBot="1" x14ac:dyDescent="0.35">
      <c r="A51" s="66" t="s">
        <v>20</v>
      </c>
      <c r="B51" s="32"/>
      <c r="C51" s="10"/>
      <c r="D51" s="32">
        <v>64.680000000000007</v>
      </c>
      <c r="E51" s="32">
        <v>65.78</v>
      </c>
      <c r="F51" s="5">
        <f t="shared" si="2"/>
        <v>1.0999999999999943</v>
      </c>
      <c r="G51" s="5"/>
      <c r="H51" s="5"/>
      <c r="I51" s="5"/>
      <c r="J51" s="99">
        <f t="shared" si="1"/>
        <v>16.972499999999911</v>
      </c>
    </row>
    <row r="52" spans="1:10" ht="15.6" thickTop="1" thickBot="1" x14ac:dyDescent="0.35">
      <c r="A52" s="66" t="s">
        <v>21</v>
      </c>
      <c r="B52" s="32"/>
      <c r="C52" s="10"/>
      <c r="D52" s="32">
        <v>15.89</v>
      </c>
      <c r="E52" s="32">
        <v>16.309999999999999</v>
      </c>
      <c r="F52" s="5">
        <f t="shared" si="2"/>
        <v>0.41999999999999815</v>
      </c>
      <c r="G52" s="5"/>
      <c r="H52" s="5"/>
      <c r="I52" s="5"/>
      <c r="J52" s="99">
        <f t="shared" si="1"/>
        <v>6.4804090909090624</v>
      </c>
    </row>
    <row r="53" spans="1:10" ht="15.6" thickTop="1" thickBot="1" x14ac:dyDescent="0.35">
      <c r="A53" s="66" t="s">
        <v>22</v>
      </c>
      <c r="B53" s="32"/>
      <c r="C53" s="10"/>
      <c r="D53" s="32">
        <v>95.62</v>
      </c>
      <c r="E53" s="32">
        <v>98.19</v>
      </c>
      <c r="F53" s="5">
        <f t="shared" si="2"/>
        <v>2.5699999999999932</v>
      </c>
      <c r="G53" s="5"/>
      <c r="H53" s="5"/>
      <c r="I53" s="5"/>
      <c r="J53" s="99">
        <f t="shared" si="1"/>
        <v>39.653931818181711</v>
      </c>
    </row>
    <row r="54" spans="1:10" ht="15.6" thickTop="1" thickBot="1" x14ac:dyDescent="0.35">
      <c r="A54" s="66" t="s">
        <v>23</v>
      </c>
      <c r="B54" s="32"/>
      <c r="C54" s="10"/>
      <c r="D54" s="32">
        <v>21.52</v>
      </c>
      <c r="E54" s="32">
        <v>21.95</v>
      </c>
      <c r="F54" s="5">
        <f t="shared" si="2"/>
        <v>0.42999999999999972</v>
      </c>
      <c r="G54" s="5"/>
      <c r="H54" s="5"/>
      <c r="I54" s="5"/>
      <c r="J54" s="99">
        <f t="shared" si="1"/>
        <v>6.6347045454545412</v>
      </c>
    </row>
    <row r="55" spans="1:10" ht="15.6" thickTop="1" thickBot="1" x14ac:dyDescent="0.35">
      <c r="A55" s="66" t="s">
        <v>24</v>
      </c>
      <c r="B55" s="32"/>
      <c r="C55" s="10"/>
      <c r="D55" s="32">
        <v>19.72</v>
      </c>
      <c r="E55" s="32">
        <v>20.27</v>
      </c>
      <c r="F55" s="5">
        <f t="shared" si="2"/>
        <v>0.55000000000000071</v>
      </c>
      <c r="G55" s="5"/>
      <c r="H55" s="5"/>
      <c r="I55" s="5"/>
      <c r="J55" s="99">
        <f t="shared" si="1"/>
        <v>8.4862500000000107</v>
      </c>
    </row>
    <row r="56" spans="1:10" ht="15.6" thickTop="1" thickBot="1" x14ac:dyDescent="0.35">
      <c r="A56" s="66" t="s">
        <v>25</v>
      </c>
      <c r="B56" s="32"/>
      <c r="C56" s="10"/>
      <c r="D56" s="32">
        <v>6.61</v>
      </c>
      <c r="E56" s="32">
        <v>7.54</v>
      </c>
      <c r="F56" s="5">
        <f t="shared" si="2"/>
        <v>0.92999999999999972</v>
      </c>
      <c r="G56" s="5"/>
      <c r="H56" s="5"/>
      <c r="I56" s="5"/>
      <c r="J56" s="99">
        <f t="shared" si="1"/>
        <v>14.349477272727269</v>
      </c>
    </row>
    <row r="57" spans="1:10" ht="15.6" thickTop="1" thickBot="1" x14ac:dyDescent="0.35">
      <c r="A57" s="66" t="s">
        <v>26</v>
      </c>
      <c r="B57" s="32"/>
      <c r="C57" s="10"/>
      <c r="D57" s="32">
        <v>36.229999999999997</v>
      </c>
      <c r="E57" s="32">
        <v>36.9</v>
      </c>
      <c r="F57" s="5">
        <f t="shared" si="2"/>
        <v>0.67000000000000171</v>
      </c>
      <c r="G57" s="5"/>
      <c r="H57" s="5"/>
      <c r="I57" s="5"/>
      <c r="J57" s="99">
        <f t="shared" si="1"/>
        <v>10.33779545454548</v>
      </c>
    </row>
    <row r="58" spans="1:10" ht="15.6" thickTop="1" thickBot="1" x14ac:dyDescent="0.35">
      <c r="A58" s="66" t="s">
        <v>27</v>
      </c>
      <c r="B58" s="32"/>
      <c r="C58" s="10"/>
      <c r="D58" s="32">
        <v>47.64</v>
      </c>
      <c r="E58" s="32">
        <v>47.64</v>
      </c>
      <c r="F58" s="5">
        <f t="shared" si="2"/>
        <v>0</v>
      </c>
      <c r="G58" s="5"/>
      <c r="H58" s="5"/>
      <c r="I58" s="5"/>
      <c r="J58" s="99">
        <f t="shared" si="1"/>
        <v>0</v>
      </c>
    </row>
    <row r="59" spans="1:10" ht="15.6" thickTop="1" thickBot="1" x14ac:dyDescent="0.35">
      <c r="A59" s="66" t="s">
        <v>109</v>
      </c>
      <c r="B59" s="32"/>
      <c r="C59" s="10"/>
      <c r="D59" s="32">
        <v>1.68</v>
      </c>
      <c r="E59" s="32">
        <v>1.68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0" ht="15.6" thickTop="1" thickBot="1" x14ac:dyDescent="0.35">
      <c r="A60" s="66" t="s">
        <v>28</v>
      </c>
      <c r="B60" s="32"/>
      <c r="C60" s="10"/>
      <c r="D60" s="32">
        <v>12.55</v>
      </c>
      <c r="E60" s="32">
        <v>12.61</v>
      </c>
      <c r="F60" s="5">
        <f t="shared" si="2"/>
        <v>5.9999999999998721E-2</v>
      </c>
      <c r="G60" s="5"/>
      <c r="H60" s="5"/>
      <c r="I60" s="5"/>
      <c r="J60" s="99">
        <f t="shared" si="1"/>
        <v>0.92577272727270754</v>
      </c>
    </row>
    <row r="61" spans="1:10" ht="15.6" thickTop="1" thickBot="1" x14ac:dyDescent="0.35">
      <c r="A61" s="66" t="s">
        <v>29</v>
      </c>
      <c r="B61" s="32"/>
      <c r="C61" s="10"/>
      <c r="D61" s="32">
        <v>39.380000000000003</v>
      </c>
      <c r="E61" s="32">
        <v>40.020000000000003</v>
      </c>
      <c r="F61" s="5">
        <f t="shared" si="2"/>
        <v>0.64000000000000057</v>
      </c>
      <c r="G61" s="5"/>
      <c r="H61" s="5"/>
      <c r="I61" s="5"/>
      <c r="J61" s="99">
        <f t="shared" si="1"/>
        <v>9.8749090909090995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50.74</v>
      </c>
      <c r="E63" s="32">
        <v>53.62</v>
      </c>
      <c r="F63" s="5">
        <f t="shared" si="2"/>
        <v>2.8799999999999955</v>
      </c>
      <c r="G63" s="5"/>
      <c r="H63" s="5"/>
      <c r="I63" s="5"/>
      <c r="J63" s="99">
        <f t="shared" si="1"/>
        <v>44.437090909090841</v>
      </c>
    </row>
    <row r="64" spans="1:10" ht="15.6" thickTop="1" thickBot="1" x14ac:dyDescent="0.35">
      <c r="A64" s="66" t="s">
        <v>32</v>
      </c>
      <c r="B64" s="32"/>
      <c r="C64" s="10"/>
      <c r="D64" s="32">
        <v>50.82</v>
      </c>
      <c r="E64" s="32">
        <v>51.28</v>
      </c>
      <c r="F64" s="5">
        <f t="shared" si="2"/>
        <v>0.46000000000000085</v>
      </c>
      <c r="G64" s="5"/>
      <c r="H64" s="5"/>
      <c r="I64" s="5"/>
      <c r="J64" s="99">
        <f t="shared" si="1"/>
        <v>7.0975909090909219</v>
      </c>
    </row>
    <row r="65" spans="1:10" ht="15.6" thickTop="1" thickBot="1" x14ac:dyDescent="0.35">
      <c r="A65" s="66" t="s">
        <v>33</v>
      </c>
      <c r="B65" s="32"/>
      <c r="C65" s="10"/>
      <c r="D65" s="32">
        <v>30.52</v>
      </c>
      <c r="E65" s="32">
        <v>31.2</v>
      </c>
      <c r="F65" s="5">
        <f t="shared" si="2"/>
        <v>0.67999999999999972</v>
      </c>
      <c r="G65" s="5"/>
      <c r="H65" s="5"/>
      <c r="I65" s="5"/>
      <c r="J65" s="99">
        <f t="shared" si="1"/>
        <v>10.492090909090905</v>
      </c>
    </row>
    <row r="66" spans="1:10" ht="15.6" thickTop="1" thickBot="1" x14ac:dyDescent="0.35">
      <c r="A66" s="66" t="s">
        <v>34</v>
      </c>
      <c r="B66" s="32"/>
      <c r="C66" s="10"/>
      <c r="D66" s="32">
        <v>35.39</v>
      </c>
      <c r="E66" s="32">
        <v>39.1</v>
      </c>
      <c r="F66" s="5">
        <f t="shared" si="2"/>
        <v>3.7100000000000009</v>
      </c>
      <c r="G66" s="5"/>
      <c r="H66" s="5"/>
      <c r="I66" s="5"/>
      <c r="J66" s="99">
        <v>50</v>
      </c>
    </row>
    <row r="67" spans="1:10" ht="15.6" thickTop="1" thickBot="1" x14ac:dyDescent="0.35">
      <c r="A67" s="66" t="s">
        <v>110</v>
      </c>
      <c r="B67" s="32"/>
      <c r="C67" s="10"/>
      <c r="D67" s="32">
        <v>1.67</v>
      </c>
      <c r="E67" s="32">
        <v>1.67</v>
      </c>
      <c r="F67" s="5">
        <f t="shared" si="2"/>
        <v>0</v>
      </c>
      <c r="G67" s="5"/>
      <c r="H67" s="5"/>
      <c r="I67" s="5"/>
      <c r="J67" s="99">
        <f t="shared" si="1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66.69</v>
      </c>
      <c r="E68" s="32">
        <v>67.38</v>
      </c>
      <c r="F68" s="5">
        <f t="shared" si="2"/>
        <v>0.68999999999999773</v>
      </c>
      <c r="G68" s="5"/>
      <c r="H68" s="5"/>
      <c r="I68" s="5"/>
      <c r="J68" s="99">
        <f t="shared" si="1"/>
        <v>10.646386363636328</v>
      </c>
    </row>
    <row r="69" spans="1:10" ht="15.6" thickTop="1" thickBot="1" x14ac:dyDescent="0.35">
      <c r="A69" s="66" t="s">
        <v>111</v>
      </c>
      <c r="B69" s="32"/>
      <c r="C69" s="10"/>
      <c r="D69" s="32">
        <v>2.4700000000000002</v>
      </c>
      <c r="E69" s="32">
        <v>2.5</v>
      </c>
      <c r="F69" s="5">
        <f t="shared" si="2"/>
        <v>2.9999999999999805E-2</v>
      </c>
      <c r="G69" s="5"/>
      <c r="H69" s="5"/>
      <c r="I69" s="5"/>
      <c r="J69" s="99">
        <f t="shared" si="1"/>
        <v>0.4628863636363606</v>
      </c>
    </row>
    <row r="70" spans="1:10" ht="15.6" thickTop="1" thickBot="1" x14ac:dyDescent="0.35">
      <c r="A70" s="66" t="s">
        <v>36</v>
      </c>
      <c r="B70" s="32"/>
      <c r="C70" s="10"/>
      <c r="D70" s="32">
        <v>61.44</v>
      </c>
      <c r="E70" s="32">
        <v>61.75</v>
      </c>
      <c r="F70" s="5">
        <f t="shared" si="2"/>
        <v>0.31000000000000227</v>
      </c>
      <c r="G70" s="5"/>
      <c r="H70" s="5"/>
      <c r="I70" s="5"/>
      <c r="J70" s="99">
        <f t="shared" si="1"/>
        <v>4.7831590909091259</v>
      </c>
    </row>
    <row r="71" spans="1:10" ht="15.6" thickTop="1" thickBot="1" x14ac:dyDescent="0.35">
      <c r="A71" s="66" t="s">
        <v>37</v>
      </c>
      <c r="B71" s="32"/>
      <c r="C71" s="10"/>
      <c r="D71" s="32">
        <v>25.96</v>
      </c>
      <c r="E71" s="32">
        <v>26.14</v>
      </c>
      <c r="F71" s="5">
        <f t="shared" si="2"/>
        <v>0.17999999999999972</v>
      </c>
      <c r="G71" s="5"/>
      <c r="H71" s="5"/>
      <c r="I71" s="5"/>
      <c r="J71" s="99">
        <f t="shared" si="1"/>
        <v>2.7773181818181776</v>
      </c>
    </row>
    <row r="72" spans="1:10" ht="15.6" thickTop="1" thickBot="1" x14ac:dyDescent="0.35">
      <c r="A72" s="66" t="s">
        <v>38</v>
      </c>
      <c r="B72" s="32"/>
      <c r="C72" s="10"/>
      <c r="D72" s="32">
        <v>4.3099999999999996</v>
      </c>
      <c r="E72" s="32">
        <v>4.3099999999999996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4.4000000000000004</v>
      </c>
      <c r="E74" s="32">
        <v>4.4000000000000004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1.27</v>
      </c>
      <c r="E75" s="32">
        <v>1.27</v>
      </c>
      <c r="F75" s="5">
        <f t="shared" si="2"/>
        <v>0</v>
      </c>
      <c r="G75" s="5"/>
      <c r="H75" s="5"/>
      <c r="I75" s="5"/>
      <c r="J75" s="99">
        <f t="shared" si="1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26.25</v>
      </c>
      <c r="E76" s="32">
        <v>26.45</v>
      </c>
      <c r="F76" s="5">
        <f t="shared" si="2"/>
        <v>0.19999999999999929</v>
      </c>
      <c r="G76" s="5"/>
      <c r="H76" s="5"/>
      <c r="I76" s="5"/>
      <c r="J76" s="99">
        <f t="shared" si="1"/>
        <v>3.0859090909090798</v>
      </c>
    </row>
    <row r="77" spans="1:10" ht="15.6" thickTop="1" thickBot="1" x14ac:dyDescent="0.35">
      <c r="A77" s="66" t="s">
        <v>114</v>
      </c>
      <c r="B77" s="32"/>
      <c r="C77" s="10"/>
      <c r="D77" s="32">
        <v>10.17</v>
      </c>
      <c r="E77" s="32">
        <v>10.17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3.45</v>
      </c>
      <c r="E78" s="32">
        <v>3.45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5.71</v>
      </c>
      <c r="E79" s="32">
        <v>5.71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5.53</v>
      </c>
      <c r="E80" s="32">
        <v>5.68</v>
      </c>
      <c r="F80" s="5">
        <f t="shared" si="2"/>
        <v>0.14999999999999947</v>
      </c>
      <c r="G80" s="5"/>
      <c r="H80" s="5"/>
      <c r="I80" s="5"/>
      <c r="J80" s="99">
        <f t="shared" si="1"/>
        <v>2.3144318181818098</v>
      </c>
    </row>
    <row r="81" spans="1:13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v>0</v>
      </c>
    </row>
    <row r="82" spans="1:13" ht="15" thickTop="1" x14ac:dyDescent="0.3">
      <c r="A82" s="66" t="s">
        <v>117</v>
      </c>
      <c r="B82" s="32"/>
      <c r="C82" s="10"/>
      <c r="D82" s="32">
        <v>1.57</v>
      </c>
      <c r="E82" s="32">
        <v>1.57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682.00220454545445</v>
      </c>
      <c r="L82">
        <v>562</v>
      </c>
      <c r="M82">
        <v>145</v>
      </c>
    </row>
    <row r="83" spans="1:13" x14ac:dyDescent="0.3">
      <c r="A83" s="68" t="s">
        <v>43</v>
      </c>
      <c r="B83" s="32"/>
      <c r="C83" s="10"/>
      <c r="D83" s="32">
        <v>341.61</v>
      </c>
      <c r="E83" s="32">
        <v>350.1</v>
      </c>
      <c r="F83" s="5">
        <f t="shared" si="2"/>
        <v>8.4900000000000091</v>
      </c>
      <c r="G83" s="5"/>
      <c r="H83" s="5"/>
      <c r="I83" s="5"/>
      <c r="J83" s="7">
        <f>+F83*H$5</f>
        <v>30.254132911392439</v>
      </c>
    </row>
    <row r="84" spans="1:13" x14ac:dyDescent="0.3">
      <c r="A84" s="68" t="s">
        <v>44</v>
      </c>
      <c r="B84" s="32"/>
      <c r="C84" s="10"/>
      <c r="D84" s="32">
        <v>349.83</v>
      </c>
      <c r="E84" s="32">
        <v>356.02</v>
      </c>
      <c r="F84" s="5">
        <f t="shared" si="2"/>
        <v>6.1899999999999977</v>
      </c>
      <c r="G84" s="33"/>
      <c r="H84" s="5"/>
      <c r="I84" s="5"/>
      <c r="J84" s="7">
        <f t="shared" ref="J84:J147" si="3">+F84*H$5</f>
        <v>22.058078059071722</v>
      </c>
    </row>
    <row r="85" spans="1:13" x14ac:dyDescent="0.3">
      <c r="A85" s="68" t="s">
        <v>118</v>
      </c>
      <c r="B85" s="32"/>
      <c r="C85" s="10"/>
      <c r="D85" s="32">
        <v>469.9</v>
      </c>
      <c r="E85" s="32">
        <v>480.73</v>
      </c>
      <c r="F85" s="5">
        <f t="shared" si="2"/>
        <v>10.830000000000041</v>
      </c>
      <c r="G85" s="33"/>
      <c r="H85" s="5"/>
      <c r="I85" s="5"/>
      <c r="J85" s="7">
        <f t="shared" si="3"/>
        <v>38.592727848101411</v>
      </c>
    </row>
    <row r="86" spans="1:13" x14ac:dyDescent="0.3">
      <c r="A86" s="68" t="s">
        <v>119</v>
      </c>
      <c r="B86" s="32"/>
      <c r="C86" s="10"/>
      <c r="D86" s="32">
        <v>157.94</v>
      </c>
      <c r="E86" s="32">
        <v>160.9</v>
      </c>
      <c r="F86" s="5">
        <f t="shared" si="2"/>
        <v>2.960000000000008</v>
      </c>
      <c r="G86" s="33"/>
      <c r="H86" s="5"/>
      <c r="I86" s="5"/>
      <c r="J86" s="7">
        <f t="shared" si="3"/>
        <v>10.547966244725767</v>
      </c>
    </row>
    <row r="87" spans="1:13" x14ac:dyDescent="0.3">
      <c r="A87" s="68" t="s">
        <v>45</v>
      </c>
      <c r="B87" s="32"/>
      <c r="C87" s="10"/>
      <c r="D87" s="32">
        <v>265.85000000000002</v>
      </c>
      <c r="E87" s="32">
        <v>269.26</v>
      </c>
      <c r="F87" s="5">
        <f t="shared" si="2"/>
        <v>3.4099999999999682</v>
      </c>
      <c r="G87" s="33"/>
      <c r="H87" s="5"/>
      <c r="I87" s="5"/>
      <c r="J87" s="7">
        <f t="shared" si="3"/>
        <v>12.151542194092714</v>
      </c>
    </row>
    <row r="88" spans="1:13" x14ac:dyDescent="0.3">
      <c r="A88" s="68" t="s">
        <v>46</v>
      </c>
      <c r="B88" s="32"/>
      <c r="C88" s="10"/>
      <c r="D88" s="32">
        <v>461.12</v>
      </c>
      <c r="E88" s="32">
        <v>464.65</v>
      </c>
      <c r="F88" s="5">
        <f t="shared" si="2"/>
        <v>3.5299999999999727</v>
      </c>
      <c r="G88" s="33"/>
      <c r="H88" s="5"/>
      <c r="I88" s="5"/>
      <c r="J88" s="7">
        <f t="shared" si="3"/>
        <v>12.579162447257287</v>
      </c>
    </row>
    <row r="89" spans="1:13" x14ac:dyDescent="0.3">
      <c r="A89" s="68" t="s">
        <v>47</v>
      </c>
      <c r="B89" s="32"/>
      <c r="C89" s="10"/>
      <c r="D89" s="32">
        <v>143.6</v>
      </c>
      <c r="E89" s="32">
        <v>148.43</v>
      </c>
      <c r="F89" s="5">
        <f t="shared" si="2"/>
        <v>4.8300000000000125</v>
      </c>
      <c r="G89" s="33"/>
      <c r="H89" s="5"/>
      <c r="I89" s="5"/>
      <c r="J89" s="7">
        <f t="shared" si="3"/>
        <v>17.211715189873463</v>
      </c>
    </row>
    <row r="90" spans="1:13" x14ac:dyDescent="0.3">
      <c r="A90" s="68" t="s">
        <v>48</v>
      </c>
      <c r="B90" s="32"/>
      <c r="C90" s="10"/>
      <c r="D90" s="32">
        <v>430.51</v>
      </c>
      <c r="E90" s="32">
        <v>435.92</v>
      </c>
      <c r="F90" s="5">
        <f t="shared" si="2"/>
        <v>5.410000000000025</v>
      </c>
      <c r="G90" s="33"/>
      <c r="H90" s="5"/>
      <c r="I90" s="5"/>
      <c r="J90" s="7">
        <f t="shared" si="3"/>
        <v>19.278546413502198</v>
      </c>
    </row>
    <row r="91" spans="1:13" x14ac:dyDescent="0.3">
      <c r="A91" s="68" t="s">
        <v>49</v>
      </c>
      <c r="B91" s="32"/>
      <c r="C91" s="10"/>
      <c r="D91" s="32">
        <v>527.54</v>
      </c>
      <c r="E91" s="32">
        <v>535.86</v>
      </c>
      <c r="F91" s="5">
        <f t="shared" si="2"/>
        <v>8.32000000000005</v>
      </c>
      <c r="G91" s="33"/>
      <c r="H91" s="5"/>
      <c r="I91" s="5"/>
      <c r="J91" s="7">
        <f t="shared" si="3"/>
        <v>29.648337552742795</v>
      </c>
    </row>
    <row r="92" spans="1:13" x14ac:dyDescent="0.3">
      <c r="A92" s="68" t="s">
        <v>50</v>
      </c>
      <c r="B92" s="32"/>
      <c r="C92" s="10"/>
      <c r="D92" s="32">
        <v>657.47</v>
      </c>
      <c r="E92" s="32">
        <v>669.84</v>
      </c>
      <c r="F92" s="5">
        <f t="shared" si="2"/>
        <v>12.370000000000005</v>
      </c>
      <c r="G92" s="33"/>
      <c r="H92" s="5"/>
      <c r="I92" s="5"/>
      <c r="J92" s="7">
        <f t="shared" si="3"/>
        <v>44.080521097046429</v>
      </c>
    </row>
    <row r="93" spans="1:13" x14ac:dyDescent="0.3">
      <c r="A93" s="68" t="s">
        <v>51</v>
      </c>
      <c r="B93" s="32"/>
      <c r="C93" s="10"/>
      <c r="D93" s="32">
        <v>267.60000000000002</v>
      </c>
      <c r="E93" s="32">
        <v>275.37</v>
      </c>
      <c r="F93" s="5">
        <f t="shared" si="2"/>
        <v>7.7699999999999818</v>
      </c>
      <c r="G93" s="33"/>
      <c r="H93" s="5"/>
      <c r="I93" s="5"/>
      <c r="J93" s="7">
        <f t="shared" si="3"/>
        <v>27.688411392405001</v>
      </c>
    </row>
    <row r="94" spans="1:13" x14ac:dyDescent="0.3">
      <c r="A94" s="68" t="s">
        <v>52</v>
      </c>
      <c r="B94" s="32"/>
      <c r="C94" s="10"/>
      <c r="D94" s="32">
        <v>207.73</v>
      </c>
      <c r="E94" s="32">
        <v>213.2</v>
      </c>
      <c r="F94" s="5">
        <f t="shared" si="2"/>
        <v>5.4699999999999989</v>
      </c>
      <c r="G94" s="33"/>
      <c r="H94" s="5"/>
      <c r="I94" s="5"/>
      <c r="J94" s="7">
        <f t="shared" si="3"/>
        <v>19.492356540084383</v>
      </c>
    </row>
    <row r="95" spans="1:13" x14ac:dyDescent="0.3">
      <c r="A95" s="68" t="s">
        <v>120</v>
      </c>
      <c r="B95" s="32"/>
      <c r="C95" s="10"/>
      <c r="D95" s="32">
        <v>827</v>
      </c>
      <c r="E95" s="32">
        <v>841.4</v>
      </c>
      <c r="F95" s="5">
        <f t="shared" si="2"/>
        <v>14.399999999999977</v>
      </c>
      <c r="G95" s="33"/>
      <c r="H95" s="5"/>
      <c r="I95" s="5"/>
      <c r="J95" s="7">
        <f t="shared" si="3"/>
        <v>51.31443037974676</v>
      </c>
    </row>
    <row r="96" spans="1:13" x14ac:dyDescent="0.3">
      <c r="A96" s="68" t="s">
        <v>53</v>
      </c>
      <c r="B96" s="32"/>
      <c r="C96" s="10"/>
      <c r="D96" s="32">
        <v>329.89</v>
      </c>
      <c r="E96" s="32">
        <v>339.4</v>
      </c>
      <c r="F96" s="5">
        <f t="shared" si="2"/>
        <v>9.5099999999999909</v>
      </c>
      <c r="G96" s="33"/>
      <c r="H96" s="5"/>
      <c r="I96" s="5"/>
      <c r="J96" s="7">
        <f t="shared" si="3"/>
        <v>33.888905063291112</v>
      </c>
    </row>
    <row r="97" spans="1:12" x14ac:dyDescent="0.3">
      <c r="A97" s="68" t="s">
        <v>121</v>
      </c>
      <c r="B97" s="32"/>
      <c r="C97" s="10"/>
      <c r="D97" s="32">
        <v>218.2</v>
      </c>
      <c r="E97" s="32">
        <v>221.28</v>
      </c>
      <c r="F97" s="5">
        <f t="shared" ref="F97:F151" si="4">+E97-D97</f>
        <v>3.0800000000000125</v>
      </c>
      <c r="G97" s="33"/>
      <c r="H97" s="5"/>
      <c r="I97" s="5"/>
      <c r="J97" s="7">
        <f t="shared" si="3"/>
        <v>10.97558649789034</v>
      </c>
    </row>
    <row r="98" spans="1:12" x14ac:dyDescent="0.3">
      <c r="A98" s="68" t="s">
        <v>54</v>
      </c>
      <c r="B98" s="32"/>
      <c r="C98" s="10"/>
      <c r="D98" s="32">
        <v>207.19</v>
      </c>
      <c r="E98" s="32">
        <v>211.42</v>
      </c>
      <c r="F98" s="5">
        <f t="shared" si="4"/>
        <v>4.2299999999999898</v>
      </c>
      <c r="G98" s="33"/>
      <c r="H98" s="5"/>
      <c r="I98" s="5"/>
      <c r="J98" s="7">
        <f t="shared" si="3"/>
        <v>15.073613924050598</v>
      </c>
    </row>
    <row r="99" spans="1:12" x14ac:dyDescent="0.3">
      <c r="A99" s="68" t="s">
        <v>55</v>
      </c>
      <c r="B99" s="32"/>
      <c r="C99" s="10"/>
      <c r="D99" s="32">
        <v>298.37</v>
      </c>
      <c r="E99" s="32">
        <v>303.35000000000002</v>
      </c>
      <c r="F99" s="5">
        <f t="shared" si="4"/>
        <v>4.9800000000000182</v>
      </c>
      <c r="G99" s="33"/>
      <c r="H99" s="5"/>
      <c r="I99" s="5"/>
      <c r="J99" s="7">
        <f t="shared" si="3"/>
        <v>17.74624050632918</v>
      </c>
    </row>
    <row r="100" spans="1:12" x14ac:dyDescent="0.3">
      <c r="A100" s="68" t="s">
        <v>122</v>
      </c>
      <c r="B100" s="32"/>
      <c r="C100" s="10"/>
      <c r="D100" s="32">
        <v>474.98</v>
      </c>
      <c r="E100" s="32">
        <v>495.68</v>
      </c>
      <c r="F100" s="5">
        <f t="shared" si="4"/>
        <v>20.699999999999989</v>
      </c>
      <c r="G100" s="33"/>
      <c r="H100" s="5"/>
      <c r="I100" s="5"/>
      <c r="J100" s="7">
        <v>71</v>
      </c>
      <c r="L100">
        <v>62</v>
      </c>
    </row>
    <row r="101" spans="1:12" x14ac:dyDescent="0.3">
      <c r="A101" s="68" t="s">
        <v>56</v>
      </c>
      <c r="B101" s="32"/>
      <c r="C101" s="10"/>
      <c r="D101" s="32">
        <v>321.12</v>
      </c>
      <c r="E101" s="32">
        <v>326.12</v>
      </c>
      <c r="F101" s="5">
        <f t="shared" si="4"/>
        <v>5</v>
      </c>
      <c r="G101" s="33"/>
      <c r="H101" s="5"/>
      <c r="I101" s="5"/>
      <c r="J101" s="7">
        <f t="shared" si="3"/>
        <v>17.817510548523209</v>
      </c>
      <c r="L101">
        <v>20</v>
      </c>
    </row>
    <row r="102" spans="1:12" x14ac:dyDescent="0.3">
      <c r="A102" s="66" t="s">
        <v>57</v>
      </c>
      <c r="B102" s="32"/>
      <c r="C102" s="10"/>
      <c r="D102" s="32">
        <v>454.93</v>
      </c>
      <c r="E102" s="32">
        <v>461.97</v>
      </c>
      <c r="F102" s="5">
        <f t="shared" si="4"/>
        <v>7.0400000000000205</v>
      </c>
      <c r="G102" s="33"/>
      <c r="H102" s="5"/>
      <c r="I102" s="5"/>
      <c r="J102" s="7">
        <f t="shared" si="3"/>
        <v>25.087054852320751</v>
      </c>
    </row>
    <row r="103" spans="1:12" x14ac:dyDescent="0.3">
      <c r="A103" s="66" t="s">
        <v>58</v>
      </c>
      <c r="B103" s="32"/>
      <c r="C103" s="10"/>
      <c r="D103" s="32">
        <v>6.93</v>
      </c>
      <c r="E103" s="32">
        <v>6.93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2" x14ac:dyDescent="0.3">
      <c r="A104" s="68" t="s">
        <v>59</v>
      </c>
      <c r="B104" s="32"/>
      <c r="C104" s="10"/>
      <c r="D104" s="32">
        <v>1200.8800000000001</v>
      </c>
      <c r="E104" s="32">
        <v>1219.42</v>
      </c>
      <c r="F104" s="5">
        <f t="shared" si="4"/>
        <v>18.539999999999964</v>
      </c>
      <c r="G104" s="33"/>
      <c r="H104" s="5"/>
      <c r="I104" s="5"/>
      <c r="J104" s="7">
        <f t="shared" si="3"/>
        <v>66.067329113923918</v>
      </c>
    </row>
    <row r="105" spans="1:12" x14ac:dyDescent="0.3">
      <c r="A105" s="68" t="s">
        <v>60</v>
      </c>
      <c r="B105" s="32"/>
      <c r="C105" s="10"/>
      <c r="D105" s="32">
        <v>230.4</v>
      </c>
      <c r="E105" s="32">
        <v>236.74</v>
      </c>
      <c r="F105" s="5">
        <f t="shared" si="4"/>
        <v>6.3400000000000034</v>
      </c>
      <c r="G105" s="33"/>
      <c r="H105" s="5"/>
      <c r="I105" s="5"/>
      <c r="J105" s="7">
        <f t="shared" si="3"/>
        <v>22.592603375527439</v>
      </c>
    </row>
    <row r="106" spans="1:12" x14ac:dyDescent="0.3">
      <c r="A106" s="68" t="s">
        <v>61</v>
      </c>
      <c r="B106" s="32"/>
      <c r="C106" s="10"/>
      <c r="D106" s="32">
        <v>273.12</v>
      </c>
      <c r="E106" s="32">
        <v>280.24</v>
      </c>
      <c r="F106" s="5">
        <f t="shared" si="4"/>
        <v>7.1200000000000045</v>
      </c>
      <c r="G106" s="33"/>
      <c r="H106" s="5"/>
      <c r="I106" s="5"/>
      <c r="J106" s="7">
        <f t="shared" si="3"/>
        <v>25.372135021097066</v>
      </c>
    </row>
    <row r="107" spans="1:12" x14ac:dyDescent="0.3">
      <c r="A107" s="68" t="s">
        <v>62</v>
      </c>
      <c r="B107" s="32"/>
      <c r="C107" s="10"/>
      <c r="D107" s="32">
        <v>860.83</v>
      </c>
      <c r="E107" s="32">
        <v>860.83</v>
      </c>
      <c r="F107" s="5">
        <f t="shared" si="4"/>
        <v>0</v>
      </c>
      <c r="G107" s="33"/>
      <c r="H107" s="5"/>
      <c r="I107" s="5"/>
      <c r="J107" s="7">
        <f t="shared" si="3"/>
        <v>0</v>
      </c>
    </row>
    <row r="108" spans="1:12" x14ac:dyDescent="0.3">
      <c r="A108" s="68" t="s">
        <v>63</v>
      </c>
      <c r="B108" s="32"/>
      <c r="C108" s="10"/>
      <c r="D108" s="32">
        <v>444.92</v>
      </c>
      <c r="E108" s="32">
        <v>445.38</v>
      </c>
      <c r="F108" s="5">
        <f t="shared" si="4"/>
        <v>0.45999999999997954</v>
      </c>
      <c r="G108" s="33"/>
      <c r="H108" s="5"/>
      <c r="I108" s="5"/>
      <c r="J108" s="7">
        <f t="shared" si="3"/>
        <v>1.6392109704640623</v>
      </c>
    </row>
    <row r="109" spans="1:12" x14ac:dyDescent="0.3">
      <c r="A109" s="68" t="s">
        <v>123</v>
      </c>
      <c r="B109" s="32"/>
      <c r="C109" s="10"/>
      <c r="D109" s="32">
        <v>289.43</v>
      </c>
      <c r="E109" s="32">
        <v>302.77</v>
      </c>
      <c r="F109" s="5">
        <f t="shared" si="4"/>
        <v>13.339999999999975</v>
      </c>
      <c r="G109" s="33"/>
      <c r="H109" s="5"/>
      <c r="I109" s="5"/>
      <c r="J109" s="7">
        <f t="shared" si="3"/>
        <v>47.537118143459828</v>
      </c>
    </row>
    <row r="110" spans="1:12" x14ac:dyDescent="0.3">
      <c r="A110" s="68" t="s">
        <v>64</v>
      </c>
      <c r="B110" s="32"/>
      <c r="C110" s="10"/>
      <c r="D110" s="32">
        <v>203.49</v>
      </c>
      <c r="E110" s="32">
        <v>210.38</v>
      </c>
      <c r="F110" s="5">
        <f t="shared" si="4"/>
        <v>6.8899999999999864</v>
      </c>
      <c r="G110" s="33"/>
      <c r="H110" s="5"/>
      <c r="I110" s="5"/>
      <c r="J110" s="7">
        <f t="shared" si="3"/>
        <v>24.552529535864931</v>
      </c>
      <c r="K110" s="149"/>
    </row>
    <row r="111" spans="1:12" x14ac:dyDescent="0.3">
      <c r="A111" s="68" t="s">
        <v>65</v>
      </c>
      <c r="B111" s="32"/>
      <c r="C111" s="10"/>
      <c r="D111" s="32">
        <v>471.61</v>
      </c>
      <c r="E111" s="32">
        <v>481.85</v>
      </c>
      <c r="F111" s="5">
        <f t="shared" si="4"/>
        <v>10.240000000000009</v>
      </c>
      <c r="G111" s="33"/>
      <c r="H111" s="5"/>
      <c r="I111" s="5"/>
      <c r="J111" s="7">
        <f t="shared" si="3"/>
        <v>36.490261603375565</v>
      </c>
    </row>
    <row r="112" spans="1:12" x14ac:dyDescent="0.3">
      <c r="A112" s="68" t="s">
        <v>66</v>
      </c>
      <c r="B112" s="32"/>
      <c r="C112" s="10"/>
      <c r="D112" s="32">
        <v>149.19999999999999</v>
      </c>
      <c r="E112" s="32">
        <v>158.61000000000001</v>
      </c>
      <c r="F112" s="5">
        <f t="shared" si="4"/>
        <v>9.410000000000025</v>
      </c>
      <c r="G112" s="33"/>
      <c r="H112" s="5"/>
      <c r="I112" s="5"/>
      <c r="J112" s="7">
        <f t="shared" si="3"/>
        <v>33.532554852320764</v>
      </c>
    </row>
    <row r="113" spans="1:10" x14ac:dyDescent="0.3">
      <c r="A113" s="68" t="s">
        <v>124</v>
      </c>
      <c r="B113" s="32"/>
      <c r="C113" s="10"/>
      <c r="D113" s="32">
        <v>111.2</v>
      </c>
      <c r="E113" s="32">
        <v>112.9</v>
      </c>
      <c r="F113" s="5">
        <f t="shared" si="4"/>
        <v>1.7000000000000028</v>
      </c>
      <c r="G113" s="33"/>
      <c r="H113" s="5"/>
      <c r="I113" s="5"/>
      <c r="J113" s="7">
        <f t="shared" si="3"/>
        <v>6.0579535864979004</v>
      </c>
    </row>
    <row r="114" spans="1:10" x14ac:dyDescent="0.3">
      <c r="A114" s="68" t="s">
        <v>67</v>
      </c>
      <c r="B114" s="32"/>
      <c r="C114" s="10"/>
      <c r="D114" s="32">
        <v>200.23</v>
      </c>
      <c r="E114" s="32">
        <v>206.41</v>
      </c>
      <c r="F114" s="5">
        <f t="shared" si="4"/>
        <v>6.1800000000000068</v>
      </c>
      <c r="G114" s="33"/>
      <c r="H114" s="5"/>
      <c r="I114" s="5"/>
      <c r="J114" s="7">
        <f t="shared" si="3"/>
        <v>22.02244303797471</v>
      </c>
    </row>
    <row r="115" spans="1:10" x14ac:dyDescent="0.3">
      <c r="A115" s="51" t="s">
        <v>68</v>
      </c>
      <c r="B115" s="32"/>
      <c r="C115" s="51"/>
      <c r="D115" s="9">
        <v>423.78</v>
      </c>
      <c r="E115" s="9">
        <v>429.3</v>
      </c>
      <c r="F115" s="5">
        <f t="shared" si="4"/>
        <v>5.5200000000000387</v>
      </c>
      <c r="G115" s="33"/>
      <c r="H115" s="5"/>
      <c r="I115" s="5"/>
      <c r="J115" s="7">
        <f t="shared" si="3"/>
        <v>19.67053164556976</v>
      </c>
    </row>
    <row r="116" spans="1:10" x14ac:dyDescent="0.3">
      <c r="A116" s="68" t="s">
        <v>125</v>
      </c>
      <c r="B116" s="32"/>
      <c r="C116" s="10"/>
      <c r="D116" s="32">
        <v>495.86</v>
      </c>
      <c r="E116" s="32">
        <v>505.52</v>
      </c>
      <c r="F116" s="5">
        <f t="shared" si="4"/>
        <v>9.6599999999999682</v>
      </c>
      <c r="G116" s="33"/>
      <c r="H116" s="5"/>
      <c r="I116" s="5"/>
      <c r="J116" s="7">
        <f t="shared" si="3"/>
        <v>34.423430379746726</v>
      </c>
    </row>
    <row r="117" spans="1:10" x14ac:dyDescent="0.3">
      <c r="A117" s="68" t="s">
        <v>126</v>
      </c>
      <c r="B117" s="9"/>
      <c r="C117" s="10"/>
      <c r="D117" s="32">
        <v>215.17</v>
      </c>
      <c r="E117" s="32">
        <v>215.17</v>
      </c>
      <c r="F117" s="5">
        <f t="shared" si="4"/>
        <v>0</v>
      </c>
      <c r="G117" s="33"/>
      <c r="H117" s="5"/>
      <c r="I117" s="5"/>
      <c r="J117" s="7">
        <f t="shared" si="3"/>
        <v>0</v>
      </c>
    </row>
    <row r="118" spans="1:10" x14ac:dyDescent="0.3">
      <c r="A118" s="68" t="s">
        <v>69</v>
      </c>
      <c r="B118" s="32"/>
      <c r="C118" s="10"/>
      <c r="D118" s="32">
        <v>190.67</v>
      </c>
      <c r="E118" s="32">
        <v>196.23</v>
      </c>
      <c r="F118" s="5">
        <f t="shared" si="4"/>
        <v>5.5600000000000023</v>
      </c>
      <c r="G118" s="33"/>
      <c r="H118" s="5"/>
      <c r="I118" s="5"/>
      <c r="J118" s="7">
        <f t="shared" si="3"/>
        <v>19.813071729957816</v>
      </c>
    </row>
    <row r="119" spans="1:10" x14ac:dyDescent="0.3">
      <c r="A119" s="68" t="s">
        <v>127</v>
      </c>
      <c r="B119" s="32"/>
      <c r="C119" s="10"/>
      <c r="D119" s="32">
        <v>540.72</v>
      </c>
      <c r="E119" s="32">
        <v>542.92999999999995</v>
      </c>
      <c r="F119" s="5">
        <f t="shared" si="4"/>
        <v>2.2099999999999227</v>
      </c>
      <c r="G119" s="33"/>
      <c r="H119" s="5"/>
      <c r="I119" s="5"/>
      <c r="J119" s="7">
        <f t="shared" si="3"/>
        <v>7.875339662446982</v>
      </c>
    </row>
    <row r="120" spans="1:10" x14ac:dyDescent="0.3">
      <c r="A120" s="68" t="s">
        <v>128</v>
      </c>
      <c r="B120" s="32"/>
      <c r="C120" s="10"/>
      <c r="D120" s="32">
        <v>485.13</v>
      </c>
      <c r="E120" s="32">
        <v>491.61</v>
      </c>
      <c r="F120" s="5">
        <f t="shared" si="4"/>
        <v>6.4800000000000182</v>
      </c>
      <c r="G120" s="33"/>
      <c r="H120" s="5"/>
      <c r="I120" s="5"/>
      <c r="J120" s="7">
        <f t="shared" si="3"/>
        <v>23.091493670886141</v>
      </c>
    </row>
    <row r="121" spans="1:10" x14ac:dyDescent="0.3">
      <c r="A121" s="68" t="s">
        <v>129</v>
      </c>
      <c r="B121" s="32"/>
      <c r="C121" s="10"/>
      <c r="D121" s="32">
        <v>300.94</v>
      </c>
      <c r="E121" s="32">
        <v>300.94</v>
      </c>
      <c r="F121" s="5">
        <f t="shared" si="4"/>
        <v>0</v>
      </c>
      <c r="G121" s="33"/>
      <c r="H121" s="5"/>
      <c r="I121" s="5"/>
      <c r="J121" s="7">
        <f t="shared" si="3"/>
        <v>0</v>
      </c>
    </row>
    <row r="122" spans="1:10" x14ac:dyDescent="0.3">
      <c r="A122" s="68" t="s">
        <v>70</v>
      </c>
      <c r="B122" s="32"/>
      <c r="C122" s="10"/>
      <c r="D122" s="32">
        <v>142.01</v>
      </c>
      <c r="E122" s="32">
        <v>143.12</v>
      </c>
      <c r="F122" s="5">
        <f t="shared" si="4"/>
        <v>1.1100000000000136</v>
      </c>
      <c r="G122" s="33"/>
      <c r="H122" s="5"/>
      <c r="I122" s="5"/>
      <c r="J122" s="7">
        <f t="shared" si="3"/>
        <v>3.9554873417722005</v>
      </c>
    </row>
    <row r="123" spans="1:10" x14ac:dyDescent="0.3">
      <c r="A123" s="68" t="s">
        <v>71</v>
      </c>
      <c r="B123" s="32"/>
      <c r="C123" s="10"/>
      <c r="D123" s="32">
        <v>401.92</v>
      </c>
      <c r="E123" s="32">
        <v>404.36</v>
      </c>
      <c r="F123" s="5">
        <f t="shared" si="4"/>
        <v>2.4399999999999977</v>
      </c>
      <c r="G123" s="33"/>
      <c r="H123" s="5"/>
      <c r="I123" s="5"/>
      <c r="J123" s="7">
        <f t="shared" si="3"/>
        <v>8.6949451476793165</v>
      </c>
    </row>
    <row r="124" spans="1:10" x14ac:dyDescent="0.3">
      <c r="A124" s="68" t="s">
        <v>130</v>
      </c>
      <c r="B124" s="32"/>
      <c r="C124" s="10"/>
      <c r="D124" s="32">
        <v>173.9</v>
      </c>
      <c r="E124" s="32">
        <v>180.79</v>
      </c>
      <c r="F124" s="5">
        <f t="shared" si="4"/>
        <v>6.8899999999999864</v>
      </c>
      <c r="G124" s="33"/>
      <c r="H124" s="5"/>
      <c r="I124" s="5"/>
      <c r="J124" s="7">
        <f t="shared" si="3"/>
        <v>24.552529535864931</v>
      </c>
    </row>
    <row r="125" spans="1:10" x14ac:dyDescent="0.3">
      <c r="A125" s="68" t="s">
        <v>131</v>
      </c>
      <c r="B125" s="32"/>
      <c r="C125" s="10"/>
      <c r="D125" s="32">
        <v>92.79</v>
      </c>
      <c r="E125" s="32">
        <v>94.4</v>
      </c>
      <c r="F125" s="5">
        <f t="shared" si="4"/>
        <v>1.6099999999999994</v>
      </c>
      <c r="G125" s="33"/>
      <c r="H125" s="5"/>
      <c r="I125" s="5"/>
      <c r="J125" s="7">
        <f t="shared" si="3"/>
        <v>5.7372383966244707</v>
      </c>
    </row>
    <row r="126" spans="1:10" x14ac:dyDescent="0.3">
      <c r="A126" s="68" t="s">
        <v>72</v>
      </c>
      <c r="B126" s="32"/>
      <c r="C126" s="10"/>
      <c r="D126" s="32">
        <v>150.5</v>
      </c>
      <c r="E126" s="32">
        <v>150.5</v>
      </c>
      <c r="F126" s="5">
        <f t="shared" si="4"/>
        <v>0</v>
      </c>
      <c r="G126" s="33"/>
      <c r="H126" s="5"/>
      <c r="I126" s="5"/>
      <c r="J126" s="7">
        <f t="shared" si="3"/>
        <v>0</v>
      </c>
    </row>
    <row r="127" spans="1:10" x14ac:dyDescent="0.3">
      <c r="A127" s="68" t="s">
        <v>73</v>
      </c>
      <c r="B127" s="32"/>
      <c r="C127" s="10"/>
      <c r="D127" s="32">
        <v>673.42</v>
      </c>
      <c r="E127" s="32">
        <v>684.98</v>
      </c>
      <c r="F127" s="5">
        <f t="shared" si="4"/>
        <v>11.560000000000059</v>
      </c>
      <c r="G127" s="33"/>
      <c r="H127" s="5"/>
      <c r="I127" s="5"/>
      <c r="J127" s="7">
        <f t="shared" si="3"/>
        <v>41.194084388185864</v>
      </c>
    </row>
    <row r="128" spans="1:10" x14ac:dyDescent="0.3">
      <c r="A128" s="68" t="s">
        <v>74</v>
      </c>
      <c r="B128" s="32"/>
      <c r="C128" s="10"/>
      <c r="D128" s="32">
        <v>395.17</v>
      </c>
      <c r="E128" s="32">
        <v>405.47</v>
      </c>
      <c r="F128" s="5">
        <f t="shared" si="4"/>
        <v>10.300000000000011</v>
      </c>
      <c r="G128" s="33"/>
      <c r="H128" s="5"/>
      <c r="I128" s="5"/>
      <c r="J128" s="7">
        <f t="shared" si="3"/>
        <v>36.704071729957846</v>
      </c>
    </row>
    <row r="129" spans="1:10" x14ac:dyDescent="0.3">
      <c r="A129" s="68" t="s">
        <v>132</v>
      </c>
      <c r="B129" s="32"/>
      <c r="C129" s="10"/>
      <c r="D129" s="32">
        <v>89.88</v>
      </c>
      <c r="E129" s="32">
        <v>94.35</v>
      </c>
      <c r="F129" s="5">
        <f t="shared" si="4"/>
        <v>4.4699999999999989</v>
      </c>
      <c r="G129" s="33"/>
      <c r="H129" s="5"/>
      <c r="I129" s="5"/>
      <c r="J129" s="7">
        <f t="shared" si="3"/>
        <v>15.928854430379744</v>
      </c>
    </row>
    <row r="130" spans="1:10" x14ac:dyDescent="0.3">
      <c r="A130" s="68" t="s">
        <v>133</v>
      </c>
      <c r="B130" s="32"/>
      <c r="C130" s="10"/>
      <c r="D130" s="32">
        <v>183.32</v>
      </c>
      <c r="E130" s="32">
        <v>185.97</v>
      </c>
      <c r="F130" s="5">
        <f t="shared" si="4"/>
        <v>2.6500000000000057</v>
      </c>
      <c r="G130" s="33"/>
      <c r="H130" s="5"/>
      <c r="I130" s="5"/>
      <c r="J130" s="7">
        <f t="shared" si="3"/>
        <v>9.4432805907173201</v>
      </c>
    </row>
    <row r="131" spans="1:10" x14ac:dyDescent="0.3">
      <c r="A131" s="68" t="s">
        <v>75</v>
      </c>
      <c r="B131" s="32"/>
      <c r="C131" s="10"/>
      <c r="D131" s="32">
        <v>230.13</v>
      </c>
      <c r="E131" s="32">
        <v>236.23</v>
      </c>
      <c r="F131" s="5">
        <f t="shared" si="4"/>
        <v>6.0999999999999943</v>
      </c>
      <c r="G131" s="33"/>
      <c r="H131" s="5"/>
      <c r="I131" s="5"/>
      <c r="J131" s="7">
        <f t="shared" si="3"/>
        <v>21.737362869198293</v>
      </c>
    </row>
    <row r="132" spans="1:10" x14ac:dyDescent="0.3">
      <c r="A132" s="68" t="s">
        <v>134</v>
      </c>
      <c r="B132" s="32"/>
      <c r="C132" s="10"/>
      <c r="D132" s="32">
        <v>248.17</v>
      </c>
      <c r="E132" s="32">
        <v>253.23</v>
      </c>
      <c r="F132" s="5">
        <f t="shared" si="4"/>
        <v>5.0600000000000023</v>
      </c>
      <c r="G132" s="33"/>
      <c r="H132" s="5"/>
      <c r="I132" s="5"/>
      <c r="J132" s="7">
        <f t="shared" si="3"/>
        <v>18.031320675105494</v>
      </c>
    </row>
    <row r="133" spans="1:10" x14ac:dyDescent="0.3">
      <c r="A133" s="68" t="s">
        <v>135</v>
      </c>
      <c r="B133" s="32"/>
      <c r="C133" s="10"/>
      <c r="D133" s="32">
        <v>282.95999999999998</v>
      </c>
      <c r="E133" s="32">
        <v>285.79000000000002</v>
      </c>
      <c r="F133" s="5">
        <f t="shared" si="4"/>
        <v>2.8300000000000409</v>
      </c>
      <c r="G133" s="33"/>
      <c r="H133" s="5"/>
      <c r="I133" s="5"/>
      <c r="J133" s="7">
        <f t="shared" si="3"/>
        <v>10.084710970464281</v>
      </c>
    </row>
    <row r="134" spans="1:10" x14ac:dyDescent="0.3">
      <c r="A134" s="68" t="s">
        <v>76</v>
      </c>
      <c r="B134" s="32"/>
      <c r="C134" s="10"/>
      <c r="D134" s="32">
        <v>86.94</v>
      </c>
      <c r="E134" s="32">
        <v>87.15</v>
      </c>
      <c r="F134" s="5">
        <f t="shared" si="4"/>
        <v>0.21000000000000796</v>
      </c>
      <c r="G134" s="33"/>
      <c r="H134" s="5"/>
      <c r="I134" s="5"/>
      <c r="J134" s="7">
        <f t="shared" si="3"/>
        <v>0.74833544303800303</v>
      </c>
    </row>
    <row r="135" spans="1:10" x14ac:dyDescent="0.3">
      <c r="A135" s="68" t="s">
        <v>136</v>
      </c>
      <c r="B135" s="32"/>
      <c r="C135" s="10"/>
      <c r="D135" s="32">
        <v>502.27</v>
      </c>
      <c r="E135" s="32">
        <v>513.26</v>
      </c>
      <c r="F135" s="5">
        <f t="shared" si="4"/>
        <v>10.990000000000009</v>
      </c>
      <c r="G135" s="33"/>
      <c r="H135" s="5"/>
      <c r="I135" s="5"/>
      <c r="J135" s="7">
        <f t="shared" si="3"/>
        <v>39.16288818565404</v>
      </c>
    </row>
    <row r="136" spans="1:10" x14ac:dyDescent="0.3">
      <c r="A136" s="68" t="s">
        <v>137</v>
      </c>
      <c r="B136" s="32"/>
      <c r="C136" s="10"/>
      <c r="D136" s="32">
        <v>211.97</v>
      </c>
      <c r="E136" s="32">
        <v>213.25</v>
      </c>
      <c r="F136" s="5">
        <f t="shared" si="4"/>
        <v>1.2800000000000011</v>
      </c>
      <c r="G136" s="33"/>
      <c r="H136" s="5"/>
      <c r="I136" s="5"/>
      <c r="J136" s="7">
        <f t="shared" si="3"/>
        <v>4.5612827004219456</v>
      </c>
    </row>
    <row r="137" spans="1:10" x14ac:dyDescent="0.3">
      <c r="A137" s="68" t="s">
        <v>77</v>
      </c>
      <c r="B137" s="32"/>
      <c r="C137" s="10"/>
      <c r="D137" s="32">
        <v>324.12</v>
      </c>
      <c r="E137" s="32">
        <v>337.38</v>
      </c>
      <c r="F137" s="5">
        <f t="shared" si="4"/>
        <v>13.259999999999991</v>
      </c>
      <c r="G137" s="33"/>
      <c r="H137" s="5"/>
      <c r="I137" s="5"/>
      <c r="J137" s="7">
        <v>27</v>
      </c>
    </row>
    <row r="138" spans="1:10" x14ac:dyDescent="0.3">
      <c r="A138" s="68" t="s">
        <v>138</v>
      </c>
      <c r="B138" s="32"/>
      <c r="C138" s="10"/>
      <c r="D138" s="32">
        <v>486.21</v>
      </c>
      <c r="E138" s="32">
        <v>487.88</v>
      </c>
      <c r="F138" s="5">
        <f t="shared" si="4"/>
        <v>1.6700000000000159</v>
      </c>
      <c r="G138" s="33"/>
      <c r="H138" s="5"/>
      <c r="I138" s="5"/>
      <c r="J138" s="7">
        <f t="shared" si="3"/>
        <v>5.9510485232068078</v>
      </c>
    </row>
    <row r="139" spans="1:10" x14ac:dyDescent="0.3">
      <c r="A139" s="68" t="s">
        <v>78</v>
      </c>
      <c r="B139" s="32"/>
      <c r="C139" s="10"/>
      <c r="D139" s="32">
        <v>570.30999999999995</v>
      </c>
      <c r="E139" s="32">
        <v>578.73</v>
      </c>
      <c r="F139" s="5">
        <f t="shared" si="4"/>
        <v>8.4200000000000728</v>
      </c>
      <c r="G139" s="33"/>
      <c r="H139" s="5"/>
      <c r="I139" s="5"/>
      <c r="J139" s="7">
        <f t="shared" si="3"/>
        <v>30.004687763713342</v>
      </c>
    </row>
    <row r="140" spans="1:10" x14ac:dyDescent="0.3">
      <c r="A140" s="68" t="s">
        <v>79</v>
      </c>
      <c r="B140" s="32"/>
      <c r="C140" s="10"/>
      <c r="D140" s="32">
        <v>228.94</v>
      </c>
      <c r="E140" s="32">
        <v>233.05</v>
      </c>
      <c r="F140" s="5">
        <f t="shared" si="4"/>
        <v>4.1100000000000136</v>
      </c>
      <c r="G140" s="33"/>
      <c r="H140" s="5"/>
      <c r="I140" s="5"/>
      <c r="J140" s="7">
        <f t="shared" si="3"/>
        <v>14.645993670886126</v>
      </c>
    </row>
    <row r="141" spans="1:10" x14ac:dyDescent="0.3">
      <c r="A141" s="68" t="s">
        <v>80</v>
      </c>
      <c r="B141" s="32"/>
      <c r="C141" s="10"/>
      <c r="D141" s="32">
        <v>260.45</v>
      </c>
      <c r="E141" s="32">
        <v>265.2</v>
      </c>
      <c r="F141" s="5">
        <f t="shared" si="4"/>
        <v>4.75</v>
      </c>
      <c r="G141" s="33"/>
      <c r="H141" s="5"/>
      <c r="I141" s="5"/>
      <c r="J141" s="7">
        <f t="shared" si="3"/>
        <v>16.926635021097049</v>
      </c>
    </row>
    <row r="142" spans="1:10" x14ac:dyDescent="0.3">
      <c r="A142" s="68" t="s">
        <v>81</v>
      </c>
      <c r="B142" s="32"/>
      <c r="C142" s="10"/>
      <c r="D142" s="32">
        <v>215.41</v>
      </c>
      <c r="E142" s="32">
        <v>215.49</v>
      </c>
      <c r="F142" s="5">
        <f t="shared" si="4"/>
        <v>8.0000000000012506E-2</v>
      </c>
      <c r="G142" s="33"/>
      <c r="H142" s="5"/>
      <c r="I142" s="5"/>
      <c r="J142" s="7">
        <f t="shared" si="3"/>
        <v>0.2850801687764159</v>
      </c>
    </row>
    <row r="143" spans="1:10" x14ac:dyDescent="0.3">
      <c r="A143" s="68" t="s">
        <v>139</v>
      </c>
      <c r="B143" s="32"/>
      <c r="C143" s="10"/>
      <c r="D143" s="32">
        <v>328.41</v>
      </c>
      <c r="E143" s="32">
        <v>332.39</v>
      </c>
      <c r="F143" s="5">
        <f t="shared" si="4"/>
        <v>3.9799999999999613</v>
      </c>
      <c r="G143" s="33"/>
      <c r="H143" s="5"/>
      <c r="I143" s="5"/>
      <c r="J143" s="7">
        <f t="shared" si="3"/>
        <v>14.182738396624336</v>
      </c>
    </row>
    <row r="144" spans="1:10" x14ac:dyDescent="0.3">
      <c r="A144" s="68" t="s">
        <v>82</v>
      </c>
      <c r="B144" s="32"/>
      <c r="C144" s="10"/>
      <c r="D144" s="32">
        <v>297.01</v>
      </c>
      <c r="E144" s="32">
        <v>300.67</v>
      </c>
      <c r="F144" s="5">
        <f t="shared" si="4"/>
        <v>3.660000000000025</v>
      </c>
      <c r="G144" s="33"/>
      <c r="H144" s="5"/>
      <c r="I144" s="5"/>
      <c r="J144" s="7">
        <f t="shared" si="3"/>
        <v>13.042417721519078</v>
      </c>
    </row>
    <row r="145" spans="1:13" x14ac:dyDescent="0.3">
      <c r="A145" s="68" t="s">
        <v>140</v>
      </c>
      <c r="B145" s="32"/>
      <c r="C145" s="10"/>
      <c r="D145" s="32">
        <v>201.84</v>
      </c>
      <c r="E145" s="32">
        <v>204.31</v>
      </c>
      <c r="F145" s="5">
        <f t="shared" si="4"/>
        <v>2.4699999999999989</v>
      </c>
      <c r="G145" s="33"/>
      <c r="H145" s="5"/>
      <c r="I145" s="5"/>
      <c r="J145" s="7">
        <f t="shared" si="3"/>
        <v>8.8018502109704606</v>
      </c>
    </row>
    <row r="146" spans="1:13" x14ac:dyDescent="0.3">
      <c r="A146" s="68" t="s">
        <v>141</v>
      </c>
      <c r="B146" s="32"/>
      <c r="C146" s="10"/>
      <c r="D146" s="32">
        <v>170.89</v>
      </c>
      <c r="E146" s="32">
        <v>173.22</v>
      </c>
      <c r="F146" s="5">
        <f t="shared" si="4"/>
        <v>2.3300000000000125</v>
      </c>
      <c r="G146" s="33"/>
      <c r="H146" s="5"/>
      <c r="I146" s="5"/>
      <c r="J146" s="7">
        <f t="shared" si="3"/>
        <v>8.3029599156118596</v>
      </c>
    </row>
    <row r="147" spans="1:13" x14ac:dyDescent="0.3">
      <c r="A147" s="68" t="s">
        <v>142</v>
      </c>
      <c r="B147" s="32"/>
      <c r="C147" s="10"/>
      <c r="D147" s="32">
        <v>614.6</v>
      </c>
      <c r="E147" s="32">
        <v>624.07000000000005</v>
      </c>
      <c r="F147" s="5">
        <f t="shared" si="4"/>
        <v>9.4700000000000273</v>
      </c>
      <c r="G147" s="33"/>
      <c r="H147" s="5"/>
      <c r="I147" s="5"/>
      <c r="J147" s="7">
        <f t="shared" si="3"/>
        <v>33.746364978903053</v>
      </c>
    </row>
    <row r="148" spans="1:13" x14ac:dyDescent="0.3">
      <c r="A148" s="68" t="s">
        <v>143</v>
      </c>
      <c r="B148" s="32"/>
      <c r="C148" s="10"/>
      <c r="D148" s="32">
        <v>274.47000000000003</v>
      </c>
      <c r="E148" s="32">
        <v>283.77999999999997</v>
      </c>
      <c r="F148" s="5">
        <f t="shared" si="4"/>
        <v>9.3099999999999454</v>
      </c>
      <c r="G148" s="33"/>
      <c r="H148" s="5"/>
      <c r="I148" s="5"/>
      <c r="J148" s="7">
        <f t="shared" ref="J148:J151" si="5">+F148*H$5</f>
        <v>33.176204641350019</v>
      </c>
    </row>
    <row r="149" spans="1:13" x14ac:dyDescent="0.3">
      <c r="A149" s="68" t="s">
        <v>83</v>
      </c>
      <c r="B149" s="32"/>
      <c r="C149" s="10"/>
      <c r="D149" s="32">
        <v>275.98</v>
      </c>
      <c r="E149" s="32">
        <v>279.54000000000002</v>
      </c>
      <c r="F149" s="5">
        <f t="shared" si="4"/>
        <v>3.5600000000000023</v>
      </c>
      <c r="G149" s="33"/>
      <c r="H149" s="5"/>
      <c r="I149" s="5"/>
      <c r="J149" s="7">
        <f t="shared" si="5"/>
        <v>12.686067510548533</v>
      </c>
    </row>
    <row r="150" spans="1:13" x14ac:dyDescent="0.3">
      <c r="A150" s="68" t="s">
        <v>144</v>
      </c>
      <c r="B150" s="32"/>
      <c r="C150" s="10"/>
      <c r="D150" s="32">
        <v>1266.3499999999999</v>
      </c>
      <c r="E150" s="32">
        <v>1290.1600000000001</v>
      </c>
      <c r="F150" s="5">
        <f t="shared" si="4"/>
        <v>23.810000000000173</v>
      </c>
      <c r="G150" s="33"/>
      <c r="H150" s="5"/>
      <c r="I150" s="5"/>
      <c r="J150" s="7">
        <f t="shared" si="5"/>
        <v>84.846985232068135</v>
      </c>
    </row>
    <row r="151" spans="1:13" x14ac:dyDescent="0.3">
      <c r="A151" s="68" t="s">
        <v>145</v>
      </c>
      <c r="B151" s="32"/>
      <c r="C151" s="10"/>
      <c r="D151" s="32">
        <v>637.91999999999996</v>
      </c>
      <c r="E151" s="32">
        <v>653.97</v>
      </c>
      <c r="F151" s="5">
        <f t="shared" si="4"/>
        <v>16.050000000000068</v>
      </c>
      <c r="G151" s="33"/>
      <c r="H151" s="5"/>
      <c r="I151" s="5"/>
      <c r="J151" s="7">
        <f t="shared" si="5"/>
        <v>57.194208860759737</v>
      </c>
    </row>
    <row r="152" spans="1:13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2200.5566855581146</v>
      </c>
      <c r="K152" s="56">
        <f>SUM(J83:J151)</f>
        <v>1518.5544810126601</v>
      </c>
      <c r="M152">
        <v>1689</v>
      </c>
    </row>
    <row r="153" spans="1:13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2200.5566855581146</v>
      </c>
      <c r="K153" s="91">
        <f>SUM(K14:K152)</f>
        <v>2200.5566855581146</v>
      </c>
    </row>
    <row r="154" spans="1:13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3" x14ac:dyDescent="0.3">
      <c r="A155" s="73" t="s">
        <v>7</v>
      </c>
    </row>
    <row r="156" spans="1:13" x14ac:dyDescent="0.3">
      <c r="A156" s="73" t="s">
        <v>84</v>
      </c>
      <c r="G156" s="74" t="s">
        <v>298</v>
      </c>
    </row>
  </sheetData>
  <mergeCells count="23">
    <mergeCell ref="I27:I31"/>
    <mergeCell ref="B27:C31"/>
    <mergeCell ref="D27:D31"/>
    <mergeCell ref="E27:E31"/>
    <mergeCell ref="F27:F31"/>
    <mergeCell ref="G27:G31"/>
    <mergeCell ref="H27:H31"/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</mergeCells>
  <pageMargins left="0.28000000000000003" right="0.33" top="0.74803149606299213" bottom="0.74803149606299213" header="0.31496062992125984" footer="0.31496062992125984"/>
  <pageSetup paperSize="9" scale="85" orientation="portrait" horizontalDpi="0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6"/>
  <sheetViews>
    <sheetView topLeftCell="A141" workbookViewId="0">
      <selection activeCell="A159" sqref="A159"/>
    </sheetView>
  </sheetViews>
  <sheetFormatPr baseColWidth="10" defaultRowHeight="14.4" x14ac:dyDescent="0.3"/>
  <cols>
    <col min="1" max="1" width="10.109375" customWidth="1"/>
    <col min="2" max="2" width="27.88671875" customWidth="1"/>
    <col min="3" max="3" width="7.33203125" customWidth="1"/>
    <col min="4" max="4" width="12.33203125" customWidth="1"/>
    <col min="5" max="5" width="15.33203125" customWidth="1"/>
    <col min="9" max="9" width="3.6640625" customWidth="1"/>
  </cols>
  <sheetData>
    <row r="1" spans="1:11" x14ac:dyDescent="0.3"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1" x14ac:dyDescent="0.3">
      <c r="D2" s="122" t="s">
        <v>191</v>
      </c>
      <c r="E2" s="151" t="s">
        <v>219</v>
      </c>
      <c r="F2" s="10">
        <v>699.9</v>
      </c>
      <c r="G2" s="10">
        <v>45</v>
      </c>
      <c r="H2" s="10">
        <f>+F2/G2</f>
        <v>15.553333333333333</v>
      </c>
    </row>
    <row r="3" spans="1:11" x14ac:dyDescent="0.3">
      <c r="D3" s="122" t="s">
        <v>192</v>
      </c>
      <c r="E3" s="122">
        <v>16498</v>
      </c>
      <c r="F3" s="155">
        <v>16.2</v>
      </c>
      <c r="G3" s="10">
        <v>6</v>
      </c>
      <c r="H3" s="10"/>
    </row>
    <row r="4" spans="1:11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1902.9</v>
      </c>
      <c r="G4" s="10">
        <v>530</v>
      </c>
      <c r="H4" s="10"/>
      <c r="J4" t="s">
        <v>267</v>
      </c>
    </row>
    <row r="5" spans="1:11" x14ac:dyDescent="0.3">
      <c r="A5" s="15" t="s">
        <v>146</v>
      </c>
      <c r="C5" s="15"/>
      <c r="D5" s="122"/>
      <c r="E5" s="147" t="s">
        <v>220</v>
      </c>
      <c r="F5" s="122">
        <f>+F4+F3</f>
        <v>1919.1000000000001</v>
      </c>
      <c r="G5" s="122">
        <f>+G4+G3</f>
        <v>536</v>
      </c>
      <c r="H5" s="10">
        <f>+F5/G5</f>
        <v>3.5804104477611944</v>
      </c>
    </row>
    <row r="6" spans="1:11" x14ac:dyDescent="0.3">
      <c r="A6" s="15" t="s">
        <v>297</v>
      </c>
      <c r="B6" s="15"/>
      <c r="C6" s="15"/>
      <c r="D6" s="15"/>
      <c r="E6" s="15"/>
      <c r="F6" s="15">
        <f>+F2+F3+F4</f>
        <v>2619</v>
      </c>
      <c r="G6" s="15">
        <f>+G2+G3+G4</f>
        <v>581</v>
      </c>
      <c r="J6" s="138" t="s">
        <v>189</v>
      </c>
    </row>
    <row r="7" spans="1:11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15.553333333333333</v>
      </c>
      <c r="I7" s="138" t="s">
        <v>191</v>
      </c>
      <c r="J7" s="138">
        <v>182.6</v>
      </c>
    </row>
    <row r="8" spans="1:11" x14ac:dyDescent="0.3">
      <c r="A8" s="58"/>
      <c r="B8" s="15"/>
      <c r="C8" s="58"/>
      <c r="D8" s="58"/>
      <c r="E8" s="58"/>
      <c r="F8" s="153"/>
      <c r="G8" s="152"/>
      <c r="H8" s="137">
        <f>+H5</f>
        <v>3.5804104477611944</v>
      </c>
      <c r="I8" s="138" t="s">
        <v>192</v>
      </c>
      <c r="J8" s="138">
        <f>1715.6+1757.3</f>
        <v>3472.8999999999996</v>
      </c>
    </row>
    <row r="11" spans="1:11" x14ac:dyDescent="0.3">
      <c r="K11" t="s">
        <v>295</v>
      </c>
    </row>
    <row r="12" spans="1:11" ht="15" thickBot="1" x14ac:dyDescent="0.35"/>
    <row r="13" spans="1:11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150" t="s">
        <v>4</v>
      </c>
    </row>
    <row r="14" spans="1:11" ht="15.6" thickTop="1" thickBot="1" x14ac:dyDescent="0.35">
      <c r="A14" s="103" t="s">
        <v>85</v>
      </c>
      <c r="B14" s="145" t="s">
        <v>213</v>
      </c>
      <c r="C14" s="154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60.035866666666877</v>
      </c>
      <c r="H14" s="98"/>
      <c r="I14" s="98"/>
      <c r="J14" s="99">
        <v>9</v>
      </c>
    </row>
    <row r="15" spans="1:11" ht="15.6" thickTop="1" thickBot="1" x14ac:dyDescent="0.35">
      <c r="A15" s="104" t="s">
        <v>9</v>
      </c>
      <c r="B15" s="146" t="s">
        <v>214</v>
      </c>
      <c r="C15" s="154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12</v>
      </c>
    </row>
    <row r="16" spans="1:11" ht="15.6" thickTop="1" thickBot="1" x14ac:dyDescent="0.35">
      <c r="A16" s="104" t="s">
        <v>13</v>
      </c>
      <c r="B16" s="146" t="s">
        <v>215</v>
      </c>
      <c r="C16" s="154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10</v>
      </c>
    </row>
    <row r="17" spans="1:10" ht="15.6" thickTop="1" thickBot="1" x14ac:dyDescent="0.35">
      <c r="A17" s="103" t="s">
        <v>86</v>
      </c>
      <c r="B17" s="209" t="s">
        <v>212</v>
      </c>
      <c r="C17" s="210"/>
      <c r="D17" s="220">
        <v>253.88</v>
      </c>
      <c r="E17" s="220">
        <v>257.74</v>
      </c>
      <c r="F17" s="220">
        <f>+E17-D17</f>
        <v>3.8600000000000136</v>
      </c>
      <c r="G17" s="221"/>
      <c r="H17" s="102"/>
      <c r="I17" s="102"/>
      <c r="J17" s="99">
        <v>5</v>
      </c>
    </row>
    <row r="18" spans="1:10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10</v>
      </c>
    </row>
    <row r="19" spans="1:10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12</v>
      </c>
    </row>
    <row r="20" spans="1:10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12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12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27.68</v>
      </c>
      <c r="E22" s="94">
        <v>27.91</v>
      </c>
      <c r="F22" s="98">
        <f t="shared" ref="F22:F27" si="0">+E22-D22</f>
        <v>0.23000000000000043</v>
      </c>
      <c r="G22" s="95">
        <f>+F22*H2</f>
        <v>3.5772666666666733</v>
      </c>
      <c r="H22" s="95"/>
      <c r="I22" s="95"/>
      <c r="J22" s="99">
        <v>10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63.4</v>
      </c>
      <c r="E23" s="94">
        <v>69.16</v>
      </c>
      <c r="F23" s="98">
        <f t="shared" si="0"/>
        <v>5.759999999999998</v>
      </c>
      <c r="G23" s="95">
        <f>+F23*H2</f>
        <v>89.587199999999967</v>
      </c>
      <c r="H23" s="95"/>
      <c r="I23" s="95"/>
      <c r="J23" s="99">
        <v>45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21.36</v>
      </c>
      <c r="E24" s="94">
        <v>21.61</v>
      </c>
      <c r="F24" s="98">
        <f t="shared" si="0"/>
        <v>0.25</v>
      </c>
      <c r="G24" s="95">
        <f>+F24*H2</f>
        <v>3.8883333333333332</v>
      </c>
      <c r="H24" s="95"/>
      <c r="I24" s="95"/>
      <c r="J24" s="99">
        <v>8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80.89</v>
      </c>
      <c r="E25" s="94">
        <v>93.17</v>
      </c>
      <c r="F25" s="98">
        <f t="shared" si="0"/>
        <v>12.280000000000001</v>
      </c>
      <c r="G25" s="95">
        <f>+F25*H2</f>
        <v>190.99493333333334</v>
      </c>
      <c r="H25" s="95"/>
      <c r="I25" s="95"/>
      <c r="J25" s="99">
        <v>95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47.17</v>
      </c>
      <c r="E26" s="96">
        <v>47.8</v>
      </c>
      <c r="F26" s="98">
        <f t="shared" si="0"/>
        <v>0.62999999999999545</v>
      </c>
      <c r="G26" s="95">
        <f>+F26*H2</f>
        <v>9.7985999999999294</v>
      </c>
      <c r="H26" s="96"/>
      <c r="I26" s="96"/>
      <c r="J26" s="99">
        <v>12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237.14</v>
      </c>
      <c r="E27" s="227">
        <v>242.07</v>
      </c>
      <c r="F27" s="220">
        <f t="shared" si="0"/>
        <v>4.9300000000000068</v>
      </c>
      <c r="G27" s="223">
        <f>+F27*H2</f>
        <v>76.677933333333442</v>
      </c>
      <c r="H27" s="223"/>
      <c r="I27" s="223"/>
      <c r="J27" s="99">
        <v>12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15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13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14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12</v>
      </c>
    </row>
    <row r="32" spans="1:10" ht="15.6" thickTop="1" thickBot="1" x14ac:dyDescent="0.35">
      <c r="A32" s="66" t="s">
        <v>92</v>
      </c>
      <c r="B32" s="6"/>
      <c r="C32" s="6"/>
      <c r="D32" s="6">
        <v>61.62</v>
      </c>
      <c r="E32" s="6">
        <v>63.51</v>
      </c>
      <c r="F32" s="5">
        <f>+E32-D32</f>
        <v>1.8900000000000006</v>
      </c>
      <c r="G32" s="5"/>
      <c r="H32" s="5"/>
      <c r="I32" s="5"/>
      <c r="J32" s="99">
        <f t="shared" ref="J32:J82" si="1">+F32*H$2</f>
        <v>29.395800000000008</v>
      </c>
    </row>
    <row r="33" spans="1:10" ht="15.6" thickTop="1" thickBot="1" x14ac:dyDescent="0.35">
      <c r="A33" s="66" t="s">
        <v>93</v>
      </c>
      <c r="B33" s="6"/>
      <c r="C33" s="6"/>
      <c r="D33" s="6">
        <v>39.42</v>
      </c>
      <c r="E33" s="6">
        <v>40.020000000000003</v>
      </c>
      <c r="F33" s="5">
        <f t="shared" ref="F33:F96" si="2">+E33-D33</f>
        <v>0.60000000000000142</v>
      </c>
      <c r="G33" s="5"/>
      <c r="H33" s="5"/>
      <c r="I33" s="5"/>
      <c r="J33" s="99">
        <f t="shared" si="1"/>
        <v>9.3320000000000221</v>
      </c>
    </row>
    <row r="34" spans="1:10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0" ht="15.6" thickTop="1" thickBot="1" x14ac:dyDescent="0.35">
      <c r="A35" s="66" t="s">
        <v>95</v>
      </c>
      <c r="B35" s="32"/>
      <c r="C35" s="6"/>
      <c r="D35" s="32">
        <v>19.649999999999999</v>
      </c>
      <c r="E35" s="32">
        <v>20.55</v>
      </c>
      <c r="F35" s="5">
        <f t="shared" si="2"/>
        <v>0.90000000000000213</v>
      </c>
      <c r="G35" s="5"/>
      <c r="H35" s="5"/>
      <c r="I35" s="5"/>
      <c r="J35" s="99">
        <f t="shared" si="1"/>
        <v>13.998000000000033</v>
      </c>
    </row>
    <row r="36" spans="1:10" ht="15.6" thickTop="1" thickBot="1" x14ac:dyDescent="0.35">
      <c r="A36" s="66" t="s">
        <v>96</v>
      </c>
      <c r="B36" s="32"/>
      <c r="C36" s="6"/>
      <c r="D36" s="32">
        <v>9.89</v>
      </c>
      <c r="E36" s="32">
        <v>9.89</v>
      </c>
      <c r="F36" s="5">
        <f t="shared" si="2"/>
        <v>0</v>
      </c>
      <c r="G36" s="5"/>
      <c r="H36" s="5"/>
      <c r="I36" s="5"/>
      <c r="J36" s="99">
        <f t="shared" si="1"/>
        <v>0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30.42</v>
      </c>
      <c r="E38" s="32">
        <v>31.02</v>
      </c>
      <c r="F38" s="5">
        <f t="shared" si="2"/>
        <v>0.59999999999999787</v>
      </c>
      <c r="G38" s="5"/>
      <c r="H38" s="5"/>
      <c r="I38" s="5"/>
      <c r="J38" s="99">
        <f t="shared" si="1"/>
        <v>9.331999999999967</v>
      </c>
    </row>
    <row r="39" spans="1:10" ht="15.6" thickTop="1" thickBot="1" x14ac:dyDescent="0.35">
      <c r="A39" s="66" t="s">
        <v>99</v>
      </c>
      <c r="B39" s="32"/>
      <c r="C39" s="6"/>
      <c r="D39" s="32">
        <v>41.75</v>
      </c>
      <c r="E39" s="32">
        <v>42.68</v>
      </c>
      <c r="F39" s="5">
        <f t="shared" si="2"/>
        <v>0.92999999999999972</v>
      </c>
      <c r="G39" s="5"/>
      <c r="H39" s="5"/>
      <c r="I39" s="5"/>
      <c r="J39" s="99">
        <f t="shared" si="1"/>
        <v>14.464599999999995</v>
      </c>
    </row>
    <row r="40" spans="1:10" ht="15.6" thickTop="1" thickBot="1" x14ac:dyDescent="0.35">
      <c r="A40" s="66" t="s">
        <v>100</v>
      </c>
      <c r="B40" s="32"/>
      <c r="C40" s="6"/>
      <c r="D40" s="32">
        <v>15.23</v>
      </c>
      <c r="E40" s="32">
        <v>15.38</v>
      </c>
      <c r="F40" s="5">
        <f t="shared" si="2"/>
        <v>0.15000000000000036</v>
      </c>
      <c r="G40" s="5"/>
      <c r="H40" s="5"/>
      <c r="I40" s="5"/>
      <c r="J40" s="99">
        <f t="shared" si="1"/>
        <v>2.3330000000000055</v>
      </c>
    </row>
    <row r="41" spans="1:10" ht="15.6" thickTop="1" thickBot="1" x14ac:dyDescent="0.35">
      <c r="A41" s="66" t="s">
        <v>101</v>
      </c>
      <c r="B41" s="32"/>
      <c r="C41" s="6"/>
      <c r="D41" s="32">
        <v>3.1</v>
      </c>
      <c r="E41" s="32">
        <v>3.1</v>
      </c>
      <c r="F41" s="5">
        <f t="shared" si="2"/>
        <v>0</v>
      </c>
      <c r="G41" s="5"/>
      <c r="H41" s="5"/>
      <c r="I41" s="5"/>
      <c r="J41" s="99">
        <f t="shared" si="1"/>
        <v>0</v>
      </c>
    </row>
    <row r="42" spans="1:10" ht="15.6" thickTop="1" thickBot="1" x14ac:dyDescent="0.35">
      <c r="A42" s="66" t="s">
        <v>102</v>
      </c>
      <c r="B42" s="32"/>
      <c r="C42" s="6"/>
      <c r="D42" s="32">
        <v>4.67</v>
      </c>
      <c r="E42" s="32">
        <v>4.7</v>
      </c>
      <c r="F42" s="5">
        <f t="shared" si="2"/>
        <v>3.0000000000000249E-2</v>
      </c>
      <c r="G42" s="5"/>
      <c r="H42" s="5"/>
      <c r="I42" s="5"/>
      <c r="J42" s="99">
        <f t="shared" si="1"/>
        <v>0.46660000000000385</v>
      </c>
    </row>
    <row r="43" spans="1:10" ht="15.6" thickTop="1" thickBot="1" x14ac:dyDescent="0.35">
      <c r="A43" s="66" t="s">
        <v>103</v>
      </c>
      <c r="B43" s="32"/>
      <c r="C43" s="6"/>
      <c r="D43" s="32">
        <v>32.72</v>
      </c>
      <c r="E43" s="32">
        <v>33.130000000000003</v>
      </c>
      <c r="F43" s="5">
        <f t="shared" si="2"/>
        <v>0.41000000000000369</v>
      </c>
      <c r="G43" s="5"/>
      <c r="H43" s="5"/>
      <c r="I43" s="5"/>
      <c r="J43" s="99">
        <f t="shared" si="1"/>
        <v>6.3768666666667242</v>
      </c>
    </row>
    <row r="44" spans="1:10" ht="15.6" thickTop="1" thickBot="1" x14ac:dyDescent="0.35">
      <c r="A44" s="66" t="s">
        <v>104</v>
      </c>
      <c r="B44" s="32"/>
      <c r="C44" s="10"/>
      <c r="D44" s="32">
        <v>59.5</v>
      </c>
      <c r="E44" s="32">
        <v>59.8</v>
      </c>
      <c r="F44" s="5">
        <f t="shared" si="2"/>
        <v>0.29999999999999716</v>
      </c>
      <c r="G44" s="5"/>
      <c r="H44" s="5"/>
      <c r="I44" s="5"/>
      <c r="J44" s="99">
        <f t="shared" si="1"/>
        <v>4.665999999999956</v>
      </c>
    </row>
    <row r="45" spans="1:10" ht="15.6" thickTop="1" thickBot="1" x14ac:dyDescent="0.35">
      <c r="A45" s="66" t="s">
        <v>105</v>
      </c>
      <c r="B45" s="32"/>
      <c r="C45" s="10"/>
      <c r="D45" s="32">
        <v>122.79</v>
      </c>
      <c r="E45" s="32">
        <v>126.71</v>
      </c>
      <c r="F45" s="5">
        <f>+E45-D45</f>
        <v>3.9199999999999875</v>
      </c>
      <c r="G45" s="5"/>
      <c r="H45" s="5"/>
      <c r="I45" s="5"/>
      <c r="J45" s="99">
        <f t="shared" si="1"/>
        <v>60.969066666666471</v>
      </c>
    </row>
    <row r="46" spans="1:10" ht="15.6" thickTop="1" thickBot="1" x14ac:dyDescent="0.35">
      <c r="A46" s="66" t="s">
        <v>106</v>
      </c>
      <c r="B46" s="32"/>
      <c r="C46" s="10"/>
      <c r="D46" s="32">
        <v>100.18</v>
      </c>
      <c r="E46" s="32">
        <v>100.29</v>
      </c>
      <c r="F46" s="5">
        <f t="shared" si="2"/>
        <v>0.10999999999999943</v>
      </c>
      <c r="G46" s="5"/>
      <c r="H46" s="5"/>
      <c r="I46" s="5"/>
      <c r="J46" s="99">
        <f t="shared" si="1"/>
        <v>1.7108666666666579</v>
      </c>
    </row>
    <row r="47" spans="1:10" ht="15.6" thickTop="1" thickBot="1" x14ac:dyDescent="0.35">
      <c r="A47" s="66" t="s">
        <v>18</v>
      </c>
      <c r="B47" s="32"/>
      <c r="C47" s="10"/>
      <c r="D47" s="32">
        <v>2.84</v>
      </c>
      <c r="E47" s="32">
        <v>2.84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96.4</v>
      </c>
      <c r="E48" s="32">
        <v>96.6</v>
      </c>
      <c r="F48" s="5">
        <f t="shared" si="2"/>
        <v>0.19999999999998863</v>
      </c>
      <c r="G48" s="5"/>
      <c r="H48" s="5"/>
      <c r="I48" s="5"/>
      <c r="J48" s="99">
        <f t="shared" si="1"/>
        <v>3.1106666666664897</v>
      </c>
    </row>
    <row r="49" spans="1:10" ht="15.6" thickTop="1" thickBot="1" x14ac:dyDescent="0.35">
      <c r="A49" s="66" t="s">
        <v>107</v>
      </c>
      <c r="B49" s="32"/>
      <c r="C49" s="10"/>
      <c r="D49" s="32">
        <v>93.69</v>
      </c>
      <c r="E49" s="32">
        <v>95.84</v>
      </c>
      <c r="F49" s="5">
        <f t="shared" si="2"/>
        <v>2.1500000000000057</v>
      </c>
      <c r="G49" s="5"/>
      <c r="H49" s="5"/>
      <c r="I49" s="5"/>
      <c r="J49" s="99">
        <f t="shared" si="1"/>
        <v>33.439666666666753</v>
      </c>
    </row>
    <row r="50" spans="1:10" ht="15.6" thickTop="1" thickBot="1" x14ac:dyDescent="0.35">
      <c r="A50" s="66" t="s">
        <v>108</v>
      </c>
      <c r="B50" s="32"/>
      <c r="C50" s="10"/>
      <c r="D50" s="32">
        <v>8.56</v>
      </c>
      <c r="E50" s="32">
        <v>8.82</v>
      </c>
      <c r="F50" s="5">
        <f t="shared" si="2"/>
        <v>0.25999999999999979</v>
      </c>
      <c r="G50" s="5"/>
      <c r="H50" s="5"/>
      <c r="I50" s="5"/>
      <c r="J50" s="99">
        <f t="shared" si="1"/>
        <v>4.0438666666666636</v>
      </c>
    </row>
    <row r="51" spans="1:10" ht="15.6" thickTop="1" thickBot="1" x14ac:dyDescent="0.35">
      <c r="A51" s="66" t="s">
        <v>20</v>
      </c>
      <c r="B51" s="32"/>
      <c r="C51" s="10"/>
      <c r="D51" s="32">
        <v>65.78</v>
      </c>
      <c r="E51" s="32">
        <v>66.959999999999994</v>
      </c>
      <c r="F51" s="5">
        <f t="shared" si="2"/>
        <v>1.1799999999999926</v>
      </c>
      <c r="G51" s="5"/>
      <c r="H51" s="5"/>
      <c r="I51" s="5"/>
      <c r="J51" s="99">
        <f t="shared" si="1"/>
        <v>18.352933333333219</v>
      </c>
    </row>
    <row r="52" spans="1:10" ht="15.6" thickTop="1" thickBot="1" x14ac:dyDescent="0.35">
      <c r="A52" s="66" t="s">
        <v>21</v>
      </c>
      <c r="B52" s="32"/>
      <c r="C52" s="10"/>
      <c r="D52" s="32">
        <v>16.309999999999999</v>
      </c>
      <c r="E52" s="32">
        <v>16.809999999999999</v>
      </c>
      <c r="F52" s="5">
        <f t="shared" si="2"/>
        <v>0.5</v>
      </c>
      <c r="G52" s="5"/>
      <c r="H52" s="5"/>
      <c r="I52" s="5"/>
      <c r="J52" s="99">
        <f t="shared" si="1"/>
        <v>7.7766666666666664</v>
      </c>
    </row>
    <row r="53" spans="1:10" ht="15.6" thickTop="1" thickBot="1" x14ac:dyDescent="0.35">
      <c r="A53" s="66" t="s">
        <v>22</v>
      </c>
      <c r="B53" s="32"/>
      <c r="C53" s="10"/>
      <c r="D53" s="32">
        <v>98.19</v>
      </c>
      <c r="E53" s="32">
        <v>100.66</v>
      </c>
      <c r="F53" s="5">
        <f t="shared" si="2"/>
        <v>2.4699999999999989</v>
      </c>
      <c r="G53" s="5"/>
      <c r="H53" s="5"/>
      <c r="I53" s="5"/>
      <c r="J53" s="99">
        <f t="shared" si="1"/>
        <v>38.416733333333312</v>
      </c>
    </row>
    <row r="54" spans="1:10" ht="15.6" thickTop="1" thickBot="1" x14ac:dyDescent="0.35">
      <c r="A54" s="66" t="s">
        <v>23</v>
      </c>
      <c r="B54" s="32"/>
      <c r="C54" s="10"/>
      <c r="D54" s="32">
        <v>21.95</v>
      </c>
      <c r="E54" s="32">
        <v>22.53</v>
      </c>
      <c r="F54" s="5">
        <f t="shared" si="2"/>
        <v>0.58000000000000185</v>
      </c>
      <c r="G54" s="5"/>
      <c r="H54" s="5"/>
      <c r="I54" s="5"/>
      <c r="J54" s="99">
        <f t="shared" si="1"/>
        <v>9.0209333333333621</v>
      </c>
    </row>
    <row r="55" spans="1:10" ht="15.6" thickTop="1" thickBot="1" x14ac:dyDescent="0.35">
      <c r="A55" s="66" t="s">
        <v>24</v>
      </c>
      <c r="B55" s="32"/>
      <c r="C55" s="10"/>
      <c r="D55" s="32">
        <v>20.27</v>
      </c>
      <c r="E55" s="32">
        <v>20.68</v>
      </c>
      <c r="F55" s="5">
        <f t="shared" si="2"/>
        <v>0.41000000000000014</v>
      </c>
      <c r="G55" s="5"/>
      <c r="H55" s="5"/>
      <c r="I55" s="5"/>
      <c r="J55" s="99">
        <f t="shared" si="1"/>
        <v>6.3768666666666682</v>
      </c>
    </row>
    <row r="56" spans="1:10" ht="15.6" thickTop="1" thickBot="1" x14ac:dyDescent="0.35">
      <c r="A56" s="66" t="s">
        <v>25</v>
      </c>
      <c r="B56" s="32"/>
      <c r="C56" s="10"/>
      <c r="D56" s="32">
        <v>7.54</v>
      </c>
      <c r="E56" s="32">
        <v>8.51</v>
      </c>
      <c r="F56" s="5">
        <f t="shared" si="2"/>
        <v>0.96999999999999975</v>
      </c>
      <c r="G56" s="5"/>
      <c r="H56" s="5"/>
      <c r="I56" s="5"/>
      <c r="J56" s="99">
        <f t="shared" si="1"/>
        <v>15.08673333333333</v>
      </c>
    </row>
    <row r="57" spans="1:10" ht="15.6" thickTop="1" thickBot="1" x14ac:dyDescent="0.35">
      <c r="A57" s="66" t="s">
        <v>26</v>
      </c>
      <c r="B57" s="32"/>
      <c r="C57" s="10"/>
      <c r="D57" s="32">
        <v>36.9</v>
      </c>
      <c r="E57" s="32">
        <v>37.43</v>
      </c>
      <c r="F57" s="5">
        <f t="shared" si="2"/>
        <v>0.53000000000000114</v>
      </c>
      <c r="G57" s="5"/>
      <c r="H57" s="5"/>
      <c r="I57" s="5"/>
      <c r="J57" s="99">
        <f t="shared" si="1"/>
        <v>8.2432666666666847</v>
      </c>
    </row>
    <row r="58" spans="1:10" ht="15.6" thickTop="1" thickBot="1" x14ac:dyDescent="0.35">
      <c r="A58" s="66" t="s">
        <v>27</v>
      </c>
      <c r="B58" s="32"/>
      <c r="C58" s="10"/>
      <c r="D58" s="32">
        <v>47.64</v>
      </c>
      <c r="E58" s="32">
        <v>47.64</v>
      </c>
      <c r="F58" s="5">
        <f t="shared" si="2"/>
        <v>0</v>
      </c>
      <c r="G58" s="5"/>
      <c r="H58" s="5"/>
      <c r="I58" s="5"/>
      <c r="J58" s="99">
        <f t="shared" si="1"/>
        <v>0</v>
      </c>
    </row>
    <row r="59" spans="1:10" ht="15.6" thickTop="1" thickBot="1" x14ac:dyDescent="0.35">
      <c r="A59" s="66" t="s">
        <v>109</v>
      </c>
      <c r="B59" s="32"/>
      <c r="C59" s="10"/>
      <c r="D59" s="32">
        <v>1.68</v>
      </c>
      <c r="E59" s="32">
        <v>1.68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0" ht="15.6" thickTop="1" thickBot="1" x14ac:dyDescent="0.35">
      <c r="A60" s="66" t="s">
        <v>28</v>
      </c>
      <c r="B60" s="32"/>
      <c r="C60" s="10"/>
      <c r="D60" s="32">
        <v>12.61</v>
      </c>
      <c r="E60" s="32">
        <v>14.31</v>
      </c>
      <c r="F60" s="5">
        <f t="shared" si="2"/>
        <v>1.7000000000000011</v>
      </c>
      <c r="G60" s="5"/>
      <c r="H60" s="5"/>
      <c r="I60" s="5"/>
      <c r="J60" s="99">
        <f t="shared" si="1"/>
        <v>26.440666666666683</v>
      </c>
    </row>
    <row r="61" spans="1:10" ht="15.6" thickTop="1" thickBot="1" x14ac:dyDescent="0.35">
      <c r="A61" s="66" t="s">
        <v>29</v>
      </c>
      <c r="B61" s="32"/>
      <c r="C61" s="10"/>
      <c r="D61" s="32">
        <v>40.020000000000003</v>
      </c>
      <c r="E61" s="32">
        <v>40.56</v>
      </c>
      <c r="F61" s="5">
        <f t="shared" si="2"/>
        <v>0.53999999999999915</v>
      </c>
      <c r="G61" s="5"/>
      <c r="H61" s="5"/>
      <c r="I61" s="5"/>
      <c r="J61" s="99">
        <f t="shared" si="1"/>
        <v>8.3987999999999872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53.62</v>
      </c>
      <c r="E63" s="32">
        <v>56.2</v>
      </c>
      <c r="F63" s="5">
        <f t="shared" si="2"/>
        <v>2.5800000000000054</v>
      </c>
      <c r="G63" s="5"/>
      <c r="H63" s="5"/>
      <c r="I63" s="5"/>
      <c r="J63" s="99">
        <f t="shared" si="1"/>
        <v>40.127600000000079</v>
      </c>
    </row>
    <row r="64" spans="1:10" ht="15.6" thickTop="1" thickBot="1" x14ac:dyDescent="0.35">
      <c r="A64" s="66" t="s">
        <v>32</v>
      </c>
      <c r="B64" s="32"/>
      <c r="C64" s="10"/>
      <c r="D64" s="32">
        <v>51.28</v>
      </c>
      <c r="E64" s="32">
        <v>51.7</v>
      </c>
      <c r="F64" s="5">
        <f t="shared" si="2"/>
        <v>0.42000000000000171</v>
      </c>
      <c r="G64" s="5"/>
      <c r="H64" s="5"/>
      <c r="I64" s="5"/>
      <c r="J64" s="99">
        <f t="shared" si="1"/>
        <v>6.5324000000000266</v>
      </c>
    </row>
    <row r="65" spans="1:10" ht="15.6" thickTop="1" thickBot="1" x14ac:dyDescent="0.35">
      <c r="A65" s="66" t="s">
        <v>33</v>
      </c>
      <c r="B65" s="32"/>
      <c r="C65" s="10"/>
      <c r="D65" s="32">
        <v>31.2</v>
      </c>
      <c r="E65" s="32">
        <v>31.94</v>
      </c>
      <c r="F65" s="5">
        <f t="shared" si="2"/>
        <v>0.74000000000000199</v>
      </c>
      <c r="G65" s="5"/>
      <c r="H65" s="5"/>
      <c r="I65" s="5"/>
      <c r="J65" s="99">
        <f t="shared" si="1"/>
        <v>11.509466666666697</v>
      </c>
    </row>
    <row r="66" spans="1:10" ht="15.6" thickTop="1" thickBot="1" x14ac:dyDescent="0.35">
      <c r="A66" s="66" t="s">
        <v>34</v>
      </c>
      <c r="B66" s="32"/>
      <c r="C66" s="10"/>
      <c r="D66" s="32">
        <v>39.1</v>
      </c>
      <c r="E66" s="32">
        <v>39.42</v>
      </c>
      <c r="F66" s="5">
        <f t="shared" si="2"/>
        <v>0.32000000000000028</v>
      </c>
      <c r="G66" s="5"/>
      <c r="H66" s="5"/>
      <c r="I66" s="5"/>
      <c r="J66" s="99">
        <f t="shared" si="1"/>
        <v>4.977066666666671</v>
      </c>
    </row>
    <row r="67" spans="1:10" ht="15.6" thickTop="1" thickBot="1" x14ac:dyDescent="0.35">
      <c r="A67" s="66" t="s">
        <v>110</v>
      </c>
      <c r="B67" s="32"/>
      <c r="C67" s="10"/>
      <c r="D67" s="32">
        <v>1.67</v>
      </c>
      <c r="E67" s="32">
        <v>1.72</v>
      </c>
      <c r="F67" s="5">
        <f t="shared" si="2"/>
        <v>5.0000000000000044E-2</v>
      </c>
      <c r="G67" s="5"/>
      <c r="H67" s="5"/>
      <c r="I67" s="5"/>
      <c r="J67" s="99">
        <f t="shared" si="1"/>
        <v>0.77766666666666728</v>
      </c>
    </row>
    <row r="68" spans="1:10" ht="15.6" thickTop="1" thickBot="1" x14ac:dyDescent="0.35">
      <c r="A68" s="66" t="s">
        <v>35</v>
      </c>
      <c r="B68" s="32"/>
      <c r="C68" s="10"/>
      <c r="D68" s="32">
        <v>67.38</v>
      </c>
      <c r="E68" s="32">
        <v>68.099999999999994</v>
      </c>
      <c r="F68" s="5">
        <f t="shared" si="2"/>
        <v>0.71999999999999886</v>
      </c>
      <c r="G68" s="5"/>
      <c r="H68" s="5"/>
      <c r="I68" s="5"/>
      <c r="J68" s="99">
        <f t="shared" si="1"/>
        <v>11.198399999999982</v>
      </c>
    </row>
    <row r="69" spans="1:10" ht="15.6" thickTop="1" thickBot="1" x14ac:dyDescent="0.35">
      <c r="A69" s="66" t="s">
        <v>111</v>
      </c>
      <c r="B69" s="32"/>
      <c r="C69" s="10"/>
      <c r="D69" s="32">
        <v>2.5</v>
      </c>
      <c r="E69" s="32">
        <v>2.8</v>
      </c>
      <c r="F69" s="5">
        <f t="shared" si="2"/>
        <v>0.29999999999999982</v>
      </c>
      <c r="G69" s="5"/>
      <c r="H69" s="5"/>
      <c r="I69" s="5"/>
      <c r="J69" s="99">
        <f t="shared" si="1"/>
        <v>4.6659999999999968</v>
      </c>
    </row>
    <row r="70" spans="1:10" ht="15.6" thickTop="1" thickBot="1" x14ac:dyDescent="0.35">
      <c r="A70" s="66" t="s">
        <v>36</v>
      </c>
      <c r="B70" s="32"/>
      <c r="C70" s="10"/>
      <c r="D70" s="32">
        <v>61.75</v>
      </c>
      <c r="E70" s="32">
        <v>61.98</v>
      </c>
      <c r="F70" s="5">
        <f t="shared" si="2"/>
        <v>0.22999999999999687</v>
      </c>
      <c r="G70" s="5"/>
      <c r="H70" s="5"/>
      <c r="I70" s="5"/>
      <c r="J70" s="99">
        <f t="shared" si="1"/>
        <v>3.5772666666666177</v>
      </c>
    </row>
    <row r="71" spans="1:10" ht="15.6" thickTop="1" thickBot="1" x14ac:dyDescent="0.35">
      <c r="A71" s="66" t="s">
        <v>37</v>
      </c>
      <c r="B71" s="32"/>
      <c r="C71" s="10"/>
      <c r="D71" s="32">
        <v>26.14</v>
      </c>
      <c r="E71" s="32">
        <v>26.17</v>
      </c>
      <c r="F71" s="5">
        <f t="shared" si="2"/>
        <v>3.0000000000001137E-2</v>
      </c>
      <c r="G71" s="5"/>
      <c r="H71" s="5"/>
      <c r="I71" s="5"/>
      <c r="J71" s="99">
        <f t="shared" si="1"/>
        <v>0.46660000000001767</v>
      </c>
    </row>
    <row r="72" spans="1:10" ht="15.6" thickTop="1" thickBot="1" x14ac:dyDescent="0.35">
      <c r="A72" s="66" t="s">
        <v>38</v>
      </c>
      <c r="B72" s="32"/>
      <c r="C72" s="10"/>
      <c r="D72" s="32">
        <v>4.3099999999999996</v>
      </c>
      <c r="E72" s="32">
        <v>4.38</v>
      </c>
      <c r="F72" s="5">
        <f t="shared" si="2"/>
        <v>7.0000000000000284E-2</v>
      </c>
      <c r="G72" s="5"/>
      <c r="H72" s="5"/>
      <c r="I72" s="5"/>
      <c r="J72" s="99">
        <f t="shared" si="1"/>
        <v>1.0887333333333378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4.4000000000000004</v>
      </c>
      <c r="E74" s="32">
        <v>4.5</v>
      </c>
      <c r="F74" s="5">
        <f t="shared" si="2"/>
        <v>9.9999999999999645E-2</v>
      </c>
      <c r="G74" s="5"/>
      <c r="H74" s="5"/>
      <c r="I74" s="5"/>
      <c r="J74" s="99">
        <f t="shared" si="1"/>
        <v>1.5553333333333277</v>
      </c>
    </row>
    <row r="75" spans="1:10" ht="15.6" thickTop="1" thickBot="1" x14ac:dyDescent="0.35">
      <c r="A75" s="66" t="s">
        <v>112</v>
      </c>
      <c r="B75" s="32"/>
      <c r="C75" s="10"/>
      <c r="D75" s="32">
        <v>1.27</v>
      </c>
      <c r="E75" s="32">
        <v>1.33</v>
      </c>
      <c r="F75" s="5">
        <f t="shared" si="2"/>
        <v>6.0000000000000053E-2</v>
      </c>
      <c r="G75" s="5"/>
      <c r="H75" s="5"/>
      <c r="I75" s="5"/>
      <c r="J75" s="99">
        <f t="shared" si="1"/>
        <v>0.93320000000000081</v>
      </c>
    </row>
    <row r="76" spans="1:10" ht="15.6" thickTop="1" thickBot="1" x14ac:dyDescent="0.35">
      <c r="A76" s="66" t="s">
        <v>113</v>
      </c>
      <c r="B76" s="32"/>
      <c r="C76" s="10"/>
      <c r="D76" s="32">
        <v>26.45</v>
      </c>
      <c r="E76" s="32">
        <v>26.65</v>
      </c>
      <c r="F76" s="5">
        <f t="shared" si="2"/>
        <v>0.19999999999999929</v>
      </c>
      <c r="G76" s="5"/>
      <c r="H76" s="5"/>
      <c r="I76" s="5"/>
      <c r="J76" s="99">
        <f t="shared" si="1"/>
        <v>3.1106666666666554</v>
      </c>
    </row>
    <row r="77" spans="1:10" ht="15.6" thickTop="1" thickBot="1" x14ac:dyDescent="0.35">
      <c r="A77" s="66" t="s">
        <v>114</v>
      </c>
      <c r="B77" s="32"/>
      <c r="C77" s="10"/>
      <c r="D77" s="32">
        <v>10.17</v>
      </c>
      <c r="E77" s="32">
        <v>10.17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3.45</v>
      </c>
      <c r="E78" s="32">
        <v>3.63</v>
      </c>
      <c r="F78" s="5">
        <f t="shared" si="2"/>
        <v>0.17999999999999972</v>
      </c>
      <c r="G78" s="5"/>
      <c r="H78" s="5"/>
      <c r="I78" s="5"/>
      <c r="J78" s="99">
        <f t="shared" si="1"/>
        <v>2.7995999999999954</v>
      </c>
    </row>
    <row r="79" spans="1:10" ht="15.6" thickTop="1" thickBot="1" x14ac:dyDescent="0.35">
      <c r="A79" s="66" t="s">
        <v>116</v>
      </c>
      <c r="B79" s="32"/>
      <c r="C79" s="10"/>
      <c r="D79" s="32">
        <v>5.71</v>
      </c>
      <c r="E79" s="32">
        <v>6.09</v>
      </c>
      <c r="F79" s="5">
        <f t="shared" si="2"/>
        <v>0.37999999999999989</v>
      </c>
      <c r="G79" s="5"/>
      <c r="H79" s="5"/>
      <c r="I79" s="5"/>
      <c r="J79" s="99">
        <f t="shared" si="1"/>
        <v>5.910266666666665</v>
      </c>
    </row>
    <row r="80" spans="1:10" ht="15.6" thickTop="1" thickBot="1" x14ac:dyDescent="0.35">
      <c r="A80" s="66" t="s">
        <v>41</v>
      </c>
      <c r="B80" s="32"/>
      <c r="C80" s="10"/>
      <c r="D80" s="32">
        <v>5.68</v>
      </c>
      <c r="E80" s="32">
        <v>5.78</v>
      </c>
      <c r="F80" s="5">
        <f t="shared" si="2"/>
        <v>0.10000000000000053</v>
      </c>
      <c r="G80" s="5"/>
      <c r="H80" s="5"/>
      <c r="I80" s="5"/>
      <c r="J80" s="99">
        <f t="shared" si="1"/>
        <v>1.5553333333333417</v>
      </c>
    </row>
    <row r="81" spans="1:13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3" ht="15" thickTop="1" x14ac:dyDescent="0.3">
      <c r="A82" s="66" t="s">
        <v>117</v>
      </c>
      <c r="B82" s="32"/>
      <c r="C82" s="10"/>
      <c r="D82" s="32">
        <v>1.57</v>
      </c>
      <c r="E82" s="32">
        <v>2.34</v>
      </c>
      <c r="F82" s="5">
        <f t="shared" si="2"/>
        <v>0.7699999999999998</v>
      </c>
      <c r="G82" s="5"/>
      <c r="H82" s="5"/>
      <c r="I82" s="5"/>
      <c r="J82" s="99">
        <f t="shared" si="1"/>
        <v>11.976066666666663</v>
      </c>
      <c r="K82" s="56">
        <f>SUM(J14:J82)</f>
        <v>762.51426666666634</v>
      </c>
      <c r="L82">
        <v>562</v>
      </c>
      <c r="M82">
        <v>145</v>
      </c>
    </row>
    <row r="83" spans="1:13" x14ac:dyDescent="0.3">
      <c r="A83" s="68" t="s">
        <v>43</v>
      </c>
      <c r="B83" s="32"/>
      <c r="C83" s="10"/>
      <c r="D83" s="32">
        <v>350.1</v>
      </c>
      <c r="E83" s="32">
        <v>358.73</v>
      </c>
      <c r="F83" s="5">
        <f t="shared" si="2"/>
        <v>8.6299999999999955</v>
      </c>
      <c r="G83" s="5"/>
      <c r="H83" s="5"/>
      <c r="I83" s="5"/>
      <c r="J83" s="7">
        <f>+F83*H$5</f>
        <v>30.898942164179093</v>
      </c>
    </row>
    <row r="84" spans="1:13" x14ac:dyDescent="0.3">
      <c r="A84" s="68" t="s">
        <v>44</v>
      </c>
      <c r="B84" s="32"/>
      <c r="C84" s="10"/>
      <c r="D84" s="32">
        <v>356.02</v>
      </c>
      <c r="E84" s="32">
        <v>363.15</v>
      </c>
      <c r="F84" s="5">
        <f t="shared" si="2"/>
        <v>7.1299999999999955</v>
      </c>
      <c r="G84" s="33"/>
      <c r="H84" s="5"/>
      <c r="I84" s="5"/>
      <c r="J84" s="7">
        <f t="shared" ref="J84:J147" si="3">+F84*H$5</f>
        <v>25.5283264925373</v>
      </c>
    </row>
    <row r="85" spans="1:13" x14ac:dyDescent="0.3">
      <c r="A85" s="68" t="s">
        <v>118</v>
      </c>
      <c r="B85" s="32"/>
      <c r="C85" s="10"/>
      <c r="D85" s="32">
        <v>480.73</v>
      </c>
      <c r="E85" s="32">
        <v>492.01</v>
      </c>
      <c r="F85" s="5">
        <f t="shared" si="2"/>
        <v>11.279999999999973</v>
      </c>
      <c r="G85" s="33"/>
      <c r="H85" s="5"/>
      <c r="I85" s="5"/>
      <c r="J85" s="7">
        <f t="shared" si="3"/>
        <v>40.387029850746174</v>
      </c>
    </row>
    <row r="86" spans="1:13" x14ac:dyDescent="0.3">
      <c r="A86" s="68" t="s">
        <v>119</v>
      </c>
      <c r="B86" s="32"/>
      <c r="C86" s="10"/>
      <c r="D86" s="32">
        <v>160.9</v>
      </c>
      <c r="E86" s="32">
        <v>163.28</v>
      </c>
      <c r="F86" s="5">
        <f t="shared" si="2"/>
        <v>2.3799999999999955</v>
      </c>
      <c r="G86" s="33"/>
      <c r="H86" s="5"/>
      <c r="I86" s="5"/>
      <c r="J86" s="7">
        <f t="shared" si="3"/>
        <v>8.5213768656716269</v>
      </c>
    </row>
    <row r="87" spans="1:13" x14ac:dyDescent="0.3">
      <c r="A87" s="68" t="s">
        <v>45</v>
      </c>
      <c r="B87" s="32"/>
      <c r="C87" s="10"/>
      <c r="D87" s="32">
        <v>269.26</v>
      </c>
      <c r="E87" s="32">
        <v>273.27999999999997</v>
      </c>
      <c r="F87" s="5">
        <f t="shared" si="2"/>
        <v>4.0199999999999818</v>
      </c>
      <c r="G87" s="33"/>
      <c r="H87" s="5"/>
      <c r="I87" s="5"/>
      <c r="J87" s="7">
        <f t="shared" si="3"/>
        <v>14.393249999999936</v>
      </c>
    </row>
    <row r="88" spans="1:13" x14ac:dyDescent="0.3">
      <c r="A88" s="68" t="s">
        <v>46</v>
      </c>
      <c r="B88" s="32"/>
      <c r="C88" s="10"/>
      <c r="D88" s="32">
        <v>464.65</v>
      </c>
      <c r="E88" s="32">
        <v>469.51</v>
      </c>
      <c r="F88" s="5">
        <f t="shared" si="2"/>
        <v>4.8600000000000136</v>
      </c>
      <c r="G88" s="33"/>
      <c r="H88" s="5"/>
      <c r="I88" s="5"/>
      <c r="J88" s="7">
        <f t="shared" si="3"/>
        <v>17.400794776119454</v>
      </c>
    </row>
    <row r="89" spans="1:13" x14ac:dyDescent="0.3">
      <c r="A89" s="68" t="s">
        <v>47</v>
      </c>
      <c r="B89" s="32"/>
      <c r="C89" s="10"/>
      <c r="D89" s="32">
        <v>148.43</v>
      </c>
      <c r="E89" s="32">
        <v>155.02000000000001</v>
      </c>
      <c r="F89" s="5">
        <f t="shared" si="2"/>
        <v>6.5900000000000034</v>
      </c>
      <c r="G89" s="33"/>
      <c r="H89" s="5"/>
      <c r="I89" s="5"/>
      <c r="J89" s="7">
        <f t="shared" si="3"/>
        <v>23.594904850746282</v>
      </c>
    </row>
    <row r="90" spans="1:13" x14ac:dyDescent="0.3">
      <c r="A90" s="68" t="s">
        <v>48</v>
      </c>
      <c r="B90" s="32"/>
      <c r="C90" s="10"/>
      <c r="D90" s="32">
        <v>435.92</v>
      </c>
      <c r="E90" s="32">
        <v>442.5</v>
      </c>
      <c r="F90" s="5">
        <f t="shared" si="2"/>
        <v>6.5799999999999841</v>
      </c>
      <c r="G90" s="33"/>
      <c r="H90" s="5"/>
      <c r="I90" s="5"/>
      <c r="J90" s="7">
        <f t="shared" si="3"/>
        <v>23.559100746268602</v>
      </c>
    </row>
    <row r="91" spans="1:13" x14ac:dyDescent="0.3">
      <c r="A91" s="68" t="s">
        <v>49</v>
      </c>
      <c r="B91" s="32"/>
      <c r="C91" s="10"/>
      <c r="D91" s="32">
        <v>535.86</v>
      </c>
      <c r="E91" s="32">
        <v>543.53</v>
      </c>
      <c r="F91" s="5">
        <f t="shared" si="2"/>
        <v>7.6699999999999591</v>
      </c>
      <c r="G91" s="33"/>
      <c r="H91" s="5"/>
      <c r="I91" s="5"/>
      <c r="J91" s="7">
        <f t="shared" si="3"/>
        <v>27.461748134328214</v>
      </c>
    </row>
    <row r="92" spans="1:13" x14ac:dyDescent="0.3">
      <c r="A92" s="68" t="s">
        <v>50</v>
      </c>
      <c r="B92" s="32"/>
      <c r="C92" s="10"/>
      <c r="D92" s="32">
        <v>669.84</v>
      </c>
      <c r="E92" s="32">
        <v>690.61</v>
      </c>
      <c r="F92" s="5">
        <f t="shared" si="2"/>
        <v>20.769999999999982</v>
      </c>
      <c r="G92" s="33"/>
      <c r="H92" s="5"/>
      <c r="I92" s="5"/>
      <c r="J92" s="7">
        <f t="shared" si="3"/>
        <v>74.365124999999949</v>
      </c>
    </row>
    <row r="93" spans="1:13" x14ac:dyDescent="0.3">
      <c r="A93" s="68" t="s">
        <v>51</v>
      </c>
      <c r="B93" s="32"/>
      <c r="C93" s="10"/>
      <c r="D93" s="32">
        <v>275.37</v>
      </c>
      <c r="E93" s="32">
        <v>281.47000000000003</v>
      </c>
      <c r="F93" s="5">
        <f t="shared" si="2"/>
        <v>6.1000000000000227</v>
      </c>
      <c r="G93" s="33"/>
      <c r="H93" s="5"/>
      <c r="I93" s="5"/>
      <c r="J93" s="7">
        <f t="shared" si="3"/>
        <v>21.840503731343368</v>
      </c>
    </row>
    <row r="94" spans="1:13" x14ac:dyDescent="0.3">
      <c r="A94" s="68" t="s">
        <v>52</v>
      </c>
      <c r="B94" s="32"/>
      <c r="C94" s="10"/>
      <c r="D94" s="32">
        <v>213.2</v>
      </c>
      <c r="E94" s="32">
        <v>215.56</v>
      </c>
      <c r="F94" s="5">
        <f t="shared" si="2"/>
        <v>2.3600000000000136</v>
      </c>
      <c r="G94" s="33"/>
      <c r="H94" s="5"/>
      <c r="I94" s="5"/>
      <c r="J94" s="7">
        <f t="shared" si="3"/>
        <v>8.4497686567164685</v>
      </c>
    </row>
    <row r="95" spans="1:13" x14ac:dyDescent="0.3">
      <c r="A95" s="68" t="s">
        <v>120</v>
      </c>
      <c r="B95" s="32"/>
      <c r="C95" s="10"/>
      <c r="D95" s="32">
        <v>841.4</v>
      </c>
      <c r="E95" s="32">
        <v>856.61</v>
      </c>
      <c r="F95" s="5">
        <f t="shared" si="2"/>
        <v>15.210000000000036</v>
      </c>
      <c r="G95" s="33"/>
      <c r="H95" s="5"/>
      <c r="I95" s="5"/>
      <c r="J95" s="7">
        <f t="shared" si="3"/>
        <v>54.458042910447901</v>
      </c>
    </row>
    <row r="96" spans="1:13" x14ac:dyDescent="0.3">
      <c r="A96" s="68" t="s">
        <v>53</v>
      </c>
      <c r="B96" s="32"/>
      <c r="C96" s="10"/>
      <c r="D96" s="32">
        <v>339.4</v>
      </c>
      <c r="E96" s="32">
        <v>348.56</v>
      </c>
      <c r="F96" s="5">
        <f t="shared" si="2"/>
        <v>9.160000000000025</v>
      </c>
      <c r="G96" s="33"/>
      <c r="H96" s="5"/>
      <c r="I96" s="5"/>
      <c r="J96" s="7">
        <f t="shared" si="3"/>
        <v>32.796559701492633</v>
      </c>
    </row>
    <row r="97" spans="1:12" x14ac:dyDescent="0.3">
      <c r="A97" s="68" t="s">
        <v>121</v>
      </c>
      <c r="B97" s="32"/>
      <c r="C97" s="10"/>
      <c r="D97" s="32">
        <v>221.28</v>
      </c>
      <c r="E97" s="32">
        <v>225.41</v>
      </c>
      <c r="F97" s="5">
        <f t="shared" ref="F97:F151" si="4">+E97-D97</f>
        <v>4.1299999999999955</v>
      </c>
      <c r="G97" s="33"/>
      <c r="H97" s="5"/>
      <c r="I97" s="5"/>
      <c r="J97" s="7">
        <f t="shared" si="3"/>
        <v>14.787095149253716</v>
      </c>
    </row>
    <row r="98" spans="1:12" x14ac:dyDescent="0.3">
      <c r="A98" s="68" t="s">
        <v>54</v>
      </c>
      <c r="B98" s="32"/>
      <c r="C98" s="10"/>
      <c r="D98" s="32">
        <v>211.42</v>
      </c>
      <c r="E98" s="32">
        <v>215.8</v>
      </c>
      <c r="F98" s="5">
        <f t="shared" si="4"/>
        <v>4.3800000000000239</v>
      </c>
      <c r="G98" s="33"/>
      <c r="H98" s="5"/>
      <c r="I98" s="5"/>
      <c r="J98" s="7">
        <f t="shared" si="3"/>
        <v>15.682197761194118</v>
      </c>
    </row>
    <row r="99" spans="1:12" x14ac:dyDescent="0.3">
      <c r="A99" s="68" t="s">
        <v>55</v>
      </c>
      <c r="B99" s="32"/>
      <c r="C99" s="10"/>
      <c r="D99" s="32">
        <v>303.35000000000002</v>
      </c>
      <c r="E99" s="32">
        <v>307.89</v>
      </c>
      <c r="F99" s="5">
        <f t="shared" si="4"/>
        <v>4.5399999999999636</v>
      </c>
      <c r="G99" s="33"/>
      <c r="H99" s="5"/>
      <c r="I99" s="5"/>
      <c r="J99" s="7">
        <f t="shared" si="3"/>
        <v>16.255063432835694</v>
      </c>
    </row>
    <row r="100" spans="1:12" x14ac:dyDescent="0.3">
      <c r="A100" s="68" t="s">
        <v>122</v>
      </c>
      <c r="B100" s="32"/>
      <c r="C100" s="10"/>
      <c r="D100" s="32">
        <v>495.68</v>
      </c>
      <c r="E100" s="32">
        <v>515.9</v>
      </c>
      <c r="F100" s="5">
        <f t="shared" si="4"/>
        <v>20.21999999999997</v>
      </c>
      <c r="G100" s="33"/>
      <c r="H100" s="5"/>
      <c r="I100" s="5"/>
      <c r="J100" s="7">
        <f t="shared" si="3"/>
        <v>72.395899253731244</v>
      </c>
      <c r="L100">
        <v>62</v>
      </c>
    </row>
    <row r="101" spans="1:12" x14ac:dyDescent="0.3">
      <c r="A101" s="68" t="s">
        <v>56</v>
      </c>
      <c r="B101" s="32"/>
      <c r="C101" s="10"/>
      <c r="D101" s="32">
        <v>326.12</v>
      </c>
      <c r="E101" s="32">
        <v>331.01</v>
      </c>
      <c r="F101" s="5">
        <f t="shared" si="4"/>
        <v>4.8899999999999864</v>
      </c>
      <c r="G101" s="33"/>
      <c r="H101" s="5"/>
      <c r="I101" s="5"/>
      <c r="J101" s="7">
        <f t="shared" si="3"/>
        <v>17.50820708955219</v>
      </c>
      <c r="L101">
        <v>20</v>
      </c>
    </row>
    <row r="102" spans="1:12" x14ac:dyDescent="0.3">
      <c r="A102" s="66" t="s">
        <v>57</v>
      </c>
      <c r="B102" s="32"/>
      <c r="C102" s="10"/>
      <c r="D102" s="32">
        <v>461.97</v>
      </c>
      <c r="E102" s="32">
        <v>469.33</v>
      </c>
      <c r="F102" s="5">
        <f t="shared" si="4"/>
        <v>7.3599999999999568</v>
      </c>
      <c r="G102" s="33"/>
      <c r="H102" s="5"/>
      <c r="I102" s="5"/>
      <c r="J102" s="7">
        <f t="shared" si="3"/>
        <v>26.351820895522238</v>
      </c>
    </row>
    <row r="103" spans="1:12" x14ac:dyDescent="0.3">
      <c r="A103" s="66" t="s">
        <v>58</v>
      </c>
      <c r="B103" s="32"/>
      <c r="C103" s="10"/>
      <c r="D103" s="32">
        <v>6.93</v>
      </c>
      <c r="E103" s="32">
        <v>6.93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2" x14ac:dyDescent="0.3">
      <c r="A104" s="68" t="s">
        <v>59</v>
      </c>
      <c r="B104" s="32"/>
      <c r="C104" s="10"/>
      <c r="D104" s="32">
        <v>1219.42</v>
      </c>
      <c r="E104" s="32">
        <v>1233.49</v>
      </c>
      <c r="F104" s="5">
        <f t="shared" si="4"/>
        <v>14.069999999999936</v>
      </c>
      <c r="G104" s="33"/>
      <c r="H104" s="5"/>
      <c r="I104" s="5"/>
      <c r="J104" s="7">
        <f t="shared" si="3"/>
        <v>50.376374999999776</v>
      </c>
    </row>
    <row r="105" spans="1:12" x14ac:dyDescent="0.3">
      <c r="A105" s="68" t="s">
        <v>60</v>
      </c>
      <c r="B105" s="32"/>
      <c r="C105" s="10"/>
      <c r="D105" s="32">
        <v>236.74</v>
      </c>
      <c r="E105" s="32">
        <v>242.46</v>
      </c>
      <c r="F105" s="5">
        <f t="shared" si="4"/>
        <v>5.7199999999999989</v>
      </c>
      <c r="G105" s="33"/>
      <c r="H105" s="5"/>
      <c r="I105" s="5"/>
      <c r="J105" s="7">
        <f t="shared" si="3"/>
        <v>20.47994776119403</v>
      </c>
    </row>
    <row r="106" spans="1:12" x14ac:dyDescent="0.3">
      <c r="A106" s="68" t="s">
        <v>61</v>
      </c>
      <c r="B106" s="32"/>
      <c r="C106" s="10"/>
      <c r="D106" s="32">
        <v>280.24</v>
      </c>
      <c r="E106" s="32">
        <v>285.24</v>
      </c>
      <c r="F106" s="5">
        <f t="shared" si="4"/>
        <v>5</v>
      </c>
      <c r="G106" s="33"/>
      <c r="H106" s="5"/>
      <c r="I106" s="5"/>
      <c r="J106" s="7">
        <f t="shared" si="3"/>
        <v>17.902052238805972</v>
      </c>
    </row>
    <row r="107" spans="1:12" x14ac:dyDescent="0.3">
      <c r="A107" s="68" t="s">
        <v>62</v>
      </c>
      <c r="B107" s="32"/>
      <c r="C107" s="10"/>
      <c r="D107" s="32">
        <v>860.83</v>
      </c>
      <c r="E107" s="32">
        <v>861.5</v>
      </c>
      <c r="F107" s="5">
        <f t="shared" si="4"/>
        <v>0.66999999999995907</v>
      </c>
      <c r="G107" s="33"/>
      <c r="H107" s="5"/>
      <c r="I107" s="5"/>
      <c r="J107" s="7">
        <f t="shared" si="3"/>
        <v>2.3988749999998538</v>
      </c>
    </row>
    <row r="108" spans="1:12" x14ac:dyDescent="0.3">
      <c r="A108" s="68" t="s">
        <v>63</v>
      </c>
      <c r="B108" s="32"/>
      <c r="C108" s="10"/>
      <c r="D108" s="32">
        <v>445.38</v>
      </c>
      <c r="E108" s="32">
        <v>448.04</v>
      </c>
      <c r="F108" s="5">
        <f t="shared" si="4"/>
        <v>2.660000000000025</v>
      </c>
      <c r="G108" s="33"/>
      <c r="H108" s="5"/>
      <c r="I108" s="5"/>
      <c r="J108" s="7">
        <f t="shared" si="3"/>
        <v>9.5238917910448659</v>
      </c>
    </row>
    <row r="109" spans="1:12" x14ac:dyDescent="0.3">
      <c r="A109" s="68" t="s">
        <v>123</v>
      </c>
      <c r="B109" s="32"/>
      <c r="C109" s="10"/>
      <c r="D109" s="32">
        <v>302.77</v>
      </c>
      <c r="E109" s="32">
        <v>315.11</v>
      </c>
      <c r="F109" s="5">
        <f t="shared" si="4"/>
        <v>12.340000000000032</v>
      </c>
      <c r="G109" s="33"/>
      <c r="H109" s="5"/>
      <c r="I109" s="5"/>
      <c r="J109" s="7">
        <f t="shared" si="3"/>
        <v>44.182264925373254</v>
      </c>
    </row>
    <row r="110" spans="1:12" x14ac:dyDescent="0.3">
      <c r="A110" s="68" t="s">
        <v>64</v>
      </c>
      <c r="B110" s="32"/>
      <c r="C110" s="10"/>
      <c r="D110" s="32">
        <v>210.38</v>
      </c>
      <c r="E110" s="32">
        <v>217.13</v>
      </c>
      <c r="F110" s="5">
        <f t="shared" si="4"/>
        <v>6.75</v>
      </c>
      <c r="G110" s="33"/>
      <c r="H110" s="5"/>
      <c r="I110" s="5"/>
      <c r="J110" s="7">
        <f t="shared" si="3"/>
        <v>24.167770522388061</v>
      </c>
      <c r="K110" s="149"/>
    </row>
    <row r="111" spans="1:12" x14ac:dyDescent="0.3">
      <c r="A111" s="68" t="s">
        <v>65</v>
      </c>
      <c r="B111" s="32"/>
      <c r="C111" s="10"/>
      <c r="D111" s="32">
        <v>481.85</v>
      </c>
      <c r="E111" s="32">
        <v>494.13</v>
      </c>
      <c r="F111" s="5">
        <f t="shared" si="4"/>
        <v>12.279999999999973</v>
      </c>
      <c r="G111" s="33"/>
      <c r="H111" s="5"/>
      <c r="I111" s="5"/>
      <c r="J111" s="7">
        <f t="shared" si="3"/>
        <v>43.96744029850737</v>
      </c>
    </row>
    <row r="112" spans="1:12" x14ac:dyDescent="0.3">
      <c r="A112" s="68" t="s">
        <v>66</v>
      </c>
      <c r="B112" s="32"/>
      <c r="C112" s="10"/>
      <c r="D112" s="32">
        <v>158.61000000000001</v>
      </c>
      <c r="E112" s="32">
        <v>170.64</v>
      </c>
      <c r="F112" s="5">
        <f t="shared" si="4"/>
        <v>12.029999999999973</v>
      </c>
      <c r="G112" s="33"/>
      <c r="H112" s="5"/>
      <c r="I112" s="5"/>
      <c r="J112" s="7">
        <f t="shared" si="3"/>
        <v>43.072337686567074</v>
      </c>
    </row>
    <row r="113" spans="1:10" x14ac:dyDescent="0.3">
      <c r="A113" s="68" t="s">
        <v>124</v>
      </c>
      <c r="B113" s="32"/>
      <c r="C113" s="10"/>
      <c r="D113" s="32">
        <v>112.9</v>
      </c>
      <c r="E113" s="32">
        <v>114.89</v>
      </c>
      <c r="F113" s="5">
        <f t="shared" si="4"/>
        <v>1.9899999999999949</v>
      </c>
      <c r="G113" s="33"/>
      <c r="H113" s="5"/>
      <c r="I113" s="5"/>
      <c r="J113" s="7">
        <f t="shared" si="3"/>
        <v>7.125016791044759</v>
      </c>
    </row>
    <row r="114" spans="1:10" x14ac:dyDescent="0.3">
      <c r="A114" s="68" t="s">
        <v>67</v>
      </c>
      <c r="B114" s="32"/>
      <c r="C114" s="10"/>
      <c r="D114" s="32">
        <v>206.41</v>
      </c>
      <c r="E114" s="32">
        <v>212.94</v>
      </c>
      <c r="F114" s="5">
        <f t="shared" si="4"/>
        <v>6.5300000000000011</v>
      </c>
      <c r="G114" s="33"/>
      <c r="H114" s="5"/>
      <c r="I114" s="5"/>
      <c r="J114" s="7">
        <f t="shared" si="3"/>
        <v>23.380080223880604</v>
      </c>
    </row>
    <row r="115" spans="1:10" x14ac:dyDescent="0.3">
      <c r="A115" s="51" t="s">
        <v>68</v>
      </c>
      <c r="B115" s="32"/>
      <c r="C115" s="51"/>
      <c r="D115" s="9">
        <v>429.3</v>
      </c>
      <c r="E115" s="9">
        <v>440.73</v>
      </c>
      <c r="F115" s="5">
        <f t="shared" si="4"/>
        <v>11.430000000000007</v>
      </c>
      <c r="G115" s="33"/>
      <c r="H115" s="5"/>
      <c r="I115" s="5"/>
      <c r="J115" s="7">
        <f t="shared" si="3"/>
        <v>40.924091417910475</v>
      </c>
    </row>
    <row r="116" spans="1:10" x14ac:dyDescent="0.3">
      <c r="A116" s="68" t="s">
        <v>125</v>
      </c>
      <c r="B116" s="32"/>
      <c r="C116" s="10"/>
      <c r="D116" s="32">
        <v>505.52</v>
      </c>
      <c r="E116" s="32">
        <v>514.78</v>
      </c>
      <c r="F116" s="5">
        <f t="shared" si="4"/>
        <v>9.2599999999999909</v>
      </c>
      <c r="G116" s="33"/>
      <c r="H116" s="5"/>
      <c r="I116" s="5"/>
      <c r="J116" s="7">
        <f t="shared" si="3"/>
        <v>33.154600746268628</v>
      </c>
    </row>
    <row r="117" spans="1:10" x14ac:dyDescent="0.3">
      <c r="A117" s="68" t="s">
        <v>126</v>
      </c>
      <c r="B117" s="9"/>
      <c r="C117" s="10"/>
      <c r="D117" s="32">
        <v>215.17</v>
      </c>
      <c r="E117" s="32">
        <v>215.17</v>
      </c>
      <c r="F117" s="5">
        <f t="shared" si="4"/>
        <v>0</v>
      </c>
      <c r="G117" s="33"/>
      <c r="H117" s="5"/>
      <c r="I117" s="5"/>
      <c r="J117" s="7">
        <f t="shared" si="3"/>
        <v>0</v>
      </c>
    </row>
    <row r="118" spans="1:10" x14ac:dyDescent="0.3">
      <c r="A118" s="68" t="s">
        <v>69</v>
      </c>
      <c r="B118" s="32"/>
      <c r="C118" s="10"/>
      <c r="D118" s="32">
        <v>196.23</v>
      </c>
      <c r="E118" s="32">
        <v>220.2</v>
      </c>
      <c r="F118" s="5">
        <f t="shared" si="4"/>
        <v>23.97</v>
      </c>
      <c r="G118" s="33"/>
      <c r="H118" s="5"/>
      <c r="I118" s="5"/>
      <c r="J118" s="7">
        <f t="shared" si="3"/>
        <v>85.822438432835824</v>
      </c>
    </row>
    <row r="119" spans="1:10" x14ac:dyDescent="0.3">
      <c r="A119" s="68" t="s">
        <v>127</v>
      </c>
      <c r="B119" s="32"/>
      <c r="C119" s="10"/>
      <c r="D119" s="32">
        <v>542.92999999999995</v>
      </c>
      <c r="E119" s="32">
        <v>547.22</v>
      </c>
      <c r="F119" s="5">
        <f t="shared" si="4"/>
        <v>4.2900000000000773</v>
      </c>
      <c r="G119" s="33"/>
      <c r="H119" s="5"/>
      <c r="I119" s="5"/>
      <c r="J119" s="7">
        <f t="shared" si="3"/>
        <v>15.3599608208958</v>
      </c>
    </row>
    <row r="120" spans="1:10" x14ac:dyDescent="0.3">
      <c r="A120" s="68" t="s">
        <v>128</v>
      </c>
      <c r="B120" s="32"/>
      <c r="C120" s="10"/>
      <c r="D120" s="32">
        <v>491.61</v>
      </c>
      <c r="E120" s="32">
        <v>498.54</v>
      </c>
      <c r="F120" s="5">
        <f t="shared" si="4"/>
        <v>6.9300000000000068</v>
      </c>
      <c r="G120" s="33"/>
      <c r="H120" s="5"/>
      <c r="I120" s="5"/>
      <c r="J120" s="7">
        <f t="shared" si="3"/>
        <v>24.812244402985101</v>
      </c>
    </row>
    <row r="121" spans="1:10" x14ac:dyDescent="0.3">
      <c r="A121" s="68" t="s">
        <v>129</v>
      </c>
      <c r="B121" s="32"/>
      <c r="C121" s="10"/>
      <c r="D121" s="32">
        <v>300.94</v>
      </c>
      <c r="E121" s="32">
        <v>301.94</v>
      </c>
      <c r="F121" s="5">
        <f t="shared" si="4"/>
        <v>1</v>
      </c>
      <c r="G121" s="33"/>
      <c r="H121" s="5"/>
      <c r="I121" s="5"/>
      <c r="J121" s="7">
        <f t="shared" si="3"/>
        <v>3.5804104477611944</v>
      </c>
    </row>
    <row r="122" spans="1:10" x14ac:dyDescent="0.3">
      <c r="A122" s="68" t="s">
        <v>70</v>
      </c>
      <c r="B122" s="32"/>
      <c r="C122" s="10"/>
      <c r="D122" s="32">
        <v>143.12</v>
      </c>
      <c r="E122" s="32">
        <v>145.13</v>
      </c>
      <c r="F122" s="5">
        <f t="shared" si="4"/>
        <v>2.0099999999999909</v>
      </c>
      <c r="G122" s="33"/>
      <c r="H122" s="5"/>
      <c r="I122" s="5"/>
      <c r="J122" s="7">
        <f t="shared" si="3"/>
        <v>7.1966249999999681</v>
      </c>
    </row>
    <row r="123" spans="1:10" x14ac:dyDescent="0.3">
      <c r="A123" s="68" t="s">
        <v>71</v>
      </c>
      <c r="B123" s="32"/>
      <c r="C123" s="10"/>
      <c r="D123" s="32">
        <v>404.36</v>
      </c>
      <c r="E123" s="32">
        <v>407.77</v>
      </c>
      <c r="F123" s="5">
        <f t="shared" si="4"/>
        <v>3.4099999999999682</v>
      </c>
      <c r="G123" s="33"/>
      <c r="H123" s="5"/>
      <c r="I123" s="5"/>
      <c r="J123" s="7">
        <f t="shared" si="3"/>
        <v>12.209199626865558</v>
      </c>
    </row>
    <row r="124" spans="1:10" x14ac:dyDescent="0.3">
      <c r="A124" s="68" t="s">
        <v>130</v>
      </c>
      <c r="B124" s="32"/>
      <c r="C124" s="10"/>
      <c r="D124" s="32">
        <v>180.79</v>
      </c>
      <c r="E124" s="32">
        <v>186.25</v>
      </c>
      <c r="F124" s="5">
        <f t="shared" si="4"/>
        <v>5.460000000000008</v>
      </c>
      <c r="G124" s="33"/>
      <c r="H124" s="5"/>
      <c r="I124" s="5"/>
      <c r="J124" s="7">
        <f t="shared" si="3"/>
        <v>19.54904104477615</v>
      </c>
    </row>
    <row r="125" spans="1:10" x14ac:dyDescent="0.3">
      <c r="A125" s="68" t="s">
        <v>131</v>
      </c>
      <c r="B125" s="32"/>
      <c r="C125" s="10"/>
      <c r="D125" s="32">
        <v>94.4</v>
      </c>
      <c r="E125" s="32">
        <v>98.26</v>
      </c>
      <c r="F125" s="5">
        <f t="shared" si="4"/>
        <v>3.8599999999999994</v>
      </c>
      <c r="G125" s="33"/>
      <c r="H125" s="5"/>
      <c r="I125" s="5"/>
      <c r="J125" s="7">
        <f t="shared" si="3"/>
        <v>13.820384328358209</v>
      </c>
    </row>
    <row r="126" spans="1:10" x14ac:dyDescent="0.3">
      <c r="A126" s="68" t="s">
        <v>72</v>
      </c>
      <c r="B126" s="32"/>
      <c r="C126" s="10"/>
      <c r="D126" s="32">
        <v>150.5</v>
      </c>
      <c r="E126" s="32">
        <v>150.9</v>
      </c>
      <c r="F126" s="5">
        <f t="shared" si="4"/>
        <v>0.40000000000000568</v>
      </c>
      <c r="G126" s="33"/>
      <c r="H126" s="5"/>
      <c r="I126" s="5"/>
      <c r="J126" s="7">
        <f t="shared" si="3"/>
        <v>1.4321641791044981</v>
      </c>
    </row>
    <row r="127" spans="1:10" x14ac:dyDescent="0.3">
      <c r="A127" s="68" t="s">
        <v>73</v>
      </c>
      <c r="B127" s="32"/>
      <c r="C127" s="10"/>
      <c r="D127" s="32">
        <v>684.98</v>
      </c>
      <c r="E127" s="32">
        <v>694.74</v>
      </c>
      <c r="F127" s="5">
        <f t="shared" si="4"/>
        <v>9.7599999999999909</v>
      </c>
      <c r="G127" s="33"/>
      <c r="H127" s="5"/>
      <c r="I127" s="5"/>
      <c r="J127" s="7">
        <f t="shared" si="3"/>
        <v>34.944805970149226</v>
      </c>
    </row>
    <row r="128" spans="1:10" x14ac:dyDescent="0.3">
      <c r="A128" s="68" t="s">
        <v>74</v>
      </c>
      <c r="B128" s="32"/>
      <c r="C128" s="10"/>
      <c r="D128" s="32">
        <v>405.47</v>
      </c>
      <c r="E128" s="32">
        <v>412.19</v>
      </c>
      <c r="F128" s="5">
        <f t="shared" si="4"/>
        <v>6.7199999999999704</v>
      </c>
      <c r="G128" s="33"/>
      <c r="H128" s="5"/>
      <c r="I128" s="5"/>
      <c r="J128" s="7">
        <f t="shared" si="3"/>
        <v>24.060358208955122</v>
      </c>
    </row>
    <row r="129" spans="1:10" x14ac:dyDescent="0.3">
      <c r="A129" s="68" t="s">
        <v>132</v>
      </c>
      <c r="B129" s="32"/>
      <c r="C129" s="10"/>
      <c r="D129" s="32">
        <v>94.35</v>
      </c>
      <c r="E129" s="32">
        <v>99.57</v>
      </c>
      <c r="F129" s="5">
        <f t="shared" si="4"/>
        <v>5.2199999999999989</v>
      </c>
      <c r="G129" s="33"/>
      <c r="H129" s="5"/>
      <c r="I129" s="5"/>
      <c r="J129" s="7">
        <f t="shared" si="3"/>
        <v>18.689742537313432</v>
      </c>
    </row>
    <row r="130" spans="1:10" x14ac:dyDescent="0.3">
      <c r="A130" s="68" t="s">
        <v>133</v>
      </c>
      <c r="B130" s="32"/>
      <c r="C130" s="10"/>
      <c r="D130" s="32">
        <v>185.97</v>
      </c>
      <c r="E130" s="32">
        <v>188.35</v>
      </c>
      <c r="F130" s="5">
        <f t="shared" si="4"/>
        <v>2.3799999999999955</v>
      </c>
      <c r="G130" s="33"/>
      <c r="H130" s="5"/>
      <c r="I130" s="5"/>
      <c r="J130" s="7">
        <f t="shared" si="3"/>
        <v>8.5213768656716269</v>
      </c>
    </row>
    <row r="131" spans="1:10" x14ac:dyDescent="0.3">
      <c r="A131" s="68" t="s">
        <v>75</v>
      </c>
      <c r="B131" s="32"/>
      <c r="C131" s="10"/>
      <c r="D131" s="32">
        <v>236.23</v>
      </c>
      <c r="E131" s="32">
        <v>240.17</v>
      </c>
      <c r="F131" s="5">
        <f t="shared" si="4"/>
        <v>3.9399999999999977</v>
      </c>
      <c r="G131" s="33"/>
      <c r="H131" s="5"/>
      <c r="I131" s="5"/>
      <c r="J131" s="7">
        <f t="shared" si="3"/>
        <v>14.106817164179098</v>
      </c>
    </row>
    <row r="132" spans="1:10" x14ac:dyDescent="0.3">
      <c r="A132" s="68" t="s">
        <v>134</v>
      </c>
      <c r="B132" s="32"/>
      <c r="C132" s="10"/>
      <c r="D132" s="32">
        <v>253.23</v>
      </c>
      <c r="E132" s="32">
        <v>262.7</v>
      </c>
      <c r="F132" s="5">
        <f t="shared" si="4"/>
        <v>9.4699999999999989</v>
      </c>
      <c r="G132" s="33"/>
      <c r="H132" s="5"/>
      <c r="I132" s="5"/>
      <c r="J132" s="7">
        <f t="shared" si="3"/>
        <v>33.906486940298507</v>
      </c>
    </row>
    <row r="133" spans="1:10" x14ac:dyDescent="0.3">
      <c r="A133" s="68" t="s">
        <v>135</v>
      </c>
      <c r="B133" s="32"/>
      <c r="C133" s="10"/>
      <c r="D133" s="32">
        <v>285.79000000000002</v>
      </c>
      <c r="E133" s="32">
        <v>287.86</v>
      </c>
      <c r="F133" s="5">
        <f t="shared" si="4"/>
        <v>2.0699999999999932</v>
      </c>
      <c r="G133" s="33"/>
      <c r="H133" s="5"/>
      <c r="I133" s="5"/>
      <c r="J133" s="7">
        <f t="shared" si="3"/>
        <v>7.4114496268656485</v>
      </c>
    </row>
    <row r="134" spans="1:10" x14ac:dyDescent="0.3">
      <c r="A134" s="68" t="s">
        <v>76</v>
      </c>
      <c r="B134" s="32"/>
      <c r="C134" s="10"/>
      <c r="D134" s="32">
        <v>87.15</v>
      </c>
      <c r="E134" s="32">
        <v>87.15</v>
      </c>
      <c r="F134" s="5">
        <f t="shared" si="4"/>
        <v>0</v>
      </c>
      <c r="G134" s="33"/>
      <c r="H134" s="5"/>
      <c r="I134" s="5"/>
      <c r="J134" s="7">
        <f t="shared" si="3"/>
        <v>0</v>
      </c>
    </row>
    <row r="135" spans="1:10" x14ac:dyDescent="0.3">
      <c r="A135" s="68" t="s">
        <v>136</v>
      </c>
      <c r="B135" s="32"/>
      <c r="C135" s="10"/>
      <c r="D135" s="32">
        <v>513.26</v>
      </c>
      <c r="E135" s="32">
        <v>533.30999999999995</v>
      </c>
      <c r="F135" s="5">
        <v>15.05</v>
      </c>
      <c r="G135" s="33"/>
      <c r="H135" s="5"/>
      <c r="I135" s="5"/>
      <c r="J135" s="7">
        <f t="shared" si="3"/>
        <v>53.88517723880598</v>
      </c>
    </row>
    <row r="136" spans="1:10" x14ac:dyDescent="0.3">
      <c r="A136" s="68" t="s">
        <v>137</v>
      </c>
      <c r="B136" s="32"/>
      <c r="C136" s="10"/>
      <c r="D136" s="32">
        <v>213.25</v>
      </c>
      <c r="E136" s="32">
        <v>219.05</v>
      </c>
      <c r="F136" s="5">
        <v>4.8</v>
      </c>
      <c r="G136" s="33"/>
      <c r="H136" s="5"/>
      <c r="I136" s="5"/>
      <c r="J136" s="7">
        <f t="shared" si="3"/>
        <v>17.185970149253734</v>
      </c>
    </row>
    <row r="137" spans="1:10" x14ac:dyDescent="0.3">
      <c r="A137" s="68" t="s">
        <v>77</v>
      </c>
      <c r="B137" s="32"/>
      <c r="C137" s="10"/>
      <c r="D137" s="32">
        <v>337.38</v>
      </c>
      <c r="E137" s="32">
        <v>341.44</v>
      </c>
      <c r="F137" s="5">
        <f t="shared" si="4"/>
        <v>4.0600000000000023</v>
      </c>
      <c r="G137" s="33"/>
      <c r="H137" s="5"/>
      <c r="I137" s="5"/>
      <c r="J137" s="7">
        <f t="shared" si="3"/>
        <v>14.536466417910457</v>
      </c>
    </row>
    <row r="138" spans="1:10" x14ac:dyDescent="0.3">
      <c r="A138" s="68" t="s">
        <v>138</v>
      </c>
      <c r="B138" s="32"/>
      <c r="C138" s="10"/>
      <c r="D138" s="32">
        <v>487.88</v>
      </c>
      <c r="E138" s="32">
        <v>494.7</v>
      </c>
      <c r="F138" s="5">
        <f t="shared" si="4"/>
        <v>6.8199999999999932</v>
      </c>
      <c r="G138" s="33"/>
      <c r="H138" s="5"/>
      <c r="I138" s="5"/>
      <c r="J138" s="7">
        <f t="shared" si="3"/>
        <v>24.418399253731323</v>
      </c>
    </row>
    <row r="139" spans="1:10" x14ac:dyDescent="0.3">
      <c r="A139" s="68" t="s">
        <v>78</v>
      </c>
      <c r="B139" s="32"/>
      <c r="C139" s="10"/>
      <c r="D139" s="32">
        <v>578.73</v>
      </c>
      <c r="E139" s="32">
        <v>587.97</v>
      </c>
      <c r="F139" s="5">
        <f t="shared" si="4"/>
        <v>9.2400000000000091</v>
      </c>
      <c r="G139" s="33"/>
      <c r="H139" s="5"/>
      <c r="I139" s="5"/>
      <c r="J139" s="7">
        <f t="shared" si="3"/>
        <v>33.082992537313466</v>
      </c>
    </row>
    <row r="140" spans="1:10" x14ac:dyDescent="0.3">
      <c r="A140" s="68" t="s">
        <v>79</v>
      </c>
      <c r="B140" s="32"/>
      <c r="C140" s="10"/>
      <c r="D140" s="32">
        <v>233.05</v>
      </c>
      <c r="E140" s="32">
        <v>234.91</v>
      </c>
      <c r="F140" s="5">
        <f t="shared" si="4"/>
        <v>1.8599999999999852</v>
      </c>
      <c r="G140" s="33"/>
      <c r="H140" s="5"/>
      <c r="I140" s="5"/>
      <c r="J140" s="7">
        <f t="shared" si="3"/>
        <v>6.6595634328357685</v>
      </c>
    </row>
    <row r="141" spans="1:10" x14ac:dyDescent="0.3">
      <c r="A141" s="68" t="s">
        <v>80</v>
      </c>
      <c r="B141" s="32"/>
      <c r="C141" s="10"/>
      <c r="D141" s="32">
        <v>265.2</v>
      </c>
      <c r="E141" s="32">
        <v>270.98</v>
      </c>
      <c r="F141" s="5">
        <f t="shared" si="4"/>
        <v>5.7800000000000296</v>
      </c>
      <c r="G141" s="33"/>
      <c r="H141" s="5"/>
      <c r="I141" s="5"/>
      <c r="J141" s="7">
        <f t="shared" si="3"/>
        <v>20.69477238805981</v>
      </c>
    </row>
    <row r="142" spans="1:10" x14ac:dyDescent="0.3">
      <c r="A142" s="68" t="s">
        <v>81</v>
      </c>
      <c r="B142" s="32"/>
      <c r="C142" s="10"/>
      <c r="D142" s="32">
        <v>215.49</v>
      </c>
      <c r="E142" s="32">
        <v>215.49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0" x14ac:dyDescent="0.3">
      <c r="A143" s="68" t="s">
        <v>139</v>
      </c>
      <c r="B143" s="32"/>
      <c r="C143" s="10"/>
      <c r="D143" s="32">
        <v>332.39</v>
      </c>
      <c r="E143" s="32">
        <v>340.43</v>
      </c>
      <c r="F143" s="5">
        <f t="shared" si="4"/>
        <v>8.0400000000000205</v>
      </c>
      <c r="G143" s="33"/>
      <c r="H143" s="5"/>
      <c r="I143" s="5"/>
      <c r="J143" s="7">
        <f t="shared" si="3"/>
        <v>28.786500000000075</v>
      </c>
    </row>
    <row r="144" spans="1:10" x14ac:dyDescent="0.3">
      <c r="A144" s="68" t="s">
        <v>82</v>
      </c>
      <c r="B144" s="32"/>
      <c r="C144" s="10"/>
      <c r="D144" s="32">
        <v>300.67</v>
      </c>
      <c r="E144" s="32">
        <v>304.72000000000003</v>
      </c>
      <c r="F144" s="5">
        <f t="shared" si="4"/>
        <v>4.0500000000000114</v>
      </c>
      <c r="G144" s="33"/>
      <c r="H144" s="5"/>
      <c r="I144" s="5"/>
      <c r="J144" s="7">
        <f t="shared" si="3"/>
        <v>14.500662313432878</v>
      </c>
    </row>
    <row r="145" spans="1:13" x14ac:dyDescent="0.3">
      <c r="A145" s="68" t="s">
        <v>140</v>
      </c>
      <c r="B145" s="32"/>
      <c r="C145" s="10"/>
      <c r="D145" s="32">
        <v>204.31</v>
      </c>
      <c r="E145" s="32">
        <v>205.5</v>
      </c>
      <c r="F145" s="5">
        <f t="shared" si="4"/>
        <v>1.1899999999999977</v>
      </c>
      <c r="G145" s="33"/>
      <c r="H145" s="5"/>
      <c r="I145" s="5"/>
      <c r="J145" s="7">
        <f t="shared" si="3"/>
        <v>4.2606884328358134</v>
      </c>
    </row>
    <row r="146" spans="1:13" x14ac:dyDescent="0.3">
      <c r="A146" s="68" t="s">
        <v>141</v>
      </c>
      <c r="B146" s="32"/>
      <c r="C146" s="10"/>
      <c r="D146" s="32">
        <v>173.22</v>
      </c>
      <c r="E146" s="32">
        <v>174.86</v>
      </c>
      <c r="F146" s="5">
        <f t="shared" si="4"/>
        <v>1.6400000000000148</v>
      </c>
      <c r="G146" s="33"/>
      <c r="H146" s="5"/>
      <c r="I146" s="5"/>
      <c r="J146" s="7">
        <f t="shared" si="3"/>
        <v>5.8718731343284114</v>
      </c>
    </row>
    <row r="147" spans="1:13" x14ac:dyDescent="0.3">
      <c r="A147" s="68" t="s">
        <v>142</v>
      </c>
      <c r="B147" s="32"/>
      <c r="C147" s="10"/>
      <c r="D147" s="32">
        <v>624.07000000000005</v>
      </c>
      <c r="E147" s="32">
        <v>638.84</v>
      </c>
      <c r="F147" s="5">
        <f t="shared" si="4"/>
        <v>14.769999999999982</v>
      </c>
      <c r="G147" s="33"/>
      <c r="H147" s="5"/>
      <c r="I147" s="5"/>
      <c r="J147" s="7">
        <f t="shared" si="3"/>
        <v>52.882662313432775</v>
      </c>
    </row>
    <row r="148" spans="1:13" x14ac:dyDescent="0.3">
      <c r="A148" s="68" t="s">
        <v>143</v>
      </c>
      <c r="B148" s="32"/>
      <c r="C148" s="10"/>
      <c r="D148" s="32">
        <v>283.77999999999997</v>
      </c>
      <c r="E148" s="32">
        <v>290.33999999999997</v>
      </c>
      <c r="F148" s="5">
        <f t="shared" si="4"/>
        <v>6.5600000000000023</v>
      </c>
      <c r="G148" s="33"/>
      <c r="H148" s="5"/>
      <c r="I148" s="5"/>
      <c r="J148" s="7">
        <f t="shared" ref="J148:J151" si="5">+F148*H$5</f>
        <v>23.487492537313443</v>
      </c>
    </row>
    <row r="149" spans="1:13" x14ac:dyDescent="0.3">
      <c r="A149" s="68" t="s">
        <v>83</v>
      </c>
      <c r="B149" s="32"/>
      <c r="C149" s="10"/>
      <c r="D149" s="32">
        <v>279.54000000000002</v>
      </c>
      <c r="E149" s="32">
        <v>280.58999999999997</v>
      </c>
      <c r="F149" s="5">
        <f t="shared" si="4"/>
        <v>1.0499999999999545</v>
      </c>
      <c r="G149" s="33"/>
      <c r="H149" s="5"/>
      <c r="I149" s="5"/>
      <c r="J149" s="7">
        <f t="shared" si="5"/>
        <v>3.7594309701490913</v>
      </c>
    </row>
    <row r="150" spans="1:13" x14ac:dyDescent="0.3">
      <c r="A150" s="68" t="s">
        <v>144</v>
      </c>
      <c r="B150" s="32"/>
      <c r="C150" s="10"/>
      <c r="D150" s="32">
        <v>1290.1600000000001</v>
      </c>
      <c r="E150" s="32">
        <v>1315.2</v>
      </c>
      <c r="F150" s="5">
        <f t="shared" si="4"/>
        <v>25.039999999999964</v>
      </c>
      <c r="G150" s="33"/>
      <c r="H150" s="5"/>
      <c r="I150" s="5"/>
      <c r="J150" s="7">
        <f t="shared" si="5"/>
        <v>89.653477611940176</v>
      </c>
    </row>
    <row r="151" spans="1:13" x14ac:dyDescent="0.3">
      <c r="A151" s="68" t="s">
        <v>145</v>
      </c>
      <c r="B151" s="32"/>
      <c r="C151" s="10"/>
      <c r="D151" s="32">
        <v>653.97</v>
      </c>
      <c r="E151" s="32">
        <v>669.11</v>
      </c>
      <c r="F151" s="5">
        <f t="shared" si="4"/>
        <v>15.139999999999986</v>
      </c>
      <c r="G151" s="33"/>
      <c r="H151" s="5"/>
      <c r="I151" s="5"/>
      <c r="J151" s="7">
        <f t="shared" si="5"/>
        <v>54.207414179104433</v>
      </c>
    </row>
    <row r="152" spans="1:13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2463.1018170398002</v>
      </c>
      <c r="K152" s="56">
        <f>SUM(J83:J151)</f>
        <v>1700.587550373134</v>
      </c>
      <c r="M152">
        <v>1689</v>
      </c>
    </row>
    <row r="153" spans="1:13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2463.1018170398002</v>
      </c>
      <c r="K153" s="91">
        <f>SUM(K14:K152)</f>
        <v>2463.1018170398002</v>
      </c>
    </row>
    <row r="154" spans="1:13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3" x14ac:dyDescent="0.3">
      <c r="A155" s="73" t="s">
        <v>7</v>
      </c>
    </row>
    <row r="156" spans="1:13" x14ac:dyDescent="0.3">
      <c r="A156" s="73" t="s">
        <v>84</v>
      </c>
      <c r="G156" s="74" t="s">
        <v>299</v>
      </c>
    </row>
  </sheetData>
  <mergeCells count="23"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  <mergeCell ref="I27:I31"/>
    <mergeCell ref="B27:C31"/>
    <mergeCell ref="D27:D31"/>
    <mergeCell ref="E27:E31"/>
    <mergeCell ref="F27:F31"/>
    <mergeCell ref="G27:G31"/>
    <mergeCell ref="H27:H31"/>
  </mergeCells>
  <pageMargins left="0.43" right="0.37" top="0.74803149606299213" bottom="0.74803149606299213" header="0.31496062992125984" footer="0.31496062992125984"/>
  <pageSetup paperSize="9" scale="75" orientation="portrait" horizontalDpi="0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6"/>
  <sheetViews>
    <sheetView workbookViewId="0">
      <selection activeCell="H5" sqref="H5"/>
    </sheetView>
  </sheetViews>
  <sheetFormatPr baseColWidth="10" defaultRowHeight="14.4" x14ac:dyDescent="0.3"/>
  <cols>
    <col min="1" max="1" width="10.6640625" customWidth="1"/>
    <col min="2" max="2" width="21.88671875" customWidth="1"/>
    <col min="3" max="3" width="6.109375" customWidth="1"/>
    <col min="4" max="4" width="11.109375" customWidth="1"/>
    <col min="5" max="5" width="15" customWidth="1"/>
    <col min="6" max="6" width="11.6640625" customWidth="1"/>
    <col min="7" max="7" width="10.6640625" customWidth="1"/>
    <col min="8" max="8" width="11.109375" customWidth="1"/>
    <col min="9" max="9" width="0.6640625" customWidth="1"/>
  </cols>
  <sheetData>
    <row r="1" spans="1:11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1" x14ac:dyDescent="0.3">
      <c r="D2" s="122" t="s">
        <v>191</v>
      </c>
      <c r="E2" s="151" t="s">
        <v>219</v>
      </c>
      <c r="F2" s="10">
        <v>297.7</v>
      </c>
      <c r="G2" s="10">
        <v>25</v>
      </c>
      <c r="H2" s="10">
        <f>+F2/G2</f>
        <v>11.907999999999999</v>
      </c>
    </row>
    <row r="3" spans="1:11" x14ac:dyDescent="0.3">
      <c r="D3" s="122" t="s">
        <v>192</v>
      </c>
      <c r="E3" s="122">
        <v>16498</v>
      </c>
      <c r="F3" s="155">
        <v>12.6</v>
      </c>
      <c r="G3" s="10">
        <v>4</v>
      </c>
      <c r="H3" s="10"/>
    </row>
    <row r="4" spans="1:11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2087</v>
      </c>
      <c r="G4" s="10">
        <v>580</v>
      </c>
      <c r="H4" s="10"/>
      <c r="J4" t="s">
        <v>267</v>
      </c>
    </row>
    <row r="5" spans="1:11" x14ac:dyDescent="0.3">
      <c r="A5" s="15" t="s">
        <v>146</v>
      </c>
      <c r="C5" s="15"/>
      <c r="D5" s="122"/>
      <c r="E5" s="147" t="s">
        <v>220</v>
      </c>
      <c r="F5" s="122">
        <f>+F4+F3</f>
        <v>2099.6</v>
      </c>
      <c r="G5" s="122">
        <f>+G4+G3</f>
        <v>584</v>
      </c>
      <c r="H5" s="10">
        <f>+F5/G5</f>
        <v>3.5952054794520545</v>
      </c>
    </row>
    <row r="6" spans="1:11" x14ac:dyDescent="0.3">
      <c r="A6" s="15" t="s">
        <v>301</v>
      </c>
      <c r="B6" s="15"/>
      <c r="C6" s="15"/>
      <c r="D6" s="15"/>
      <c r="E6" s="15"/>
      <c r="F6" s="15">
        <f>+F2+F3+F4</f>
        <v>2397.3000000000002</v>
      </c>
      <c r="G6" s="15">
        <f>+G2+G3+G4</f>
        <v>609</v>
      </c>
      <c r="J6" s="138" t="s">
        <v>189</v>
      </c>
    </row>
    <row r="7" spans="1:11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11.907999999999999</v>
      </c>
      <c r="I7" s="138" t="s">
        <v>191</v>
      </c>
      <c r="J7" s="138">
        <v>182.6</v>
      </c>
    </row>
    <row r="8" spans="1:11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3.5952054794520545</v>
      </c>
      <c r="I8" s="138" t="s">
        <v>192</v>
      </c>
      <c r="J8" s="138">
        <f>1715.6+1757.3</f>
        <v>3472.8999999999996</v>
      </c>
    </row>
    <row r="11" spans="1:11" x14ac:dyDescent="0.3">
      <c r="K11" t="s">
        <v>295</v>
      </c>
    </row>
    <row r="12" spans="1:11" ht="15" thickBot="1" x14ac:dyDescent="0.35"/>
    <row r="13" spans="1:11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150" t="s">
        <v>4</v>
      </c>
    </row>
    <row r="14" spans="1:11" ht="15.6" thickTop="1" thickBot="1" x14ac:dyDescent="0.35">
      <c r="A14" s="103" t="s">
        <v>85</v>
      </c>
      <c r="B14" s="145" t="s">
        <v>213</v>
      </c>
      <c r="C14" s="154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41.558920000000107</v>
      </c>
      <c r="H14" s="98"/>
      <c r="I14" s="98"/>
      <c r="J14" s="99">
        <v>8</v>
      </c>
    </row>
    <row r="15" spans="1:11" ht="15.6" thickTop="1" thickBot="1" x14ac:dyDescent="0.35">
      <c r="A15" s="104" t="s">
        <v>9</v>
      </c>
      <c r="B15" s="146" t="s">
        <v>214</v>
      </c>
      <c r="C15" s="154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12</v>
      </c>
    </row>
    <row r="16" spans="1:11" ht="15.6" thickTop="1" thickBot="1" x14ac:dyDescent="0.35">
      <c r="A16" s="104" t="s">
        <v>13</v>
      </c>
      <c r="B16" s="146" t="s">
        <v>215</v>
      </c>
      <c r="C16" s="154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9</v>
      </c>
    </row>
    <row r="17" spans="1:10" ht="15.6" thickTop="1" thickBot="1" x14ac:dyDescent="0.35">
      <c r="A17" s="103" t="s">
        <v>86</v>
      </c>
      <c r="B17" s="209" t="s">
        <v>212</v>
      </c>
      <c r="C17" s="210"/>
      <c r="D17" s="220">
        <v>257.74</v>
      </c>
      <c r="E17" s="220">
        <v>261.23</v>
      </c>
      <c r="F17" s="220">
        <f>+E17-D17</f>
        <v>3.4900000000000091</v>
      </c>
      <c r="G17" s="221"/>
      <c r="H17" s="102"/>
      <c r="I17" s="102"/>
      <c r="J17" s="99">
        <v>4</v>
      </c>
    </row>
    <row r="18" spans="1:10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11</v>
      </c>
    </row>
    <row r="19" spans="1:10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11</v>
      </c>
    </row>
    <row r="20" spans="1:10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11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11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27.91</v>
      </c>
      <c r="E22" s="94">
        <v>28.29</v>
      </c>
      <c r="F22" s="98">
        <f t="shared" ref="F22:F27" si="0">+E22-D22</f>
        <v>0.37999999999999901</v>
      </c>
      <c r="G22" s="95">
        <f>+F22*H2</f>
        <v>4.5250399999999882</v>
      </c>
      <c r="H22" s="95"/>
      <c r="I22" s="95"/>
      <c r="J22" s="99">
        <v>8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69.16</v>
      </c>
      <c r="E23" s="94">
        <v>69.7</v>
      </c>
      <c r="F23" s="98">
        <f t="shared" si="0"/>
        <v>0.54000000000000625</v>
      </c>
      <c r="G23" s="95">
        <f>+F23*H2</f>
        <v>6.4303200000000738</v>
      </c>
      <c r="H23" s="95"/>
      <c r="I23" s="95"/>
      <c r="J23" s="99">
        <v>8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21.61</v>
      </c>
      <c r="E24" s="94">
        <v>21.93</v>
      </c>
      <c r="F24" s="98">
        <f t="shared" si="0"/>
        <v>0.32000000000000028</v>
      </c>
      <c r="G24" s="95">
        <f>+F24*H2</f>
        <v>3.8105600000000033</v>
      </c>
      <c r="H24" s="95"/>
      <c r="I24" s="95"/>
      <c r="J24" s="99">
        <v>8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93.17</v>
      </c>
      <c r="E25" s="94">
        <v>96.9</v>
      </c>
      <c r="F25" s="98">
        <f t="shared" si="0"/>
        <v>3.730000000000004</v>
      </c>
      <c r="G25" s="95">
        <f>+F25*H2</f>
        <v>44.416840000000043</v>
      </c>
      <c r="H25" s="95"/>
      <c r="I25" s="95"/>
      <c r="J25" s="99">
        <v>46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47.8</v>
      </c>
      <c r="E26" s="96">
        <v>50.06</v>
      </c>
      <c r="F26" s="98">
        <f t="shared" si="0"/>
        <v>2.2600000000000051</v>
      </c>
      <c r="G26" s="95">
        <f>+F26*H2</f>
        <v>26.91208000000006</v>
      </c>
      <c r="H26" s="96"/>
      <c r="I26" s="96"/>
      <c r="J26" s="99">
        <v>27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242.07</v>
      </c>
      <c r="E27" s="227">
        <v>245.34</v>
      </c>
      <c r="F27" s="220">
        <f t="shared" si="0"/>
        <v>3.2700000000000102</v>
      </c>
      <c r="G27" s="223">
        <f>+F27*H2</f>
        <v>38.939160000000122</v>
      </c>
      <c r="H27" s="223"/>
      <c r="I27" s="223"/>
      <c r="J27" s="99">
        <v>11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12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11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12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12</v>
      </c>
    </row>
    <row r="32" spans="1:10" ht="15.6" thickTop="1" thickBot="1" x14ac:dyDescent="0.35">
      <c r="A32" s="66" t="s">
        <v>92</v>
      </c>
      <c r="B32" s="6"/>
      <c r="C32" s="6"/>
      <c r="D32" s="6">
        <v>63.51</v>
      </c>
      <c r="E32" s="6">
        <v>65.62</v>
      </c>
      <c r="F32" s="5">
        <f>+E32-D32</f>
        <v>2.1100000000000065</v>
      </c>
      <c r="G32" s="5"/>
      <c r="H32" s="5"/>
      <c r="I32" s="5"/>
      <c r="J32" s="99">
        <f t="shared" ref="J32:J82" si="1">+F32*H$2</f>
        <v>25.125880000000077</v>
      </c>
    </row>
    <row r="33" spans="1:10" ht="15.6" thickTop="1" thickBot="1" x14ac:dyDescent="0.35">
      <c r="A33" s="66" t="s">
        <v>93</v>
      </c>
      <c r="B33" s="6"/>
      <c r="C33" s="6"/>
      <c r="D33" s="6">
        <v>40.020000000000003</v>
      </c>
      <c r="E33" s="6">
        <v>40.33</v>
      </c>
      <c r="F33" s="5">
        <f t="shared" ref="F33:F96" si="2">+E33-D33</f>
        <v>0.30999999999999517</v>
      </c>
      <c r="G33" s="5"/>
      <c r="H33" s="5"/>
      <c r="I33" s="5"/>
      <c r="J33" s="99">
        <f t="shared" si="1"/>
        <v>3.6914799999999421</v>
      </c>
    </row>
    <row r="34" spans="1:10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0" ht="15.6" thickTop="1" thickBot="1" x14ac:dyDescent="0.35">
      <c r="A35" s="66" t="s">
        <v>95</v>
      </c>
      <c r="B35" s="32"/>
      <c r="C35" s="6"/>
      <c r="D35" s="32">
        <v>20.55</v>
      </c>
      <c r="E35" s="32">
        <v>21.9</v>
      </c>
      <c r="F35" s="5">
        <f t="shared" si="2"/>
        <v>1.3499999999999979</v>
      </c>
      <c r="G35" s="5"/>
      <c r="H35" s="5"/>
      <c r="I35" s="5"/>
      <c r="J35" s="99">
        <f t="shared" si="1"/>
        <v>16.075799999999973</v>
      </c>
    </row>
    <row r="36" spans="1:10" ht="15.6" thickTop="1" thickBot="1" x14ac:dyDescent="0.35">
      <c r="A36" s="66" t="s">
        <v>96</v>
      </c>
      <c r="B36" s="32"/>
      <c r="C36" s="6"/>
      <c r="D36" s="32">
        <v>9.89</v>
      </c>
      <c r="E36" s="32">
        <v>9.91</v>
      </c>
      <c r="F36" s="5">
        <f t="shared" si="2"/>
        <v>1.9999999999999574E-2</v>
      </c>
      <c r="G36" s="5"/>
      <c r="H36" s="5"/>
      <c r="I36" s="5"/>
      <c r="J36" s="99">
        <f t="shared" si="1"/>
        <v>0.2381599999999949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31.02</v>
      </c>
      <c r="E38" s="32">
        <v>31.42</v>
      </c>
      <c r="F38" s="5">
        <f t="shared" si="2"/>
        <v>0.40000000000000213</v>
      </c>
      <c r="G38" s="5"/>
      <c r="H38" s="5"/>
      <c r="I38" s="5"/>
      <c r="J38" s="99">
        <f t="shared" si="1"/>
        <v>4.7632000000000252</v>
      </c>
    </row>
    <row r="39" spans="1:10" ht="15.6" thickTop="1" thickBot="1" x14ac:dyDescent="0.35">
      <c r="A39" s="66" t="s">
        <v>99</v>
      </c>
      <c r="B39" s="32"/>
      <c r="C39" s="6"/>
      <c r="D39" s="32">
        <v>42.68</v>
      </c>
      <c r="E39" s="32">
        <v>43.01</v>
      </c>
      <c r="F39" s="5">
        <f t="shared" si="2"/>
        <v>0.32999999999999829</v>
      </c>
      <c r="G39" s="5"/>
      <c r="H39" s="5"/>
      <c r="I39" s="5"/>
      <c r="J39" s="99">
        <f t="shared" si="1"/>
        <v>3.9296399999999796</v>
      </c>
    </row>
    <row r="40" spans="1:10" ht="15.6" thickTop="1" thickBot="1" x14ac:dyDescent="0.35">
      <c r="A40" s="66" t="s">
        <v>100</v>
      </c>
      <c r="B40" s="32"/>
      <c r="C40" s="6"/>
      <c r="D40" s="32">
        <v>15.38</v>
      </c>
      <c r="E40" s="32">
        <v>15.38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3.1</v>
      </c>
      <c r="E41" s="32">
        <v>3.1</v>
      </c>
      <c r="F41" s="5">
        <f t="shared" si="2"/>
        <v>0</v>
      </c>
      <c r="G41" s="5"/>
      <c r="H41" s="5"/>
      <c r="I41" s="5"/>
      <c r="J41" s="99">
        <f t="shared" si="1"/>
        <v>0</v>
      </c>
    </row>
    <row r="42" spans="1:10" ht="15.6" thickTop="1" thickBot="1" x14ac:dyDescent="0.35">
      <c r="A42" s="66" t="s">
        <v>102</v>
      </c>
      <c r="B42" s="32"/>
      <c r="C42" s="6"/>
      <c r="D42" s="32">
        <v>4.7</v>
      </c>
      <c r="E42" s="32">
        <v>4.7</v>
      </c>
      <c r="F42" s="5">
        <f t="shared" si="2"/>
        <v>0</v>
      </c>
      <c r="G42" s="5"/>
      <c r="H42" s="5"/>
      <c r="I42" s="5"/>
      <c r="J42" s="99">
        <f t="shared" si="1"/>
        <v>0</v>
      </c>
    </row>
    <row r="43" spans="1:10" ht="15.6" thickTop="1" thickBot="1" x14ac:dyDescent="0.35">
      <c r="A43" s="66" t="s">
        <v>103</v>
      </c>
      <c r="B43" s="32"/>
      <c r="C43" s="6"/>
      <c r="D43" s="32">
        <v>33.130000000000003</v>
      </c>
      <c r="E43" s="32">
        <v>33.770000000000003</v>
      </c>
      <c r="F43" s="5">
        <f t="shared" si="2"/>
        <v>0.64000000000000057</v>
      </c>
      <c r="G43" s="5"/>
      <c r="H43" s="5"/>
      <c r="I43" s="5"/>
      <c r="J43" s="99">
        <f t="shared" si="1"/>
        <v>7.6211200000000066</v>
      </c>
    </row>
    <row r="44" spans="1:10" ht="15.6" thickTop="1" thickBot="1" x14ac:dyDescent="0.35">
      <c r="A44" s="66" t="s">
        <v>104</v>
      </c>
      <c r="B44" s="32"/>
      <c r="C44" s="10"/>
      <c r="D44" s="32">
        <v>59.8</v>
      </c>
      <c r="E44" s="32">
        <v>60.69</v>
      </c>
      <c r="F44" s="5">
        <f t="shared" si="2"/>
        <v>0.89000000000000057</v>
      </c>
      <c r="G44" s="5"/>
      <c r="H44" s="5"/>
      <c r="I44" s="5"/>
      <c r="J44" s="99">
        <f t="shared" si="1"/>
        <v>10.598120000000007</v>
      </c>
    </row>
    <row r="45" spans="1:10" ht="15.6" thickTop="1" thickBot="1" x14ac:dyDescent="0.35">
      <c r="A45" s="66" t="s">
        <v>105</v>
      </c>
      <c r="B45" s="32"/>
      <c r="C45" s="10"/>
      <c r="D45" s="32">
        <v>126.71</v>
      </c>
      <c r="E45" s="32">
        <v>130.81</v>
      </c>
      <c r="F45" s="5">
        <f>+E45-D45</f>
        <v>4.1000000000000085</v>
      </c>
      <c r="G45" s="5"/>
      <c r="H45" s="5"/>
      <c r="I45" s="5"/>
      <c r="J45" s="99">
        <f t="shared" si="1"/>
        <v>48.8228000000001</v>
      </c>
    </row>
    <row r="46" spans="1:10" ht="15.6" thickTop="1" thickBot="1" x14ac:dyDescent="0.35">
      <c r="A46" s="66" t="s">
        <v>106</v>
      </c>
      <c r="B46" s="32"/>
      <c r="C46" s="10"/>
      <c r="D46" s="32">
        <v>100.29</v>
      </c>
      <c r="E46" s="32">
        <v>100.45</v>
      </c>
      <c r="F46" s="5">
        <f t="shared" si="2"/>
        <v>0.15999999999999659</v>
      </c>
      <c r="G46" s="5"/>
      <c r="H46" s="5"/>
      <c r="I46" s="5"/>
      <c r="J46" s="99">
        <f t="shared" si="1"/>
        <v>1.9052799999999592</v>
      </c>
    </row>
    <row r="47" spans="1:10" ht="15.6" thickTop="1" thickBot="1" x14ac:dyDescent="0.35">
      <c r="A47" s="66" t="s">
        <v>18</v>
      </c>
      <c r="B47" s="32"/>
      <c r="C47" s="10"/>
      <c r="D47" s="32">
        <v>2.84</v>
      </c>
      <c r="E47" s="32">
        <v>2.84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96.6</v>
      </c>
      <c r="E48" s="32">
        <v>96.7</v>
      </c>
      <c r="F48" s="5">
        <f t="shared" si="2"/>
        <v>0.10000000000000853</v>
      </c>
      <c r="G48" s="5"/>
      <c r="H48" s="5"/>
      <c r="I48" s="5"/>
      <c r="J48" s="99">
        <f t="shared" si="1"/>
        <v>1.1908000000001016</v>
      </c>
    </row>
    <row r="49" spans="1:10" ht="15.6" thickTop="1" thickBot="1" x14ac:dyDescent="0.35">
      <c r="A49" s="66" t="s">
        <v>107</v>
      </c>
      <c r="B49" s="32"/>
      <c r="C49" s="10"/>
      <c r="D49" s="32">
        <v>95.84</v>
      </c>
      <c r="E49" s="32">
        <v>97.92</v>
      </c>
      <c r="F49" s="5">
        <f t="shared" si="2"/>
        <v>2.0799999999999983</v>
      </c>
      <c r="G49" s="5"/>
      <c r="H49" s="5"/>
      <c r="I49" s="5"/>
      <c r="J49" s="99">
        <f t="shared" si="1"/>
        <v>24.76863999999998</v>
      </c>
    </row>
    <row r="50" spans="1:10" ht="15.6" thickTop="1" thickBot="1" x14ac:dyDescent="0.35">
      <c r="A50" s="66" t="s">
        <v>108</v>
      </c>
      <c r="B50" s="32"/>
      <c r="C50" s="10"/>
      <c r="D50" s="32">
        <v>8.82</v>
      </c>
      <c r="E50" s="32">
        <v>16.04</v>
      </c>
      <c r="F50" s="5">
        <f t="shared" si="2"/>
        <v>7.2199999999999989</v>
      </c>
      <c r="G50" s="5"/>
      <c r="H50" s="5"/>
      <c r="I50" s="5"/>
      <c r="J50" s="99">
        <f t="shared" si="1"/>
        <v>85.97575999999998</v>
      </c>
    </row>
    <row r="51" spans="1:10" ht="15.6" thickTop="1" thickBot="1" x14ac:dyDescent="0.35">
      <c r="A51" s="66" t="s">
        <v>20</v>
      </c>
      <c r="B51" s="32"/>
      <c r="C51" s="10"/>
      <c r="D51" s="32">
        <v>66.959999999999994</v>
      </c>
      <c r="E51" s="32">
        <v>68.14</v>
      </c>
      <c r="F51" s="5">
        <f t="shared" si="2"/>
        <v>1.1800000000000068</v>
      </c>
      <c r="G51" s="5"/>
      <c r="H51" s="5"/>
      <c r="I51" s="5"/>
      <c r="J51" s="99">
        <f t="shared" si="1"/>
        <v>14.051440000000081</v>
      </c>
    </row>
    <row r="52" spans="1:10" ht="15.6" thickTop="1" thickBot="1" x14ac:dyDescent="0.35">
      <c r="A52" s="66" t="s">
        <v>21</v>
      </c>
      <c r="B52" s="32"/>
      <c r="C52" s="10"/>
      <c r="D52" s="32">
        <v>16.809999999999999</v>
      </c>
      <c r="E52" s="32">
        <v>17.239999999999998</v>
      </c>
      <c r="F52" s="5">
        <f t="shared" si="2"/>
        <v>0.42999999999999972</v>
      </c>
      <c r="G52" s="5"/>
      <c r="H52" s="5"/>
      <c r="I52" s="5"/>
      <c r="J52" s="99">
        <f t="shared" si="1"/>
        <v>5.1204399999999968</v>
      </c>
    </row>
    <row r="53" spans="1:10" ht="15.6" thickTop="1" thickBot="1" x14ac:dyDescent="0.35">
      <c r="A53" s="66" t="s">
        <v>22</v>
      </c>
      <c r="B53" s="32"/>
      <c r="C53" s="10"/>
      <c r="D53" s="32">
        <v>100.66</v>
      </c>
      <c r="E53" s="32">
        <v>103.14</v>
      </c>
      <c r="F53" s="5">
        <f t="shared" si="2"/>
        <v>2.480000000000004</v>
      </c>
      <c r="G53" s="5"/>
      <c r="H53" s="5"/>
      <c r="I53" s="5"/>
      <c r="J53" s="99">
        <f t="shared" si="1"/>
        <v>29.531840000000045</v>
      </c>
    </row>
    <row r="54" spans="1:10" ht="15.6" thickTop="1" thickBot="1" x14ac:dyDescent="0.35">
      <c r="A54" s="66" t="s">
        <v>23</v>
      </c>
      <c r="B54" s="32"/>
      <c r="C54" s="10"/>
      <c r="D54" s="32">
        <v>22.53</v>
      </c>
      <c r="E54" s="32">
        <v>23.3</v>
      </c>
      <c r="F54" s="5">
        <f t="shared" si="2"/>
        <v>0.76999999999999957</v>
      </c>
      <c r="G54" s="5"/>
      <c r="H54" s="5"/>
      <c r="I54" s="5"/>
      <c r="J54" s="99">
        <f t="shared" si="1"/>
        <v>9.1691599999999944</v>
      </c>
    </row>
    <row r="55" spans="1:10" ht="15.6" thickTop="1" thickBot="1" x14ac:dyDescent="0.35">
      <c r="A55" s="66" t="s">
        <v>24</v>
      </c>
      <c r="B55" s="32"/>
      <c r="C55" s="10"/>
      <c r="D55" s="32">
        <v>20.68</v>
      </c>
      <c r="E55" s="32">
        <v>21.21</v>
      </c>
      <c r="F55" s="5">
        <f t="shared" si="2"/>
        <v>0.53000000000000114</v>
      </c>
      <c r="G55" s="5"/>
      <c r="H55" s="5"/>
      <c r="I55" s="5"/>
      <c r="J55" s="99">
        <f t="shared" si="1"/>
        <v>6.3112400000000131</v>
      </c>
    </row>
    <row r="56" spans="1:10" ht="15.6" thickTop="1" thickBot="1" x14ac:dyDescent="0.35">
      <c r="A56" s="66" t="s">
        <v>25</v>
      </c>
      <c r="B56" s="32"/>
      <c r="C56" s="10"/>
      <c r="D56" s="32">
        <v>8.51</v>
      </c>
      <c r="E56" s="32">
        <v>9.81</v>
      </c>
      <c r="F56" s="5">
        <f t="shared" si="2"/>
        <v>1.3000000000000007</v>
      </c>
      <c r="G56" s="5"/>
      <c r="H56" s="5"/>
      <c r="I56" s="5"/>
      <c r="J56" s="99">
        <f t="shared" si="1"/>
        <v>15.480400000000008</v>
      </c>
    </row>
    <row r="57" spans="1:10" ht="15.6" thickTop="1" thickBot="1" x14ac:dyDescent="0.35">
      <c r="A57" s="66" t="s">
        <v>26</v>
      </c>
      <c r="B57" s="32"/>
      <c r="C57" s="10"/>
      <c r="D57" s="32">
        <v>37.43</v>
      </c>
      <c r="E57" s="32">
        <v>37.909999999999997</v>
      </c>
      <c r="F57" s="5">
        <f t="shared" si="2"/>
        <v>0.47999999999999687</v>
      </c>
      <c r="G57" s="5"/>
      <c r="H57" s="5"/>
      <c r="I57" s="5"/>
      <c r="J57" s="99">
        <f t="shared" si="1"/>
        <v>5.7158399999999627</v>
      </c>
    </row>
    <row r="58" spans="1:10" ht="15.6" thickTop="1" thickBot="1" x14ac:dyDescent="0.35">
      <c r="A58" s="66" t="s">
        <v>27</v>
      </c>
      <c r="B58" s="32"/>
      <c r="C58" s="10"/>
      <c r="D58" s="32">
        <v>47.64</v>
      </c>
      <c r="E58" s="32">
        <v>47.64</v>
      </c>
      <c r="F58" s="5">
        <f t="shared" si="2"/>
        <v>0</v>
      </c>
      <c r="G58" s="5"/>
      <c r="H58" s="5"/>
      <c r="I58" s="5"/>
      <c r="J58" s="99">
        <f t="shared" si="1"/>
        <v>0</v>
      </c>
    </row>
    <row r="59" spans="1:10" ht="15.6" thickTop="1" thickBot="1" x14ac:dyDescent="0.35">
      <c r="A59" s="66" t="s">
        <v>109</v>
      </c>
      <c r="B59" s="32"/>
      <c r="C59" s="10"/>
      <c r="D59" s="32">
        <v>1.68</v>
      </c>
      <c r="E59" s="32">
        <v>1.68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0" ht="15.6" thickTop="1" thickBot="1" x14ac:dyDescent="0.35">
      <c r="A60" s="66" t="s">
        <v>28</v>
      </c>
      <c r="B60" s="32"/>
      <c r="C60" s="10"/>
      <c r="D60" s="32">
        <v>14.31</v>
      </c>
      <c r="E60" s="32">
        <v>14.46</v>
      </c>
      <c r="F60" s="5">
        <f t="shared" si="2"/>
        <v>0.15000000000000036</v>
      </c>
      <c r="G60" s="5"/>
      <c r="H60" s="5"/>
      <c r="I60" s="5"/>
      <c r="J60" s="99">
        <f t="shared" si="1"/>
        <v>1.7862000000000042</v>
      </c>
    </row>
    <row r="61" spans="1:10" ht="15.6" thickTop="1" thickBot="1" x14ac:dyDescent="0.35">
      <c r="A61" s="66" t="s">
        <v>29</v>
      </c>
      <c r="B61" s="32"/>
      <c r="C61" s="10"/>
      <c r="D61" s="32">
        <v>40.56</v>
      </c>
      <c r="E61" s="32">
        <v>41.11</v>
      </c>
      <c r="F61" s="5">
        <f t="shared" si="2"/>
        <v>0.54999999999999716</v>
      </c>
      <c r="G61" s="5"/>
      <c r="H61" s="5"/>
      <c r="I61" s="5"/>
      <c r="J61" s="99">
        <f t="shared" si="1"/>
        <v>6.5493999999999657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56.2</v>
      </c>
      <c r="E63" s="32">
        <v>59.1</v>
      </c>
      <c r="F63" s="5">
        <f t="shared" si="2"/>
        <v>2.8999999999999986</v>
      </c>
      <c r="G63" s="5"/>
      <c r="H63" s="5"/>
      <c r="I63" s="5"/>
      <c r="J63" s="99">
        <f t="shared" si="1"/>
        <v>34.533199999999979</v>
      </c>
    </row>
    <row r="64" spans="1:10" ht="15.6" thickTop="1" thickBot="1" x14ac:dyDescent="0.35">
      <c r="A64" s="66" t="s">
        <v>32</v>
      </c>
      <c r="B64" s="32"/>
      <c r="C64" s="10"/>
      <c r="D64" s="32">
        <v>51.7</v>
      </c>
      <c r="E64" s="32">
        <v>52.01</v>
      </c>
      <c r="F64" s="5">
        <f t="shared" si="2"/>
        <v>0.30999999999999517</v>
      </c>
      <c r="G64" s="5"/>
      <c r="H64" s="5"/>
      <c r="I64" s="5"/>
      <c r="J64" s="99">
        <f t="shared" si="1"/>
        <v>3.6914799999999421</v>
      </c>
    </row>
    <row r="65" spans="1:10" ht="15.6" thickTop="1" thickBot="1" x14ac:dyDescent="0.35">
      <c r="A65" s="66" t="s">
        <v>33</v>
      </c>
      <c r="B65" s="32"/>
      <c r="C65" s="10"/>
      <c r="D65" s="32">
        <v>31.94</v>
      </c>
      <c r="E65" s="32">
        <v>32.549999999999997</v>
      </c>
      <c r="F65" s="5">
        <f t="shared" si="2"/>
        <v>0.60999999999999588</v>
      </c>
      <c r="G65" s="5"/>
      <c r="H65" s="5"/>
      <c r="I65" s="5"/>
      <c r="J65" s="99">
        <f t="shared" si="1"/>
        <v>7.2638799999999506</v>
      </c>
    </row>
    <row r="66" spans="1:10" ht="15.6" thickTop="1" thickBot="1" x14ac:dyDescent="0.35">
      <c r="A66" s="66" t="s">
        <v>34</v>
      </c>
      <c r="B66" s="32"/>
      <c r="C66" s="10"/>
      <c r="D66" s="32">
        <v>39.42</v>
      </c>
      <c r="E66" s="32">
        <v>39.53</v>
      </c>
      <c r="F66" s="5">
        <f t="shared" si="2"/>
        <v>0.10999999999999943</v>
      </c>
      <c r="G66" s="5"/>
      <c r="H66" s="5"/>
      <c r="I66" s="5"/>
      <c r="J66" s="99">
        <f t="shared" si="1"/>
        <v>1.3098799999999933</v>
      </c>
    </row>
    <row r="67" spans="1:10" ht="15.6" thickTop="1" thickBot="1" x14ac:dyDescent="0.35">
      <c r="A67" s="66" t="s">
        <v>110</v>
      </c>
      <c r="B67" s="32"/>
      <c r="C67" s="10"/>
      <c r="D67" s="32">
        <v>1.72</v>
      </c>
      <c r="E67" s="32">
        <v>1.76</v>
      </c>
      <c r="F67" s="5">
        <f t="shared" si="2"/>
        <v>4.0000000000000036E-2</v>
      </c>
      <c r="G67" s="5"/>
      <c r="H67" s="5"/>
      <c r="I67" s="5"/>
      <c r="J67" s="99">
        <f t="shared" si="1"/>
        <v>0.47632000000000041</v>
      </c>
    </row>
    <row r="68" spans="1:10" ht="15.6" thickTop="1" thickBot="1" x14ac:dyDescent="0.35">
      <c r="A68" s="66" t="s">
        <v>35</v>
      </c>
      <c r="B68" s="32"/>
      <c r="C68" s="10"/>
      <c r="D68" s="32">
        <v>68.099999999999994</v>
      </c>
      <c r="E68" s="32">
        <v>68.91</v>
      </c>
      <c r="F68" s="5">
        <f t="shared" si="2"/>
        <v>0.81000000000000227</v>
      </c>
      <c r="G68" s="5"/>
      <c r="H68" s="5"/>
      <c r="I68" s="5"/>
      <c r="J68" s="99">
        <f t="shared" si="1"/>
        <v>9.6454800000000258</v>
      </c>
    </row>
    <row r="69" spans="1:10" ht="15.6" thickTop="1" thickBot="1" x14ac:dyDescent="0.35">
      <c r="A69" s="66" t="s">
        <v>111</v>
      </c>
      <c r="B69" s="32"/>
      <c r="C69" s="10"/>
      <c r="D69" s="32">
        <v>2.8</v>
      </c>
      <c r="E69" s="32">
        <v>3.08</v>
      </c>
      <c r="F69" s="5">
        <f t="shared" si="2"/>
        <v>0.28000000000000025</v>
      </c>
      <c r="G69" s="5"/>
      <c r="H69" s="5"/>
      <c r="I69" s="5"/>
      <c r="J69" s="99">
        <f t="shared" si="1"/>
        <v>3.334240000000003</v>
      </c>
    </row>
    <row r="70" spans="1:10" ht="15.6" thickTop="1" thickBot="1" x14ac:dyDescent="0.35">
      <c r="A70" s="66" t="s">
        <v>36</v>
      </c>
      <c r="B70" s="32"/>
      <c r="C70" s="10"/>
      <c r="D70" s="32">
        <v>61.98</v>
      </c>
      <c r="E70" s="32">
        <v>62.34</v>
      </c>
      <c r="F70" s="5">
        <f t="shared" si="2"/>
        <v>0.36000000000000654</v>
      </c>
      <c r="G70" s="5"/>
      <c r="H70" s="5"/>
      <c r="I70" s="5"/>
      <c r="J70" s="99">
        <f t="shared" si="1"/>
        <v>4.2868800000000773</v>
      </c>
    </row>
    <row r="71" spans="1:10" ht="15.6" thickTop="1" thickBot="1" x14ac:dyDescent="0.35">
      <c r="A71" s="66" t="s">
        <v>37</v>
      </c>
      <c r="B71" s="32"/>
      <c r="C71" s="10"/>
      <c r="D71" s="32">
        <v>26.17</v>
      </c>
      <c r="E71" s="32">
        <v>26.17</v>
      </c>
      <c r="F71" s="5">
        <f t="shared" si="2"/>
        <v>0</v>
      </c>
      <c r="G71" s="5"/>
      <c r="H71" s="5"/>
      <c r="I71" s="5"/>
      <c r="J71" s="99">
        <f t="shared" si="1"/>
        <v>0</v>
      </c>
    </row>
    <row r="72" spans="1:10" ht="15.6" thickTop="1" thickBot="1" x14ac:dyDescent="0.35">
      <c r="A72" s="66" t="s">
        <v>38</v>
      </c>
      <c r="B72" s="32"/>
      <c r="C72" s="10"/>
      <c r="D72" s="32">
        <v>4.38</v>
      </c>
      <c r="E72" s="32">
        <v>4.42</v>
      </c>
      <c r="F72" s="5">
        <f t="shared" si="2"/>
        <v>4.0000000000000036E-2</v>
      </c>
      <c r="G72" s="5"/>
      <c r="H72" s="5"/>
      <c r="I72" s="5"/>
      <c r="J72" s="99">
        <f t="shared" si="1"/>
        <v>0.47632000000000041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1.33</v>
      </c>
      <c r="E75" s="32">
        <v>1.45</v>
      </c>
      <c r="F75" s="5">
        <f t="shared" si="2"/>
        <v>0.11999999999999988</v>
      </c>
      <c r="G75" s="5"/>
      <c r="H75" s="5"/>
      <c r="I75" s="5"/>
      <c r="J75" s="99">
        <f t="shared" si="1"/>
        <v>1.4289599999999985</v>
      </c>
    </row>
    <row r="76" spans="1:10" ht="15.6" thickTop="1" thickBot="1" x14ac:dyDescent="0.35">
      <c r="A76" s="66" t="s">
        <v>113</v>
      </c>
      <c r="B76" s="32"/>
      <c r="C76" s="10"/>
      <c r="D76" s="32">
        <v>26.65</v>
      </c>
      <c r="E76" s="32">
        <v>26.65</v>
      </c>
      <c r="F76" s="5">
        <f t="shared" si="2"/>
        <v>0</v>
      </c>
      <c r="G76" s="5"/>
      <c r="H76" s="5"/>
      <c r="I76" s="5"/>
      <c r="J76" s="99">
        <f t="shared" si="1"/>
        <v>0</v>
      </c>
    </row>
    <row r="77" spans="1:10" ht="15.6" thickTop="1" thickBot="1" x14ac:dyDescent="0.35">
      <c r="A77" s="66" t="s">
        <v>114</v>
      </c>
      <c r="B77" s="32"/>
      <c r="C77" s="10"/>
      <c r="D77" s="32">
        <v>10.17</v>
      </c>
      <c r="E77" s="32">
        <v>10.17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5.78</v>
      </c>
      <c r="E80" s="32">
        <v>5.86</v>
      </c>
      <c r="F80" s="5">
        <f t="shared" si="2"/>
        <v>8.0000000000000071E-2</v>
      </c>
      <c r="G80" s="5"/>
      <c r="H80" s="5"/>
      <c r="I80" s="5"/>
      <c r="J80" s="99">
        <f t="shared" si="1"/>
        <v>0.95264000000000082</v>
      </c>
    </row>
    <row r="81" spans="1:13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3" ht="15" thickTop="1" x14ac:dyDescent="0.3">
      <c r="A82" s="66" t="s">
        <v>117</v>
      </c>
      <c r="B82" s="32"/>
      <c r="C82" s="10"/>
      <c r="D82" s="32">
        <v>2.34</v>
      </c>
      <c r="E82" s="32">
        <v>2.34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627.8219200000002</v>
      </c>
      <c r="L82">
        <v>562</v>
      </c>
      <c r="M82">
        <v>145</v>
      </c>
    </row>
    <row r="83" spans="1:13" x14ac:dyDescent="0.3">
      <c r="A83" s="68" t="s">
        <v>43</v>
      </c>
      <c r="B83" s="32"/>
      <c r="C83" s="10"/>
      <c r="D83" s="32">
        <v>358.73</v>
      </c>
      <c r="E83" s="32">
        <v>365.04</v>
      </c>
      <c r="F83" s="5">
        <f t="shared" si="2"/>
        <v>6.3100000000000023</v>
      </c>
      <c r="G83" s="5"/>
      <c r="H83" s="5"/>
      <c r="I83" s="5"/>
      <c r="J83" s="7">
        <f>+F83*H$5</f>
        <v>22.685746575342471</v>
      </c>
    </row>
    <row r="84" spans="1:13" x14ac:dyDescent="0.3">
      <c r="A84" s="68" t="s">
        <v>44</v>
      </c>
      <c r="B84" s="32"/>
      <c r="C84" s="10"/>
      <c r="D84" s="32">
        <v>363.15</v>
      </c>
      <c r="E84" s="32">
        <v>367.41</v>
      </c>
      <c r="F84" s="5">
        <f t="shared" si="2"/>
        <v>4.2600000000000477</v>
      </c>
      <c r="G84" s="33"/>
      <c r="H84" s="5"/>
      <c r="I84" s="5"/>
      <c r="J84" s="7">
        <f t="shared" ref="J84:J147" si="3">+F84*H$5</f>
        <v>15.315575342465923</v>
      </c>
    </row>
    <row r="85" spans="1:13" x14ac:dyDescent="0.3">
      <c r="A85" s="68" t="s">
        <v>118</v>
      </c>
      <c r="B85" s="32"/>
      <c r="C85" s="10"/>
      <c r="D85" s="32">
        <v>492.01</v>
      </c>
      <c r="E85" s="32">
        <v>502.64</v>
      </c>
      <c r="F85" s="5">
        <f t="shared" si="2"/>
        <v>10.629999999999995</v>
      </c>
      <c r="G85" s="33"/>
      <c r="H85" s="5"/>
      <c r="I85" s="5"/>
      <c r="J85" s="7">
        <f t="shared" si="3"/>
        <v>38.217034246575324</v>
      </c>
    </row>
    <row r="86" spans="1:13" x14ac:dyDescent="0.3">
      <c r="A86" s="68" t="s">
        <v>119</v>
      </c>
      <c r="B86" s="32"/>
      <c r="C86" s="10"/>
      <c r="D86" s="32">
        <v>163.28</v>
      </c>
      <c r="E86" s="32">
        <v>165.92</v>
      </c>
      <c r="F86" s="5">
        <f t="shared" si="2"/>
        <v>2.6399999999999864</v>
      </c>
      <c r="G86" s="33"/>
      <c r="H86" s="5"/>
      <c r="I86" s="5"/>
      <c r="J86" s="7">
        <f t="shared" si="3"/>
        <v>9.4913424657533749</v>
      </c>
    </row>
    <row r="87" spans="1:13" x14ac:dyDescent="0.3">
      <c r="A87" s="68" t="s">
        <v>45</v>
      </c>
      <c r="B87" s="32"/>
      <c r="C87" s="10"/>
      <c r="D87" s="32">
        <v>273.27999999999997</v>
      </c>
      <c r="E87" s="32">
        <v>276.5</v>
      </c>
      <c r="F87" s="5">
        <f t="shared" si="2"/>
        <v>3.2200000000000273</v>
      </c>
      <c r="G87" s="33"/>
      <c r="H87" s="5"/>
      <c r="I87" s="5"/>
      <c r="J87" s="7">
        <f t="shared" si="3"/>
        <v>11.576561643835714</v>
      </c>
    </row>
    <row r="88" spans="1:13" x14ac:dyDescent="0.3">
      <c r="A88" s="68" t="s">
        <v>46</v>
      </c>
      <c r="B88" s="32"/>
      <c r="C88" s="10"/>
      <c r="D88" s="32">
        <v>469.51</v>
      </c>
      <c r="E88" s="32">
        <v>474.2</v>
      </c>
      <c r="F88" s="5">
        <f t="shared" si="2"/>
        <v>4.6899999999999977</v>
      </c>
      <c r="G88" s="33"/>
      <c r="H88" s="5"/>
      <c r="I88" s="5"/>
      <c r="J88" s="7">
        <f t="shared" si="3"/>
        <v>16.861513698630127</v>
      </c>
    </row>
    <row r="89" spans="1:13" x14ac:dyDescent="0.3">
      <c r="A89" s="68" t="s">
        <v>47</v>
      </c>
      <c r="B89" s="32"/>
      <c r="C89" s="10"/>
      <c r="D89" s="32">
        <v>155.02000000000001</v>
      </c>
      <c r="E89" s="32">
        <v>161.37</v>
      </c>
      <c r="F89" s="5">
        <f t="shared" si="2"/>
        <v>6.3499999999999943</v>
      </c>
      <c r="G89" s="33"/>
      <c r="H89" s="5"/>
      <c r="I89" s="5"/>
      <c r="J89" s="7">
        <f t="shared" si="3"/>
        <v>22.829554794520526</v>
      </c>
    </row>
    <row r="90" spans="1:13" x14ac:dyDescent="0.3">
      <c r="A90" s="68" t="s">
        <v>48</v>
      </c>
      <c r="B90" s="32"/>
      <c r="C90" s="10"/>
      <c r="D90" s="32">
        <v>442.5</v>
      </c>
      <c r="E90" s="32">
        <v>448.46</v>
      </c>
      <c r="F90" s="5">
        <f t="shared" si="2"/>
        <v>5.9599999999999795</v>
      </c>
      <c r="G90" s="33"/>
      <c r="H90" s="5"/>
      <c r="I90" s="5"/>
      <c r="J90" s="7">
        <f t="shared" si="3"/>
        <v>21.427424657534171</v>
      </c>
    </row>
    <row r="91" spans="1:13" x14ac:dyDescent="0.3">
      <c r="A91" s="68" t="s">
        <v>49</v>
      </c>
      <c r="B91" s="32"/>
      <c r="C91" s="10"/>
      <c r="D91" s="32">
        <v>543.53</v>
      </c>
      <c r="E91" s="32">
        <v>552.12</v>
      </c>
      <c r="F91" s="5">
        <f t="shared" si="2"/>
        <v>8.5900000000000318</v>
      </c>
      <c r="G91" s="33"/>
      <c r="H91" s="5"/>
      <c r="I91" s="5"/>
      <c r="J91" s="7">
        <f t="shared" si="3"/>
        <v>30.882815068493262</v>
      </c>
    </row>
    <row r="92" spans="1:13" x14ac:dyDescent="0.3">
      <c r="A92" s="68" t="s">
        <v>50</v>
      </c>
      <c r="B92" s="32"/>
      <c r="C92" s="10"/>
      <c r="D92" s="32">
        <v>690.61</v>
      </c>
      <c r="E92" s="32">
        <v>709.63</v>
      </c>
      <c r="F92" s="5">
        <f t="shared" si="2"/>
        <v>19.019999999999982</v>
      </c>
      <c r="G92" s="33"/>
      <c r="H92" s="5"/>
      <c r="I92" s="5"/>
      <c r="J92" s="7">
        <f t="shared" si="3"/>
        <v>68.380808219178007</v>
      </c>
    </row>
    <row r="93" spans="1:13" x14ac:dyDescent="0.3">
      <c r="A93" s="68" t="s">
        <v>51</v>
      </c>
      <c r="B93" s="32"/>
      <c r="C93" s="10"/>
      <c r="D93" s="32">
        <v>281.47000000000003</v>
      </c>
      <c r="E93" s="32">
        <v>286.94</v>
      </c>
      <c r="F93" s="5">
        <f t="shared" si="2"/>
        <v>5.4699999999999704</v>
      </c>
      <c r="G93" s="33"/>
      <c r="H93" s="5"/>
      <c r="I93" s="5"/>
      <c r="J93" s="7">
        <f t="shared" si="3"/>
        <v>19.665773972602633</v>
      </c>
    </row>
    <row r="94" spans="1:13" x14ac:dyDescent="0.3">
      <c r="A94" s="68" t="s">
        <v>52</v>
      </c>
      <c r="B94" s="32"/>
      <c r="C94" s="10"/>
      <c r="D94" s="32">
        <v>215.56</v>
      </c>
      <c r="E94" s="32">
        <v>220.39</v>
      </c>
      <c r="F94" s="5">
        <f t="shared" si="2"/>
        <v>4.8299999999999841</v>
      </c>
      <c r="G94" s="33"/>
      <c r="H94" s="5"/>
      <c r="I94" s="5"/>
      <c r="J94" s="7">
        <f t="shared" si="3"/>
        <v>17.364842465753366</v>
      </c>
    </row>
    <row r="95" spans="1:13" x14ac:dyDescent="0.3">
      <c r="A95" s="68" t="s">
        <v>120</v>
      </c>
      <c r="B95" s="32"/>
      <c r="C95" s="10"/>
      <c r="D95" s="32">
        <v>856.61</v>
      </c>
      <c r="E95" s="32">
        <v>872.02</v>
      </c>
      <c r="F95" s="5">
        <f t="shared" si="2"/>
        <v>15.409999999999968</v>
      </c>
      <c r="G95" s="33"/>
      <c r="H95" s="5"/>
      <c r="I95" s="5"/>
      <c r="J95" s="7">
        <f t="shared" si="3"/>
        <v>55.402116438356046</v>
      </c>
    </row>
    <row r="96" spans="1:13" x14ac:dyDescent="0.3">
      <c r="A96" s="68" t="s">
        <v>53</v>
      </c>
      <c r="B96" s="32"/>
      <c r="C96" s="10"/>
      <c r="D96" s="32">
        <v>348.56</v>
      </c>
      <c r="E96" s="32">
        <v>355.16</v>
      </c>
      <c r="F96" s="5">
        <f t="shared" si="2"/>
        <v>6.6000000000000227</v>
      </c>
      <c r="G96" s="33"/>
      <c r="H96" s="5"/>
      <c r="I96" s="5"/>
      <c r="J96" s="7">
        <f t="shared" si="3"/>
        <v>23.728356164383641</v>
      </c>
    </row>
    <row r="97" spans="1:12" x14ac:dyDescent="0.3">
      <c r="A97" s="68" t="s">
        <v>121</v>
      </c>
      <c r="B97" s="32"/>
      <c r="C97" s="10"/>
      <c r="D97" s="32">
        <v>225.41</v>
      </c>
      <c r="E97" s="32">
        <v>226.58</v>
      </c>
      <c r="F97" s="5">
        <f t="shared" ref="F97:F151" si="4">+E97-D97</f>
        <v>1.1700000000000159</v>
      </c>
      <c r="G97" s="33"/>
      <c r="H97" s="5"/>
      <c r="I97" s="5"/>
      <c r="J97" s="7">
        <f t="shared" si="3"/>
        <v>4.2063904109589609</v>
      </c>
    </row>
    <row r="98" spans="1:12" x14ac:dyDescent="0.3">
      <c r="A98" s="68" t="s">
        <v>54</v>
      </c>
      <c r="B98" s="32"/>
      <c r="C98" s="10"/>
      <c r="D98" s="32">
        <v>215.8</v>
      </c>
      <c r="E98" s="32">
        <v>218.75</v>
      </c>
      <c r="F98" s="5">
        <f t="shared" si="4"/>
        <v>2.9499999999999886</v>
      </c>
      <c r="G98" s="33"/>
      <c r="H98" s="5"/>
      <c r="I98" s="5"/>
      <c r="J98" s="7">
        <f t="shared" si="3"/>
        <v>10.605856164383519</v>
      </c>
    </row>
    <row r="99" spans="1:12" x14ac:dyDescent="0.3">
      <c r="A99" s="68" t="s">
        <v>55</v>
      </c>
      <c r="B99" s="32"/>
      <c r="C99" s="10"/>
      <c r="D99" s="32">
        <v>307.89</v>
      </c>
      <c r="E99" s="32">
        <v>311.68</v>
      </c>
      <c r="F99" s="5">
        <f t="shared" si="4"/>
        <v>3.7900000000000205</v>
      </c>
      <c r="G99" s="33"/>
      <c r="H99" s="5"/>
      <c r="I99" s="5"/>
      <c r="J99" s="7">
        <f t="shared" si="3"/>
        <v>13.625828767123361</v>
      </c>
    </row>
    <row r="100" spans="1:12" x14ac:dyDescent="0.3">
      <c r="A100" s="68" t="s">
        <v>122</v>
      </c>
      <c r="B100" s="32"/>
      <c r="C100" s="10"/>
      <c r="D100" s="32">
        <v>515.9</v>
      </c>
      <c r="E100" s="32">
        <v>533.27</v>
      </c>
      <c r="F100" s="5">
        <f t="shared" si="4"/>
        <v>17.370000000000005</v>
      </c>
      <c r="G100" s="33"/>
      <c r="H100" s="5"/>
      <c r="I100" s="5"/>
      <c r="J100" s="7">
        <f t="shared" si="3"/>
        <v>62.4487191780822</v>
      </c>
      <c r="L100">
        <v>62</v>
      </c>
    </row>
    <row r="101" spans="1:12" x14ac:dyDescent="0.3">
      <c r="A101" s="68" t="s">
        <v>56</v>
      </c>
      <c r="B101" s="32"/>
      <c r="C101" s="10"/>
      <c r="D101" s="32">
        <v>331.01</v>
      </c>
      <c r="E101" s="32">
        <v>335.01</v>
      </c>
      <c r="F101" s="5">
        <f t="shared" si="4"/>
        <v>4</v>
      </c>
      <c r="G101" s="33"/>
      <c r="H101" s="5"/>
      <c r="I101" s="5"/>
      <c r="J101" s="7">
        <f t="shared" si="3"/>
        <v>14.380821917808218</v>
      </c>
      <c r="L101">
        <v>20</v>
      </c>
    </row>
    <row r="102" spans="1:12" x14ac:dyDescent="0.3">
      <c r="A102" s="66" t="s">
        <v>57</v>
      </c>
      <c r="B102" s="32"/>
      <c r="C102" s="10"/>
      <c r="D102" s="32">
        <v>469.33</v>
      </c>
      <c r="E102" s="32">
        <v>475.18</v>
      </c>
      <c r="F102" s="5">
        <f t="shared" si="4"/>
        <v>5.8500000000000227</v>
      </c>
      <c r="G102" s="33"/>
      <c r="H102" s="5"/>
      <c r="I102" s="5"/>
      <c r="J102" s="7">
        <f t="shared" si="3"/>
        <v>21.031952054794601</v>
      </c>
    </row>
    <row r="103" spans="1:12" x14ac:dyDescent="0.3">
      <c r="A103" s="66" t="s">
        <v>58</v>
      </c>
      <c r="B103" s="32"/>
      <c r="C103" s="10"/>
      <c r="D103" s="32">
        <v>6.93</v>
      </c>
      <c r="E103" s="32">
        <v>6.93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2" x14ac:dyDescent="0.3">
      <c r="A104" s="68" t="s">
        <v>59</v>
      </c>
      <c r="B104" s="32"/>
      <c r="C104" s="10"/>
      <c r="D104" s="32">
        <v>1233.49</v>
      </c>
      <c r="E104" s="32">
        <v>1252.9100000000001</v>
      </c>
      <c r="F104" s="5">
        <f t="shared" si="4"/>
        <v>19.420000000000073</v>
      </c>
      <c r="G104" s="33"/>
      <c r="H104" s="5"/>
      <c r="I104" s="5"/>
      <c r="J104" s="7">
        <f t="shared" si="3"/>
        <v>69.818890410959156</v>
      </c>
    </row>
    <row r="105" spans="1:12" x14ac:dyDescent="0.3">
      <c r="A105" s="68" t="s">
        <v>60</v>
      </c>
      <c r="B105" s="32"/>
      <c r="C105" s="10"/>
      <c r="D105" s="32">
        <v>242.46</v>
      </c>
      <c r="E105" s="32">
        <v>248.97</v>
      </c>
      <c r="F105" s="5">
        <f t="shared" si="4"/>
        <v>6.5099999999999909</v>
      </c>
      <c r="G105" s="33"/>
      <c r="H105" s="5"/>
      <c r="I105" s="5"/>
      <c r="J105" s="7">
        <f t="shared" si="3"/>
        <v>23.404787671232842</v>
      </c>
    </row>
    <row r="106" spans="1:12" x14ac:dyDescent="0.3">
      <c r="A106" s="68" t="s">
        <v>61</v>
      </c>
      <c r="B106" s="32"/>
      <c r="C106" s="10"/>
      <c r="D106" s="32">
        <v>285.24</v>
      </c>
      <c r="E106" s="32">
        <v>291.45</v>
      </c>
      <c r="F106" s="5">
        <f t="shared" si="4"/>
        <v>6.2099999999999795</v>
      </c>
      <c r="G106" s="33"/>
      <c r="H106" s="5"/>
      <c r="I106" s="5"/>
      <c r="J106" s="7">
        <f t="shared" si="3"/>
        <v>22.326226027397183</v>
      </c>
    </row>
    <row r="107" spans="1:12" x14ac:dyDescent="0.3">
      <c r="A107" s="68" t="s">
        <v>62</v>
      </c>
      <c r="B107" s="32"/>
      <c r="C107" s="10"/>
      <c r="D107" s="32">
        <v>861.5</v>
      </c>
      <c r="E107" s="32">
        <v>861.5</v>
      </c>
      <c r="F107" s="5">
        <f t="shared" si="4"/>
        <v>0</v>
      </c>
      <c r="G107" s="33"/>
      <c r="H107" s="5"/>
      <c r="I107" s="5"/>
      <c r="J107" s="7">
        <f t="shared" si="3"/>
        <v>0</v>
      </c>
    </row>
    <row r="108" spans="1:12" x14ac:dyDescent="0.3">
      <c r="A108" s="68" t="s">
        <v>63</v>
      </c>
      <c r="B108" s="32"/>
      <c r="C108" s="10"/>
      <c r="D108" s="32">
        <v>448.04</v>
      </c>
      <c r="E108" s="32">
        <v>455.78</v>
      </c>
      <c r="F108" s="5">
        <f t="shared" si="4"/>
        <v>7.7399999999999523</v>
      </c>
      <c r="G108" s="33"/>
      <c r="H108" s="5"/>
      <c r="I108" s="5"/>
      <c r="J108" s="7">
        <f t="shared" si="3"/>
        <v>27.826890410958729</v>
      </c>
    </row>
    <row r="109" spans="1:12" x14ac:dyDescent="0.3">
      <c r="A109" s="68" t="s">
        <v>123</v>
      </c>
      <c r="B109" s="32"/>
      <c r="C109" s="10"/>
      <c r="D109" s="32">
        <v>315.11</v>
      </c>
      <c r="E109" s="32">
        <v>324.18</v>
      </c>
      <c r="F109" s="5">
        <f t="shared" si="4"/>
        <v>9.0699999999999932</v>
      </c>
      <c r="G109" s="33"/>
      <c r="H109" s="5"/>
      <c r="I109" s="5"/>
      <c r="J109" s="7">
        <f t="shared" si="3"/>
        <v>32.608513698630112</v>
      </c>
    </row>
    <row r="110" spans="1:12" x14ac:dyDescent="0.3">
      <c r="A110" s="68" t="s">
        <v>64</v>
      </c>
      <c r="B110" s="32"/>
      <c r="C110" s="10"/>
      <c r="D110" s="32">
        <v>217.13</v>
      </c>
      <c r="E110" s="32">
        <v>223.21</v>
      </c>
      <c r="F110" s="5">
        <f t="shared" si="4"/>
        <v>6.0800000000000125</v>
      </c>
      <c r="G110" s="33"/>
      <c r="H110" s="5"/>
      <c r="I110" s="5"/>
      <c r="J110" s="7">
        <f t="shared" si="3"/>
        <v>21.858849315068536</v>
      </c>
      <c r="K110" s="149"/>
    </row>
    <row r="111" spans="1:12" x14ac:dyDescent="0.3">
      <c r="A111" s="68" t="s">
        <v>65</v>
      </c>
      <c r="B111" s="32"/>
      <c r="C111" s="10"/>
      <c r="D111" s="32">
        <v>494.13</v>
      </c>
      <c r="E111" s="32">
        <v>505.02</v>
      </c>
      <c r="F111" s="5">
        <f t="shared" si="4"/>
        <v>10.889999999999986</v>
      </c>
      <c r="G111" s="33"/>
      <c r="H111" s="5"/>
      <c r="I111" s="5"/>
      <c r="J111" s="7">
        <f t="shared" si="3"/>
        <v>39.151787671232825</v>
      </c>
    </row>
    <row r="112" spans="1:12" x14ac:dyDescent="0.3">
      <c r="A112" s="68" t="s">
        <v>66</v>
      </c>
      <c r="B112" s="32"/>
      <c r="C112" s="10"/>
      <c r="D112" s="32">
        <v>170.64</v>
      </c>
      <c r="E112" s="32">
        <v>183.37</v>
      </c>
      <c r="F112" s="5">
        <f t="shared" si="4"/>
        <v>12.730000000000018</v>
      </c>
      <c r="G112" s="33"/>
      <c r="H112" s="5"/>
      <c r="I112" s="5"/>
      <c r="J112" s="7">
        <f t="shared" si="3"/>
        <v>45.766965753424721</v>
      </c>
    </row>
    <row r="113" spans="1:10" x14ac:dyDescent="0.3">
      <c r="A113" s="68" t="s">
        <v>124</v>
      </c>
      <c r="B113" s="32"/>
      <c r="C113" s="10"/>
      <c r="D113" s="32">
        <v>114.89</v>
      </c>
      <c r="E113" s="32">
        <v>116.1</v>
      </c>
      <c r="F113" s="5">
        <f t="shared" si="4"/>
        <v>1.2099999999999937</v>
      </c>
      <c r="G113" s="33"/>
      <c r="H113" s="5"/>
      <c r="I113" s="5"/>
      <c r="J113" s="7">
        <f t="shared" si="3"/>
        <v>4.3501986301369637</v>
      </c>
    </row>
    <row r="114" spans="1:10" x14ac:dyDescent="0.3">
      <c r="A114" s="68" t="s">
        <v>67</v>
      </c>
      <c r="B114" s="32"/>
      <c r="C114" s="10"/>
      <c r="D114" s="32">
        <v>212.94</v>
      </c>
      <c r="E114" s="32">
        <v>230.92</v>
      </c>
      <c r="F114" s="5">
        <f t="shared" si="4"/>
        <v>17.97999999999999</v>
      </c>
      <c r="G114" s="33"/>
      <c r="H114" s="5"/>
      <c r="I114" s="5"/>
      <c r="J114" s="7">
        <f t="shared" si="3"/>
        <v>64.641794520547904</v>
      </c>
    </row>
    <row r="115" spans="1:10" x14ac:dyDescent="0.3">
      <c r="A115" s="51" t="s">
        <v>68</v>
      </c>
      <c r="B115" s="32"/>
      <c r="C115" s="51"/>
      <c r="D115" s="9">
        <v>440.73</v>
      </c>
      <c r="E115" s="9">
        <v>440.87</v>
      </c>
      <c r="F115" s="5">
        <f t="shared" si="4"/>
        <v>0.13999999999998636</v>
      </c>
      <c r="G115" s="33"/>
      <c r="H115" s="5"/>
      <c r="I115" s="5"/>
      <c r="J115" s="7">
        <f t="shared" si="3"/>
        <v>0.5033287671232386</v>
      </c>
    </row>
    <row r="116" spans="1:10" x14ac:dyDescent="0.3">
      <c r="A116" s="68" t="s">
        <v>125</v>
      </c>
      <c r="B116" s="32"/>
      <c r="C116" s="10"/>
      <c r="D116" s="32">
        <v>514.78</v>
      </c>
      <c r="E116" s="32">
        <v>523.21</v>
      </c>
      <c r="F116" s="5">
        <f t="shared" si="4"/>
        <v>8.4300000000000637</v>
      </c>
      <c r="G116" s="33"/>
      <c r="H116" s="5"/>
      <c r="I116" s="5"/>
      <c r="J116" s="7">
        <f t="shared" si="3"/>
        <v>30.307582191781048</v>
      </c>
    </row>
    <row r="117" spans="1:10" x14ac:dyDescent="0.3">
      <c r="A117" s="68" t="s">
        <v>126</v>
      </c>
      <c r="B117" s="9"/>
      <c r="C117" s="10"/>
      <c r="D117" s="32">
        <v>215.17</v>
      </c>
      <c r="E117" s="32">
        <v>215.17</v>
      </c>
      <c r="F117" s="5">
        <f t="shared" si="4"/>
        <v>0</v>
      </c>
      <c r="G117" s="33"/>
      <c r="H117" s="5"/>
      <c r="I117" s="5"/>
      <c r="J117" s="7">
        <f t="shared" si="3"/>
        <v>0</v>
      </c>
    </row>
    <row r="118" spans="1:10" x14ac:dyDescent="0.3">
      <c r="A118" s="68" t="s">
        <v>69</v>
      </c>
      <c r="B118" s="32"/>
      <c r="C118" s="10"/>
      <c r="D118" s="32">
        <v>220.2</v>
      </c>
      <c r="E118" s="32">
        <v>227.61</v>
      </c>
      <c r="F118" s="5">
        <f t="shared" si="4"/>
        <v>7.410000000000025</v>
      </c>
      <c r="G118" s="33"/>
      <c r="H118" s="5"/>
      <c r="I118" s="5"/>
      <c r="J118" s="7">
        <f t="shared" si="3"/>
        <v>26.640472602739813</v>
      </c>
    </row>
    <row r="119" spans="1:10" x14ac:dyDescent="0.3">
      <c r="A119" s="68" t="s">
        <v>127</v>
      </c>
      <c r="B119" s="32"/>
      <c r="C119" s="10"/>
      <c r="D119" s="32">
        <v>547.22</v>
      </c>
      <c r="E119" s="32">
        <v>551.89</v>
      </c>
      <c r="F119" s="5">
        <f t="shared" si="4"/>
        <v>4.6699999999999591</v>
      </c>
      <c r="G119" s="33"/>
      <c r="H119" s="5"/>
      <c r="I119" s="5"/>
      <c r="J119" s="7">
        <f t="shared" si="3"/>
        <v>16.789609589040946</v>
      </c>
    </row>
    <row r="120" spans="1:10" x14ac:dyDescent="0.3">
      <c r="A120" s="68" t="s">
        <v>128</v>
      </c>
      <c r="B120" s="32"/>
      <c r="C120" s="10"/>
      <c r="D120" s="32">
        <v>498.54</v>
      </c>
      <c r="E120" s="32">
        <v>503.95</v>
      </c>
      <c r="F120" s="5">
        <f t="shared" si="4"/>
        <v>5.4099999999999682</v>
      </c>
      <c r="G120" s="33"/>
      <c r="H120" s="5"/>
      <c r="I120" s="5"/>
      <c r="J120" s="7">
        <f t="shared" si="3"/>
        <v>19.4500616438355</v>
      </c>
    </row>
    <row r="121" spans="1:10" x14ac:dyDescent="0.3">
      <c r="A121" s="68" t="s">
        <v>129</v>
      </c>
      <c r="B121" s="32"/>
      <c r="C121" s="10"/>
      <c r="D121" s="32">
        <v>301.94</v>
      </c>
      <c r="E121" s="32">
        <v>302.94</v>
      </c>
      <c r="F121" s="5">
        <f t="shared" si="4"/>
        <v>1</v>
      </c>
      <c r="G121" s="33"/>
      <c r="H121" s="5"/>
      <c r="I121" s="5"/>
      <c r="J121" s="7">
        <f t="shared" si="3"/>
        <v>3.5952054794520545</v>
      </c>
    </row>
    <row r="122" spans="1:10" x14ac:dyDescent="0.3">
      <c r="A122" s="68" t="s">
        <v>70</v>
      </c>
      <c r="B122" s="32"/>
      <c r="C122" s="10"/>
      <c r="D122" s="32">
        <v>145.13</v>
      </c>
      <c r="E122" s="32">
        <v>147.84</v>
      </c>
      <c r="F122" s="5">
        <f t="shared" si="4"/>
        <v>2.710000000000008</v>
      </c>
      <c r="G122" s="33"/>
      <c r="H122" s="5"/>
      <c r="I122" s="5"/>
      <c r="J122" s="7">
        <f t="shared" si="3"/>
        <v>9.7430068493150959</v>
      </c>
    </row>
    <row r="123" spans="1:10" x14ac:dyDescent="0.3">
      <c r="A123" s="68" t="s">
        <v>71</v>
      </c>
      <c r="B123" s="32"/>
      <c r="C123" s="10"/>
      <c r="D123" s="32">
        <v>407.77</v>
      </c>
      <c r="E123" s="32">
        <v>410.01</v>
      </c>
      <c r="F123" s="5">
        <f t="shared" si="4"/>
        <v>2.2400000000000091</v>
      </c>
      <c r="G123" s="33"/>
      <c r="H123" s="5"/>
      <c r="I123" s="5"/>
      <c r="J123" s="7">
        <f t="shared" si="3"/>
        <v>8.0532602739726347</v>
      </c>
    </row>
    <row r="124" spans="1:10" x14ac:dyDescent="0.3">
      <c r="A124" s="68" t="s">
        <v>130</v>
      </c>
      <c r="B124" s="32"/>
      <c r="C124" s="10"/>
      <c r="D124" s="32">
        <v>186.25</v>
      </c>
      <c r="E124" s="32">
        <v>192.48</v>
      </c>
      <c r="F124" s="5">
        <f t="shared" si="4"/>
        <v>6.2299999999999898</v>
      </c>
      <c r="G124" s="33"/>
      <c r="H124" s="5"/>
      <c r="I124" s="5"/>
      <c r="J124" s="7">
        <f t="shared" si="3"/>
        <v>22.398130136986264</v>
      </c>
    </row>
    <row r="125" spans="1:10" x14ac:dyDescent="0.3">
      <c r="A125" s="68" t="s">
        <v>131</v>
      </c>
      <c r="B125" s="32"/>
      <c r="C125" s="10"/>
      <c r="D125" s="32">
        <v>98.26</v>
      </c>
      <c r="E125" s="32">
        <v>100.78</v>
      </c>
      <c r="F125" s="5">
        <f t="shared" si="4"/>
        <v>2.519999999999996</v>
      </c>
      <c r="G125" s="33"/>
      <c r="H125" s="5"/>
      <c r="I125" s="5"/>
      <c r="J125" s="7">
        <f t="shared" si="3"/>
        <v>9.0599178082191631</v>
      </c>
    </row>
    <row r="126" spans="1:10" x14ac:dyDescent="0.3">
      <c r="A126" s="68" t="s">
        <v>72</v>
      </c>
      <c r="B126" s="32"/>
      <c r="C126" s="10"/>
      <c r="D126" s="32">
        <v>150.9</v>
      </c>
      <c r="E126" s="32">
        <v>150.9</v>
      </c>
      <c r="F126" s="5">
        <f t="shared" si="4"/>
        <v>0</v>
      </c>
      <c r="G126" s="33"/>
      <c r="H126" s="5"/>
      <c r="I126" s="5"/>
      <c r="J126" s="7">
        <f t="shared" si="3"/>
        <v>0</v>
      </c>
    </row>
    <row r="127" spans="1:10" x14ac:dyDescent="0.3">
      <c r="A127" s="68" t="s">
        <v>73</v>
      </c>
      <c r="B127" s="32"/>
      <c r="C127" s="10"/>
      <c r="D127" s="32">
        <v>694.74</v>
      </c>
      <c r="E127" s="32">
        <v>707.67</v>
      </c>
      <c r="F127" s="5">
        <f t="shared" si="4"/>
        <v>12.92999999999995</v>
      </c>
      <c r="G127" s="33"/>
      <c r="H127" s="5"/>
      <c r="I127" s="5"/>
      <c r="J127" s="7">
        <f t="shared" si="3"/>
        <v>46.486006849314883</v>
      </c>
    </row>
    <row r="128" spans="1:10" x14ac:dyDescent="0.3">
      <c r="A128" s="68" t="s">
        <v>74</v>
      </c>
      <c r="B128" s="32"/>
      <c r="C128" s="10"/>
      <c r="D128" s="32">
        <v>412.19</v>
      </c>
      <c r="E128" s="32">
        <v>420.24</v>
      </c>
      <c r="F128" s="5">
        <f t="shared" si="4"/>
        <v>8.0500000000000114</v>
      </c>
      <c r="G128" s="33"/>
      <c r="H128" s="5"/>
      <c r="I128" s="5"/>
      <c r="J128" s="7">
        <f t="shared" si="3"/>
        <v>28.941404109589079</v>
      </c>
    </row>
    <row r="129" spans="1:10" x14ac:dyDescent="0.3">
      <c r="A129" s="68" t="s">
        <v>132</v>
      </c>
      <c r="B129" s="32"/>
      <c r="C129" s="10"/>
      <c r="D129" s="32">
        <v>99.57</v>
      </c>
      <c r="E129" s="32">
        <v>105.7</v>
      </c>
      <c r="F129" s="5">
        <f t="shared" si="4"/>
        <v>6.1300000000000097</v>
      </c>
      <c r="G129" s="33"/>
      <c r="H129" s="5"/>
      <c r="I129" s="5"/>
      <c r="J129" s="7">
        <f t="shared" si="3"/>
        <v>22.03860958904113</v>
      </c>
    </row>
    <row r="130" spans="1:10" x14ac:dyDescent="0.3">
      <c r="A130" s="68" t="s">
        <v>133</v>
      </c>
      <c r="B130" s="32"/>
      <c r="C130" s="10"/>
      <c r="D130" s="32">
        <v>188.35</v>
      </c>
      <c r="E130" s="32">
        <v>193.04</v>
      </c>
      <c r="F130" s="5">
        <f t="shared" si="4"/>
        <v>4.6899999999999977</v>
      </c>
      <c r="G130" s="33"/>
      <c r="H130" s="5"/>
      <c r="I130" s="5"/>
      <c r="J130" s="7">
        <f t="shared" si="3"/>
        <v>16.861513698630127</v>
      </c>
    </row>
    <row r="131" spans="1:10" x14ac:dyDescent="0.3">
      <c r="A131" s="68" t="s">
        <v>75</v>
      </c>
      <c r="B131" s="32"/>
      <c r="C131" s="10"/>
      <c r="D131" s="32">
        <v>240.17</v>
      </c>
      <c r="E131" s="32">
        <v>245.92</v>
      </c>
      <c r="F131" s="5">
        <f t="shared" si="4"/>
        <v>5.75</v>
      </c>
      <c r="G131" s="33"/>
      <c r="H131" s="5"/>
      <c r="I131" s="5"/>
      <c r="J131" s="7">
        <f t="shared" si="3"/>
        <v>20.672431506849314</v>
      </c>
    </row>
    <row r="132" spans="1:10" x14ac:dyDescent="0.3">
      <c r="A132" s="68" t="s">
        <v>134</v>
      </c>
      <c r="B132" s="32"/>
      <c r="C132" s="10"/>
      <c r="D132" s="32">
        <v>262.7</v>
      </c>
      <c r="E132" s="32">
        <v>273.94</v>
      </c>
      <c r="F132" s="5">
        <f t="shared" si="4"/>
        <v>11.240000000000009</v>
      </c>
      <c r="G132" s="33"/>
      <c r="H132" s="5"/>
      <c r="I132" s="5"/>
      <c r="J132" s="7">
        <f t="shared" si="3"/>
        <v>40.410109589041127</v>
      </c>
    </row>
    <row r="133" spans="1:10" x14ac:dyDescent="0.3">
      <c r="A133" s="68" t="s">
        <v>135</v>
      </c>
      <c r="B133" s="32"/>
      <c r="C133" s="10"/>
      <c r="D133" s="32">
        <v>287.86</v>
      </c>
      <c r="E133" s="32">
        <v>293.87</v>
      </c>
      <c r="F133" s="5">
        <f t="shared" si="4"/>
        <v>6.0099999999999909</v>
      </c>
      <c r="G133" s="33"/>
      <c r="H133" s="5"/>
      <c r="I133" s="5"/>
      <c r="J133" s="7">
        <f t="shared" si="3"/>
        <v>21.607184931506815</v>
      </c>
    </row>
    <row r="134" spans="1:10" x14ac:dyDescent="0.3">
      <c r="A134" s="68" t="s">
        <v>76</v>
      </c>
      <c r="B134" s="32"/>
      <c r="C134" s="10"/>
      <c r="D134" s="32">
        <v>87.15</v>
      </c>
      <c r="E134" s="32">
        <v>88.54</v>
      </c>
      <c r="F134" s="5">
        <f t="shared" si="4"/>
        <v>1.3900000000000006</v>
      </c>
      <c r="G134" s="33"/>
      <c r="H134" s="5"/>
      <c r="I134" s="5"/>
      <c r="J134" s="7">
        <f t="shared" si="3"/>
        <v>4.9973356164383578</v>
      </c>
    </row>
    <row r="135" spans="1:10" x14ac:dyDescent="0.3">
      <c r="A135" s="68" t="s">
        <v>136</v>
      </c>
      <c r="B135" s="32"/>
      <c r="C135" s="10"/>
      <c r="D135" s="32">
        <v>533.30999999999995</v>
      </c>
      <c r="E135" s="32">
        <v>545.05999999999995</v>
      </c>
      <c r="F135" s="5">
        <f t="shared" si="4"/>
        <v>11.75</v>
      </c>
      <c r="G135" s="33"/>
      <c r="H135" s="5"/>
      <c r="I135" s="5"/>
      <c r="J135" s="7">
        <f t="shared" si="3"/>
        <v>42.243664383561644</v>
      </c>
    </row>
    <row r="136" spans="1:10" x14ac:dyDescent="0.3">
      <c r="A136" s="68" t="s">
        <v>137</v>
      </c>
      <c r="B136" s="32"/>
      <c r="C136" s="10"/>
      <c r="D136" s="32">
        <v>219.05</v>
      </c>
      <c r="E136" s="32">
        <v>220.34</v>
      </c>
      <c r="F136" s="5">
        <f t="shared" si="4"/>
        <v>1.289999999999992</v>
      </c>
      <c r="G136" s="33"/>
      <c r="H136" s="5"/>
      <c r="I136" s="5"/>
      <c r="J136" s="7">
        <f t="shared" si="3"/>
        <v>4.6378150684931221</v>
      </c>
    </row>
    <row r="137" spans="1:10" x14ac:dyDescent="0.3">
      <c r="A137" s="68" t="s">
        <v>77</v>
      </c>
      <c r="B137" s="32"/>
      <c r="C137" s="10"/>
      <c r="D137" s="32">
        <v>341.44</v>
      </c>
      <c r="E137" s="32">
        <v>349.89</v>
      </c>
      <c r="F137" s="5">
        <f t="shared" si="4"/>
        <v>8.4499999999999886</v>
      </c>
      <c r="G137" s="33"/>
      <c r="H137" s="5"/>
      <c r="I137" s="5"/>
      <c r="J137" s="7">
        <f t="shared" si="3"/>
        <v>30.37948630136982</v>
      </c>
    </row>
    <row r="138" spans="1:10" x14ac:dyDescent="0.3">
      <c r="A138" s="68" t="s">
        <v>138</v>
      </c>
      <c r="B138" s="32"/>
      <c r="C138" s="10"/>
      <c r="D138" s="32">
        <v>494.7</v>
      </c>
      <c r="E138" s="32">
        <v>500.44</v>
      </c>
      <c r="F138" s="5">
        <f t="shared" si="4"/>
        <v>5.7400000000000091</v>
      </c>
      <c r="G138" s="33"/>
      <c r="H138" s="5"/>
      <c r="I138" s="5"/>
      <c r="J138" s="7">
        <f t="shared" si="3"/>
        <v>20.636479452054825</v>
      </c>
    </row>
    <row r="139" spans="1:10" x14ac:dyDescent="0.3">
      <c r="A139" s="68" t="s">
        <v>78</v>
      </c>
      <c r="B139" s="32"/>
      <c r="C139" s="10"/>
      <c r="D139" s="32">
        <v>587.97</v>
      </c>
      <c r="E139" s="32">
        <v>598.78</v>
      </c>
      <c r="F139" s="5">
        <f t="shared" si="4"/>
        <v>10.809999999999945</v>
      </c>
      <c r="G139" s="33"/>
      <c r="H139" s="5"/>
      <c r="I139" s="5"/>
      <c r="J139" s="7">
        <f t="shared" si="3"/>
        <v>38.864171232876515</v>
      </c>
    </row>
    <row r="140" spans="1:10" x14ac:dyDescent="0.3">
      <c r="A140" s="68" t="s">
        <v>79</v>
      </c>
      <c r="B140" s="32"/>
      <c r="C140" s="10"/>
      <c r="D140" s="32">
        <v>234.91</v>
      </c>
      <c r="E140" s="32">
        <v>238.06</v>
      </c>
      <c r="F140" s="5">
        <f t="shared" si="4"/>
        <v>3.1500000000000057</v>
      </c>
      <c r="G140" s="33"/>
      <c r="H140" s="5"/>
      <c r="I140" s="5"/>
      <c r="J140" s="7">
        <f t="shared" si="3"/>
        <v>11.324897260273993</v>
      </c>
    </row>
    <row r="141" spans="1:10" x14ac:dyDescent="0.3">
      <c r="A141" s="68" t="s">
        <v>80</v>
      </c>
      <c r="B141" s="32"/>
      <c r="C141" s="10"/>
      <c r="D141" s="32">
        <v>270.98</v>
      </c>
      <c r="E141" s="32">
        <v>277.52</v>
      </c>
      <c r="F141" s="5">
        <f t="shared" si="4"/>
        <v>6.5399999999999636</v>
      </c>
      <c r="G141" s="33"/>
      <c r="H141" s="5"/>
      <c r="I141" s="5"/>
      <c r="J141" s="7">
        <f t="shared" si="3"/>
        <v>23.512643835616306</v>
      </c>
    </row>
    <row r="142" spans="1:10" x14ac:dyDescent="0.3">
      <c r="A142" s="68" t="s">
        <v>81</v>
      </c>
      <c r="B142" s="32"/>
      <c r="C142" s="10"/>
      <c r="D142" s="32">
        <v>215.49</v>
      </c>
      <c r="E142" s="32">
        <v>215.49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0" x14ac:dyDescent="0.3">
      <c r="A143" s="68" t="s">
        <v>139</v>
      </c>
      <c r="B143" s="32"/>
      <c r="C143" s="10"/>
      <c r="D143" s="32">
        <v>340.43</v>
      </c>
      <c r="E143" s="32">
        <v>360.25</v>
      </c>
      <c r="F143" s="5">
        <f t="shared" si="4"/>
        <v>19.819999999999993</v>
      </c>
      <c r="G143" s="33"/>
      <c r="H143" s="5"/>
      <c r="I143" s="5"/>
      <c r="J143" s="7">
        <f t="shared" si="3"/>
        <v>71.256972602739694</v>
      </c>
    </row>
    <row r="144" spans="1:10" x14ac:dyDescent="0.3">
      <c r="A144" s="68" t="s">
        <v>82</v>
      </c>
      <c r="B144" s="32"/>
      <c r="C144" s="10"/>
      <c r="D144" s="32">
        <v>304.72000000000003</v>
      </c>
      <c r="E144" s="32">
        <v>308.2</v>
      </c>
      <c r="F144" s="5">
        <f t="shared" si="4"/>
        <v>3.4799999999999613</v>
      </c>
      <c r="G144" s="33"/>
      <c r="H144" s="5"/>
      <c r="I144" s="5"/>
      <c r="J144" s="7">
        <f t="shared" si="3"/>
        <v>12.51131506849301</v>
      </c>
    </row>
    <row r="145" spans="1:13" x14ac:dyDescent="0.3">
      <c r="A145" s="68" t="s">
        <v>140</v>
      </c>
      <c r="B145" s="32"/>
      <c r="C145" s="10"/>
      <c r="D145" s="32">
        <v>205.5</v>
      </c>
      <c r="E145" s="32">
        <v>206.44</v>
      </c>
      <c r="F145" s="5">
        <f t="shared" si="4"/>
        <v>0.93999999999999773</v>
      </c>
      <c r="G145" s="33"/>
      <c r="H145" s="5"/>
      <c r="I145" s="5"/>
      <c r="J145" s="7">
        <f t="shared" si="3"/>
        <v>3.3794931506849228</v>
      </c>
    </row>
    <row r="146" spans="1:13" x14ac:dyDescent="0.3">
      <c r="A146" s="68" t="s">
        <v>141</v>
      </c>
      <c r="B146" s="32"/>
      <c r="C146" s="10"/>
      <c r="D146" s="32">
        <v>174.86</v>
      </c>
      <c r="E146" s="32">
        <v>176.72</v>
      </c>
      <c r="F146" s="5">
        <f t="shared" si="4"/>
        <v>1.8599999999999852</v>
      </c>
      <c r="G146" s="33"/>
      <c r="H146" s="5"/>
      <c r="I146" s="5"/>
      <c r="J146" s="7">
        <f t="shared" si="3"/>
        <v>6.6870821917807683</v>
      </c>
    </row>
    <row r="147" spans="1:13" x14ac:dyDescent="0.3">
      <c r="A147" s="68" t="s">
        <v>142</v>
      </c>
      <c r="B147" s="32"/>
      <c r="C147" s="10"/>
      <c r="D147" s="32">
        <v>638.84</v>
      </c>
      <c r="E147" s="32">
        <v>648.6</v>
      </c>
      <c r="F147" s="5">
        <f t="shared" si="4"/>
        <v>9.7599999999999909</v>
      </c>
      <c r="G147" s="33"/>
      <c r="H147" s="5"/>
      <c r="I147" s="5"/>
      <c r="J147" s="7">
        <f t="shared" si="3"/>
        <v>35.089205479452019</v>
      </c>
    </row>
    <row r="148" spans="1:13" x14ac:dyDescent="0.3">
      <c r="A148" s="68" t="s">
        <v>143</v>
      </c>
      <c r="B148" s="32"/>
      <c r="C148" s="10"/>
      <c r="D148" s="32">
        <v>290.33999999999997</v>
      </c>
      <c r="E148" s="32">
        <v>297.52</v>
      </c>
      <c r="F148" s="5">
        <f t="shared" si="4"/>
        <v>7.1800000000000068</v>
      </c>
      <c r="G148" s="33"/>
      <c r="H148" s="5"/>
      <c r="I148" s="5"/>
      <c r="J148" s="7">
        <f t="shared" ref="J148:J151" si="5">+F148*H$5</f>
        <v>25.813575342465775</v>
      </c>
    </row>
    <row r="149" spans="1:13" x14ac:dyDescent="0.3">
      <c r="A149" s="68" t="s">
        <v>83</v>
      </c>
      <c r="B149" s="32"/>
      <c r="C149" s="10"/>
      <c r="D149" s="32">
        <v>280.58999999999997</v>
      </c>
      <c r="E149" s="32">
        <v>283.08999999999997</v>
      </c>
      <c r="F149" s="5">
        <f t="shared" si="4"/>
        <v>2.5</v>
      </c>
      <c r="G149" s="33"/>
      <c r="H149" s="5"/>
      <c r="I149" s="5"/>
      <c r="J149" s="7">
        <f t="shared" si="5"/>
        <v>8.9880136986301356</v>
      </c>
    </row>
    <row r="150" spans="1:13" x14ac:dyDescent="0.3">
      <c r="A150" s="68" t="s">
        <v>144</v>
      </c>
      <c r="B150" s="32"/>
      <c r="C150" s="10"/>
      <c r="D150" s="32">
        <v>1315.2</v>
      </c>
      <c r="E150" s="32">
        <v>1338.98</v>
      </c>
      <c r="F150" s="5">
        <f t="shared" si="4"/>
        <v>23.779999999999973</v>
      </c>
      <c r="G150" s="33"/>
      <c r="H150" s="5"/>
      <c r="I150" s="5"/>
      <c r="J150" s="7">
        <f t="shared" si="5"/>
        <v>85.493986301369759</v>
      </c>
    </row>
    <row r="151" spans="1:13" x14ac:dyDescent="0.3">
      <c r="A151" s="68" t="s">
        <v>145</v>
      </c>
      <c r="B151" s="32"/>
      <c r="C151" s="10"/>
      <c r="D151" s="32">
        <v>669.11</v>
      </c>
      <c r="E151" s="32">
        <v>682.23</v>
      </c>
      <c r="F151" s="5">
        <f t="shared" si="4"/>
        <v>13.120000000000005</v>
      </c>
      <c r="G151" s="33"/>
      <c r="H151" s="5"/>
      <c r="I151" s="5"/>
      <c r="J151" s="7">
        <f t="shared" si="5"/>
        <v>47.169095890410972</v>
      </c>
    </row>
    <row r="152" spans="1:13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2296.2489268493146</v>
      </c>
      <c r="K152" s="56">
        <f>SUM(J83:J151)</f>
        <v>1668.4270068493145</v>
      </c>
      <c r="M152">
        <v>1689</v>
      </c>
    </row>
    <row r="153" spans="1:13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2296.2489268493146</v>
      </c>
      <c r="K153" s="91">
        <f>SUM(K14:K152)</f>
        <v>2296.2489268493146</v>
      </c>
    </row>
    <row r="154" spans="1:13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3" x14ac:dyDescent="0.3">
      <c r="A155" s="73" t="s">
        <v>7</v>
      </c>
    </row>
    <row r="156" spans="1:13" x14ac:dyDescent="0.3">
      <c r="A156" s="73" t="s">
        <v>84</v>
      </c>
      <c r="G156" s="74" t="s">
        <v>300</v>
      </c>
    </row>
  </sheetData>
  <mergeCells count="23">
    <mergeCell ref="I27:I31"/>
    <mergeCell ref="B27:C31"/>
    <mergeCell ref="D27:D31"/>
    <mergeCell ref="E27:E31"/>
    <mergeCell ref="F27:F31"/>
    <mergeCell ref="G27:G31"/>
    <mergeCell ref="H27:H31"/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</mergeCells>
  <pageMargins left="0.37" right="0.4" top="0.37" bottom="0.74803149606299213" header="0.31496062992125984" footer="0.31496062992125984"/>
  <pageSetup paperSize="9" scale="85" orientation="portrait" horizontalDpi="0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6"/>
  <sheetViews>
    <sheetView workbookViewId="0">
      <selection sqref="A1:M156"/>
    </sheetView>
  </sheetViews>
  <sheetFormatPr baseColWidth="10" defaultRowHeight="14.4" x14ac:dyDescent="0.3"/>
  <cols>
    <col min="1" max="1" width="11.33203125" customWidth="1"/>
    <col min="2" max="2" width="22.6640625" customWidth="1"/>
    <col min="3" max="3" width="7.44140625" customWidth="1"/>
    <col min="4" max="4" width="12.88671875" customWidth="1"/>
    <col min="5" max="5" width="15.88671875" customWidth="1"/>
    <col min="6" max="6" width="12.109375" customWidth="1"/>
    <col min="7" max="7" width="12.33203125" customWidth="1"/>
    <col min="9" max="9" width="1.88671875" customWidth="1"/>
    <col min="10" max="10" width="14.109375" customWidth="1"/>
  </cols>
  <sheetData>
    <row r="1" spans="1:10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799.4</v>
      </c>
      <c r="G2" s="10">
        <v>50</v>
      </c>
      <c r="H2" s="10">
        <f>+F2/G2</f>
        <v>15.988</v>
      </c>
    </row>
    <row r="3" spans="1:10" x14ac:dyDescent="0.3">
      <c r="D3" s="122" t="s">
        <v>192</v>
      </c>
      <c r="E3" s="122">
        <v>16498</v>
      </c>
      <c r="F3" s="155">
        <v>23.3</v>
      </c>
      <c r="G3" s="10">
        <v>10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1663.5</v>
      </c>
      <c r="G4" s="10">
        <v>500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47" t="s">
        <v>220</v>
      </c>
      <c r="F5" s="122">
        <f>+F4+F3</f>
        <v>1686.8</v>
      </c>
      <c r="G5" s="122">
        <f>+G4+G3</f>
        <v>510</v>
      </c>
      <c r="H5" s="10">
        <v>3.59</v>
      </c>
    </row>
    <row r="6" spans="1:10" x14ac:dyDescent="0.3">
      <c r="A6" s="15" t="s">
        <v>302</v>
      </c>
      <c r="B6" s="15"/>
      <c r="C6" s="15"/>
      <c r="D6" s="15"/>
      <c r="E6" s="15"/>
      <c r="F6" s="15">
        <f>+F2+F3+F4</f>
        <v>2486.1999999999998</v>
      </c>
      <c r="G6" s="15">
        <f>+G2+G3+G4</f>
        <v>560</v>
      </c>
      <c r="J6" s="138" t="s">
        <v>189</v>
      </c>
    </row>
    <row r="7" spans="1:10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15.988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3.59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150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4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52.12087999999985</v>
      </c>
      <c r="H14" s="98"/>
      <c r="I14" s="98"/>
      <c r="J14" s="99">
        <v>10</v>
      </c>
    </row>
    <row r="15" spans="1:10" ht="15.6" thickTop="1" thickBot="1" x14ac:dyDescent="0.35">
      <c r="A15" s="104" t="s">
        <v>9</v>
      </c>
      <c r="B15" s="146" t="s">
        <v>214</v>
      </c>
      <c r="C15" s="154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15</v>
      </c>
    </row>
    <row r="16" spans="1:10" ht="15.6" thickTop="1" thickBot="1" x14ac:dyDescent="0.35">
      <c r="A16" s="104" t="s">
        <v>13</v>
      </c>
      <c r="B16" s="146" t="s">
        <v>215</v>
      </c>
      <c r="C16" s="154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10</v>
      </c>
    </row>
    <row r="17" spans="1:12" ht="15.6" thickTop="1" thickBot="1" x14ac:dyDescent="0.35">
      <c r="A17" s="103" t="s">
        <v>86</v>
      </c>
      <c r="B17" s="209" t="s">
        <v>212</v>
      </c>
      <c r="C17" s="210"/>
      <c r="D17" s="220">
        <v>261.23</v>
      </c>
      <c r="E17" s="220">
        <v>264.49</v>
      </c>
      <c r="F17" s="220">
        <f>+E17-D17</f>
        <v>3.2599999999999909</v>
      </c>
      <c r="G17" s="221"/>
      <c r="H17" s="102"/>
      <c r="I17" s="102"/>
      <c r="J17" s="99">
        <v>5</v>
      </c>
    </row>
    <row r="18" spans="1:12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12</v>
      </c>
    </row>
    <row r="19" spans="1:12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12</v>
      </c>
    </row>
    <row r="20" spans="1:12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12</v>
      </c>
    </row>
    <row r="21" spans="1:12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12</v>
      </c>
    </row>
    <row r="22" spans="1:12" ht="15.6" thickTop="1" thickBot="1" x14ac:dyDescent="0.35">
      <c r="A22" s="92" t="s">
        <v>87</v>
      </c>
      <c r="B22" s="204" t="s">
        <v>210</v>
      </c>
      <c r="C22" s="205"/>
      <c r="D22" s="94">
        <v>28.29</v>
      </c>
      <c r="E22" s="94">
        <v>28.5</v>
      </c>
      <c r="F22" s="98">
        <f t="shared" ref="F22:F27" si="0">+E22-D22</f>
        <v>0.21000000000000085</v>
      </c>
      <c r="G22" s="95">
        <f>+F22*H2</f>
        <v>3.3574800000000136</v>
      </c>
      <c r="H22" s="95"/>
      <c r="I22" s="95"/>
      <c r="J22" s="99">
        <v>10</v>
      </c>
    </row>
    <row r="23" spans="1:12" ht="15.6" thickTop="1" thickBot="1" x14ac:dyDescent="0.35">
      <c r="A23" s="92" t="s">
        <v>88</v>
      </c>
      <c r="B23" s="206" t="s">
        <v>210</v>
      </c>
      <c r="C23" s="207"/>
      <c r="D23" s="94">
        <v>69.7</v>
      </c>
      <c r="E23" s="94">
        <v>69.989999999999995</v>
      </c>
      <c r="F23" s="98">
        <f t="shared" si="0"/>
        <v>0.28999999999999204</v>
      </c>
      <c r="G23" s="95">
        <f>+F23*H2</f>
        <v>4.636519999999873</v>
      </c>
      <c r="H23" s="95"/>
      <c r="I23" s="95"/>
      <c r="J23" s="99">
        <v>5</v>
      </c>
    </row>
    <row r="24" spans="1:12" ht="15.6" thickTop="1" thickBot="1" x14ac:dyDescent="0.35">
      <c r="A24" s="93" t="s">
        <v>10</v>
      </c>
      <c r="B24" s="206" t="s">
        <v>210</v>
      </c>
      <c r="C24" s="207"/>
      <c r="D24" s="94">
        <v>21.93</v>
      </c>
      <c r="E24" s="94">
        <v>22.21</v>
      </c>
      <c r="F24" s="98">
        <f t="shared" si="0"/>
        <v>0.28000000000000114</v>
      </c>
      <c r="G24" s="95">
        <f>+F24*H2</f>
        <v>4.4766400000000184</v>
      </c>
      <c r="H24" s="95"/>
      <c r="I24" s="95"/>
      <c r="J24" s="99">
        <v>10</v>
      </c>
    </row>
    <row r="25" spans="1:12" ht="15.6" thickTop="1" thickBot="1" x14ac:dyDescent="0.35">
      <c r="A25" s="93" t="s">
        <v>149</v>
      </c>
      <c r="B25" s="206" t="s">
        <v>210</v>
      </c>
      <c r="C25" s="207"/>
      <c r="D25" s="94">
        <v>96.9</v>
      </c>
      <c r="E25" s="94">
        <v>100.24</v>
      </c>
      <c r="F25" s="98">
        <f t="shared" si="0"/>
        <v>3.3399999999999892</v>
      </c>
      <c r="G25" s="95">
        <f>+F25*H2</f>
        <v>53.399919999999824</v>
      </c>
      <c r="H25" s="95"/>
      <c r="I25" s="95"/>
      <c r="J25" s="99">
        <v>60</v>
      </c>
    </row>
    <row r="26" spans="1:12" ht="15.6" thickTop="1" thickBot="1" x14ac:dyDescent="0.35">
      <c r="A26" s="93" t="s">
        <v>16</v>
      </c>
      <c r="B26" s="206" t="s">
        <v>210</v>
      </c>
      <c r="C26" s="207"/>
      <c r="D26" s="96">
        <v>50.06</v>
      </c>
      <c r="E26" s="96">
        <v>51.63</v>
      </c>
      <c r="F26" s="98">
        <f t="shared" si="0"/>
        <v>1.5700000000000003</v>
      </c>
      <c r="G26" s="95">
        <f>+F26*H2</f>
        <v>25.101160000000004</v>
      </c>
      <c r="H26" s="96"/>
      <c r="I26" s="96"/>
      <c r="J26" s="99">
        <v>26</v>
      </c>
      <c r="L26">
        <v>27</v>
      </c>
    </row>
    <row r="27" spans="1:12" ht="15.6" thickTop="1" thickBot="1" x14ac:dyDescent="0.35">
      <c r="A27" s="67" t="s">
        <v>90</v>
      </c>
      <c r="B27" s="230" t="s">
        <v>211</v>
      </c>
      <c r="C27" s="231"/>
      <c r="D27" s="227">
        <v>245.34</v>
      </c>
      <c r="E27" s="227">
        <v>248.24</v>
      </c>
      <c r="F27" s="220">
        <f t="shared" si="0"/>
        <v>2.9000000000000057</v>
      </c>
      <c r="G27" s="223">
        <f>+F27*H2</f>
        <v>46.365200000000087</v>
      </c>
      <c r="H27" s="223"/>
      <c r="I27" s="223"/>
      <c r="J27" s="99">
        <v>12</v>
      </c>
    </row>
    <row r="28" spans="1:12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12</v>
      </c>
    </row>
    <row r="29" spans="1:12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12</v>
      </c>
    </row>
    <row r="30" spans="1:12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12</v>
      </c>
    </row>
    <row r="31" spans="1:12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12</v>
      </c>
    </row>
    <row r="32" spans="1:12" ht="15.6" thickTop="1" thickBot="1" x14ac:dyDescent="0.35">
      <c r="A32" s="66" t="s">
        <v>92</v>
      </c>
      <c r="B32" s="6"/>
      <c r="C32" s="6"/>
      <c r="D32" s="6">
        <v>65.62</v>
      </c>
      <c r="E32" s="6">
        <v>67.69</v>
      </c>
      <c r="F32" s="5">
        <f>+E32-D32</f>
        <v>2.0699999999999932</v>
      </c>
      <c r="G32" s="5"/>
      <c r="H32" s="5"/>
      <c r="I32" s="5"/>
      <c r="J32" s="99">
        <f t="shared" ref="J32:J82" si="1">+F32*H$2</f>
        <v>33.095159999999893</v>
      </c>
    </row>
    <row r="33" spans="1:10" ht="15.6" thickTop="1" thickBot="1" x14ac:dyDescent="0.35">
      <c r="A33" s="66" t="s">
        <v>93</v>
      </c>
      <c r="B33" s="6"/>
      <c r="C33" s="6"/>
      <c r="D33" s="6">
        <v>40.130000000000003</v>
      </c>
      <c r="E33" s="6">
        <v>40.47</v>
      </c>
      <c r="F33" s="5">
        <f t="shared" ref="F33:F96" si="2">+E33-D33</f>
        <v>0.33999999999999631</v>
      </c>
      <c r="G33" s="5"/>
      <c r="H33" s="5"/>
      <c r="I33" s="5"/>
      <c r="J33" s="99">
        <f t="shared" si="1"/>
        <v>5.4359199999999408</v>
      </c>
    </row>
    <row r="34" spans="1:10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0" ht="15.6" thickTop="1" thickBot="1" x14ac:dyDescent="0.35">
      <c r="A35" s="66" t="s">
        <v>95</v>
      </c>
      <c r="B35" s="32"/>
      <c r="C35" s="6"/>
      <c r="D35" s="32">
        <v>21.9</v>
      </c>
      <c r="E35" s="32">
        <v>22.94</v>
      </c>
      <c r="F35" s="5">
        <f t="shared" si="2"/>
        <v>1.0400000000000027</v>
      </c>
      <c r="G35" s="5"/>
      <c r="H35" s="5"/>
      <c r="I35" s="5"/>
      <c r="J35" s="99">
        <f t="shared" si="1"/>
        <v>16.627520000000043</v>
      </c>
    </row>
    <row r="36" spans="1:10" ht="15.6" thickTop="1" thickBot="1" x14ac:dyDescent="0.35">
      <c r="A36" s="66" t="s">
        <v>96</v>
      </c>
      <c r="B36" s="32"/>
      <c r="C36" s="6"/>
      <c r="D36" s="32">
        <v>9.91</v>
      </c>
      <c r="E36" s="32">
        <v>9.91</v>
      </c>
      <c r="F36" s="5">
        <f t="shared" si="2"/>
        <v>0</v>
      </c>
      <c r="G36" s="5"/>
      <c r="H36" s="5"/>
      <c r="I36" s="5"/>
      <c r="J36" s="99">
        <f t="shared" si="1"/>
        <v>0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31.42</v>
      </c>
      <c r="E38" s="32">
        <v>31.92</v>
      </c>
      <c r="F38" s="5">
        <f t="shared" si="2"/>
        <v>0.5</v>
      </c>
      <c r="G38" s="5"/>
      <c r="H38" s="5"/>
      <c r="I38" s="5"/>
      <c r="J38" s="99">
        <f t="shared" si="1"/>
        <v>7.9939999999999998</v>
      </c>
    </row>
    <row r="39" spans="1:10" ht="15.6" thickTop="1" thickBot="1" x14ac:dyDescent="0.35">
      <c r="A39" s="66" t="s">
        <v>99</v>
      </c>
      <c r="B39" s="32"/>
      <c r="C39" s="6"/>
      <c r="D39" s="32">
        <v>43.01</v>
      </c>
      <c r="E39" s="32">
        <v>43.3</v>
      </c>
      <c r="F39" s="5">
        <f t="shared" si="2"/>
        <v>0.28999999999999915</v>
      </c>
      <c r="G39" s="5"/>
      <c r="H39" s="5"/>
      <c r="I39" s="5"/>
      <c r="J39" s="99">
        <f t="shared" si="1"/>
        <v>4.6365199999999867</v>
      </c>
    </row>
    <row r="40" spans="1:10" ht="15.6" thickTop="1" thickBot="1" x14ac:dyDescent="0.35">
      <c r="A40" s="66" t="s">
        <v>100</v>
      </c>
      <c r="B40" s="32"/>
      <c r="C40" s="6"/>
      <c r="D40" s="32">
        <v>15.38</v>
      </c>
      <c r="E40" s="32">
        <v>15.38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3.1</v>
      </c>
      <c r="E41" s="32">
        <v>3.1</v>
      </c>
      <c r="F41" s="5">
        <f t="shared" si="2"/>
        <v>0</v>
      </c>
      <c r="G41" s="5"/>
      <c r="H41" s="5"/>
      <c r="I41" s="5"/>
      <c r="J41" s="99">
        <f t="shared" si="1"/>
        <v>0</v>
      </c>
    </row>
    <row r="42" spans="1:10" ht="15.6" thickTop="1" thickBot="1" x14ac:dyDescent="0.35">
      <c r="A42" s="66" t="s">
        <v>102</v>
      </c>
      <c r="B42" s="32"/>
      <c r="C42" s="6"/>
      <c r="D42" s="32">
        <v>4.7</v>
      </c>
      <c r="E42" s="32">
        <v>4.76</v>
      </c>
      <c r="F42" s="5">
        <f t="shared" si="2"/>
        <v>5.9999999999999609E-2</v>
      </c>
      <c r="G42" s="5"/>
      <c r="H42" s="5"/>
      <c r="I42" s="5"/>
      <c r="J42" s="99">
        <f t="shared" si="1"/>
        <v>0.95927999999999369</v>
      </c>
    </row>
    <row r="43" spans="1:10" ht="15.6" thickTop="1" thickBot="1" x14ac:dyDescent="0.35">
      <c r="A43" s="66" t="s">
        <v>103</v>
      </c>
      <c r="B43" s="32"/>
      <c r="C43" s="6"/>
      <c r="D43" s="32">
        <v>33.770000000000003</v>
      </c>
      <c r="E43" s="32">
        <v>34.14</v>
      </c>
      <c r="F43" s="5">
        <f t="shared" si="2"/>
        <v>0.36999999999999744</v>
      </c>
      <c r="G43" s="5"/>
      <c r="H43" s="5"/>
      <c r="I43" s="5"/>
      <c r="J43" s="99">
        <f t="shared" si="1"/>
        <v>5.9155599999999593</v>
      </c>
    </row>
    <row r="44" spans="1:10" ht="15.6" thickTop="1" thickBot="1" x14ac:dyDescent="0.35">
      <c r="A44" s="66" t="s">
        <v>104</v>
      </c>
      <c r="B44" s="32"/>
      <c r="C44" s="10"/>
      <c r="D44" s="32">
        <v>60.69</v>
      </c>
      <c r="E44" s="32">
        <v>60.75</v>
      </c>
      <c r="F44" s="5">
        <f t="shared" si="2"/>
        <v>6.0000000000002274E-2</v>
      </c>
      <c r="G44" s="5"/>
      <c r="H44" s="5"/>
      <c r="I44" s="5"/>
      <c r="J44" s="99">
        <f t="shared" si="1"/>
        <v>0.95928000000003633</v>
      </c>
    </row>
    <row r="45" spans="1:10" ht="15.6" thickTop="1" thickBot="1" x14ac:dyDescent="0.35">
      <c r="A45" s="66" t="s">
        <v>105</v>
      </c>
      <c r="B45" s="32"/>
      <c r="C45" s="10"/>
      <c r="D45" s="32">
        <v>130.81</v>
      </c>
      <c r="E45" s="32">
        <v>133.91999999999999</v>
      </c>
      <c r="F45" s="5">
        <f>+E45-D45</f>
        <v>3.1099999999999852</v>
      </c>
      <c r="G45" s="5"/>
      <c r="H45" s="5"/>
      <c r="I45" s="5"/>
      <c r="J45" s="99">
        <f t="shared" si="1"/>
        <v>49.722679999999762</v>
      </c>
    </row>
    <row r="46" spans="1:10" ht="15.6" thickTop="1" thickBot="1" x14ac:dyDescent="0.35">
      <c r="A46" s="66" t="s">
        <v>106</v>
      </c>
      <c r="B46" s="32"/>
      <c r="C46" s="10"/>
      <c r="D46" s="32">
        <v>100.45</v>
      </c>
      <c r="E46" s="32">
        <v>100.63</v>
      </c>
      <c r="F46" s="5">
        <f t="shared" si="2"/>
        <v>0.17999999999999261</v>
      </c>
      <c r="G46" s="5"/>
      <c r="H46" s="5"/>
      <c r="I46" s="5"/>
      <c r="J46" s="99">
        <f t="shared" si="1"/>
        <v>2.8778399999998818</v>
      </c>
    </row>
    <row r="47" spans="1:10" ht="15.6" thickTop="1" thickBot="1" x14ac:dyDescent="0.35">
      <c r="A47" s="66" t="s">
        <v>18</v>
      </c>
      <c r="B47" s="32"/>
      <c r="C47" s="10"/>
      <c r="D47" s="32">
        <v>2.84</v>
      </c>
      <c r="E47" s="32">
        <v>2.84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96.7</v>
      </c>
      <c r="E48" s="32">
        <v>96.7</v>
      </c>
      <c r="F48" s="5">
        <f t="shared" si="2"/>
        <v>0</v>
      </c>
      <c r="G48" s="5"/>
      <c r="H48" s="5"/>
      <c r="I48" s="5"/>
      <c r="J48" s="99">
        <f t="shared" si="1"/>
        <v>0</v>
      </c>
    </row>
    <row r="49" spans="1:10" ht="15.6" thickTop="1" thickBot="1" x14ac:dyDescent="0.35">
      <c r="A49" s="66" t="s">
        <v>107</v>
      </c>
      <c r="B49" s="32"/>
      <c r="C49" s="10"/>
      <c r="D49" s="32">
        <v>97.92</v>
      </c>
      <c r="E49" s="32">
        <v>99.77</v>
      </c>
      <c r="F49" s="5">
        <f t="shared" si="2"/>
        <v>1.8499999999999943</v>
      </c>
      <c r="G49" s="5"/>
      <c r="H49" s="5"/>
      <c r="I49" s="5"/>
      <c r="J49" s="99">
        <f t="shared" si="1"/>
        <v>29.577799999999907</v>
      </c>
    </row>
    <row r="50" spans="1:10" ht="15.6" thickTop="1" thickBot="1" x14ac:dyDescent="0.35">
      <c r="A50" s="66" t="s">
        <v>108</v>
      </c>
      <c r="B50" s="32"/>
      <c r="C50" s="10"/>
      <c r="D50" s="32">
        <v>16.04</v>
      </c>
      <c r="E50" s="32">
        <v>16.29</v>
      </c>
      <c r="F50" s="5">
        <f t="shared" si="2"/>
        <v>0.25</v>
      </c>
      <c r="G50" s="5"/>
      <c r="H50" s="5"/>
      <c r="I50" s="5"/>
      <c r="J50" s="99">
        <f t="shared" si="1"/>
        <v>3.9969999999999999</v>
      </c>
    </row>
    <row r="51" spans="1:10" ht="15.6" thickTop="1" thickBot="1" x14ac:dyDescent="0.35">
      <c r="A51" s="66" t="s">
        <v>20</v>
      </c>
      <c r="B51" s="32"/>
      <c r="C51" s="10"/>
      <c r="D51" s="32">
        <v>68.14</v>
      </c>
      <c r="E51" s="32">
        <v>69.41</v>
      </c>
      <c r="F51" s="5">
        <f t="shared" si="2"/>
        <v>1.269999999999996</v>
      </c>
      <c r="G51" s="5"/>
      <c r="H51" s="5"/>
      <c r="I51" s="5"/>
      <c r="J51" s="99">
        <f t="shared" si="1"/>
        <v>20.304759999999934</v>
      </c>
    </row>
    <row r="52" spans="1:10" ht="15.6" thickTop="1" thickBot="1" x14ac:dyDescent="0.35">
      <c r="A52" s="66" t="s">
        <v>21</v>
      </c>
      <c r="B52" s="32"/>
      <c r="C52" s="10"/>
      <c r="D52" s="32">
        <v>17.239999999999998</v>
      </c>
      <c r="E52" s="32">
        <v>17.63</v>
      </c>
      <c r="F52" s="5">
        <f t="shared" si="2"/>
        <v>0.39000000000000057</v>
      </c>
      <c r="G52" s="5"/>
      <c r="H52" s="5"/>
      <c r="I52" s="5"/>
      <c r="J52" s="99">
        <f t="shared" si="1"/>
        <v>6.2353200000000086</v>
      </c>
    </row>
    <row r="53" spans="1:10" ht="15.6" thickTop="1" thickBot="1" x14ac:dyDescent="0.35">
      <c r="A53" s="66" t="s">
        <v>22</v>
      </c>
      <c r="B53" s="32"/>
      <c r="C53" s="10"/>
      <c r="D53" s="32">
        <v>103.14</v>
      </c>
      <c r="E53" s="32">
        <v>104.92</v>
      </c>
      <c r="F53" s="5">
        <f t="shared" si="2"/>
        <v>1.7800000000000011</v>
      </c>
      <c r="G53" s="5"/>
      <c r="H53" s="5"/>
      <c r="I53" s="5"/>
      <c r="J53" s="99">
        <f t="shared" si="1"/>
        <v>28.458640000000017</v>
      </c>
    </row>
    <row r="54" spans="1:10" ht="15.6" thickTop="1" thickBot="1" x14ac:dyDescent="0.35">
      <c r="A54" s="66" t="s">
        <v>23</v>
      </c>
      <c r="B54" s="32"/>
      <c r="C54" s="10"/>
      <c r="D54" s="32">
        <v>23.3</v>
      </c>
      <c r="E54" s="32">
        <v>23.84</v>
      </c>
      <c r="F54" s="5">
        <f t="shared" si="2"/>
        <v>0.53999999999999915</v>
      </c>
      <c r="G54" s="5"/>
      <c r="H54" s="5"/>
      <c r="I54" s="5"/>
      <c r="J54" s="99">
        <f t="shared" si="1"/>
        <v>8.6335199999999865</v>
      </c>
    </row>
    <row r="55" spans="1:10" ht="15.6" thickTop="1" thickBot="1" x14ac:dyDescent="0.35">
      <c r="A55" s="66" t="s">
        <v>24</v>
      </c>
      <c r="B55" s="32"/>
      <c r="C55" s="10"/>
      <c r="D55" s="32">
        <v>21.21</v>
      </c>
      <c r="E55" s="32">
        <v>21.67</v>
      </c>
      <c r="F55" s="5">
        <f t="shared" si="2"/>
        <v>0.46000000000000085</v>
      </c>
      <c r="G55" s="5"/>
      <c r="H55" s="5"/>
      <c r="I55" s="5"/>
      <c r="J55" s="99">
        <f t="shared" si="1"/>
        <v>7.354480000000013</v>
      </c>
    </row>
    <row r="56" spans="1:10" ht="15.6" thickTop="1" thickBot="1" x14ac:dyDescent="0.35">
      <c r="A56" s="66" t="s">
        <v>25</v>
      </c>
      <c r="B56" s="32"/>
      <c r="C56" s="10"/>
      <c r="D56" s="32">
        <v>9.81</v>
      </c>
      <c r="E56" s="32">
        <v>10.71</v>
      </c>
      <c r="F56" s="5">
        <f t="shared" si="2"/>
        <v>0.90000000000000036</v>
      </c>
      <c r="G56" s="5"/>
      <c r="H56" s="5"/>
      <c r="I56" s="5"/>
      <c r="J56" s="99">
        <f t="shared" si="1"/>
        <v>14.389200000000006</v>
      </c>
    </row>
    <row r="57" spans="1:10" ht="15.6" thickTop="1" thickBot="1" x14ac:dyDescent="0.35">
      <c r="A57" s="66" t="s">
        <v>26</v>
      </c>
      <c r="B57" s="32"/>
      <c r="C57" s="10"/>
      <c r="D57" s="32">
        <v>37.909999999999997</v>
      </c>
      <c r="E57" s="32">
        <v>38.630000000000003</v>
      </c>
      <c r="F57" s="5">
        <f t="shared" si="2"/>
        <v>0.72000000000000597</v>
      </c>
      <c r="G57" s="5"/>
      <c r="H57" s="5"/>
      <c r="I57" s="5"/>
      <c r="J57" s="99">
        <f t="shared" si="1"/>
        <v>11.511360000000096</v>
      </c>
    </row>
    <row r="58" spans="1:10" ht="15.6" thickTop="1" thickBot="1" x14ac:dyDescent="0.35">
      <c r="A58" s="66" t="s">
        <v>27</v>
      </c>
      <c r="B58" s="32"/>
      <c r="C58" s="10"/>
      <c r="D58" s="32">
        <v>47.64</v>
      </c>
      <c r="E58" s="32">
        <v>47.64</v>
      </c>
      <c r="F58" s="5">
        <f t="shared" si="2"/>
        <v>0</v>
      </c>
      <c r="G58" s="5"/>
      <c r="H58" s="5"/>
      <c r="I58" s="5"/>
      <c r="J58" s="99">
        <f t="shared" si="1"/>
        <v>0</v>
      </c>
    </row>
    <row r="59" spans="1:10" ht="15.6" thickTop="1" thickBot="1" x14ac:dyDescent="0.35">
      <c r="A59" s="66" t="s">
        <v>109</v>
      </c>
      <c r="B59" s="32"/>
      <c r="C59" s="10"/>
      <c r="D59" s="32">
        <v>1.68</v>
      </c>
      <c r="E59" s="32">
        <v>1.68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0" ht="15.6" thickTop="1" thickBot="1" x14ac:dyDescent="0.35">
      <c r="A60" s="66" t="s">
        <v>28</v>
      </c>
      <c r="B60" s="32"/>
      <c r="C60" s="10"/>
      <c r="D60" s="32">
        <v>14.46</v>
      </c>
      <c r="E60" s="32">
        <v>14.58</v>
      </c>
      <c r="F60" s="5">
        <f t="shared" si="2"/>
        <v>0.11999999999999922</v>
      </c>
      <c r="G60" s="5"/>
      <c r="H60" s="5"/>
      <c r="I60" s="5"/>
      <c r="J60" s="99">
        <f t="shared" si="1"/>
        <v>1.9185599999999874</v>
      </c>
    </row>
    <row r="61" spans="1:10" ht="15.6" thickTop="1" thickBot="1" x14ac:dyDescent="0.35">
      <c r="A61" s="66" t="s">
        <v>29</v>
      </c>
      <c r="B61" s="32"/>
      <c r="C61" s="10"/>
      <c r="D61" s="32">
        <v>41.11</v>
      </c>
      <c r="E61" s="32">
        <v>41.7</v>
      </c>
      <c r="F61" s="5">
        <f t="shared" si="2"/>
        <v>0.59000000000000341</v>
      </c>
      <c r="G61" s="5"/>
      <c r="H61" s="5"/>
      <c r="I61" s="5"/>
      <c r="J61" s="99">
        <f t="shared" si="1"/>
        <v>9.4329200000000544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59.1</v>
      </c>
      <c r="E63" s="32">
        <v>61.91</v>
      </c>
      <c r="F63" s="5">
        <f t="shared" si="2"/>
        <v>2.8099999999999952</v>
      </c>
      <c r="G63" s="5"/>
      <c r="H63" s="5"/>
      <c r="I63" s="5"/>
      <c r="J63" s="99">
        <f t="shared" si="1"/>
        <v>44.92627999999992</v>
      </c>
    </row>
    <row r="64" spans="1:10" ht="15.6" thickTop="1" thickBot="1" x14ac:dyDescent="0.35">
      <c r="A64" s="66" t="s">
        <v>32</v>
      </c>
      <c r="B64" s="32"/>
      <c r="C64" s="10"/>
      <c r="D64" s="32">
        <v>52.01</v>
      </c>
      <c r="E64" s="32">
        <v>52.4</v>
      </c>
      <c r="F64" s="5">
        <f t="shared" si="2"/>
        <v>0.39000000000000057</v>
      </c>
      <c r="G64" s="5"/>
      <c r="H64" s="5"/>
      <c r="I64" s="5"/>
      <c r="J64" s="99">
        <f t="shared" si="1"/>
        <v>6.2353200000000086</v>
      </c>
    </row>
    <row r="65" spans="1:10" ht="15.6" thickTop="1" thickBot="1" x14ac:dyDescent="0.35">
      <c r="A65" s="66" t="s">
        <v>33</v>
      </c>
      <c r="B65" s="32"/>
      <c r="C65" s="10"/>
      <c r="D65" s="32">
        <v>32.549999999999997</v>
      </c>
      <c r="E65" s="32">
        <v>32.799999999999997</v>
      </c>
      <c r="F65" s="5">
        <f t="shared" si="2"/>
        <v>0.25</v>
      </c>
      <c r="G65" s="5"/>
      <c r="H65" s="5"/>
      <c r="I65" s="5"/>
      <c r="J65" s="99">
        <f t="shared" si="1"/>
        <v>3.9969999999999999</v>
      </c>
    </row>
    <row r="66" spans="1:10" ht="15.6" thickTop="1" thickBot="1" x14ac:dyDescent="0.35">
      <c r="A66" s="66" t="s">
        <v>34</v>
      </c>
      <c r="B66" s="32"/>
      <c r="C66" s="10"/>
      <c r="D66" s="32">
        <v>39.53</v>
      </c>
      <c r="E66" s="32">
        <v>39.659999999999997</v>
      </c>
      <c r="F66" s="5">
        <f t="shared" si="2"/>
        <v>0.12999999999999545</v>
      </c>
      <c r="G66" s="5"/>
      <c r="H66" s="5"/>
      <c r="I66" s="5"/>
      <c r="J66" s="99">
        <f t="shared" si="1"/>
        <v>2.0784399999999272</v>
      </c>
    </row>
    <row r="67" spans="1:10" ht="15.6" thickTop="1" thickBot="1" x14ac:dyDescent="0.35">
      <c r="A67" s="66" t="s">
        <v>110</v>
      </c>
      <c r="B67" s="32"/>
      <c r="C67" s="10"/>
      <c r="D67" s="32">
        <v>1.76</v>
      </c>
      <c r="E67" s="32">
        <v>1.76</v>
      </c>
      <c r="F67" s="5">
        <f t="shared" si="2"/>
        <v>0</v>
      </c>
      <c r="G67" s="5"/>
      <c r="H67" s="5"/>
      <c r="I67" s="5"/>
      <c r="J67" s="99">
        <f t="shared" si="1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68.91</v>
      </c>
      <c r="E68" s="32">
        <v>69.319999999999993</v>
      </c>
      <c r="F68" s="5">
        <f t="shared" si="2"/>
        <v>0.40999999999999659</v>
      </c>
      <c r="G68" s="5"/>
      <c r="H68" s="5"/>
      <c r="I68" s="5"/>
      <c r="J68" s="99">
        <f t="shared" si="1"/>
        <v>6.5550799999999452</v>
      </c>
    </row>
    <row r="69" spans="1:10" ht="15.6" thickTop="1" thickBot="1" x14ac:dyDescent="0.35">
      <c r="A69" s="66" t="s">
        <v>111</v>
      </c>
      <c r="B69" s="32"/>
      <c r="C69" s="10"/>
      <c r="D69" s="32">
        <v>3.08</v>
      </c>
      <c r="E69" s="32">
        <v>3.22</v>
      </c>
      <c r="F69" s="5">
        <f t="shared" si="2"/>
        <v>0.14000000000000012</v>
      </c>
      <c r="G69" s="5"/>
      <c r="H69" s="5"/>
      <c r="I69" s="5"/>
      <c r="J69" s="99">
        <f t="shared" si="1"/>
        <v>2.2383200000000021</v>
      </c>
    </row>
    <row r="70" spans="1:10" ht="15.6" thickTop="1" thickBot="1" x14ac:dyDescent="0.35">
      <c r="A70" s="66" t="s">
        <v>36</v>
      </c>
      <c r="B70" s="32"/>
      <c r="C70" s="10"/>
      <c r="D70" s="32">
        <v>62.34</v>
      </c>
      <c r="E70" s="32">
        <v>62.75</v>
      </c>
      <c r="F70" s="5">
        <f t="shared" si="2"/>
        <v>0.40999999999999659</v>
      </c>
      <c r="G70" s="5"/>
      <c r="H70" s="5"/>
      <c r="I70" s="5"/>
      <c r="J70" s="99">
        <f t="shared" si="1"/>
        <v>6.5550799999999452</v>
      </c>
    </row>
    <row r="71" spans="1:10" ht="15.6" thickTop="1" thickBot="1" x14ac:dyDescent="0.35">
      <c r="A71" s="66" t="s">
        <v>37</v>
      </c>
      <c r="B71" s="32"/>
      <c r="C71" s="10"/>
      <c r="D71" s="32">
        <v>26.17</v>
      </c>
      <c r="E71" s="32">
        <v>26.17</v>
      </c>
      <c r="F71" s="5">
        <f t="shared" si="2"/>
        <v>0</v>
      </c>
      <c r="G71" s="5"/>
      <c r="H71" s="5"/>
      <c r="I71" s="5"/>
      <c r="J71" s="99">
        <f t="shared" si="1"/>
        <v>0</v>
      </c>
    </row>
    <row r="72" spans="1:10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1.45</v>
      </c>
      <c r="E75" s="32">
        <v>1.45</v>
      </c>
      <c r="F75" s="5">
        <f t="shared" si="2"/>
        <v>0</v>
      </c>
      <c r="G75" s="5"/>
      <c r="H75" s="5"/>
      <c r="I75" s="5"/>
      <c r="J75" s="99">
        <f t="shared" si="1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26.65</v>
      </c>
      <c r="E76" s="32">
        <v>26.85</v>
      </c>
      <c r="F76" s="5">
        <f t="shared" si="2"/>
        <v>0.20000000000000284</v>
      </c>
      <c r="G76" s="5"/>
      <c r="H76" s="5"/>
      <c r="I76" s="5"/>
      <c r="J76" s="99">
        <f t="shared" si="1"/>
        <v>3.1976000000000453</v>
      </c>
    </row>
    <row r="77" spans="1:10" ht="15.6" thickTop="1" thickBot="1" x14ac:dyDescent="0.35">
      <c r="A77" s="66" t="s">
        <v>114</v>
      </c>
      <c r="B77" s="32"/>
      <c r="C77" s="10"/>
      <c r="D77" s="32">
        <v>10.17</v>
      </c>
      <c r="E77" s="32">
        <v>10.17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5.86</v>
      </c>
      <c r="E80" s="32">
        <v>5.86</v>
      </c>
      <c r="F80" s="5">
        <f t="shared" si="2"/>
        <v>0</v>
      </c>
      <c r="G80" s="5"/>
      <c r="H80" s="5"/>
      <c r="I80" s="5"/>
      <c r="J80" s="99">
        <f t="shared" si="1"/>
        <v>0</v>
      </c>
    </row>
    <row r="81" spans="1:11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2.34</v>
      </c>
      <c r="E82" s="32">
        <v>2.34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604.82043999999928</v>
      </c>
    </row>
    <row r="83" spans="1:11" x14ac:dyDescent="0.3">
      <c r="A83" s="68" t="s">
        <v>43</v>
      </c>
      <c r="B83" s="32"/>
      <c r="C83" s="10"/>
      <c r="D83" s="32">
        <v>365.04</v>
      </c>
      <c r="E83" s="32">
        <v>373.84</v>
      </c>
      <c r="F83" s="5">
        <f t="shared" si="2"/>
        <v>8.7999999999999545</v>
      </c>
      <c r="G83" s="5"/>
      <c r="H83" s="5"/>
      <c r="I83" s="5"/>
      <c r="J83" s="7">
        <f>+F83*H$5</f>
        <v>31.591999999999835</v>
      </c>
    </row>
    <row r="84" spans="1:11" x14ac:dyDescent="0.3">
      <c r="A84" s="68" t="s">
        <v>44</v>
      </c>
      <c r="B84" s="32"/>
      <c r="C84" s="10"/>
      <c r="D84" s="32">
        <v>367.41</v>
      </c>
      <c r="E84" s="32">
        <v>373.97</v>
      </c>
      <c r="F84" s="5">
        <f t="shared" si="2"/>
        <v>6.5600000000000023</v>
      </c>
      <c r="G84" s="33"/>
      <c r="H84" s="5"/>
      <c r="I84" s="5"/>
      <c r="J84" s="7">
        <f t="shared" ref="J84:J147" si="3">+F84*H$5</f>
        <v>23.550400000000007</v>
      </c>
    </row>
    <row r="85" spans="1:11" x14ac:dyDescent="0.3">
      <c r="A85" s="68" t="s">
        <v>118</v>
      </c>
      <c r="B85" s="32"/>
      <c r="C85" s="10"/>
      <c r="D85" s="32">
        <v>502.64</v>
      </c>
      <c r="E85" s="32">
        <v>512.87</v>
      </c>
      <c r="F85" s="5">
        <f t="shared" si="2"/>
        <v>10.230000000000018</v>
      </c>
      <c r="G85" s="33"/>
      <c r="H85" s="5"/>
      <c r="I85" s="5"/>
      <c r="J85" s="7">
        <f t="shared" si="3"/>
        <v>36.725700000000067</v>
      </c>
    </row>
    <row r="86" spans="1:11" x14ac:dyDescent="0.3">
      <c r="A86" s="68" t="s">
        <v>119</v>
      </c>
      <c r="B86" s="32"/>
      <c r="C86" s="10"/>
      <c r="D86" s="32">
        <v>165.92</v>
      </c>
      <c r="E86" s="32">
        <v>166.99</v>
      </c>
      <c r="F86" s="5">
        <f t="shared" si="2"/>
        <v>1.0700000000000216</v>
      </c>
      <c r="G86" s="33"/>
      <c r="H86" s="5"/>
      <c r="I86" s="5"/>
      <c r="J86" s="7">
        <f t="shared" si="3"/>
        <v>3.8413000000000772</v>
      </c>
    </row>
    <row r="87" spans="1:11" x14ac:dyDescent="0.3">
      <c r="A87" s="68" t="s">
        <v>45</v>
      </c>
      <c r="B87" s="32"/>
      <c r="C87" s="10"/>
      <c r="D87" s="32">
        <v>276.5</v>
      </c>
      <c r="E87" s="32">
        <v>280.35000000000002</v>
      </c>
      <c r="F87" s="5">
        <f t="shared" si="2"/>
        <v>3.8500000000000227</v>
      </c>
      <c r="G87" s="33"/>
      <c r="H87" s="5"/>
      <c r="I87" s="5"/>
      <c r="J87" s="7">
        <f t="shared" si="3"/>
        <v>13.82150000000008</v>
      </c>
    </row>
    <row r="88" spans="1:11" x14ac:dyDescent="0.3">
      <c r="A88" s="68" t="s">
        <v>46</v>
      </c>
      <c r="B88" s="32"/>
      <c r="C88" s="10"/>
      <c r="D88" s="32">
        <v>474.2</v>
      </c>
      <c r="E88" s="32">
        <v>477.1</v>
      </c>
      <c r="F88" s="5">
        <f t="shared" si="2"/>
        <v>2.9000000000000341</v>
      </c>
      <c r="G88" s="33"/>
      <c r="H88" s="5"/>
      <c r="I88" s="5"/>
      <c r="J88" s="7">
        <f t="shared" si="3"/>
        <v>10.411000000000122</v>
      </c>
    </row>
    <row r="89" spans="1:11" x14ac:dyDescent="0.3">
      <c r="A89" s="68" t="s">
        <v>47</v>
      </c>
      <c r="B89" s="32"/>
      <c r="C89" s="10"/>
      <c r="D89" s="32">
        <v>161.37</v>
      </c>
      <c r="E89" s="32">
        <v>166.98</v>
      </c>
      <c r="F89" s="5">
        <f t="shared" si="2"/>
        <v>5.6099999999999852</v>
      </c>
      <c r="G89" s="33"/>
      <c r="H89" s="5"/>
      <c r="I89" s="5"/>
      <c r="J89" s="7">
        <f t="shared" si="3"/>
        <v>20.139899999999948</v>
      </c>
    </row>
    <row r="90" spans="1:11" x14ac:dyDescent="0.3">
      <c r="A90" s="68" t="s">
        <v>48</v>
      </c>
      <c r="B90" s="32"/>
      <c r="C90" s="10"/>
      <c r="D90" s="32">
        <v>448.46</v>
      </c>
      <c r="E90" s="32">
        <v>454.62</v>
      </c>
      <c r="F90" s="5">
        <f t="shared" si="2"/>
        <v>6.160000000000025</v>
      </c>
      <c r="G90" s="33"/>
      <c r="H90" s="5"/>
      <c r="I90" s="5"/>
      <c r="J90" s="7">
        <f t="shared" si="3"/>
        <v>22.114400000000089</v>
      </c>
    </row>
    <row r="91" spans="1:11" x14ac:dyDescent="0.3">
      <c r="A91" s="68" t="s">
        <v>49</v>
      </c>
      <c r="B91" s="32"/>
      <c r="C91" s="10"/>
      <c r="D91" s="32">
        <v>552.12</v>
      </c>
      <c r="E91" s="32">
        <v>562.01</v>
      </c>
      <c r="F91" s="5">
        <f t="shared" si="2"/>
        <v>9.8899999999999864</v>
      </c>
      <c r="G91" s="33"/>
      <c r="H91" s="5"/>
      <c r="I91" s="5"/>
      <c r="J91" s="7">
        <f t="shared" si="3"/>
        <v>35.505099999999949</v>
      </c>
    </row>
    <row r="92" spans="1:11" x14ac:dyDescent="0.3">
      <c r="A92" s="68" t="s">
        <v>50</v>
      </c>
      <c r="B92" s="32"/>
      <c r="C92" s="10"/>
      <c r="D92" s="32">
        <v>709.63</v>
      </c>
      <c r="E92" s="32">
        <v>728.28</v>
      </c>
      <c r="F92" s="5">
        <f t="shared" si="2"/>
        <v>18.649999999999977</v>
      </c>
      <c r="G92" s="33"/>
      <c r="H92" s="5"/>
      <c r="I92" s="5"/>
      <c r="J92" s="7">
        <f t="shared" si="3"/>
        <v>66.95349999999992</v>
      </c>
    </row>
    <row r="93" spans="1:11" x14ac:dyDescent="0.3">
      <c r="A93" s="68" t="s">
        <v>51</v>
      </c>
      <c r="B93" s="32"/>
      <c r="C93" s="10"/>
      <c r="D93" s="32">
        <v>286.94</v>
      </c>
      <c r="E93" s="32">
        <v>291.18</v>
      </c>
      <c r="F93" s="5">
        <f t="shared" si="2"/>
        <v>4.2400000000000091</v>
      </c>
      <c r="G93" s="33"/>
      <c r="H93" s="5"/>
      <c r="I93" s="5"/>
      <c r="J93" s="7">
        <f t="shared" si="3"/>
        <v>15.221600000000032</v>
      </c>
    </row>
    <row r="94" spans="1:11" x14ac:dyDescent="0.3">
      <c r="A94" s="68" t="s">
        <v>52</v>
      </c>
      <c r="B94" s="32"/>
      <c r="C94" s="10"/>
      <c r="D94" s="32">
        <v>220.39</v>
      </c>
      <c r="E94" s="32">
        <v>223.67</v>
      </c>
      <c r="F94" s="5">
        <f t="shared" si="2"/>
        <v>3.2800000000000011</v>
      </c>
      <c r="G94" s="33"/>
      <c r="H94" s="5"/>
      <c r="I94" s="5"/>
      <c r="J94" s="7">
        <f t="shared" si="3"/>
        <v>11.775200000000003</v>
      </c>
    </row>
    <row r="95" spans="1:11" x14ac:dyDescent="0.3">
      <c r="A95" s="68" t="s">
        <v>120</v>
      </c>
      <c r="B95" s="32"/>
      <c r="C95" s="10"/>
      <c r="D95" s="32">
        <v>872.02</v>
      </c>
      <c r="E95" s="32">
        <v>888.09</v>
      </c>
      <c r="F95" s="5">
        <f t="shared" si="2"/>
        <v>16.07000000000005</v>
      </c>
      <c r="G95" s="33"/>
      <c r="H95" s="5"/>
      <c r="I95" s="5"/>
      <c r="J95" s="7">
        <f t="shared" si="3"/>
        <v>57.691300000000176</v>
      </c>
    </row>
    <row r="96" spans="1:11" x14ac:dyDescent="0.3">
      <c r="A96" s="68" t="s">
        <v>53</v>
      </c>
      <c r="B96" s="32"/>
      <c r="C96" s="10"/>
      <c r="D96" s="32">
        <v>355.16</v>
      </c>
      <c r="E96" s="32">
        <v>361.98</v>
      </c>
      <c r="F96" s="5">
        <f t="shared" si="2"/>
        <v>6.8199999999999932</v>
      </c>
      <c r="G96" s="33"/>
      <c r="H96" s="5"/>
      <c r="I96" s="5"/>
      <c r="J96" s="7">
        <f t="shared" si="3"/>
        <v>24.483799999999974</v>
      </c>
    </row>
    <row r="97" spans="1:10" x14ac:dyDescent="0.3">
      <c r="A97" s="68" t="s">
        <v>121</v>
      </c>
      <c r="B97" s="32"/>
      <c r="C97" s="10"/>
      <c r="D97" s="32">
        <v>226.58</v>
      </c>
      <c r="E97" s="32">
        <v>229.82</v>
      </c>
      <c r="F97" s="5">
        <f t="shared" ref="F97:F151" si="4">+E97-D97</f>
        <v>3.2399999999999807</v>
      </c>
      <c r="G97" s="33"/>
      <c r="H97" s="5"/>
      <c r="I97" s="5"/>
      <c r="J97" s="7">
        <f t="shared" si="3"/>
        <v>11.63159999999993</v>
      </c>
    </row>
    <row r="98" spans="1:10" x14ac:dyDescent="0.3">
      <c r="A98" s="68" t="s">
        <v>54</v>
      </c>
      <c r="B98" s="32"/>
      <c r="C98" s="10"/>
      <c r="D98" s="32">
        <v>218.75</v>
      </c>
      <c r="E98" s="32">
        <v>222.52</v>
      </c>
      <c r="F98" s="5">
        <f t="shared" si="4"/>
        <v>3.7700000000000102</v>
      </c>
      <c r="G98" s="33"/>
      <c r="H98" s="5"/>
      <c r="I98" s="5"/>
      <c r="J98" s="7">
        <f t="shared" si="3"/>
        <v>13.534300000000036</v>
      </c>
    </row>
    <row r="99" spans="1:10" x14ac:dyDescent="0.3">
      <c r="A99" s="68" t="s">
        <v>55</v>
      </c>
      <c r="B99" s="32"/>
      <c r="C99" s="10"/>
      <c r="D99" s="32">
        <v>311.68</v>
      </c>
      <c r="E99" s="32">
        <v>316.56</v>
      </c>
      <c r="F99" s="5">
        <f t="shared" si="4"/>
        <v>4.8799999999999955</v>
      </c>
      <c r="G99" s="33"/>
      <c r="H99" s="5"/>
      <c r="I99" s="5"/>
      <c r="J99" s="7">
        <f t="shared" si="3"/>
        <v>17.519199999999984</v>
      </c>
    </row>
    <row r="100" spans="1:10" x14ac:dyDescent="0.3">
      <c r="A100" s="68" t="s">
        <v>122</v>
      </c>
      <c r="B100" s="32"/>
      <c r="C100" s="10"/>
      <c r="D100" s="32">
        <v>533.27</v>
      </c>
      <c r="E100" s="32">
        <v>551.69000000000005</v>
      </c>
      <c r="F100" s="5">
        <f t="shared" si="4"/>
        <v>18.420000000000073</v>
      </c>
      <c r="G100" s="33"/>
      <c r="H100" s="5"/>
      <c r="I100" s="5"/>
      <c r="J100" s="7">
        <f t="shared" si="3"/>
        <v>66.127800000000263</v>
      </c>
    </row>
    <row r="101" spans="1:10" x14ac:dyDescent="0.3">
      <c r="A101" s="68" t="s">
        <v>56</v>
      </c>
      <c r="B101" s="32"/>
      <c r="C101" s="10"/>
      <c r="D101" s="32">
        <v>335.01</v>
      </c>
      <c r="E101" s="32">
        <v>339.41</v>
      </c>
      <c r="F101" s="5">
        <f t="shared" si="4"/>
        <v>4.4000000000000341</v>
      </c>
      <c r="G101" s="33"/>
      <c r="H101" s="5"/>
      <c r="I101" s="5"/>
      <c r="J101" s="7">
        <f t="shared" si="3"/>
        <v>15.796000000000122</v>
      </c>
    </row>
    <row r="102" spans="1:10" x14ac:dyDescent="0.3">
      <c r="A102" s="66" t="s">
        <v>57</v>
      </c>
      <c r="B102" s="32"/>
      <c r="C102" s="10"/>
      <c r="D102" s="32">
        <v>475.18</v>
      </c>
      <c r="E102" s="32">
        <v>483.98</v>
      </c>
      <c r="F102" s="5">
        <f t="shared" si="4"/>
        <v>8.8000000000000114</v>
      </c>
      <c r="G102" s="33"/>
      <c r="H102" s="5"/>
      <c r="I102" s="5"/>
      <c r="J102" s="7">
        <f t="shared" si="3"/>
        <v>31.592000000000038</v>
      </c>
    </row>
    <row r="103" spans="1:10" x14ac:dyDescent="0.3">
      <c r="A103" s="66" t="s">
        <v>58</v>
      </c>
      <c r="B103" s="32"/>
      <c r="C103" s="10"/>
      <c r="D103" s="32">
        <v>6.93</v>
      </c>
      <c r="E103" s="32">
        <v>6.93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0" x14ac:dyDescent="0.3">
      <c r="A104" s="68" t="s">
        <v>59</v>
      </c>
      <c r="B104" s="32"/>
      <c r="C104" s="10"/>
      <c r="D104" s="32">
        <v>1252.9100000000001</v>
      </c>
      <c r="E104" s="32">
        <v>1271.6400000000001</v>
      </c>
      <c r="F104" s="5">
        <f t="shared" si="4"/>
        <v>18.730000000000018</v>
      </c>
      <c r="G104" s="33"/>
      <c r="H104" s="5"/>
      <c r="I104" s="5"/>
      <c r="J104" s="7">
        <f t="shared" si="3"/>
        <v>67.240700000000061</v>
      </c>
    </row>
    <row r="105" spans="1:10" x14ac:dyDescent="0.3">
      <c r="A105" s="68" t="s">
        <v>60</v>
      </c>
      <c r="B105" s="32"/>
      <c r="C105" s="10"/>
      <c r="D105" s="32">
        <v>248.97</v>
      </c>
      <c r="E105" s="32">
        <v>255.21</v>
      </c>
      <c r="F105" s="5">
        <f t="shared" si="4"/>
        <v>6.2400000000000091</v>
      </c>
      <c r="G105" s="33"/>
      <c r="H105" s="5"/>
      <c r="I105" s="5"/>
      <c r="J105" s="7">
        <f t="shared" si="3"/>
        <v>22.40160000000003</v>
      </c>
    </row>
    <row r="106" spans="1:10" x14ac:dyDescent="0.3">
      <c r="A106" s="68" t="s">
        <v>61</v>
      </c>
      <c r="B106" s="32"/>
      <c r="C106" s="10"/>
      <c r="D106" s="32">
        <v>291.45</v>
      </c>
      <c r="E106" s="32">
        <v>296.82</v>
      </c>
      <c r="F106" s="5">
        <f t="shared" si="4"/>
        <v>5.3700000000000045</v>
      </c>
      <c r="G106" s="33"/>
      <c r="H106" s="5"/>
      <c r="I106" s="5"/>
      <c r="J106" s="7">
        <f t="shared" si="3"/>
        <v>19.278300000000016</v>
      </c>
    </row>
    <row r="107" spans="1:10" x14ac:dyDescent="0.3">
      <c r="A107" s="68" t="s">
        <v>62</v>
      </c>
      <c r="B107" s="32"/>
      <c r="C107" s="10"/>
      <c r="D107" s="32">
        <v>861.5</v>
      </c>
      <c r="E107" s="32">
        <v>862.13</v>
      </c>
      <c r="F107" s="5">
        <f t="shared" si="4"/>
        <v>0.62999999999999545</v>
      </c>
      <c r="G107" s="33"/>
      <c r="H107" s="5"/>
      <c r="I107" s="5"/>
      <c r="J107" s="7">
        <f t="shared" si="3"/>
        <v>2.2616999999999834</v>
      </c>
    </row>
    <row r="108" spans="1:10" x14ac:dyDescent="0.3">
      <c r="A108" s="68" t="s">
        <v>63</v>
      </c>
      <c r="B108" s="32"/>
      <c r="C108" s="10"/>
      <c r="D108" s="32">
        <v>455.78</v>
      </c>
      <c r="E108" s="32">
        <v>462.66</v>
      </c>
      <c r="F108" s="5">
        <f t="shared" si="4"/>
        <v>6.8800000000000523</v>
      </c>
      <c r="G108" s="33"/>
      <c r="H108" s="5"/>
      <c r="I108" s="5"/>
      <c r="J108" s="7">
        <f t="shared" si="3"/>
        <v>24.699200000000186</v>
      </c>
    </row>
    <row r="109" spans="1:10" x14ac:dyDescent="0.3">
      <c r="A109" s="68" t="s">
        <v>123</v>
      </c>
      <c r="B109" s="32"/>
      <c r="C109" s="10"/>
      <c r="D109" s="32">
        <v>324.18</v>
      </c>
      <c r="E109" s="32">
        <v>333.54</v>
      </c>
      <c r="F109" s="5">
        <f t="shared" si="4"/>
        <v>9.3600000000000136</v>
      </c>
      <c r="G109" s="33"/>
      <c r="H109" s="5"/>
      <c r="I109" s="5"/>
      <c r="J109" s="7">
        <f t="shared" si="3"/>
        <v>33.602400000000046</v>
      </c>
    </row>
    <row r="110" spans="1:10" x14ac:dyDescent="0.3">
      <c r="A110" s="68" t="s">
        <v>64</v>
      </c>
      <c r="B110" s="32"/>
      <c r="C110" s="10"/>
      <c r="D110" s="32">
        <v>223.21</v>
      </c>
      <c r="E110" s="32">
        <v>230.96</v>
      </c>
      <c r="F110" s="5">
        <f t="shared" si="4"/>
        <v>7.75</v>
      </c>
      <c r="G110" s="33"/>
      <c r="H110" s="5"/>
      <c r="I110" s="5"/>
      <c r="J110" s="7">
        <f t="shared" si="3"/>
        <v>27.822499999999998</v>
      </c>
    </row>
    <row r="111" spans="1:10" x14ac:dyDescent="0.3">
      <c r="A111" s="68" t="s">
        <v>65</v>
      </c>
      <c r="B111" s="32"/>
      <c r="C111" s="10"/>
      <c r="D111" s="32">
        <v>505.02</v>
      </c>
      <c r="E111" s="32">
        <v>512.95000000000005</v>
      </c>
      <c r="F111" s="5">
        <f t="shared" si="4"/>
        <v>7.9300000000000637</v>
      </c>
      <c r="G111" s="33"/>
      <c r="H111" s="5"/>
      <c r="I111" s="5"/>
      <c r="J111" s="7">
        <f t="shared" si="3"/>
        <v>28.468700000000226</v>
      </c>
    </row>
    <row r="112" spans="1:10" x14ac:dyDescent="0.3">
      <c r="A112" s="68" t="s">
        <v>66</v>
      </c>
      <c r="B112" s="32"/>
      <c r="C112" s="10"/>
      <c r="D112" s="32">
        <v>183.37</v>
      </c>
      <c r="E112" s="32">
        <v>196.06</v>
      </c>
      <c r="F112" s="5">
        <f t="shared" si="4"/>
        <v>12.689999999999998</v>
      </c>
      <c r="G112" s="33"/>
      <c r="H112" s="5"/>
      <c r="I112" s="5"/>
      <c r="J112" s="7">
        <f t="shared" si="3"/>
        <v>45.557099999999991</v>
      </c>
    </row>
    <row r="113" spans="1:10" x14ac:dyDescent="0.3">
      <c r="A113" s="68" t="s">
        <v>124</v>
      </c>
      <c r="B113" s="32"/>
      <c r="C113" s="10"/>
      <c r="D113" s="32">
        <v>116.1</v>
      </c>
      <c r="E113" s="32">
        <v>118.01</v>
      </c>
      <c r="F113" s="5">
        <f t="shared" si="4"/>
        <v>1.9100000000000108</v>
      </c>
      <c r="G113" s="33"/>
      <c r="H113" s="5"/>
      <c r="I113" s="5"/>
      <c r="J113" s="7">
        <f t="shared" si="3"/>
        <v>6.8569000000000386</v>
      </c>
    </row>
    <row r="114" spans="1:10" x14ac:dyDescent="0.3">
      <c r="A114" s="68" t="s">
        <v>67</v>
      </c>
      <c r="B114" s="32"/>
      <c r="C114" s="10"/>
      <c r="D114" s="32">
        <v>230.92</v>
      </c>
      <c r="E114" s="32">
        <v>237.08</v>
      </c>
      <c r="F114" s="5">
        <f t="shared" si="4"/>
        <v>6.160000000000025</v>
      </c>
      <c r="G114" s="33"/>
      <c r="H114" s="5"/>
      <c r="I114" s="5"/>
      <c r="J114" s="7">
        <f t="shared" si="3"/>
        <v>22.114400000000089</v>
      </c>
    </row>
    <row r="115" spans="1:10" x14ac:dyDescent="0.3">
      <c r="A115" s="51" t="s">
        <v>68</v>
      </c>
      <c r="B115" s="32"/>
      <c r="C115" s="51"/>
      <c r="D115" s="9">
        <v>440.87</v>
      </c>
      <c r="E115" s="9">
        <v>441.02</v>
      </c>
      <c r="F115" s="5">
        <f t="shared" si="4"/>
        <v>0.14999999999997726</v>
      </c>
      <c r="G115" s="33"/>
      <c r="H115" s="5"/>
      <c r="I115" s="5"/>
      <c r="J115" s="7">
        <f t="shared" si="3"/>
        <v>0.53849999999991838</v>
      </c>
    </row>
    <row r="116" spans="1:10" x14ac:dyDescent="0.3">
      <c r="A116" s="68" t="s">
        <v>125</v>
      </c>
      <c r="B116" s="32"/>
      <c r="C116" s="10"/>
      <c r="D116" s="32">
        <v>523.21</v>
      </c>
      <c r="E116" s="32">
        <v>531.19000000000005</v>
      </c>
      <c r="F116" s="5">
        <f t="shared" si="4"/>
        <v>7.9800000000000182</v>
      </c>
      <c r="G116" s="33"/>
      <c r="H116" s="5"/>
      <c r="I116" s="5"/>
      <c r="J116" s="7">
        <f t="shared" si="3"/>
        <v>28.648200000000063</v>
      </c>
    </row>
    <row r="117" spans="1:10" x14ac:dyDescent="0.3">
      <c r="A117" s="68" t="s">
        <v>126</v>
      </c>
      <c r="B117" s="9"/>
      <c r="C117" s="10"/>
      <c r="D117" s="32">
        <v>215.17</v>
      </c>
      <c r="E117" s="32">
        <v>215.17</v>
      </c>
      <c r="F117" s="5">
        <f t="shared" si="4"/>
        <v>0</v>
      </c>
      <c r="G117" s="33"/>
      <c r="H117" s="5"/>
      <c r="I117" s="5"/>
      <c r="J117" s="7">
        <f t="shared" si="3"/>
        <v>0</v>
      </c>
    </row>
    <row r="118" spans="1:10" x14ac:dyDescent="0.3">
      <c r="A118" s="68" t="s">
        <v>69</v>
      </c>
      <c r="B118" s="32"/>
      <c r="C118" s="10"/>
      <c r="D118" s="32">
        <v>207.61</v>
      </c>
      <c r="E118" s="32">
        <v>213.56</v>
      </c>
      <c r="F118" s="5">
        <f t="shared" si="4"/>
        <v>5.9499999999999886</v>
      </c>
      <c r="G118" s="33"/>
      <c r="H118" s="5"/>
      <c r="I118" s="5"/>
      <c r="J118" s="7">
        <f t="shared" si="3"/>
        <v>21.360499999999959</v>
      </c>
    </row>
    <row r="119" spans="1:10" x14ac:dyDescent="0.3">
      <c r="A119" s="68" t="s">
        <v>127</v>
      </c>
      <c r="B119" s="32"/>
      <c r="C119" s="10"/>
      <c r="D119" s="32">
        <v>551.89</v>
      </c>
      <c r="E119" s="32">
        <v>556.55999999999995</v>
      </c>
      <c r="F119" s="5">
        <f t="shared" si="4"/>
        <v>4.6699999999999591</v>
      </c>
      <c r="G119" s="33"/>
      <c r="H119" s="5"/>
      <c r="I119" s="5"/>
      <c r="J119" s="7">
        <f t="shared" si="3"/>
        <v>16.765299999999851</v>
      </c>
    </row>
    <row r="120" spans="1:10" x14ac:dyDescent="0.3">
      <c r="A120" s="68" t="s">
        <v>128</v>
      </c>
      <c r="B120" s="32"/>
      <c r="C120" s="10"/>
      <c r="D120" s="32">
        <v>503.95</v>
      </c>
      <c r="E120" s="32">
        <v>510.72</v>
      </c>
      <c r="F120" s="5">
        <f t="shared" si="4"/>
        <v>6.7700000000000387</v>
      </c>
      <c r="G120" s="33"/>
      <c r="H120" s="5"/>
      <c r="I120" s="5"/>
      <c r="J120" s="7">
        <f t="shared" si="3"/>
        <v>24.304300000000136</v>
      </c>
    </row>
    <row r="121" spans="1:10" x14ac:dyDescent="0.3">
      <c r="A121" s="68" t="s">
        <v>129</v>
      </c>
      <c r="B121" s="32"/>
      <c r="C121" s="10"/>
      <c r="D121" s="32">
        <v>302.94</v>
      </c>
      <c r="E121" s="32">
        <v>306.68</v>
      </c>
      <c r="F121" s="5">
        <f t="shared" si="4"/>
        <v>3.7400000000000091</v>
      </c>
      <c r="G121" s="33"/>
      <c r="H121" s="5"/>
      <c r="I121" s="5"/>
      <c r="J121" s="7">
        <f t="shared" si="3"/>
        <v>13.426600000000033</v>
      </c>
    </row>
    <row r="122" spans="1:10" x14ac:dyDescent="0.3">
      <c r="A122" s="68" t="s">
        <v>70</v>
      </c>
      <c r="B122" s="32"/>
      <c r="C122" s="10"/>
      <c r="D122" s="32">
        <v>147.84</v>
      </c>
      <c r="E122" s="32">
        <v>150.9</v>
      </c>
      <c r="F122" s="5">
        <f t="shared" si="4"/>
        <v>3.0600000000000023</v>
      </c>
      <c r="G122" s="33"/>
      <c r="H122" s="5"/>
      <c r="I122" s="5"/>
      <c r="J122" s="7">
        <f t="shared" si="3"/>
        <v>10.985400000000007</v>
      </c>
    </row>
    <row r="123" spans="1:10" x14ac:dyDescent="0.3">
      <c r="A123" s="68" t="s">
        <v>71</v>
      </c>
      <c r="B123" s="32"/>
      <c r="C123" s="10"/>
      <c r="D123" s="32">
        <v>410.01</v>
      </c>
      <c r="E123" s="32">
        <v>413.02</v>
      </c>
      <c r="F123" s="5">
        <f t="shared" si="4"/>
        <v>3.0099999999999909</v>
      </c>
      <c r="G123" s="33"/>
      <c r="H123" s="5"/>
      <c r="I123" s="5"/>
      <c r="J123" s="7">
        <f t="shared" si="3"/>
        <v>10.805899999999967</v>
      </c>
    </row>
    <row r="124" spans="1:10" x14ac:dyDescent="0.3">
      <c r="A124" s="68" t="s">
        <v>130</v>
      </c>
      <c r="B124" s="32"/>
      <c r="C124" s="10"/>
      <c r="D124" s="32">
        <v>192.48</v>
      </c>
      <c r="E124" s="32">
        <v>198.78</v>
      </c>
      <c r="F124" s="5">
        <f t="shared" si="4"/>
        <v>6.3000000000000114</v>
      </c>
      <c r="G124" s="33"/>
      <c r="H124" s="5"/>
      <c r="I124" s="5"/>
      <c r="J124" s="7">
        <f t="shared" si="3"/>
        <v>22.61700000000004</v>
      </c>
    </row>
    <row r="125" spans="1:10" x14ac:dyDescent="0.3">
      <c r="A125" s="68" t="s">
        <v>131</v>
      </c>
      <c r="B125" s="32"/>
      <c r="C125" s="10"/>
      <c r="D125" s="32">
        <v>100.78</v>
      </c>
      <c r="E125" s="32">
        <v>103.75</v>
      </c>
      <c r="F125" s="5">
        <f t="shared" si="4"/>
        <v>2.9699999999999989</v>
      </c>
      <c r="G125" s="33"/>
      <c r="H125" s="5"/>
      <c r="I125" s="5"/>
      <c r="J125" s="7">
        <f t="shared" si="3"/>
        <v>10.662299999999995</v>
      </c>
    </row>
    <row r="126" spans="1:10" x14ac:dyDescent="0.3">
      <c r="A126" s="68" t="s">
        <v>72</v>
      </c>
      <c r="B126" s="32"/>
      <c r="C126" s="10"/>
      <c r="D126" s="32">
        <v>150.9</v>
      </c>
      <c r="E126" s="32">
        <v>150.9</v>
      </c>
      <c r="F126" s="5">
        <f t="shared" si="4"/>
        <v>0</v>
      </c>
      <c r="G126" s="33"/>
      <c r="H126" s="5"/>
      <c r="I126" s="5"/>
      <c r="J126" s="7">
        <f t="shared" si="3"/>
        <v>0</v>
      </c>
    </row>
    <row r="127" spans="1:10" x14ac:dyDescent="0.3">
      <c r="A127" s="68" t="s">
        <v>73</v>
      </c>
      <c r="B127" s="32"/>
      <c r="C127" s="10"/>
      <c r="D127" s="32">
        <v>707.67</v>
      </c>
      <c r="E127" s="32">
        <v>715.29</v>
      </c>
      <c r="F127" s="5">
        <f t="shared" si="4"/>
        <v>7.6200000000000045</v>
      </c>
      <c r="G127" s="33"/>
      <c r="H127" s="5"/>
      <c r="I127" s="5"/>
      <c r="J127" s="7">
        <f t="shared" si="3"/>
        <v>27.355800000000016</v>
      </c>
    </row>
    <row r="128" spans="1:10" x14ac:dyDescent="0.3">
      <c r="A128" s="68" t="s">
        <v>74</v>
      </c>
      <c r="B128" s="32"/>
      <c r="C128" s="10"/>
      <c r="D128" s="32">
        <v>420.24</v>
      </c>
      <c r="E128" s="32">
        <v>427.07</v>
      </c>
      <c r="F128" s="5">
        <f t="shared" si="4"/>
        <v>6.8299999999999841</v>
      </c>
      <c r="G128" s="33"/>
      <c r="H128" s="5"/>
      <c r="I128" s="5"/>
      <c r="J128" s="7">
        <f t="shared" si="3"/>
        <v>24.519699999999943</v>
      </c>
    </row>
    <row r="129" spans="1:10" x14ac:dyDescent="0.3">
      <c r="A129" s="68" t="s">
        <v>132</v>
      </c>
      <c r="B129" s="32"/>
      <c r="C129" s="10"/>
      <c r="D129" s="32">
        <v>105.7</v>
      </c>
      <c r="E129" s="32">
        <v>111.65</v>
      </c>
      <c r="F129" s="5">
        <f t="shared" si="4"/>
        <v>5.9500000000000028</v>
      </c>
      <c r="G129" s="33"/>
      <c r="H129" s="5"/>
      <c r="I129" s="5"/>
      <c r="J129" s="7">
        <f t="shared" si="3"/>
        <v>21.360500000000009</v>
      </c>
    </row>
    <row r="130" spans="1:10" x14ac:dyDescent="0.3">
      <c r="A130" s="68" t="s">
        <v>133</v>
      </c>
      <c r="B130" s="32"/>
      <c r="C130" s="10"/>
      <c r="D130" s="32">
        <v>193.04</v>
      </c>
      <c r="E130" s="32">
        <v>197.46</v>
      </c>
      <c r="F130" s="5">
        <f t="shared" si="4"/>
        <v>4.4200000000000159</v>
      </c>
      <c r="G130" s="33"/>
      <c r="H130" s="5"/>
      <c r="I130" s="5"/>
      <c r="J130" s="7">
        <f t="shared" si="3"/>
        <v>15.867800000000056</v>
      </c>
    </row>
    <row r="131" spans="1:10" x14ac:dyDescent="0.3">
      <c r="A131" s="68" t="s">
        <v>75</v>
      </c>
      <c r="B131" s="32"/>
      <c r="C131" s="10"/>
      <c r="D131" s="32">
        <v>245.92</v>
      </c>
      <c r="E131" s="32">
        <v>252.75</v>
      </c>
      <c r="F131" s="5">
        <f t="shared" si="4"/>
        <v>6.8300000000000125</v>
      </c>
      <c r="G131" s="33"/>
      <c r="H131" s="5"/>
      <c r="I131" s="5"/>
      <c r="J131" s="7">
        <f t="shared" si="3"/>
        <v>24.519700000000043</v>
      </c>
    </row>
    <row r="132" spans="1:10" x14ac:dyDescent="0.3">
      <c r="A132" s="68" t="s">
        <v>134</v>
      </c>
      <c r="B132" s="32"/>
      <c r="C132" s="10"/>
      <c r="D132" s="32">
        <v>273.94</v>
      </c>
      <c r="E132" s="32">
        <v>277.01</v>
      </c>
      <c r="F132" s="5">
        <f t="shared" si="4"/>
        <v>3.0699999999999932</v>
      </c>
      <c r="G132" s="33"/>
      <c r="H132" s="5"/>
      <c r="I132" s="5"/>
      <c r="J132" s="7">
        <f t="shared" si="3"/>
        <v>11.021299999999975</v>
      </c>
    </row>
    <row r="133" spans="1:10" x14ac:dyDescent="0.3">
      <c r="A133" s="68" t="s">
        <v>135</v>
      </c>
      <c r="B133" s="32"/>
      <c r="C133" s="10"/>
      <c r="D133" s="32">
        <v>293.87</v>
      </c>
      <c r="E133" s="32">
        <v>297.18</v>
      </c>
      <c r="F133" s="5">
        <f t="shared" si="4"/>
        <v>3.3100000000000023</v>
      </c>
      <c r="G133" s="33"/>
      <c r="H133" s="5"/>
      <c r="I133" s="5"/>
      <c r="J133" s="7">
        <f t="shared" si="3"/>
        <v>11.882900000000008</v>
      </c>
    </row>
    <row r="134" spans="1:10" x14ac:dyDescent="0.3">
      <c r="A134" s="68" t="s">
        <v>76</v>
      </c>
      <c r="B134" s="32"/>
      <c r="C134" s="10"/>
      <c r="D134" s="32">
        <v>88.54</v>
      </c>
      <c r="E134" s="32">
        <v>90.2</v>
      </c>
      <c r="F134" s="5">
        <f t="shared" si="4"/>
        <v>1.6599999999999966</v>
      </c>
      <c r="G134" s="33"/>
      <c r="H134" s="5"/>
      <c r="I134" s="5"/>
      <c r="J134" s="7">
        <f t="shared" si="3"/>
        <v>5.9593999999999872</v>
      </c>
    </row>
    <row r="135" spans="1:10" x14ac:dyDescent="0.3">
      <c r="A135" s="68" t="s">
        <v>136</v>
      </c>
      <c r="B135" s="32"/>
      <c r="C135" s="10"/>
      <c r="D135" s="32">
        <v>545.05999999999995</v>
      </c>
      <c r="E135" s="32">
        <v>556.75</v>
      </c>
      <c r="F135" s="5">
        <f t="shared" si="4"/>
        <v>11.690000000000055</v>
      </c>
      <c r="G135" s="33"/>
      <c r="H135" s="5"/>
      <c r="I135" s="5"/>
      <c r="J135" s="7">
        <f t="shared" si="3"/>
        <v>41.967100000000194</v>
      </c>
    </row>
    <row r="136" spans="1:10" x14ac:dyDescent="0.3">
      <c r="A136" s="68" t="s">
        <v>137</v>
      </c>
      <c r="B136" s="32"/>
      <c r="C136" s="10"/>
      <c r="D136" s="32">
        <v>220.34</v>
      </c>
      <c r="E136" s="32">
        <v>222.24</v>
      </c>
      <c r="F136" s="5">
        <f t="shared" si="4"/>
        <v>1.9000000000000057</v>
      </c>
      <c r="G136" s="33"/>
      <c r="H136" s="5"/>
      <c r="I136" s="5"/>
      <c r="J136" s="7">
        <f t="shared" si="3"/>
        <v>6.8210000000000202</v>
      </c>
    </row>
    <row r="137" spans="1:10" x14ac:dyDescent="0.3">
      <c r="A137" s="68" t="s">
        <v>77</v>
      </c>
      <c r="B137" s="32"/>
      <c r="C137" s="10"/>
      <c r="D137" s="32">
        <v>349.89</v>
      </c>
      <c r="E137" s="32">
        <v>354.6</v>
      </c>
      <c r="F137" s="5">
        <f t="shared" si="4"/>
        <v>4.7100000000000364</v>
      </c>
      <c r="G137" s="33"/>
      <c r="H137" s="5"/>
      <c r="I137" s="5"/>
      <c r="J137" s="7">
        <f t="shared" si="3"/>
        <v>16.908900000000131</v>
      </c>
    </row>
    <row r="138" spans="1:10" x14ac:dyDescent="0.3">
      <c r="A138" s="68" t="s">
        <v>138</v>
      </c>
      <c r="B138" s="32"/>
      <c r="C138" s="10"/>
      <c r="D138" s="32">
        <v>500.44</v>
      </c>
      <c r="E138" s="32">
        <v>505.86</v>
      </c>
      <c r="F138" s="5">
        <f t="shared" si="4"/>
        <v>5.4200000000000159</v>
      </c>
      <c r="G138" s="33"/>
      <c r="H138" s="5"/>
      <c r="I138" s="5"/>
      <c r="J138" s="7">
        <f t="shared" si="3"/>
        <v>19.457800000000056</v>
      </c>
    </row>
    <row r="139" spans="1:10" x14ac:dyDescent="0.3">
      <c r="A139" s="68" t="s">
        <v>78</v>
      </c>
      <c r="B139" s="32"/>
      <c r="C139" s="10"/>
      <c r="D139" s="32">
        <v>598.78</v>
      </c>
      <c r="E139" s="32">
        <v>609.39</v>
      </c>
      <c r="F139" s="5">
        <f t="shared" si="4"/>
        <v>10.610000000000014</v>
      </c>
      <c r="G139" s="33"/>
      <c r="H139" s="5"/>
      <c r="I139" s="5"/>
      <c r="J139" s="7">
        <f t="shared" si="3"/>
        <v>38.08990000000005</v>
      </c>
    </row>
    <row r="140" spans="1:10" x14ac:dyDescent="0.3">
      <c r="A140" s="68" t="s">
        <v>79</v>
      </c>
      <c r="B140" s="32"/>
      <c r="C140" s="10"/>
      <c r="D140" s="32">
        <v>238.06</v>
      </c>
      <c r="E140" s="32">
        <v>240.59</v>
      </c>
      <c r="F140" s="5">
        <f t="shared" si="4"/>
        <v>2.5300000000000011</v>
      </c>
      <c r="G140" s="33"/>
      <c r="H140" s="5"/>
      <c r="I140" s="5"/>
      <c r="J140" s="7">
        <f t="shared" si="3"/>
        <v>9.0827000000000044</v>
      </c>
    </row>
    <row r="141" spans="1:10" x14ac:dyDescent="0.3">
      <c r="A141" s="68" t="s">
        <v>80</v>
      </c>
      <c r="B141" s="32"/>
      <c r="C141" s="10"/>
      <c r="D141" s="32">
        <v>277.52</v>
      </c>
      <c r="E141" s="32">
        <v>284.19</v>
      </c>
      <c r="F141" s="5">
        <f t="shared" si="4"/>
        <v>6.6700000000000159</v>
      </c>
      <c r="G141" s="33"/>
      <c r="H141" s="5"/>
      <c r="I141" s="5"/>
      <c r="J141" s="7">
        <f t="shared" si="3"/>
        <v>23.945300000000056</v>
      </c>
    </row>
    <row r="142" spans="1:10" x14ac:dyDescent="0.3">
      <c r="A142" s="68" t="s">
        <v>81</v>
      </c>
      <c r="B142" s="32"/>
      <c r="C142" s="10"/>
      <c r="D142" s="32">
        <v>215.49</v>
      </c>
      <c r="E142" s="32">
        <v>217.9</v>
      </c>
      <c r="F142" s="5">
        <f t="shared" si="4"/>
        <v>2.4099999999999966</v>
      </c>
      <c r="G142" s="33"/>
      <c r="H142" s="5"/>
      <c r="I142" s="5"/>
      <c r="J142" s="7">
        <f t="shared" si="3"/>
        <v>8.651899999999987</v>
      </c>
    </row>
    <row r="143" spans="1:10" x14ac:dyDescent="0.3">
      <c r="A143" s="68" t="s">
        <v>139</v>
      </c>
      <c r="B143" s="32"/>
      <c r="C143" s="10"/>
      <c r="D143" s="32">
        <v>360.25</v>
      </c>
      <c r="E143" s="32">
        <v>382.32</v>
      </c>
      <c r="F143" s="5">
        <f t="shared" si="4"/>
        <v>22.069999999999993</v>
      </c>
      <c r="G143" s="33"/>
      <c r="H143" s="5"/>
      <c r="I143" s="5"/>
      <c r="J143" s="7">
        <f t="shared" si="3"/>
        <v>79.231299999999976</v>
      </c>
    </row>
    <row r="144" spans="1:10" x14ac:dyDescent="0.3">
      <c r="A144" s="68" t="s">
        <v>82</v>
      </c>
      <c r="B144" s="32"/>
      <c r="C144" s="10"/>
      <c r="D144" s="32">
        <v>308.2</v>
      </c>
      <c r="E144" s="32">
        <v>312.8</v>
      </c>
      <c r="F144" s="5">
        <f t="shared" si="4"/>
        <v>4.6000000000000227</v>
      </c>
      <c r="G144" s="33"/>
      <c r="H144" s="5"/>
      <c r="I144" s="5"/>
      <c r="J144" s="7">
        <f t="shared" si="3"/>
        <v>16.514000000000081</v>
      </c>
    </row>
    <row r="145" spans="1:13" x14ac:dyDescent="0.3">
      <c r="A145" s="68" t="s">
        <v>140</v>
      </c>
      <c r="B145" s="32"/>
      <c r="C145" s="10"/>
      <c r="D145" s="32">
        <v>206.44</v>
      </c>
      <c r="E145" s="32">
        <v>208.4</v>
      </c>
      <c r="F145" s="5">
        <f t="shared" si="4"/>
        <v>1.960000000000008</v>
      </c>
      <c r="G145" s="33"/>
      <c r="H145" s="5"/>
      <c r="I145" s="5"/>
      <c r="J145" s="7">
        <f t="shared" si="3"/>
        <v>7.036400000000028</v>
      </c>
    </row>
    <row r="146" spans="1:13" x14ac:dyDescent="0.3">
      <c r="A146" s="68" t="s">
        <v>141</v>
      </c>
      <c r="B146" s="32"/>
      <c r="C146" s="10"/>
      <c r="D146" s="32">
        <v>176.72</v>
      </c>
      <c r="E146" s="32">
        <v>179.89</v>
      </c>
      <c r="F146" s="5">
        <f t="shared" si="4"/>
        <v>3.1699999999999875</v>
      </c>
      <c r="G146" s="33"/>
      <c r="H146" s="5"/>
      <c r="I146" s="5"/>
      <c r="J146" s="7">
        <f t="shared" si="3"/>
        <v>11.380299999999954</v>
      </c>
    </row>
    <row r="147" spans="1:13" x14ac:dyDescent="0.3">
      <c r="A147" s="68" t="s">
        <v>142</v>
      </c>
      <c r="B147" s="32"/>
      <c r="C147" s="10"/>
      <c r="D147" s="32">
        <v>648.6</v>
      </c>
      <c r="E147" s="32">
        <v>658.45</v>
      </c>
      <c r="F147" s="5">
        <f t="shared" si="4"/>
        <v>9.8500000000000227</v>
      </c>
      <c r="G147" s="33"/>
      <c r="H147" s="5"/>
      <c r="I147" s="5"/>
      <c r="J147" s="7">
        <f t="shared" si="3"/>
        <v>35.361500000000078</v>
      </c>
    </row>
    <row r="148" spans="1:13" x14ac:dyDescent="0.3">
      <c r="A148" s="68" t="s">
        <v>143</v>
      </c>
      <c r="B148" s="32"/>
      <c r="C148" s="10"/>
      <c r="D148" s="32">
        <v>297.52</v>
      </c>
      <c r="E148" s="32">
        <v>297.95999999999998</v>
      </c>
      <c r="F148" s="5">
        <f t="shared" si="4"/>
        <v>0.43999999999999773</v>
      </c>
      <c r="G148" s="33"/>
      <c r="H148" s="5"/>
      <c r="I148" s="5"/>
      <c r="J148" s="7">
        <f t="shared" ref="J148:J151" si="5">+F148*H$5</f>
        <v>1.5795999999999917</v>
      </c>
    </row>
    <row r="149" spans="1:13" x14ac:dyDescent="0.3">
      <c r="A149" s="68" t="s">
        <v>83</v>
      </c>
      <c r="B149" s="32"/>
      <c r="C149" s="10"/>
      <c r="D149" s="32">
        <v>283.08999999999997</v>
      </c>
      <c r="E149" s="32">
        <v>283.98</v>
      </c>
      <c r="F149" s="5">
        <f t="shared" si="4"/>
        <v>0.8900000000000432</v>
      </c>
      <c r="G149" s="33"/>
      <c r="H149" s="5"/>
      <c r="I149" s="5"/>
      <c r="J149" s="7">
        <f t="shared" si="5"/>
        <v>3.195100000000155</v>
      </c>
    </row>
    <row r="150" spans="1:13" x14ac:dyDescent="0.3">
      <c r="A150" s="68" t="s">
        <v>144</v>
      </c>
      <c r="B150" s="32"/>
      <c r="C150" s="10"/>
      <c r="D150" s="32">
        <v>1338.98</v>
      </c>
      <c r="E150" s="32">
        <v>1361.62</v>
      </c>
      <c r="F150" s="5">
        <f t="shared" si="4"/>
        <v>22.639999999999873</v>
      </c>
      <c r="G150" s="33"/>
      <c r="H150" s="5"/>
      <c r="I150" s="5"/>
      <c r="J150" s="7">
        <f t="shared" si="5"/>
        <v>81.277599999999538</v>
      </c>
    </row>
    <row r="151" spans="1:13" x14ac:dyDescent="0.3">
      <c r="A151" s="68" t="s">
        <v>145</v>
      </c>
      <c r="B151" s="32"/>
      <c r="C151" s="10"/>
      <c r="D151" s="32">
        <v>682.23</v>
      </c>
      <c r="E151" s="32">
        <v>695.25</v>
      </c>
      <c r="F151" s="5">
        <f t="shared" si="4"/>
        <v>13.019999999999982</v>
      </c>
      <c r="G151" s="33"/>
      <c r="H151" s="5"/>
      <c r="I151" s="5"/>
      <c r="J151" s="7">
        <f t="shared" si="5"/>
        <v>46.741799999999934</v>
      </c>
    </row>
    <row r="152" spans="1:13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2184.9948400000012</v>
      </c>
      <c r="K152" s="56">
        <f>SUM(J83:J151)</f>
        <v>1580.1744000000012</v>
      </c>
      <c r="M152">
        <v>1689</v>
      </c>
    </row>
    <row r="153" spans="1:13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2184.9948400000012</v>
      </c>
      <c r="K153" s="91">
        <f>SUM(K14:K152)</f>
        <v>2184.9948400000003</v>
      </c>
    </row>
    <row r="154" spans="1:13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3" x14ac:dyDescent="0.3">
      <c r="A155" s="73" t="s">
        <v>7</v>
      </c>
    </row>
    <row r="156" spans="1:13" x14ac:dyDescent="0.3">
      <c r="A156" s="73" t="s">
        <v>84</v>
      </c>
      <c r="G156" s="74" t="s">
        <v>303</v>
      </c>
    </row>
  </sheetData>
  <mergeCells count="23"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  <mergeCell ref="I27:I31"/>
    <mergeCell ref="B27:C31"/>
    <mergeCell ref="D27:D31"/>
    <mergeCell ref="E27:E31"/>
    <mergeCell ref="F27:F31"/>
    <mergeCell ref="G27:G31"/>
    <mergeCell ref="H27:H31"/>
  </mergeCells>
  <pageMargins left="0.47244094488188981" right="0.35433070866141736" top="0.74803149606299213" bottom="0.74803149606299213" header="0.31496062992125984" footer="0.31496062992125984"/>
  <pageSetup paperSize="9" scale="77" orientation="portrait" horizontalDpi="0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6"/>
  <sheetViews>
    <sheetView workbookViewId="0">
      <selection sqref="A1:M156"/>
    </sheetView>
  </sheetViews>
  <sheetFormatPr baseColWidth="10" defaultRowHeight="14.4" x14ac:dyDescent="0.3"/>
  <cols>
    <col min="1" max="1" width="11.44140625" customWidth="1"/>
    <col min="2" max="2" width="22" customWidth="1"/>
    <col min="3" max="3" width="6.88671875" customWidth="1"/>
    <col min="4" max="4" width="12.88671875" customWidth="1"/>
    <col min="5" max="5" width="17.6640625" customWidth="1"/>
    <col min="9" max="9" width="1.6640625" customWidth="1"/>
  </cols>
  <sheetData>
    <row r="1" spans="1:10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607.9</v>
      </c>
      <c r="G2" s="10">
        <v>40</v>
      </c>
      <c r="H2" s="10">
        <f>+F2/G2</f>
        <v>15.1975</v>
      </c>
    </row>
    <row r="3" spans="1:10" x14ac:dyDescent="0.3">
      <c r="D3" s="122" t="s">
        <v>192</v>
      </c>
      <c r="E3" s="122">
        <v>16498</v>
      </c>
      <c r="F3" s="155">
        <v>21.5</v>
      </c>
      <c r="G3" s="10">
        <v>9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1861.6</v>
      </c>
      <c r="G4" s="10">
        <v>515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47" t="s">
        <v>220</v>
      </c>
      <c r="F5" s="122">
        <f>+F4+F3</f>
        <v>1883.1</v>
      </c>
      <c r="G5" s="122">
        <f>+G4+G3</f>
        <v>524</v>
      </c>
      <c r="H5" s="10">
        <v>3.59</v>
      </c>
    </row>
    <row r="6" spans="1:10" x14ac:dyDescent="0.3">
      <c r="A6" s="15" t="s">
        <v>304</v>
      </c>
      <c r="B6" s="15"/>
      <c r="C6" s="15"/>
      <c r="D6" s="15"/>
      <c r="E6" s="15"/>
      <c r="F6" s="15">
        <f>+F2+F3+F4</f>
        <v>2491</v>
      </c>
      <c r="G6" s="15">
        <f>+G2+G3+G4</f>
        <v>564</v>
      </c>
      <c r="J6" s="138" t="s">
        <v>189</v>
      </c>
    </row>
    <row r="7" spans="1:10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15.1975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3.59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150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6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46.960274999999619</v>
      </c>
      <c r="H14" s="98"/>
      <c r="I14" s="98"/>
      <c r="J14" s="99">
        <v>10</v>
      </c>
    </row>
    <row r="15" spans="1:10" ht="15.6" thickTop="1" thickBot="1" x14ac:dyDescent="0.35">
      <c r="A15" s="104" t="s">
        <v>9</v>
      </c>
      <c r="B15" s="146" t="s">
        <v>214</v>
      </c>
      <c r="C15" s="156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14</v>
      </c>
    </row>
    <row r="16" spans="1:10" ht="15.6" thickTop="1" thickBot="1" x14ac:dyDescent="0.35">
      <c r="A16" s="104" t="s">
        <v>13</v>
      </c>
      <c r="B16" s="146" t="s">
        <v>215</v>
      </c>
      <c r="C16" s="156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10</v>
      </c>
    </row>
    <row r="17" spans="1:12" ht="15.6" thickTop="1" thickBot="1" x14ac:dyDescent="0.35">
      <c r="A17" s="103" t="s">
        <v>86</v>
      </c>
      <c r="B17" s="209" t="s">
        <v>212</v>
      </c>
      <c r="C17" s="210"/>
      <c r="D17" s="220">
        <v>264.49</v>
      </c>
      <c r="E17" s="220">
        <v>267.58</v>
      </c>
      <c r="F17" s="220">
        <f>+E17-D17</f>
        <v>3.089999999999975</v>
      </c>
      <c r="G17" s="221"/>
      <c r="H17" s="102"/>
      <c r="I17" s="102"/>
      <c r="J17" s="99">
        <v>10</v>
      </c>
    </row>
    <row r="18" spans="1:12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11</v>
      </c>
    </row>
    <row r="19" spans="1:12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11</v>
      </c>
    </row>
    <row r="20" spans="1:12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11</v>
      </c>
    </row>
    <row r="21" spans="1:12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12</v>
      </c>
    </row>
    <row r="22" spans="1:12" ht="15.6" thickTop="1" thickBot="1" x14ac:dyDescent="0.35">
      <c r="A22" s="92" t="s">
        <v>87</v>
      </c>
      <c r="B22" s="204" t="s">
        <v>210</v>
      </c>
      <c r="C22" s="205"/>
      <c r="D22" s="94">
        <v>28.5</v>
      </c>
      <c r="E22" s="94">
        <v>28.9</v>
      </c>
      <c r="F22" s="98">
        <f t="shared" ref="F22:F27" si="0">+E22-D22</f>
        <v>0.39999999999999858</v>
      </c>
      <c r="G22" s="95">
        <f>+F22*H2</f>
        <v>6.0789999999999784</v>
      </c>
      <c r="H22" s="95"/>
      <c r="I22" s="95"/>
      <c r="J22" s="99">
        <v>9</v>
      </c>
    </row>
    <row r="23" spans="1:12" ht="15.6" thickTop="1" thickBot="1" x14ac:dyDescent="0.35">
      <c r="A23" s="92" t="s">
        <v>88</v>
      </c>
      <c r="B23" s="206" t="s">
        <v>210</v>
      </c>
      <c r="C23" s="207"/>
      <c r="D23" s="94">
        <v>69.989999999999995</v>
      </c>
      <c r="E23" s="94">
        <v>70.349999999999994</v>
      </c>
      <c r="F23" s="98">
        <f t="shared" si="0"/>
        <v>0.35999999999999943</v>
      </c>
      <c r="G23" s="95">
        <f>+F23*H2</f>
        <v>5.471099999999991</v>
      </c>
      <c r="H23" s="95"/>
      <c r="I23" s="95"/>
      <c r="J23" s="99">
        <v>7</v>
      </c>
    </row>
    <row r="24" spans="1:12" ht="15.6" thickTop="1" thickBot="1" x14ac:dyDescent="0.35">
      <c r="A24" s="93" t="s">
        <v>10</v>
      </c>
      <c r="B24" s="206" t="s">
        <v>210</v>
      </c>
      <c r="C24" s="207"/>
      <c r="D24" s="94">
        <v>22.21</v>
      </c>
      <c r="E24" s="94">
        <v>22.44</v>
      </c>
      <c r="F24" s="98">
        <f t="shared" si="0"/>
        <v>0.23000000000000043</v>
      </c>
      <c r="G24" s="95">
        <f>+F24*H2</f>
        <v>3.4954250000000062</v>
      </c>
      <c r="H24" s="95"/>
      <c r="I24" s="95"/>
      <c r="J24" s="99">
        <v>10</v>
      </c>
    </row>
    <row r="25" spans="1:12" ht="15.6" thickTop="1" thickBot="1" x14ac:dyDescent="0.35">
      <c r="A25" s="93" t="s">
        <v>149</v>
      </c>
      <c r="B25" s="206" t="s">
        <v>210</v>
      </c>
      <c r="C25" s="207"/>
      <c r="D25" s="94">
        <v>100.24</v>
      </c>
      <c r="E25" s="94">
        <v>103.38</v>
      </c>
      <c r="F25" s="98">
        <f t="shared" si="0"/>
        <v>3.1400000000000006</v>
      </c>
      <c r="G25" s="95">
        <f>+F25*H2</f>
        <v>47.720150000000011</v>
      </c>
      <c r="H25" s="95"/>
      <c r="I25" s="95"/>
      <c r="J25" s="99">
        <v>50</v>
      </c>
    </row>
    <row r="26" spans="1:12" ht="15.6" thickTop="1" thickBot="1" x14ac:dyDescent="0.35">
      <c r="A26" s="93" t="s">
        <v>16</v>
      </c>
      <c r="B26" s="206" t="s">
        <v>210</v>
      </c>
      <c r="C26" s="207"/>
      <c r="D26" s="96">
        <v>51.63</v>
      </c>
      <c r="E26" s="96">
        <v>53.47</v>
      </c>
      <c r="F26" s="98">
        <f t="shared" si="0"/>
        <v>1.8399999999999963</v>
      </c>
      <c r="G26" s="95">
        <f>+F26*H2</f>
        <v>27.963399999999943</v>
      </c>
      <c r="H26" s="96"/>
      <c r="I26" s="96"/>
      <c r="J26" s="99">
        <v>28</v>
      </c>
      <c r="L26">
        <v>27</v>
      </c>
    </row>
    <row r="27" spans="1:12" ht="15.6" thickTop="1" thickBot="1" x14ac:dyDescent="0.35">
      <c r="A27" s="67" t="s">
        <v>90</v>
      </c>
      <c r="B27" s="230" t="s">
        <v>211</v>
      </c>
      <c r="C27" s="231"/>
      <c r="D27" s="227">
        <v>248.24</v>
      </c>
      <c r="E27" s="227">
        <v>250.79</v>
      </c>
      <c r="F27" s="220">
        <f t="shared" si="0"/>
        <v>2.5499999999999829</v>
      </c>
      <c r="G27" s="223">
        <f>+F27*H2</f>
        <v>38.753624999999744</v>
      </c>
      <c r="H27" s="223"/>
      <c r="I27" s="223"/>
      <c r="J27" s="99">
        <v>11</v>
      </c>
    </row>
    <row r="28" spans="1:12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12</v>
      </c>
    </row>
    <row r="29" spans="1:12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11</v>
      </c>
    </row>
    <row r="30" spans="1:12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11</v>
      </c>
    </row>
    <row r="31" spans="1:12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11</v>
      </c>
    </row>
    <row r="32" spans="1:12" ht="15.6" thickTop="1" thickBot="1" x14ac:dyDescent="0.35">
      <c r="A32" s="66" t="s">
        <v>92</v>
      </c>
      <c r="B32" s="6"/>
      <c r="C32" s="6"/>
      <c r="D32" s="6">
        <v>67.69</v>
      </c>
      <c r="E32" s="6">
        <v>70.41</v>
      </c>
      <c r="F32" s="5">
        <f>+E32-D32</f>
        <v>2.7199999999999989</v>
      </c>
      <c r="G32" s="5"/>
      <c r="H32" s="5"/>
      <c r="I32" s="5"/>
      <c r="J32" s="99">
        <f t="shared" ref="J32:J82" si="1">+F32*H$2</f>
        <v>41.337199999999982</v>
      </c>
    </row>
    <row r="33" spans="1:10" ht="15.6" thickTop="1" thickBot="1" x14ac:dyDescent="0.35">
      <c r="A33" s="66" t="s">
        <v>93</v>
      </c>
      <c r="B33" s="6"/>
      <c r="C33" s="6"/>
      <c r="D33" s="6">
        <v>40.47</v>
      </c>
      <c r="E33" s="6">
        <v>41.03</v>
      </c>
      <c r="F33" s="5">
        <f t="shared" ref="F33:F96" si="2">+E33-D33</f>
        <v>0.56000000000000227</v>
      </c>
      <c r="G33" s="5"/>
      <c r="H33" s="5"/>
      <c r="I33" s="5"/>
      <c r="J33" s="99">
        <f t="shared" si="1"/>
        <v>8.5106000000000339</v>
      </c>
    </row>
    <row r="34" spans="1:10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0" ht="15.6" thickTop="1" thickBot="1" x14ac:dyDescent="0.35">
      <c r="A35" s="66" t="s">
        <v>95</v>
      </c>
      <c r="B35" s="32"/>
      <c r="C35" s="6"/>
      <c r="D35" s="32">
        <v>22.94</v>
      </c>
      <c r="E35" s="32">
        <v>23.83</v>
      </c>
      <c r="F35" s="5">
        <f t="shared" si="2"/>
        <v>0.88999999999999702</v>
      </c>
      <c r="G35" s="5"/>
      <c r="H35" s="5"/>
      <c r="I35" s="5"/>
      <c r="J35" s="99">
        <f t="shared" si="1"/>
        <v>13.525774999999955</v>
      </c>
    </row>
    <row r="36" spans="1:10" ht="15.6" thickTop="1" thickBot="1" x14ac:dyDescent="0.35">
      <c r="A36" s="66" t="s">
        <v>96</v>
      </c>
      <c r="B36" s="32"/>
      <c r="C36" s="6"/>
      <c r="D36" s="32">
        <v>9.91</v>
      </c>
      <c r="E36" s="32">
        <v>9.91</v>
      </c>
      <c r="F36" s="5">
        <f t="shared" si="2"/>
        <v>0</v>
      </c>
      <c r="G36" s="5"/>
      <c r="H36" s="5"/>
      <c r="I36" s="5"/>
      <c r="J36" s="99">
        <f t="shared" si="1"/>
        <v>0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31.82</v>
      </c>
      <c r="E38" s="32">
        <v>32.01</v>
      </c>
      <c r="F38" s="5">
        <f t="shared" si="2"/>
        <v>0.18999999999999773</v>
      </c>
      <c r="G38" s="5"/>
      <c r="H38" s="5"/>
      <c r="I38" s="5"/>
      <c r="J38" s="99">
        <f t="shared" si="1"/>
        <v>2.8875249999999655</v>
      </c>
    </row>
    <row r="39" spans="1:10" ht="15.6" thickTop="1" thickBot="1" x14ac:dyDescent="0.35">
      <c r="A39" s="66" t="s">
        <v>99</v>
      </c>
      <c r="B39" s="32"/>
      <c r="C39" s="6"/>
      <c r="D39" s="32">
        <v>44.3</v>
      </c>
      <c r="E39" s="32">
        <v>44.63</v>
      </c>
      <c r="F39" s="5">
        <f t="shared" si="2"/>
        <v>0.3300000000000054</v>
      </c>
      <c r="G39" s="5"/>
      <c r="H39" s="5"/>
      <c r="I39" s="5"/>
      <c r="J39" s="99">
        <f t="shared" si="1"/>
        <v>5.0151750000000819</v>
      </c>
    </row>
    <row r="40" spans="1:10" ht="15.6" thickTop="1" thickBot="1" x14ac:dyDescent="0.35">
      <c r="A40" s="66" t="s">
        <v>100</v>
      </c>
      <c r="B40" s="32"/>
      <c r="C40" s="6"/>
      <c r="D40" s="32">
        <v>15.38</v>
      </c>
      <c r="E40" s="32">
        <v>15.38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3.1</v>
      </c>
      <c r="E41" s="32">
        <v>3.1</v>
      </c>
      <c r="F41" s="5">
        <f t="shared" si="2"/>
        <v>0</v>
      </c>
      <c r="G41" s="5"/>
      <c r="H41" s="5"/>
      <c r="I41" s="5"/>
      <c r="J41" s="99">
        <f t="shared" si="1"/>
        <v>0</v>
      </c>
    </row>
    <row r="42" spans="1:10" ht="15.6" thickTop="1" thickBot="1" x14ac:dyDescent="0.35">
      <c r="A42" s="66" t="s">
        <v>102</v>
      </c>
      <c r="B42" s="32"/>
      <c r="C42" s="6"/>
      <c r="D42" s="32">
        <v>4.76</v>
      </c>
      <c r="E42" s="32">
        <v>4.76</v>
      </c>
      <c r="F42" s="5">
        <f t="shared" si="2"/>
        <v>0</v>
      </c>
      <c r="G42" s="5"/>
      <c r="H42" s="5"/>
      <c r="I42" s="5"/>
      <c r="J42" s="99">
        <f t="shared" si="1"/>
        <v>0</v>
      </c>
    </row>
    <row r="43" spans="1:10" ht="15.6" thickTop="1" thickBot="1" x14ac:dyDescent="0.35">
      <c r="A43" s="66" t="s">
        <v>103</v>
      </c>
      <c r="B43" s="32"/>
      <c r="C43" s="6"/>
      <c r="D43" s="32">
        <v>34.14</v>
      </c>
      <c r="E43" s="32">
        <v>34.4</v>
      </c>
      <c r="F43" s="5">
        <f t="shared" si="2"/>
        <v>0.25999999999999801</v>
      </c>
      <c r="G43" s="5"/>
      <c r="H43" s="5"/>
      <c r="I43" s="5"/>
      <c r="J43" s="99">
        <f t="shared" si="1"/>
        <v>3.9513499999999695</v>
      </c>
    </row>
    <row r="44" spans="1:10" ht="15.6" thickTop="1" thickBot="1" x14ac:dyDescent="0.35">
      <c r="A44" s="66" t="s">
        <v>104</v>
      </c>
      <c r="B44" s="32"/>
      <c r="C44" s="10"/>
      <c r="D44" s="32">
        <v>60.75</v>
      </c>
      <c r="E44" s="32">
        <v>60.75</v>
      </c>
      <c r="F44" s="5">
        <f t="shared" si="2"/>
        <v>0</v>
      </c>
      <c r="G44" s="5"/>
      <c r="H44" s="5"/>
      <c r="I44" s="5"/>
      <c r="J44" s="99">
        <f t="shared" si="1"/>
        <v>0</v>
      </c>
    </row>
    <row r="45" spans="1:10" ht="15.6" thickTop="1" thickBot="1" x14ac:dyDescent="0.35">
      <c r="A45" s="66" t="s">
        <v>105</v>
      </c>
      <c r="B45" s="32"/>
      <c r="C45" s="10"/>
      <c r="D45" s="32">
        <v>133.91999999999999</v>
      </c>
      <c r="E45" s="32">
        <v>137.65</v>
      </c>
      <c r="F45" s="5">
        <f>+E45-D45</f>
        <v>3.7300000000000182</v>
      </c>
      <c r="G45" s="5"/>
      <c r="H45" s="5"/>
      <c r="I45" s="5"/>
      <c r="J45" s="99">
        <f t="shared" si="1"/>
        <v>56.686675000000278</v>
      </c>
    </row>
    <row r="46" spans="1:10" ht="15.6" thickTop="1" thickBot="1" x14ac:dyDescent="0.35">
      <c r="A46" s="66" t="s">
        <v>106</v>
      </c>
      <c r="B46" s="32"/>
      <c r="C46" s="10"/>
      <c r="D46" s="32">
        <v>100.63</v>
      </c>
      <c r="E46" s="32">
        <v>100.78</v>
      </c>
      <c r="F46" s="5">
        <f t="shared" si="2"/>
        <v>0.15000000000000568</v>
      </c>
      <c r="G46" s="5"/>
      <c r="H46" s="5"/>
      <c r="I46" s="5"/>
      <c r="J46" s="99">
        <f t="shared" si="1"/>
        <v>2.2796250000000864</v>
      </c>
    </row>
    <row r="47" spans="1:10" ht="15.6" thickTop="1" thickBot="1" x14ac:dyDescent="0.35">
      <c r="A47" s="66" t="s">
        <v>18</v>
      </c>
      <c r="B47" s="32"/>
      <c r="C47" s="10"/>
      <c r="D47" s="32">
        <v>2.84</v>
      </c>
      <c r="E47" s="32">
        <v>2.84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96.7</v>
      </c>
      <c r="E48" s="32">
        <v>96.76</v>
      </c>
      <c r="F48" s="5">
        <f t="shared" si="2"/>
        <v>6.0000000000002274E-2</v>
      </c>
      <c r="G48" s="5"/>
      <c r="H48" s="5"/>
      <c r="I48" s="5"/>
      <c r="J48" s="99">
        <f t="shared" si="1"/>
        <v>0.91185000000003458</v>
      </c>
    </row>
    <row r="49" spans="1:10" ht="15.6" thickTop="1" thickBot="1" x14ac:dyDescent="0.35">
      <c r="A49" s="66" t="s">
        <v>107</v>
      </c>
      <c r="B49" s="32"/>
      <c r="C49" s="10"/>
      <c r="D49" s="32">
        <v>99.77</v>
      </c>
      <c r="E49" s="32">
        <v>101.39</v>
      </c>
      <c r="F49" s="5">
        <f t="shared" si="2"/>
        <v>1.6200000000000045</v>
      </c>
      <c r="G49" s="5"/>
      <c r="H49" s="5"/>
      <c r="I49" s="5"/>
      <c r="J49" s="99">
        <f t="shared" si="1"/>
        <v>24.61995000000007</v>
      </c>
    </row>
    <row r="50" spans="1:10" ht="15.6" thickTop="1" thickBot="1" x14ac:dyDescent="0.35">
      <c r="A50" s="66" t="s">
        <v>108</v>
      </c>
      <c r="B50" s="32"/>
      <c r="C50" s="10"/>
      <c r="D50" s="32">
        <v>16.29</v>
      </c>
      <c r="E50" s="32">
        <v>16.54</v>
      </c>
      <c r="F50" s="5">
        <f t="shared" si="2"/>
        <v>0.25</v>
      </c>
      <c r="G50" s="5"/>
      <c r="H50" s="5"/>
      <c r="I50" s="5"/>
      <c r="J50" s="99">
        <f t="shared" si="1"/>
        <v>3.7993749999999999</v>
      </c>
    </row>
    <row r="51" spans="1:10" ht="15.6" thickTop="1" thickBot="1" x14ac:dyDescent="0.35">
      <c r="A51" s="66" t="s">
        <v>20</v>
      </c>
      <c r="B51" s="32"/>
      <c r="C51" s="10"/>
      <c r="D51" s="32">
        <v>69.41</v>
      </c>
      <c r="E51" s="32">
        <v>70.19</v>
      </c>
      <c r="F51" s="5">
        <f t="shared" si="2"/>
        <v>0.78000000000000114</v>
      </c>
      <c r="G51" s="5"/>
      <c r="H51" s="5"/>
      <c r="I51" s="5"/>
      <c r="J51" s="99">
        <f t="shared" si="1"/>
        <v>11.854050000000017</v>
      </c>
    </row>
    <row r="52" spans="1:10" ht="15.6" thickTop="1" thickBot="1" x14ac:dyDescent="0.35">
      <c r="A52" s="66" t="s">
        <v>21</v>
      </c>
      <c r="B52" s="32"/>
      <c r="C52" s="10"/>
      <c r="D52" s="32">
        <v>17.63</v>
      </c>
      <c r="E52" s="32">
        <v>17.97</v>
      </c>
      <c r="F52" s="5">
        <f t="shared" si="2"/>
        <v>0.33999999999999986</v>
      </c>
      <c r="G52" s="5"/>
      <c r="H52" s="5"/>
      <c r="I52" s="5"/>
      <c r="J52" s="99">
        <f t="shared" si="1"/>
        <v>5.1671499999999977</v>
      </c>
    </row>
    <row r="53" spans="1:10" ht="15.6" thickTop="1" thickBot="1" x14ac:dyDescent="0.35">
      <c r="A53" s="66" t="s">
        <v>22</v>
      </c>
      <c r="B53" s="32"/>
      <c r="C53" s="10"/>
      <c r="D53" s="32">
        <v>104.92</v>
      </c>
      <c r="E53" s="32">
        <v>106.78</v>
      </c>
      <c r="F53" s="5">
        <f t="shared" si="2"/>
        <v>1.8599999999999994</v>
      </c>
      <c r="G53" s="5"/>
      <c r="H53" s="5"/>
      <c r="I53" s="5"/>
      <c r="J53" s="99">
        <f t="shared" si="1"/>
        <v>28.26734999999999</v>
      </c>
    </row>
    <row r="54" spans="1:10" ht="15.6" thickTop="1" thickBot="1" x14ac:dyDescent="0.35">
      <c r="A54" s="66" t="s">
        <v>23</v>
      </c>
      <c r="B54" s="32"/>
      <c r="C54" s="10"/>
      <c r="D54" s="32">
        <v>23.84</v>
      </c>
      <c r="E54" s="32">
        <v>24.68</v>
      </c>
      <c r="F54" s="5">
        <f t="shared" si="2"/>
        <v>0.83999999999999986</v>
      </c>
      <c r="G54" s="5"/>
      <c r="H54" s="5"/>
      <c r="I54" s="5"/>
      <c r="J54" s="99">
        <f t="shared" si="1"/>
        <v>12.765899999999998</v>
      </c>
    </row>
    <row r="55" spans="1:10" ht="15.6" thickTop="1" thickBot="1" x14ac:dyDescent="0.35">
      <c r="A55" s="66" t="s">
        <v>24</v>
      </c>
      <c r="B55" s="32"/>
      <c r="C55" s="10"/>
      <c r="D55" s="32">
        <v>21.67</v>
      </c>
      <c r="E55" s="32">
        <v>22.12</v>
      </c>
      <c r="F55" s="5">
        <f t="shared" si="2"/>
        <v>0.44999999999999929</v>
      </c>
      <c r="G55" s="5"/>
      <c r="H55" s="5"/>
      <c r="I55" s="5"/>
      <c r="J55" s="99">
        <f t="shared" si="1"/>
        <v>6.8388749999999892</v>
      </c>
    </row>
    <row r="56" spans="1:10" ht="15.6" thickTop="1" thickBot="1" x14ac:dyDescent="0.35">
      <c r="A56" s="66" t="s">
        <v>25</v>
      </c>
      <c r="B56" s="32"/>
      <c r="C56" s="10"/>
      <c r="D56" s="32">
        <v>10.71</v>
      </c>
      <c r="E56" s="32">
        <v>11.64</v>
      </c>
      <c r="F56" s="5">
        <f t="shared" si="2"/>
        <v>0.92999999999999972</v>
      </c>
      <c r="G56" s="5"/>
      <c r="H56" s="5"/>
      <c r="I56" s="5"/>
      <c r="J56" s="99">
        <f t="shared" si="1"/>
        <v>14.133674999999995</v>
      </c>
    </row>
    <row r="57" spans="1:10" ht="15.6" thickTop="1" thickBot="1" x14ac:dyDescent="0.35">
      <c r="A57" s="66" t="s">
        <v>26</v>
      </c>
      <c r="B57" s="32"/>
      <c r="C57" s="10"/>
      <c r="D57" s="32">
        <v>38.630000000000003</v>
      </c>
      <c r="E57" s="32">
        <v>39.54</v>
      </c>
      <c r="F57" s="5">
        <f t="shared" si="2"/>
        <v>0.90999999999999659</v>
      </c>
      <c r="G57" s="5"/>
      <c r="H57" s="5"/>
      <c r="I57" s="5"/>
      <c r="J57" s="99">
        <f t="shared" si="1"/>
        <v>13.829724999999948</v>
      </c>
    </row>
    <row r="58" spans="1:10" ht="15.6" thickTop="1" thickBot="1" x14ac:dyDescent="0.35">
      <c r="A58" s="66" t="s">
        <v>27</v>
      </c>
      <c r="B58" s="32"/>
      <c r="C58" s="10"/>
      <c r="D58" s="32">
        <v>47.64</v>
      </c>
      <c r="E58" s="32">
        <v>47.64</v>
      </c>
      <c r="F58" s="5">
        <f t="shared" si="2"/>
        <v>0</v>
      </c>
      <c r="G58" s="5"/>
      <c r="H58" s="5"/>
      <c r="I58" s="5"/>
      <c r="J58" s="99">
        <f t="shared" si="1"/>
        <v>0</v>
      </c>
    </row>
    <row r="59" spans="1:10" ht="15.6" thickTop="1" thickBot="1" x14ac:dyDescent="0.35">
      <c r="A59" s="66" t="s">
        <v>109</v>
      </c>
      <c r="B59" s="32"/>
      <c r="C59" s="10"/>
      <c r="D59" s="32">
        <v>1.68</v>
      </c>
      <c r="E59" s="32">
        <v>1.68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0" ht="15.6" thickTop="1" thickBot="1" x14ac:dyDescent="0.35">
      <c r="A60" s="66" t="s">
        <v>28</v>
      </c>
      <c r="B60" s="32"/>
      <c r="C60" s="10"/>
      <c r="D60" s="32">
        <v>14.58</v>
      </c>
      <c r="E60" s="32">
        <v>14.69</v>
      </c>
      <c r="F60" s="5">
        <f t="shared" si="2"/>
        <v>0.10999999999999943</v>
      </c>
      <c r="G60" s="5"/>
      <c r="H60" s="5"/>
      <c r="I60" s="5"/>
      <c r="J60" s="99">
        <f t="shared" si="1"/>
        <v>1.6717249999999912</v>
      </c>
    </row>
    <row r="61" spans="1:10" ht="15.6" thickTop="1" thickBot="1" x14ac:dyDescent="0.35">
      <c r="A61" s="66" t="s">
        <v>29</v>
      </c>
      <c r="B61" s="32"/>
      <c r="C61" s="10"/>
      <c r="D61" s="32">
        <v>41.7</v>
      </c>
      <c r="E61" s="32">
        <v>42.42</v>
      </c>
      <c r="F61" s="5">
        <f t="shared" si="2"/>
        <v>0.71999999999999886</v>
      </c>
      <c r="G61" s="5"/>
      <c r="H61" s="5"/>
      <c r="I61" s="5"/>
      <c r="J61" s="99">
        <f t="shared" si="1"/>
        <v>10.942199999999982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61.91</v>
      </c>
      <c r="E63" s="32">
        <v>64.209999999999994</v>
      </c>
      <c r="F63" s="5">
        <f t="shared" si="2"/>
        <v>2.2999999999999972</v>
      </c>
      <c r="G63" s="5"/>
      <c r="H63" s="5"/>
      <c r="I63" s="5"/>
      <c r="J63" s="99">
        <f t="shared" si="1"/>
        <v>34.954249999999959</v>
      </c>
    </row>
    <row r="64" spans="1:10" ht="15.6" thickTop="1" thickBot="1" x14ac:dyDescent="0.35">
      <c r="A64" s="66" t="s">
        <v>32</v>
      </c>
      <c r="B64" s="32"/>
      <c r="C64" s="10"/>
      <c r="D64" s="32">
        <v>52.4</v>
      </c>
      <c r="E64" s="32">
        <v>52.79</v>
      </c>
      <c r="F64" s="5">
        <f t="shared" si="2"/>
        <v>0.39000000000000057</v>
      </c>
      <c r="G64" s="5"/>
      <c r="H64" s="5"/>
      <c r="I64" s="5"/>
      <c r="J64" s="99">
        <f t="shared" si="1"/>
        <v>5.9270250000000084</v>
      </c>
    </row>
    <row r="65" spans="1:10" ht="15.6" thickTop="1" thickBot="1" x14ac:dyDescent="0.35">
      <c r="A65" s="66" t="s">
        <v>33</v>
      </c>
      <c r="B65" s="32"/>
      <c r="C65" s="10"/>
      <c r="D65" s="32">
        <v>32.799999999999997</v>
      </c>
      <c r="E65" s="32">
        <v>33.07</v>
      </c>
      <c r="F65" s="5">
        <f t="shared" si="2"/>
        <v>0.27000000000000313</v>
      </c>
      <c r="G65" s="5"/>
      <c r="H65" s="5"/>
      <c r="I65" s="5"/>
      <c r="J65" s="99">
        <f t="shared" si="1"/>
        <v>4.1033250000000479</v>
      </c>
    </row>
    <row r="66" spans="1:10" ht="15.6" thickTop="1" thickBot="1" x14ac:dyDescent="0.35">
      <c r="A66" s="66" t="s">
        <v>34</v>
      </c>
      <c r="B66" s="32"/>
      <c r="C66" s="10"/>
      <c r="D66" s="32">
        <v>39.659999999999997</v>
      </c>
      <c r="E66" s="32">
        <v>39.76</v>
      </c>
      <c r="F66" s="5">
        <f t="shared" si="2"/>
        <v>0.10000000000000142</v>
      </c>
      <c r="G66" s="5"/>
      <c r="H66" s="5"/>
      <c r="I66" s="5"/>
      <c r="J66" s="99">
        <f t="shared" si="1"/>
        <v>1.5197500000000215</v>
      </c>
    </row>
    <row r="67" spans="1:10" ht="15.6" thickTop="1" thickBot="1" x14ac:dyDescent="0.35">
      <c r="A67" s="66" t="s">
        <v>110</v>
      </c>
      <c r="B67" s="32"/>
      <c r="C67" s="10"/>
      <c r="D67" s="32">
        <v>1.76</v>
      </c>
      <c r="E67" s="32">
        <v>1.76</v>
      </c>
      <c r="F67" s="5">
        <f t="shared" si="2"/>
        <v>0</v>
      </c>
      <c r="G67" s="5"/>
      <c r="H67" s="5"/>
      <c r="I67" s="5"/>
      <c r="J67" s="99">
        <f t="shared" si="1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69.319999999999993</v>
      </c>
      <c r="E68" s="32">
        <v>69.98</v>
      </c>
      <c r="F68" s="5">
        <f t="shared" si="2"/>
        <v>0.6600000000000108</v>
      </c>
      <c r="G68" s="5"/>
      <c r="H68" s="5"/>
      <c r="I68" s="5"/>
      <c r="J68" s="99">
        <f t="shared" si="1"/>
        <v>10.030350000000164</v>
      </c>
    </row>
    <row r="69" spans="1:10" ht="15.6" thickTop="1" thickBot="1" x14ac:dyDescent="0.35">
      <c r="A69" s="66" t="s">
        <v>111</v>
      </c>
      <c r="B69" s="32"/>
      <c r="C69" s="10"/>
      <c r="D69" s="32">
        <v>3.22</v>
      </c>
      <c r="E69" s="32">
        <v>3.44</v>
      </c>
      <c r="F69" s="5">
        <f t="shared" si="2"/>
        <v>0.21999999999999975</v>
      </c>
      <c r="G69" s="5"/>
      <c r="H69" s="5"/>
      <c r="I69" s="5"/>
      <c r="J69" s="99">
        <f t="shared" si="1"/>
        <v>3.3434499999999963</v>
      </c>
    </row>
    <row r="70" spans="1:10" ht="15.6" thickTop="1" thickBot="1" x14ac:dyDescent="0.35">
      <c r="A70" s="66" t="s">
        <v>36</v>
      </c>
      <c r="B70" s="32"/>
      <c r="C70" s="10"/>
      <c r="D70" s="32">
        <v>62.75</v>
      </c>
      <c r="E70" s="32">
        <v>63.35</v>
      </c>
      <c r="F70" s="5">
        <f t="shared" si="2"/>
        <v>0.60000000000000142</v>
      </c>
      <c r="G70" s="5"/>
      <c r="H70" s="5"/>
      <c r="I70" s="5"/>
      <c r="J70" s="99">
        <f t="shared" si="1"/>
        <v>9.1185000000000223</v>
      </c>
    </row>
    <row r="71" spans="1:10" ht="15.6" thickTop="1" thickBot="1" x14ac:dyDescent="0.35">
      <c r="A71" s="66" t="s">
        <v>37</v>
      </c>
      <c r="B71" s="32"/>
      <c r="C71" s="10"/>
      <c r="D71" s="32">
        <v>26.17</v>
      </c>
      <c r="E71" s="32">
        <v>26.17</v>
      </c>
      <c r="F71" s="5">
        <f t="shared" si="2"/>
        <v>0</v>
      </c>
      <c r="G71" s="5"/>
      <c r="H71" s="5"/>
      <c r="I71" s="5"/>
      <c r="J71" s="99">
        <f t="shared" si="1"/>
        <v>0</v>
      </c>
    </row>
    <row r="72" spans="1:10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1.45</v>
      </c>
      <c r="E75" s="32">
        <v>1.45</v>
      </c>
      <c r="F75" s="5">
        <f t="shared" si="2"/>
        <v>0</v>
      </c>
      <c r="G75" s="5"/>
      <c r="H75" s="5"/>
      <c r="I75" s="5"/>
      <c r="J75" s="99">
        <f t="shared" si="1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26.85</v>
      </c>
      <c r="E76" s="32">
        <v>27.59</v>
      </c>
      <c r="F76" s="5">
        <f t="shared" si="2"/>
        <v>0.73999999999999844</v>
      </c>
      <c r="G76" s="5"/>
      <c r="H76" s="5"/>
      <c r="I76" s="5"/>
      <c r="J76" s="99">
        <f t="shared" si="1"/>
        <v>11.246149999999975</v>
      </c>
    </row>
    <row r="77" spans="1:10" ht="15.6" thickTop="1" thickBot="1" x14ac:dyDescent="0.35">
      <c r="A77" s="66" t="s">
        <v>114</v>
      </c>
      <c r="B77" s="32"/>
      <c r="C77" s="10"/>
      <c r="D77" s="32">
        <v>10.17</v>
      </c>
      <c r="E77" s="32">
        <v>10.17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5.86</v>
      </c>
      <c r="E80" s="32">
        <v>5.86</v>
      </c>
      <c r="F80" s="5">
        <f t="shared" si="2"/>
        <v>0</v>
      </c>
      <c r="G80" s="5"/>
      <c r="H80" s="5"/>
      <c r="I80" s="5"/>
      <c r="J80" s="99">
        <f t="shared" si="1"/>
        <v>0</v>
      </c>
    </row>
    <row r="81" spans="1:11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2.34</v>
      </c>
      <c r="E82" s="32">
        <v>2.34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598.23855000000037</v>
      </c>
    </row>
    <row r="83" spans="1:11" x14ac:dyDescent="0.3">
      <c r="A83" s="68" t="s">
        <v>43</v>
      </c>
      <c r="B83" s="32"/>
      <c r="C83" s="10"/>
      <c r="D83" s="32">
        <v>373.84</v>
      </c>
      <c r="E83" s="32">
        <v>380.95</v>
      </c>
      <c r="F83" s="5">
        <f t="shared" si="2"/>
        <v>7.1100000000000136</v>
      </c>
      <c r="G83" s="5"/>
      <c r="H83" s="5"/>
      <c r="I83" s="5"/>
      <c r="J83" s="7">
        <f>+F83*H$5</f>
        <v>25.524900000000049</v>
      </c>
    </row>
    <row r="84" spans="1:11" x14ac:dyDescent="0.3">
      <c r="A84" s="68" t="s">
        <v>44</v>
      </c>
      <c r="B84" s="32"/>
      <c r="C84" s="10"/>
      <c r="D84" s="32">
        <v>373.97</v>
      </c>
      <c r="E84" s="32">
        <v>377.95</v>
      </c>
      <c r="F84" s="5">
        <f t="shared" si="2"/>
        <v>3.9799999999999613</v>
      </c>
      <c r="G84" s="33"/>
      <c r="H84" s="5"/>
      <c r="I84" s="5"/>
      <c r="J84" s="7">
        <f t="shared" ref="J84:J147" si="3">+F84*H$5</f>
        <v>14.288199999999861</v>
      </c>
    </row>
    <row r="85" spans="1:11" x14ac:dyDescent="0.3">
      <c r="A85" s="68" t="s">
        <v>118</v>
      </c>
      <c r="B85" s="32"/>
      <c r="C85" s="10"/>
      <c r="D85" s="32">
        <v>512.87</v>
      </c>
      <c r="E85" s="32">
        <v>521.24</v>
      </c>
      <c r="F85" s="5">
        <f t="shared" si="2"/>
        <v>8.3700000000000045</v>
      </c>
      <c r="G85" s="33"/>
      <c r="H85" s="5"/>
      <c r="I85" s="5"/>
      <c r="J85" s="7">
        <f t="shared" si="3"/>
        <v>30.048300000000015</v>
      </c>
    </row>
    <row r="86" spans="1:11" x14ac:dyDescent="0.3">
      <c r="A86" s="68" t="s">
        <v>119</v>
      </c>
      <c r="B86" s="32"/>
      <c r="C86" s="10"/>
      <c r="D86" s="32">
        <v>166.99</v>
      </c>
      <c r="E86" s="32">
        <v>167.43</v>
      </c>
      <c r="F86" s="5">
        <f t="shared" si="2"/>
        <v>0.43999999999999773</v>
      </c>
      <c r="G86" s="33"/>
      <c r="H86" s="5"/>
      <c r="I86" s="5"/>
      <c r="J86" s="7">
        <f t="shared" si="3"/>
        <v>1.5795999999999917</v>
      </c>
    </row>
    <row r="87" spans="1:11" x14ac:dyDescent="0.3">
      <c r="A87" s="68" t="s">
        <v>45</v>
      </c>
      <c r="B87" s="32"/>
      <c r="C87" s="10"/>
      <c r="D87" s="32">
        <v>280.35000000000002</v>
      </c>
      <c r="E87" s="32">
        <v>284.25</v>
      </c>
      <c r="F87" s="5">
        <f t="shared" si="2"/>
        <v>3.8999999999999773</v>
      </c>
      <c r="G87" s="33"/>
      <c r="H87" s="5"/>
      <c r="I87" s="5"/>
      <c r="J87" s="7">
        <f t="shared" si="3"/>
        <v>14.000999999999918</v>
      </c>
    </row>
    <row r="88" spans="1:11" x14ac:dyDescent="0.3">
      <c r="A88" s="68" t="s">
        <v>46</v>
      </c>
      <c r="B88" s="32"/>
      <c r="C88" s="10"/>
      <c r="D88" s="32">
        <v>477.1</v>
      </c>
      <c r="E88" s="32">
        <v>481.23</v>
      </c>
      <c r="F88" s="5">
        <f t="shared" si="2"/>
        <v>4.1299999999999955</v>
      </c>
      <c r="G88" s="33"/>
      <c r="H88" s="5"/>
      <c r="I88" s="5"/>
      <c r="J88" s="7">
        <f t="shared" si="3"/>
        <v>14.826699999999983</v>
      </c>
    </row>
    <row r="89" spans="1:11" x14ac:dyDescent="0.3">
      <c r="A89" s="68" t="s">
        <v>47</v>
      </c>
      <c r="B89" s="32"/>
      <c r="C89" s="10"/>
      <c r="D89" s="32">
        <v>166.98</v>
      </c>
      <c r="E89" s="32">
        <v>172.8</v>
      </c>
      <c r="F89" s="5">
        <f t="shared" si="2"/>
        <v>5.8200000000000216</v>
      </c>
      <c r="G89" s="33"/>
      <c r="H89" s="5"/>
      <c r="I89" s="5"/>
      <c r="J89" s="7">
        <f t="shared" si="3"/>
        <v>20.893800000000077</v>
      </c>
    </row>
    <row r="90" spans="1:11" x14ac:dyDescent="0.3">
      <c r="A90" s="68" t="s">
        <v>48</v>
      </c>
      <c r="B90" s="32"/>
      <c r="C90" s="10"/>
      <c r="D90" s="32">
        <v>454.62</v>
      </c>
      <c r="E90" s="32">
        <v>459.86</v>
      </c>
      <c r="F90" s="5">
        <f t="shared" si="2"/>
        <v>5.2400000000000091</v>
      </c>
      <c r="G90" s="33"/>
      <c r="H90" s="5"/>
      <c r="I90" s="5"/>
      <c r="J90" s="7">
        <f t="shared" si="3"/>
        <v>18.811600000000031</v>
      </c>
    </row>
    <row r="91" spans="1:11" x14ac:dyDescent="0.3">
      <c r="A91" s="68" t="s">
        <v>49</v>
      </c>
      <c r="B91" s="32"/>
      <c r="C91" s="10"/>
      <c r="D91" s="32">
        <v>562.01</v>
      </c>
      <c r="E91" s="32">
        <v>571.86</v>
      </c>
      <c r="F91" s="5">
        <f t="shared" si="2"/>
        <v>9.8500000000000227</v>
      </c>
      <c r="G91" s="33"/>
      <c r="H91" s="5"/>
      <c r="I91" s="5"/>
      <c r="J91" s="7">
        <f t="shared" si="3"/>
        <v>35.361500000000078</v>
      </c>
    </row>
    <row r="92" spans="1:11" x14ac:dyDescent="0.3">
      <c r="A92" s="68" t="s">
        <v>50</v>
      </c>
      <c r="B92" s="32"/>
      <c r="C92" s="10"/>
      <c r="D92" s="32">
        <v>728.28</v>
      </c>
      <c r="E92" s="32">
        <v>741.86</v>
      </c>
      <c r="F92" s="5">
        <f t="shared" si="2"/>
        <v>13.580000000000041</v>
      </c>
      <c r="G92" s="33"/>
      <c r="H92" s="5"/>
      <c r="I92" s="5"/>
      <c r="J92" s="7">
        <f t="shared" si="3"/>
        <v>48.752200000000144</v>
      </c>
    </row>
    <row r="93" spans="1:11" x14ac:dyDescent="0.3">
      <c r="A93" s="68" t="s">
        <v>51</v>
      </c>
      <c r="B93" s="32"/>
      <c r="C93" s="10"/>
      <c r="D93" s="32">
        <v>291.18</v>
      </c>
      <c r="E93" s="32">
        <v>295.54000000000002</v>
      </c>
      <c r="F93" s="5">
        <f t="shared" si="2"/>
        <v>4.3600000000000136</v>
      </c>
      <c r="G93" s="33"/>
      <c r="H93" s="5"/>
      <c r="I93" s="5"/>
      <c r="J93" s="7">
        <f t="shared" si="3"/>
        <v>15.652400000000048</v>
      </c>
    </row>
    <row r="94" spans="1:11" x14ac:dyDescent="0.3">
      <c r="A94" s="68" t="s">
        <v>52</v>
      </c>
      <c r="B94" s="32"/>
      <c r="C94" s="10"/>
      <c r="D94" s="32">
        <v>223.67</v>
      </c>
      <c r="E94" s="32">
        <v>224.93</v>
      </c>
      <c r="F94" s="5">
        <f t="shared" si="2"/>
        <v>1.2600000000000193</v>
      </c>
      <c r="G94" s="33"/>
      <c r="H94" s="5"/>
      <c r="I94" s="5"/>
      <c r="J94" s="7">
        <f t="shared" si="3"/>
        <v>4.5234000000000689</v>
      </c>
    </row>
    <row r="95" spans="1:11" x14ac:dyDescent="0.3">
      <c r="A95" s="68" t="s">
        <v>120</v>
      </c>
      <c r="B95" s="32"/>
      <c r="C95" s="10"/>
      <c r="D95" s="32">
        <v>888.09</v>
      </c>
      <c r="E95" s="32">
        <v>905.87</v>
      </c>
      <c r="F95" s="5">
        <f t="shared" si="2"/>
        <v>17.779999999999973</v>
      </c>
      <c r="G95" s="33"/>
      <c r="H95" s="5"/>
      <c r="I95" s="5"/>
      <c r="J95" s="7">
        <f t="shared" si="3"/>
        <v>63.830199999999898</v>
      </c>
    </row>
    <row r="96" spans="1:11" x14ac:dyDescent="0.3">
      <c r="A96" s="68" t="s">
        <v>53</v>
      </c>
      <c r="B96" s="32"/>
      <c r="C96" s="10"/>
      <c r="D96" s="32">
        <v>361.98</v>
      </c>
      <c r="E96" s="32">
        <v>367.6</v>
      </c>
      <c r="F96" s="5">
        <f t="shared" si="2"/>
        <v>5.6200000000000045</v>
      </c>
      <c r="G96" s="33"/>
      <c r="H96" s="5"/>
      <c r="I96" s="5"/>
      <c r="J96" s="7">
        <f t="shared" si="3"/>
        <v>20.175800000000017</v>
      </c>
    </row>
    <row r="97" spans="1:10" x14ac:dyDescent="0.3">
      <c r="A97" s="68" t="s">
        <v>121</v>
      </c>
      <c r="B97" s="32"/>
      <c r="C97" s="10"/>
      <c r="D97" s="32">
        <v>229.82</v>
      </c>
      <c r="E97" s="32">
        <v>233.56</v>
      </c>
      <c r="F97" s="5">
        <f t="shared" ref="F97:F151" si="4">+E97-D97</f>
        <v>3.7400000000000091</v>
      </c>
      <c r="G97" s="33"/>
      <c r="H97" s="5"/>
      <c r="I97" s="5"/>
      <c r="J97" s="7">
        <f t="shared" si="3"/>
        <v>13.426600000000033</v>
      </c>
    </row>
    <row r="98" spans="1:10" x14ac:dyDescent="0.3">
      <c r="A98" s="68" t="s">
        <v>54</v>
      </c>
      <c r="B98" s="32"/>
      <c r="C98" s="10"/>
      <c r="D98" s="32">
        <v>222.52</v>
      </c>
      <c r="E98" s="32">
        <v>224.84</v>
      </c>
      <c r="F98" s="5">
        <f t="shared" si="4"/>
        <v>2.3199999999999932</v>
      </c>
      <c r="G98" s="33"/>
      <c r="H98" s="5"/>
      <c r="I98" s="5"/>
      <c r="J98" s="7">
        <f t="shared" si="3"/>
        <v>8.3287999999999744</v>
      </c>
    </row>
    <row r="99" spans="1:10" x14ac:dyDescent="0.3">
      <c r="A99" s="68" t="s">
        <v>55</v>
      </c>
      <c r="B99" s="32"/>
      <c r="C99" s="10"/>
      <c r="D99" s="32">
        <v>316.56</v>
      </c>
      <c r="E99" s="32">
        <v>323.74</v>
      </c>
      <c r="F99" s="5">
        <f t="shared" si="4"/>
        <v>7.1800000000000068</v>
      </c>
      <c r="G99" s="33"/>
      <c r="H99" s="5"/>
      <c r="I99" s="5"/>
      <c r="J99" s="7">
        <f t="shared" si="3"/>
        <v>25.776200000000024</v>
      </c>
    </row>
    <row r="100" spans="1:10" x14ac:dyDescent="0.3">
      <c r="A100" s="68" t="s">
        <v>122</v>
      </c>
      <c r="B100" s="32"/>
      <c r="C100" s="10"/>
      <c r="D100" s="32">
        <v>551.69000000000005</v>
      </c>
      <c r="E100" s="32">
        <v>570.41</v>
      </c>
      <c r="F100" s="5">
        <f t="shared" si="4"/>
        <v>18.719999999999914</v>
      </c>
      <c r="G100" s="33"/>
      <c r="H100" s="5"/>
      <c r="I100" s="5"/>
      <c r="J100" s="7">
        <f t="shared" si="3"/>
        <v>67.204799999999693</v>
      </c>
    </row>
    <row r="101" spans="1:10" x14ac:dyDescent="0.3">
      <c r="A101" s="68" t="s">
        <v>56</v>
      </c>
      <c r="B101" s="32"/>
      <c r="C101" s="10"/>
      <c r="D101" s="32">
        <v>339.41</v>
      </c>
      <c r="E101" s="32">
        <v>343.86</v>
      </c>
      <c r="F101" s="5">
        <f t="shared" si="4"/>
        <v>4.4499999999999886</v>
      </c>
      <c r="G101" s="33"/>
      <c r="H101" s="5"/>
      <c r="I101" s="5"/>
      <c r="J101" s="7">
        <f t="shared" si="3"/>
        <v>15.975499999999959</v>
      </c>
    </row>
    <row r="102" spans="1:10" x14ac:dyDescent="0.3">
      <c r="A102" s="66" t="s">
        <v>57</v>
      </c>
      <c r="B102" s="32"/>
      <c r="C102" s="10"/>
      <c r="D102" s="32">
        <v>483.98</v>
      </c>
      <c r="E102" s="32">
        <v>492.47</v>
      </c>
      <c r="F102" s="5">
        <f t="shared" si="4"/>
        <v>8.4900000000000091</v>
      </c>
      <c r="G102" s="33"/>
      <c r="H102" s="5"/>
      <c r="I102" s="5"/>
      <c r="J102" s="7">
        <f t="shared" si="3"/>
        <v>30.479100000000031</v>
      </c>
    </row>
    <row r="103" spans="1:10" x14ac:dyDescent="0.3">
      <c r="A103" s="66" t="s">
        <v>58</v>
      </c>
      <c r="B103" s="32"/>
      <c r="C103" s="10"/>
      <c r="D103" s="32">
        <v>6.93</v>
      </c>
      <c r="E103" s="32">
        <v>6.93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0" x14ac:dyDescent="0.3">
      <c r="A104" s="68" t="s">
        <v>59</v>
      </c>
      <c r="B104" s="32"/>
      <c r="C104" s="10"/>
      <c r="D104" s="32">
        <v>1271.6400000000001</v>
      </c>
      <c r="E104" s="32">
        <v>1290.23</v>
      </c>
      <c r="F104" s="5">
        <f t="shared" si="4"/>
        <v>18.589999999999918</v>
      </c>
      <c r="G104" s="33"/>
      <c r="H104" s="5"/>
      <c r="I104" s="5"/>
      <c r="J104" s="7">
        <f t="shared" si="3"/>
        <v>66.738099999999704</v>
      </c>
    </row>
    <row r="105" spans="1:10" x14ac:dyDescent="0.3">
      <c r="A105" s="68" t="s">
        <v>60</v>
      </c>
      <c r="B105" s="32"/>
      <c r="C105" s="10"/>
      <c r="D105" s="32">
        <v>255.21</v>
      </c>
      <c r="E105" s="32">
        <v>256.42</v>
      </c>
      <c r="F105" s="5">
        <f t="shared" si="4"/>
        <v>1.210000000000008</v>
      </c>
      <c r="G105" s="33"/>
      <c r="H105" s="5"/>
      <c r="I105" s="5"/>
      <c r="J105" s="7">
        <f t="shared" si="3"/>
        <v>4.3439000000000281</v>
      </c>
    </row>
    <row r="106" spans="1:10" x14ac:dyDescent="0.3">
      <c r="A106" s="68" t="s">
        <v>61</v>
      </c>
      <c r="B106" s="32"/>
      <c r="C106" s="10"/>
      <c r="D106" s="32">
        <v>296.82</v>
      </c>
      <c r="E106" s="32">
        <v>301.89</v>
      </c>
      <c r="F106" s="5">
        <f t="shared" si="4"/>
        <v>5.0699999999999932</v>
      </c>
      <c r="G106" s="33"/>
      <c r="H106" s="5"/>
      <c r="I106" s="5"/>
      <c r="J106" s="7">
        <f t="shared" si="3"/>
        <v>18.201299999999975</v>
      </c>
    </row>
    <row r="107" spans="1:10" x14ac:dyDescent="0.3">
      <c r="A107" s="68" t="s">
        <v>62</v>
      </c>
      <c r="B107" s="32"/>
      <c r="C107" s="10"/>
      <c r="D107" s="32">
        <v>862.13</v>
      </c>
      <c r="E107" s="32">
        <v>863.98</v>
      </c>
      <c r="F107" s="5">
        <f t="shared" si="4"/>
        <v>1.8500000000000227</v>
      </c>
      <c r="G107" s="33"/>
      <c r="H107" s="5"/>
      <c r="I107" s="5"/>
      <c r="J107" s="7">
        <f t="shared" si="3"/>
        <v>6.6415000000000814</v>
      </c>
    </row>
    <row r="108" spans="1:10" x14ac:dyDescent="0.3">
      <c r="A108" s="68" t="s">
        <v>63</v>
      </c>
      <c r="B108" s="32"/>
      <c r="C108" s="10"/>
      <c r="D108" s="32">
        <v>462.66</v>
      </c>
      <c r="E108" s="32">
        <v>468.08</v>
      </c>
      <c r="F108" s="5">
        <f t="shared" si="4"/>
        <v>5.4199999999999591</v>
      </c>
      <c r="G108" s="33"/>
      <c r="H108" s="5"/>
      <c r="I108" s="5"/>
      <c r="J108" s="7">
        <f t="shared" si="3"/>
        <v>19.457799999999853</v>
      </c>
    </row>
    <row r="109" spans="1:10" x14ac:dyDescent="0.3">
      <c r="A109" s="68" t="s">
        <v>123</v>
      </c>
      <c r="B109" s="32"/>
      <c r="C109" s="10"/>
      <c r="D109" s="32">
        <v>333.54</v>
      </c>
      <c r="E109" s="32">
        <v>345.8</v>
      </c>
      <c r="F109" s="5">
        <f t="shared" si="4"/>
        <v>12.259999999999991</v>
      </c>
      <c r="G109" s="33"/>
      <c r="H109" s="5"/>
      <c r="I109" s="5"/>
      <c r="J109" s="7">
        <f t="shared" si="3"/>
        <v>44.013399999999969</v>
      </c>
    </row>
    <row r="110" spans="1:10" x14ac:dyDescent="0.3">
      <c r="A110" s="68" t="s">
        <v>64</v>
      </c>
      <c r="B110" s="32"/>
      <c r="C110" s="10"/>
      <c r="D110" s="32">
        <v>230.96</v>
      </c>
      <c r="E110" s="32">
        <v>238.44</v>
      </c>
      <c r="F110" s="5">
        <f t="shared" si="4"/>
        <v>7.4799999999999898</v>
      </c>
      <c r="G110" s="33"/>
      <c r="H110" s="5"/>
      <c r="I110" s="5"/>
      <c r="J110" s="7">
        <f t="shared" si="3"/>
        <v>26.853199999999962</v>
      </c>
    </row>
    <row r="111" spans="1:10" x14ac:dyDescent="0.3">
      <c r="A111" s="68" t="s">
        <v>65</v>
      </c>
      <c r="B111" s="32"/>
      <c r="C111" s="10"/>
      <c r="D111" s="32">
        <v>512.95000000000005</v>
      </c>
      <c r="E111" s="32">
        <v>519.86</v>
      </c>
      <c r="F111" s="5">
        <f t="shared" si="4"/>
        <v>6.9099999999999682</v>
      </c>
      <c r="G111" s="33"/>
      <c r="H111" s="5"/>
      <c r="I111" s="5"/>
      <c r="J111" s="7">
        <f t="shared" si="3"/>
        <v>24.806899999999885</v>
      </c>
    </row>
    <row r="112" spans="1:10" x14ac:dyDescent="0.3">
      <c r="A112" s="68" t="s">
        <v>66</v>
      </c>
      <c r="B112" s="32"/>
      <c r="C112" s="10"/>
      <c r="D112" s="32">
        <v>196.06</v>
      </c>
      <c r="E112" s="32">
        <v>212.79</v>
      </c>
      <c r="F112" s="5">
        <f t="shared" si="4"/>
        <v>16.72999999999999</v>
      </c>
      <c r="G112" s="33"/>
      <c r="H112" s="5"/>
      <c r="I112" s="5"/>
      <c r="J112" s="7">
        <f t="shared" si="3"/>
        <v>60.060699999999962</v>
      </c>
    </row>
    <row r="113" spans="1:10" x14ac:dyDescent="0.3">
      <c r="A113" s="68" t="s">
        <v>124</v>
      </c>
      <c r="B113" s="32"/>
      <c r="C113" s="10"/>
      <c r="D113" s="32">
        <v>118.01</v>
      </c>
      <c r="E113" s="32">
        <v>119.84</v>
      </c>
      <c r="F113" s="5">
        <f t="shared" si="4"/>
        <v>1.8299999999999983</v>
      </c>
      <c r="G113" s="33"/>
      <c r="H113" s="5"/>
      <c r="I113" s="5"/>
      <c r="J113" s="7">
        <f t="shared" si="3"/>
        <v>6.5696999999999939</v>
      </c>
    </row>
    <row r="114" spans="1:10" x14ac:dyDescent="0.3">
      <c r="A114" s="68" t="s">
        <v>67</v>
      </c>
      <c r="B114" s="32"/>
      <c r="C114" s="10"/>
      <c r="D114" s="32">
        <v>237.08</v>
      </c>
      <c r="E114" s="32">
        <v>243.85</v>
      </c>
      <c r="F114" s="5">
        <f t="shared" si="4"/>
        <v>6.7699999999999818</v>
      </c>
      <c r="G114" s="33"/>
      <c r="H114" s="5"/>
      <c r="I114" s="5"/>
      <c r="J114" s="7">
        <f t="shared" si="3"/>
        <v>24.304299999999934</v>
      </c>
    </row>
    <row r="115" spans="1:10" x14ac:dyDescent="0.3">
      <c r="A115" s="51" t="s">
        <v>68</v>
      </c>
      <c r="B115" s="32"/>
      <c r="C115" s="51"/>
      <c r="D115" s="9">
        <v>441.02</v>
      </c>
      <c r="E115" s="9">
        <v>441.02</v>
      </c>
      <c r="F115" s="5">
        <f t="shared" si="4"/>
        <v>0</v>
      </c>
      <c r="G115" s="33"/>
      <c r="H115" s="5"/>
      <c r="I115" s="5"/>
      <c r="J115" s="7">
        <f t="shared" si="3"/>
        <v>0</v>
      </c>
    </row>
    <row r="116" spans="1:10" x14ac:dyDescent="0.3">
      <c r="A116" s="68" t="s">
        <v>125</v>
      </c>
      <c r="B116" s="32"/>
      <c r="C116" s="10"/>
      <c r="D116" s="32">
        <v>531.19000000000005</v>
      </c>
      <c r="E116" s="32">
        <v>537.39</v>
      </c>
      <c r="F116" s="5">
        <f t="shared" si="4"/>
        <v>6.1999999999999318</v>
      </c>
      <c r="G116" s="33"/>
      <c r="H116" s="5"/>
      <c r="I116" s="5"/>
      <c r="J116" s="7">
        <f t="shared" si="3"/>
        <v>22.257999999999754</v>
      </c>
    </row>
    <row r="117" spans="1:10" x14ac:dyDescent="0.3">
      <c r="A117" s="68" t="s">
        <v>126</v>
      </c>
      <c r="B117" s="9"/>
      <c r="C117" s="10"/>
      <c r="D117" s="32">
        <v>215.17</v>
      </c>
      <c r="E117" s="32">
        <v>215.96</v>
      </c>
      <c r="F117" s="5">
        <f t="shared" si="4"/>
        <v>0.79000000000002046</v>
      </c>
      <c r="G117" s="33"/>
      <c r="H117" s="5"/>
      <c r="I117" s="5"/>
      <c r="J117" s="7">
        <f t="shared" si="3"/>
        <v>2.8361000000000733</v>
      </c>
    </row>
    <row r="118" spans="1:10" x14ac:dyDescent="0.3">
      <c r="A118" s="68" t="s">
        <v>69</v>
      </c>
      <c r="B118" s="32"/>
      <c r="C118" s="10"/>
      <c r="D118" s="32">
        <v>213.56</v>
      </c>
      <c r="E118" s="32">
        <v>219.22</v>
      </c>
      <c r="F118" s="5">
        <f t="shared" si="4"/>
        <v>5.6599999999999966</v>
      </c>
      <c r="G118" s="33"/>
      <c r="H118" s="5"/>
      <c r="I118" s="5"/>
      <c r="J118" s="7">
        <f t="shared" si="3"/>
        <v>20.319399999999987</v>
      </c>
    </row>
    <row r="119" spans="1:10" x14ac:dyDescent="0.3">
      <c r="A119" s="68" t="s">
        <v>127</v>
      </c>
      <c r="B119" s="32"/>
      <c r="C119" s="10"/>
      <c r="D119" s="32">
        <v>556.55999999999995</v>
      </c>
      <c r="E119" s="32">
        <v>560.01</v>
      </c>
      <c r="F119" s="5">
        <f t="shared" si="4"/>
        <v>3.4500000000000455</v>
      </c>
      <c r="G119" s="33"/>
      <c r="H119" s="5"/>
      <c r="I119" s="5"/>
      <c r="J119" s="7">
        <f t="shared" si="3"/>
        <v>12.385500000000162</v>
      </c>
    </row>
    <row r="120" spans="1:10" x14ac:dyDescent="0.3">
      <c r="A120" s="68" t="s">
        <v>128</v>
      </c>
      <c r="B120" s="32"/>
      <c r="C120" s="10"/>
      <c r="D120" s="32">
        <v>510.72</v>
      </c>
      <c r="E120" s="32">
        <v>517.95000000000005</v>
      </c>
      <c r="F120" s="5">
        <f t="shared" si="4"/>
        <v>7.2300000000000182</v>
      </c>
      <c r="G120" s="33"/>
      <c r="H120" s="5"/>
      <c r="I120" s="5"/>
      <c r="J120" s="7">
        <f t="shared" si="3"/>
        <v>25.955700000000064</v>
      </c>
    </row>
    <row r="121" spans="1:10" x14ac:dyDescent="0.3">
      <c r="A121" s="68" t="s">
        <v>129</v>
      </c>
      <c r="B121" s="32"/>
      <c r="C121" s="10"/>
      <c r="D121" s="32">
        <v>306.68</v>
      </c>
      <c r="E121" s="32">
        <v>313.16000000000003</v>
      </c>
      <c r="F121" s="5">
        <f t="shared" si="4"/>
        <v>6.4800000000000182</v>
      </c>
      <c r="G121" s="33"/>
      <c r="H121" s="5"/>
      <c r="I121" s="5"/>
      <c r="J121" s="7">
        <f t="shared" si="3"/>
        <v>23.263200000000065</v>
      </c>
    </row>
    <row r="122" spans="1:10" x14ac:dyDescent="0.3">
      <c r="A122" s="68" t="s">
        <v>70</v>
      </c>
      <c r="B122" s="32"/>
      <c r="C122" s="10"/>
      <c r="D122" s="32">
        <v>150.9</v>
      </c>
      <c r="E122" s="32">
        <v>150.9</v>
      </c>
      <c r="F122" s="5">
        <f t="shared" si="4"/>
        <v>0</v>
      </c>
      <c r="G122" s="33"/>
      <c r="H122" s="5"/>
      <c r="I122" s="5"/>
      <c r="J122" s="7">
        <f t="shared" si="3"/>
        <v>0</v>
      </c>
    </row>
    <row r="123" spans="1:10" x14ac:dyDescent="0.3">
      <c r="A123" s="68" t="s">
        <v>71</v>
      </c>
      <c r="B123" s="32"/>
      <c r="C123" s="10"/>
      <c r="D123" s="32">
        <v>413.02</v>
      </c>
      <c r="E123" s="32">
        <v>416.56</v>
      </c>
      <c r="F123" s="5">
        <f t="shared" si="4"/>
        <v>3.5400000000000205</v>
      </c>
      <c r="G123" s="33"/>
      <c r="H123" s="5"/>
      <c r="I123" s="5"/>
      <c r="J123" s="7">
        <f t="shared" si="3"/>
        <v>12.708600000000073</v>
      </c>
    </row>
    <row r="124" spans="1:10" x14ac:dyDescent="0.3">
      <c r="A124" s="68" t="s">
        <v>130</v>
      </c>
      <c r="B124" s="32"/>
      <c r="C124" s="10"/>
      <c r="D124" s="32">
        <v>198.78</v>
      </c>
      <c r="E124" s="32">
        <v>202.45</v>
      </c>
      <c r="F124" s="5">
        <f t="shared" si="4"/>
        <v>3.6699999999999875</v>
      </c>
      <c r="G124" s="33"/>
      <c r="H124" s="5"/>
      <c r="I124" s="5"/>
      <c r="J124" s="7">
        <f t="shared" si="3"/>
        <v>13.175299999999954</v>
      </c>
    </row>
    <row r="125" spans="1:10" x14ac:dyDescent="0.3">
      <c r="A125" s="68" t="s">
        <v>131</v>
      </c>
      <c r="B125" s="32"/>
      <c r="C125" s="10"/>
      <c r="D125" s="32">
        <v>103.75</v>
      </c>
      <c r="E125" s="32">
        <v>106.83</v>
      </c>
      <c r="F125" s="5">
        <f t="shared" si="4"/>
        <v>3.0799999999999983</v>
      </c>
      <c r="G125" s="33"/>
      <c r="H125" s="5"/>
      <c r="I125" s="5"/>
      <c r="J125" s="7">
        <f t="shared" si="3"/>
        <v>11.057199999999993</v>
      </c>
    </row>
    <row r="126" spans="1:10" x14ac:dyDescent="0.3">
      <c r="A126" s="68" t="s">
        <v>72</v>
      </c>
      <c r="B126" s="32"/>
      <c r="C126" s="10"/>
      <c r="D126" s="32">
        <v>150.9</v>
      </c>
      <c r="E126" s="32">
        <v>150.9</v>
      </c>
      <c r="F126" s="5">
        <f t="shared" si="4"/>
        <v>0</v>
      </c>
      <c r="G126" s="33"/>
      <c r="H126" s="5"/>
      <c r="I126" s="5"/>
      <c r="J126" s="7">
        <f t="shared" si="3"/>
        <v>0</v>
      </c>
    </row>
    <row r="127" spans="1:10" x14ac:dyDescent="0.3">
      <c r="A127" s="68" t="s">
        <v>73</v>
      </c>
      <c r="B127" s="32"/>
      <c r="C127" s="10"/>
      <c r="D127" s="32">
        <v>715.29</v>
      </c>
      <c r="E127" s="32">
        <v>727.68</v>
      </c>
      <c r="F127" s="5">
        <f t="shared" si="4"/>
        <v>12.389999999999986</v>
      </c>
      <c r="G127" s="33"/>
      <c r="H127" s="5"/>
      <c r="I127" s="5"/>
      <c r="J127" s="7">
        <f t="shared" si="3"/>
        <v>44.48009999999995</v>
      </c>
    </row>
    <row r="128" spans="1:10" x14ac:dyDescent="0.3">
      <c r="A128" s="68" t="s">
        <v>74</v>
      </c>
      <c r="B128" s="32"/>
      <c r="C128" s="10"/>
      <c r="D128" s="32">
        <v>427.07</v>
      </c>
      <c r="E128" s="32">
        <v>436.26</v>
      </c>
      <c r="F128" s="5">
        <f t="shared" si="4"/>
        <v>9.1899999999999977</v>
      </c>
      <c r="G128" s="33"/>
      <c r="H128" s="5"/>
      <c r="I128" s="5"/>
      <c r="J128" s="7">
        <f t="shared" si="3"/>
        <v>32.992099999999994</v>
      </c>
    </row>
    <row r="129" spans="1:10" x14ac:dyDescent="0.3">
      <c r="A129" s="68" t="s">
        <v>132</v>
      </c>
      <c r="B129" s="32"/>
      <c r="C129" s="10"/>
      <c r="D129" s="32">
        <v>111.65</v>
      </c>
      <c r="E129" s="32">
        <v>116.5</v>
      </c>
      <c r="F129" s="5">
        <f t="shared" si="4"/>
        <v>4.8499999999999943</v>
      </c>
      <c r="G129" s="33"/>
      <c r="H129" s="5"/>
      <c r="I129" s="5"/>
      <c r="J129" s="7">
        <f t="shared" si="3"/>
        <v>17.411499999999979</v>
      </c>
    </row>
    <row r="130" spans="1:10" x14ac:dyDescent="0.3">
      <c r="A130" s="68" t="s">
        <v>133</v>
      </c>
      <c r="B130" s="32"/>
      <c r="C130" s="10"/>
      <c r="D130" s="32">
        <v>197.46</v>
      </c>
      <c r="E130" s="32">
        <v>199.02</v>
      </c>
      <c r="F130" s="5">
        <f t="shared" si="4"/>
        <v>1.5600000000000023</v>
      </c>
      <c r="G130" s="33"/>
      <c r="H130" s="5"/>
      <c r="I130" s="5"/>
      <c r="J130" s="7">
        <f t="shared" si="3"/>
        <v>5.6004000000000076</v>
      </c>
    </row>
    <row r="131" spans="1:10" x14ac:dyDescent="0.3">
      <c r="A131" s="68" t="s">
        <v>75</v>
      </c>
      <c r="B131" s="32"/>
      <c r="C131" s="10"/>
      <c r="D131" s="32">
        <v>252.75</v>
      </c>
      <c r="E131" s="32">
        <v>259.32</v>
      </c>
      <c r="F131" s="5">
        <f t="shared" si="4"/>
        <v>6.5699999999999932</v>
      </c>
      <c r="G131" s="33"/>
      <c r="H131" s="5"/>
      <c r="I131" s="5"/>
      <c r="J131" s="7">
        <f t="shared" si="3"/>
        <v>23.586299999999973</v>
      </c>
    </row>
    <row r="132" spans="1:10" x14ac:dyDescent="0.3">
      <c r="A132" s="68" t="s">
        <v>134</v>
      </c>
      <c r="B132" s="32"/>
      <c r="C132" s="10"/>
      <c r="D132" s="32">
        <v>277.01</v>
      </c>
      <c r="E132" s="32">
        <v>287.83999999999997</v>
      </c>
      <c r="F132" s="5">
        <f t="shared" si="4"/>
        <v>10.829999999999984</v>
      </c>
      <c r="G132" s="33"/>
      <c r="H132" s="5"/>
      <c r="I132" s="5"/>
      <c r="J132" s="7">
        <f t="shared" si="3"/>
        <v>38.879699999999943</v>
      </c>
    </row>
    <row r="133" spans="1:10" x14ac:dyDescent="0.3">
      <c r="A133" s="68" t="s">
        <v>135</v>
      </c>
      <c r="B133" s="32"/>
      <c r="C133" s="10"/>
      <c r="D133" s="32">
        <v>297.18</v>
      </c>
      <c r="E133" s="32">
        <v>299.45</v>
      </c>
      <c r="F133" s="5">
        <f t="shared" si="4"/>
        <v>2.2699999999999818</v>
      </c>
      <c r="G133" s="33"/>
      <c r="H133" s="5"/>
      <c r="I133" s="5"/>
      <c r="J133" s="7">
        <f t="shared" si="3"/>
        <v>8.1492999999999345</v>
      </c>
    </row>
    <row r="134" spans="1:10" x14ac:dyDescent="0.3">
      <c r="A134" s="68" t="s">
        <v>76</v>
      </c>
      <c r="B134" s="32"/>
      <c r="C134" s="10"/>
      <c r="D134" s="32">
        <v>90.2</v>
      </c>
      <c r="E134" s="32">
        <v>92.24</v>
      </c>
      <c r="F134" s="5">
        <f t="shared" si="4"/>
        <v>2.039999999999992</v>
      </c>
      <c r="G134" s="33"/>
      <c r="H134" s="5"/>
      <c r="I134" s="5"/>
      <c r="J134" s="7">
        <f t="shared" si="3"/>
        <v>7.3235999999999715</v>
      </c>
    </row>
    <row r="135" spans="1:10" x14ac:dyDescent="0.3">
      <c r="A135" s="68" t="s">
        <v>136</v>
      </c>
      <c r="B135" s="32"/>
      <c r="C135" s="10"/>
      <c r="D135" s="32">
        <v>556.75</v>
      </c>
      <c r="E135" s="32">
        <v>566.83000000000004</v>
      </c>
      <c r="F135" s="5">
        <f t="shared" si="4"/>
        <v>10.080000000000041</v>
      </c>
      <c r="G135" s="33"/>
      <c r="H135" s="5"/>
      <c r="I135" s="5"/>
      <c r="J135" s="7">
        <f t="shared" si="3"/>
        <v>36.187200000000146</v>
      </c>
    </row>
    <row r="136" spans="1:10" x14ac:dyDescent="0.3">
      <c r="A136" s="68" t="s">
        <v>137</v>
      </c>
      <c r="B136" s="32"/>
      <c r="C136" s="10"/>
      <c r="D136" s="32">
        <v>222.24</v>
      </c>
      <c r="E136" s="32">
        <v>224.86</v>
      </c>
      <c r="F136" s="5">
        <f t="shared" si="4"/>
        <v>2.6200000000000045</v>
      </c>
      <c r="G136" s="33"/>
      <c r="H136" s="5"/>
      <c r="I136" s="5"/>
      <c r="J136" s="7">
        <f t="shared" si="3"/>
        <v>9.4058000000000153</v>
      </c>
    </row>
    <row r="137" spans="1:10" x14ac:dyDescent="0.3">
      <c r="A137" s="68" t="s">
        <v>77</v>
      </c>
      <c r="B137" s="32"/>
      <c r="C137" s="10"/>
      <c r="D137" s="32">
        <v>354.6</v>
      </c>
      <c r="E137" s="32">
        <v>358.56</v>
      </c>
      <c r="F137" s="5">
        <f t="shared" si="4"/>
        <v>3.9599999999999795</v>
      </c>
      <c r="G137" s="33"/>
      <c r="H137" s="5"/>
      <c r="I137" s="5"/>
      <c r="J137" s="7">
        <f t="shared" si="3"/>
        <v>14.216399999999926</v>
      </c>
    </row>
    <row r="138" spans="1:10" x14ac:dyDescent="0.3">
      <c r="A138" s="68" t="s">
        <v>138</v>
      </c>
      <c r="B138" s="32"/>
      <c r="C138" s="10"/>
      <c r="D138" s="32">
        <v>505.86</v>
      </c>
      <c r="E138" s="32">
        <v>512.98</v>
      </c>
      <c r="F138" s="5">
        <f t="shared" si="4"/>
        <v>7.1200000000000045</v>
      </c>
      <c r="G138" s="33"/>
      <c r="H138" s="5"/>
      <c r="I138" s="5"/>
      <c r="J138" s="7">
        <f t="shared" si="3"/>
        <v>25.560800000000015</v>
      </c>
    </row>
    <row r="139" spans="1:10" x14ac:dyDescent="0.3">
      <c r="A139" s="68" t="s">
        <v>78</v>
      </c>
      <c r="B139" s="32"/>
      <c r="C139" s="10"/>
      <c r="D139" s="32">
        <v>609.39</v>
      </c>
      <c r="E139" s="32">
        <v>615.29999999999995</v>
      </c>
      <c r="F139" s="5">
        <f t="shared" si="4"/>
        <v>5.9099999999999682</v>
      </c>
      <c r="G139" s="33"/>
      <c r="H139" s="5"/>
      <c r="I139" s="5"/>
      <c r="J139" s="7">
        <f t="shared" si="3"/>
        <v>21.216899999999885</v>
      </c>
    </row>
    <row r="140" spans="1:10" x14ac:dyDescent="0.3">
      <c r="A140" s="68" t="s">
        <v>79</v>
      </c>
      <c r="B140" s="32"/>
      <c r="C140" s="10"/>
      <c r="D140" s="32">
        <v>240.59</v>
      </c>
      <c r="E140" s="32">
        <v>246.24</v>
      </c>
      <c r="F140" s="5">
        <f t="shared" si="4"/>
        <v>5.6500000000000057</v>
      </c>
      <c r="G140" s="33"/>
      <c r="H140" s="5"/>
      <c r="I140" s="5"/>
      <c r="J140" s="7">
        <f t="shared" si="3"/>
        <v>20.283500000000018</v>
      </c>
    </row>
    <row r="141" spans="1:10" x14ac:dyDescent="0.3">
      <c r="A141" s="68" t="s">
        <v>80</v>
      </c>
      <c r="B141" s="32"/>
      <c r="C141" s="10"/>
      <c r="D141" s="32">
        <v>284.19</v>
      </c>
      <c r="E141" s="32">
        <v>289.8</v>
      </c>
      <c r="F141" s="5">
        <f t="shared" si="4"/>
        <v>5.6100000000000136</v>
      </c>
      <c r="G141" s="33"/>
      <c r="H141" s="5"/>
      <c r="I141" s="5"/>
      <c r="J141" s="7">
        <f t="shared" si="3"/>
        <v>20.139900000000047</v>
      </c>
    </row>
    <row r="142" spans="1:10" x14ac:dyDescent="0.3">
      <c r="A142" s="68" t="s">
        <v>81</v>
      </c>
      <c r="B142" s="32"/>
      <c r="C142" s="10"/>
      <c r="D142" s="32">
        <v>217.9</v>
      </c>
      <c r="E142" s="32">
        <v>218.27</v>
      </c>
      <c r="F142" s="5">
        <f t="shared" si="4"/>
        <v>0.37000000000000455</v>
      </c>
      <c r="G142" s="33"/>
      <c r="H142" s="5"/>
      <c r="I142" s="5"/>
      <c r="J142" s="7">
        <f t="shared" si="3"/>
        <v>1.3283000000000162</v>
      </c>
    </row>
    <row r="143" spans="1:10" x14ac:dyDescent="0.3">
      <c r="A143" s="68" t="s">
        <v>139</v>
      </c>
      <c r="B143" s="32"/>
      <c r="C143" s="10"/>
      <c r="D143" s="32">
        <v>382.32</v>
      </c>
      <c r="E143" s="32">
        <v>400.98</v>
      </c>
      <c r="F143" s="5">
        <f t="shared" si="4"/>
        <v>18.660000000000025</v>
      </c>
      <c r="G143" s="33"/>
      <c r="H143" s="5"/>
      <c r="I143" s="5"/>
      <c r="J143" s="7">
        <f t="shared" si="3"/>
        <v>66.989400000000089</v>
      </c>
    </row>
    <row r="144" spans="1:10" x14ac:dyDescent="0.3">
      <c r="A144" s="68" t="s">
        <v>82</v>
      </c>
      <c r="B144" s="32"/>
      <c r="C144" s="10"/>
      <c r="D144" s="32">
        <v>312.8</v>
      </c>
      <c r="E144" s="32">
        <v>317.88</v>
      </c>
      <c r="F144" s="5">
        <f t="shared" si="4"/>
        <v>5.0799999999999841</v>
      </c>
      <c r="G144" s="33"/>
      <c r="H144" s="5"/>
      <c r="I144" s="5"/>
      <c r="J144" s="7">
        <f t="shared" si="3"/>
        <v>18.237199999999941</v>
      </c>
    </row>
    <row r="145" spans="1:13" x14ac:dyDescent="0.3">
      <c r="A145" s="68" t="s">
        <v>140</v>
      </c>
      <c r="B145" s="32"/>
      <c r="C145" s="10"/>
      <c r="D145" s="32">
        <v>208.4</v>
      </c>
      <c r="E145" s="32">
        <v>208.87</v>
      </c>
      <c r="F145" s="5">
        <f t="shared" si="4"/>
        <v>0.46999999999999886</v>
      </c>
      <c r="G145" s="33"/>
      <c r="H145" s="5"/>
      <c r="I145" s="5"/>
      <c r="J145" s="7">
        <f t="shared" si="3"/>
        <v>1.6872999999999958</v>
      </c>
    </row>
    <row r="146" spans="1:13" x14ac:dyDescent="0.3">
      <c r="A146" s="68" t="s">
        <v>141</v>
      </c>
      <c r="B146" s="32"/>
      <c r="C146" s="10"/>
      <c r="D146" s="32">
        <v>179.89</v>
      </c>
      <c r="E146" s="32">
        <v>181.45</v>
      </c>
      <c r="F146" s="5">
        <f t="shared" si="4"/>
        <v>1.5600000000000023</v>
      </c>
      <c r="G146" s="33"/>
      <c r="H146" s="5"/>
      <c r="I146" s="5"/>
      <c r="J146" s="7">
        <f t="shared" si="3"/>
        <v>5.6004000000000076</v>
      </c>
    </row>
    <row r="147" spans="1:13" x14ac:dyDescent="0.3">
      <c r="A147" s="68" t="s">
        <v>142</v>
      </c>
      <c r="B147" s="32"/>
      <c r="C147" s="10"/>
      <c r="D147" s="32">
        <v>658.45</v>
      </c>
      <c r="E147" s="32">
        <v>671.45</v>
      </c>
      <c r="F147" s="5">
        <f t="shared" si="4"/>
        <v>13</v>
      </c>
      <c r="G147" s="33"/>
      <c r="H147" s="5"/>
      <c r="I147" s="5"/>
      <c r="J147" s="7">
        <f t="shared" si="3"/>
        <v>46.67</v>
      </c>
    </row>
    <row r="148" spans="1:13" x14ac:dyDescent="0.3">
      <c r="A148" s="68" t="s">
        <v>143</v>
      </c>
      <c r="B148" s="32"/>
      <c r="C148" s="10"/>
      <c r="D148" s="32">
        <v>297.95999999999998</v>
      </c>
      <c r="E148" s="32">
        <v>305.12</v>
      </c>
      <c r="F148" s="5">
        <f t="shared" si="4"/>
        <v>7.160000000000025</v>
      </c>
      <c r="G148" s="33"/>
      <c r="H148" s="5"/>
      <c r="I148" s="5"/>
      <c r="J148" s="7">
        <f t="shared" ref="J148:J151" si="5">+F148*H$5</f>
        <v>25.704400000000089</v>
      </c>
    </row>
    <row r="149" spans="1:13" x14ac:dyDescent="0.3">
      <c r="A149" s="68" t="s">
        <v>83</v>
      </c>
      <c r="B149" s="32"/>
      <c r="C149" s="10"/>
      <c r="D149" s="32">
        <v>283.98</v>
      </c>
      <c r="E149" s="32">
        <v>286.87</v>
      </c>
      <c r="F149" s="5">
        <f t="shared" si="4"/>
        <v>2.8899999999999864</v>
      </c>
      <c r="G149" s="33"/>
      <c r="H149" s="5"/>
      <c r="I149" s="5"/>
      <c r="J149" s="7">
        <f t="shared" si="5"/>
        <v>10.37509999999995</v>
      </c>
    </row>
    <row r="150" spans="1:13" x14ac:dyDescent="0.3">
      <c r="A150" s="68" t="s">
        <v>144</v>
      </c>
      <c r="B150" s="32"/>
      <c r="C150" s="10"/>
      <c r="D150" s="32">
        <v>1361.62</v>
      </c>
      <c r="E150" s="32">
        <v>1387.45</v>
      </c>
      <c r="F150" s="5">
        <f t="shared" si="4"/>
        <v>25.830000000000155</v>
      </c>
      <c r="G150" s="33"/>
      <c r="H150" s="5"/>
      <c r="I150" s="5"/>
      <c r="J150" s="7">
        <f t="shared" si="5"/>
        <v>92.729700000000548</v>
      </c>
    </row>
    <row r="151" spans="1:13" x14ac:dyDescent="0.3">
      <c r="A151" s="68" t="s">
        <v>145</v>
      </c>
      <c r="B151" s="32"/>
      <c r="C151" s="10"/>
      <c r="D151" s="32">
        <v>695.25</v>
      </c>
      <c r="E151" s="32">
        <v>705.89</v>
      </c>
      <c r="F151" s="5">
        <f t="shared" si="4"/>
        <v>10.639999999999986</v>
      </c>
      <c r="G151" s="33"/>
      <c r="H151" s="5"/>
      <c r="I151" s="5"/>
      <c r="J151" s="7">
        <f t="shared" si="5"/>
        <v>38.197599999999952</v>
      </c>
    </row>
    <row r="152" spans="1:13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2166.6018500000009</v>
      </c>
      <c r="K152" s="56">
        <f>SUM(J83:J151)</f>
        <v>1568.3633000000004</v>
      </c>
      <c r="M152">
        <v>1689</v>
      </c>
    </row>
    <row r="153" spans="1:13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2166.6018500000009</v>
      </c>
      <c r="K153" s="91">
        <f>SUM(K14:K152)</f>
        <v>2166.6018500000009</v>
      </c>
    </row>
    <row r="154" spans="1:13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3" x14ac:dyDescent="0.3">
      <c r="A155" s="73" t="s">
        <v>7</v>
      </c>
    </row>
    <row r="156" spans="1:13" x14ac:dyDescent="0.3">
      <c r="A156" s="73" t="s">
        <v>84</v>
      </c>
      <c r="G156" s="74" t="s">
        <v>305</v>
      </c>
    </row>
  </sheetData>
  <mergeCells count="23">
    <mergeCell ref="I27:I31"/>
    <mergeCell ref="B27:C31"/>
    <mergeCell ref="D27:D31"/>
    <mergeCell ref="E27:E31"/>
    <mergeCell ref="F27:F31"/>
    <mergeCell ref="G27:G31"/>
    <mergeCell ref="H27:H31"/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</mergeCells>
  <pageMargins left="0.43307086614173229" right="0.35" top="0.31496062992125984" bottom="0.74803149606299213" header="0.27559055118110237" footer="0.31496062992125984"/>
  <pageSetup paperSize="9" scale="80" orientation="portrait" horizontalDpi="0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6"/>
  <sheetViews>
    <sheetView workbookViewId="0">
      <selection sqref="A1:M156"/>
    </sheetView>
  </sheetViews>
  <sheetFormatPr baseColWidth="10" defaultRowHeight="14.4" x14ac:dyDescent="0.3"/>
  <cols>
    <col min="2" max="2" width="26.6640625" customWidth="1"/>
    <col min="3" max="3" width="7" customWidth="1"/>
    <col min="4" max="4" width="12.5546875" customWidth="1"/>
    <col min="5" max="5" width="14.6640625" customWidth="1"/>
    <col min="9" max="9" width="1" customWidth="1"/>
  </cols>
  <sheetData>
    <row r="1" spans="1:10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570.6</v>
      </c>
      <c r="G2" s="10">
        <v>38</v>
      </c>
      <c r="H2" s="10">
        <f>+F2/G2</f>
        <v>15.015789473684212</v>
      </c>
    </row>
    <row r="3" spans="1:10" x14ac:dyDescent="0.3">
      <c r="D3" s="122" t="s">
        <v>192</v>
      </c>
      <c r="E3" s="122">
        <v>16498</v>
      </c>
      <c r="F3" s="155">
        <v>12.6</v>
      </c>
      <c r="G3" s="10">
        <v>4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1728.6</v>
      </c>
      <c r="G4" s="10">
        <v>480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47" t="s">
        <v>220</v>
      </c>
      <c r="F5" s="122">
        <f>+F4+F3</f>
        <v>1741.1999999999998</v>
      </c>
      <c r="G5" s="122">
        <f>+G4+G3</f>
        <v>484</v>
      </c>
      <c r="H5" s="10">
        <f>+F5/G5</f>
        <v>3.5975206611570245</v>
      </c>
    </row>
    <row r="6" spans="1:10" x14ac:dyDescent="0.3">
      <c r="A6" s="15" t="s">
        <v>306</v>
      </c>
      <c r="B6" s="15"/>
      <c r="C6" s="15"/>
      <c r="D6" s="15"/>
      <c r="E6" s="15"/>
      <c r="F6" s="15">
        <f>+F2+F3+F4</f>
        <v>2311.8000000000002</v>
      </c>
      <c r="G6" s="15">
        <f>+G2+G3+G4</f>
        <v>522</v>
      </c>
      <c r="J6" s="138" t="s">
        <v>189</v>
      </c>
    </row>
    <row r="7" spans="1:10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15.015789473684212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3.5975206611570245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150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6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44.146421052631545</v>
      </c>
      <c r="H14" s="98"/>
      <c r="I14" s="98"/>
      <c r="J14" s="99">
        <v>10</v>
      </c>
    </row>
    <row r="15" spans="1:10" ht="15.6" thickTop="1" thickBot="1" x14ac:dyDescent="0.35">
      <c r="A15" s="104" t="s">
        <v>9</v>
      </c>
      <c r="B15" s="146" t="s">
        <v>214</v>
      </c>
      <c r="C15" s="156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14</v>
      </c>
    </row>
    <row r="16" spans="1:10" ht="15.6" thickTop="1" thickBot="1" x14ac:dyDescent="0.35">
      <c r="A16" s="104" t="s">
        <v>13</v>
      </c>
      <c r="B16" s="146" t="s">
        <v>215</v>
      </c>
      <c r="C16" s="156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10</v>
      </c>
    </row>
    <row r="17" spans="1:12" ht="15.6" thickTop="1" thickBot="1" x14ac:dyDescent="0.35">
      <c r="A17" s="103" t="s">
        <v>86</v>
      </c>
      <c r="B17" s="209" t="s">
        <v>212</v>
      </c>
      <c r="C17" s="210"/>
      <c r="D17" s="220">
        <v>267.58</v>
      </c>
      <c r="E17" s="220">
        <v>270.52</v>
      </c>
      <c r="F17" s="220">
        <f>+E17-D17</f>
        <v>2.9399999999999977</v>
      </c>
      <c r="G17" s="221"/>
      <c r="H17" s="102"/>
      <c r="I17" s="102"/>
      <c r="J17" s="99">
        <v>10</v>
      </c>
    </row>
    <row r="18" spans="1:12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10</v>
      </c>
    </row>
    <row r="19" spans="1:12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10</v>
      </c>
    </row>
    <row r="20" spans="1:12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10</v>
      </c>
    </row>
    <row r="21" spans="1:12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10</v>
      </c>
    </row>
    <row r="22" spans="1:12" ht="15.6" thickTop="1" thickBot="1" x14ac:dyDescent="0.35">
      <c r="A22" s="92" t="s">
        <v>87</v>
      </c>
      <c r="B22" s="204" t="s">
        <v>210</v>
      </c>
      <c r="C22" s="205"/>
      <c r="D22" s="94">
        <v>28.9</v>
      </c>
      <c r="E22" s="94">
        <v>29.24</v>
      </c>
      <c r="F22" s="98">
        <f t="shared" ref="F22:F27" si="0">+E22-D22</f>
        <v>0.33999999999999986</v>
      </c>
      <c r="G22" s="95">
        <f>+F22*H2</f>
        <v>5.1053684210526296</v>
      </c>
      <c r="H22" s="95"/>
      <c r="I22" s="95"/>
      <c r="J22" s="99">
        <v>9</v>
      </c>
    </row>
    <row r="23" spans="1:12" ht="15.6" thickTop="1" thickBot="1" x14ac:dyDescent="0.35">
      <c r="A23" s="92" t="s">
        <v>88</v>
      </c>
      <c r="B23" s="206" t="s">
        <v>210</v>
      </c>
      <c r="C23" s="207"/>
      <c r="D23" s="94">
        <v>70.349999999999994</v>
      </c>
      <c r="E23" s="94">
        <v>72.430000000000007</v>
      </c>
      <c r="F23" s="98">
        <f t="shared" si="0"/>
        <v>2.0800000000000125</v>
      </c>
      <c r="G23" s="95">
        <f>+F23*H2</f>
        <v>31.232842105263348</v>
      </c>
      <c r="H23" s="95"/>
      <c r="I23" s="95"/>
      <c r="J23" s="99">
        <v>31</v>
      </c>
    </row>
    <row r="24" spans="1:12" ht="15.6" thickTop="1" thickBot="1" x14ac:dyDescent="0.35">
      <c r="A24" s="93" t="s">
        <v>10</v>
      </c>
      <c r="B24" s="206" t="s">
        <v>210</v>
      </c>
      <c r="C24" s="207"/>
      <c r="D24" s="94">
        <v>22.44</v>
      </c>
      <c r="E24" s="94">
        <v>22.85</v>
      </c>
      <c r="F24" s="98">
        <f t="shared" si="0"/>
        <v>0.41000000000000014</v>
      </c>
      <c r="G24" s="95">
        <f>+F24*H2</f>
        <v>6.1564736842105292</v>
      </c>
      <c r="H24" s="95"/>
      <c r="I24" s="95"/>
      <c r="J24" s="99">
        <v>10</v>
      </c>
    </row>
    <row r="25" spans="1:12" ht="15.6" thickTop="1" thickBot="1" x14ac:dyDescent="0.35">
      <c r="A25" s="93" t="s">
        <v>149</v>
      </c>
      <c r="B25" s="206" t="s">
        <v>210</v>
      </c>
      <c r="C25" s="207"/>
      <c r="D25" s="94">
        <v>103.38</v>
      </c>
      <c r="E25" s="94">
        <v>106.88</v>
      </c>
      <c r="F25" s="98">
        <f t="shared" si="0"/>
        <v>3.5</v>
      </c>
      <c r="G25" s="95">
        <f>+F25*H2</f>
        <v>52.555263157894743</v>
      </c>
      <c r="H25" s="95"/>
      <c r="I25" s="95"/>
      <c r="J25" s="99">
        <v>52</v>
      </c>
    </row>
    <row r="26" spans="1:12" ht="15.6" thickTop="1" thickBot="1" x14ac:dyDescent="0.35">
      <c r="A26" s="93" t="s">
        <v>16</v>
      </c>
      <c r="B26" s="206" t="s">
        <v>210</v>
      </c>
      <c r="C26" s="207"/>
      <c r="D26" s="96">
        <v>53.47</v>
      </c>
      <c r="E26" s="96">
        <v>55.51</v>
      </c>
      <c r="F26" s="98">
        <f t="shared" si="0"/>
        <v>2.0399999999999991</v>
      </c>
      <c r="G26" s="95">
        <f>+F26*H2</f>
        <v>30.632210526315777</v>
      </c>
      <c r="H26" s="96"/>
      <c r="I26" s="96"/>
      <c r="J26" s="99">
        <v>28</v>
      </c>
      <c r="L26">
        <v>27</v>
      </c>
    </row>
    <row r="27" spans="1:12" ht="15.6" thickTop="1" thickBot="1" x14ac:dyDescent="0.35">
      <c r="A27" s="67" t="s">
        <v>90</v>
      </c>
      <c r="B27" s="230" t="s">
        <v>211</v>
      </c>
      <c r="C27" s="231"/>
      <c r="D27" s="227">
        <v>250.79</v>
      </c>
      <c r="E27" s="227">
        <v>253.41</v>
      </c>
      <c r="F27" s="220">
        <f t="shared" si="0"/>
        <v>2.6200000000000045</v>
      </c>
      <c r="G27" s="223">
        <f>+F27*H2</f>
        <v>39.341368421052699</v>
      </c>
      <c r="H27" s="223"/>
      <c r="I27" s="223"/>
      <c r="J27" s="99">
        <v>10</v>
      </c>
    </row>
    <row r="28" spans="1:12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12</v>
      </c>
    </row>
    <row r="29" spans="1:12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10</v>
      </c>
    </row>
    <row r="30" spans="1:12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10</v>
      </c>
    </row>
    <row r="31" spans="1:12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10</v>
      </c>
    </row>
    <row r="32" spans="1:12" ht="15.6" thickTop="1" thickBot="1" x14ac:dyDescent="0.35">
      <c r="A32" s="66" t="s">
        <v>92</v>
      </c>
      <c r="B32" s="6"/>
      <c r="C32" s="6"/>
      <c r="D32" s="6">
        <v>70.41</v>
      </c>
      <c r="E32" s="6">
        <v>72.930000000000007</v>
      </c>
      <c r="F32" s="5">
        <f>+E32-D32</f>
        <v>2.5200000000000102</v>
      </c>
      <c r="G32" s="5"/>
      <c r="H32" s="5"/>
      <c r="I32" s="5"/>
      <c r="J32" s="99">
        <f t="shared" ref="J32:J82" si="1">+F32*H$2</f>
        <v>37.83978947368437</v>
      </c>
    </row>
    <row r="33" spans="1:10" ht="15.6" thickTop="1" thickBot="1" x14ac:dyDescent="0.35">
      <c r="A33" s="66" t="s">
        <v>93</v>
      </c>
      <c r="B33" s="6"/>
      <c r="C33" s="6"/>
      <c r="D33" s="6">
        <v>41.03</v>
      </c>
      <c r="E33" s="6">
        <v>41.47</v>
      </c>
      <c r="F33" s="5">
        <f t="shared" ref="F33:F96" si="2">+E33-D33</f>
        <v>0.43999999999999773</v>
      </c>
      <c r="G33" s="5"/>
      <c r="H33" s="5"/>
      <c r="I33" s="5"/>
      <c r="J33" s="99">
        <f t="shared" si="1"/>
        <v>6.6069473684210189</v>
      </c>
    </row>
    <row r="34" spans="1:10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0" ht="15.6" thickTop="1" thickBot="1" x14ac:dyDescent="0.35">
      <c r="A35" s="66" t="s">
        <v>95</v>
      </c>
      <c r="B35" s="32"/>
      <c r="C35" s="6"/>
      <c r="D35" s="32">
        <v>23.83</v>
      </c>
      <c r="E35" s="32">
        <v>24.72</v>
      </c>
      <c r="F35" s="5">
        <f t="shared" si="2"/>
        <v>0.89000000000000057</v>
      </c>
      <c r="G35" s="5"/>
      <c r="H35" s="5"/>
      <c r="I35" s="5"/>
      <c r="J35" s="99">
        <f t="shared" si="1"/>
        <v>13.364052631578957</v>
      </c>
    </row>
    <row r="36" spans="1:10" ht="15.6" thickTop="1" thickBot="1" x14ac:dyDescent="0.35">
      <c r="A36" s="66" t="s">
        <v>96</v>
      </c>
      <c r="B36" s="32"/>
      <c r="C36" s="6"/>
      <c r="D36" s="32">
        <v>9.91</v>
      </c>
      <c r="E36" s="32">
        <v>9.91</v>
      </c>
      <c r="F36" s="5">
        <f t="shared" si="2"/>
        <v>0</v>
      </c>
      <c r="G36" s="5"/>
      <c r="H36" s="5"/>
      <c r="I36" s="5"/>
      <c r="J36" s="99">
        <f t="shared" si="1"/>
        <v>0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32.01</v>
      </c>
      <c r="E38" s="32">
        <v>32.159999999999997</v>
      </c>
      <c r="F38" s="5">
        <f t="shared" si="2"/>
        <v>0.14999999999999858</v>
      </c>
      <c r="G38" s="5"/>
      <c r="H38" s="5"/>
      <c r="I38" s="5"/>
      <c r="J38" s="99">
        <f t="shared" si="1"/>
        <v>2.2523684210526103</v>
      </c>
    </row>
    <row r="39" spans="1:10" ht="15.6" thickTop="1" thickBot="1" x14ac:dyDescent="0.35">
      <c r="A39" s="66" t="s">
        <v>99</v>
      </c>
      <c r="B39" s="32"/>
      <c r="C39" s="6"/>
      <c r="D39" s="32">
        <v>44.63</v>
      </c>
      <c r="E39" s="32">
        <v>44.88</v>
      </c>
      <c r="F39" s="5">
        <f t="shared" si="2"/>
        <v>0.25</v>
      </c>
      <c r="G39" s="5"/>
      <c r="H39" s="5"/>
      <c r="I39" s="5"/>
      <c r="J39" s="99">
        <f t="shared" si="1"/>
        <v>3.7539473684210529</v>
      </c>
    </row>
    <row r="40" spans="1:10" ht="15.6" thickTop="1" thickBot="1" x14ac:dyDescent="0.35">
      <c r="A40" s="66" t="s">
        <v>100</v>
      </c>
      <c r="B40" s="32"/>
      <c r="C40" s="6"/>
      <c r="D40" s="32">
        <v>15.38</v>
      </c>
      <c r="E40" s="32">
        <v>15.38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3.1</v>
      </c>
      <c r="E41" s="32">
        <v>3.1</v>
      </c>
      <c r="F41" s="5">
        <f t="shared" si="2"/>
        <v>0</v>
      </c>
      <c r="G41" s="5"/>
      <c r="H41" s="5"/>
      <c r="I41" s="5"/>
      <c r="J41" s="99">
        <f t="shared" si="1"/>
        <v>0</v>
      </c>
    </row>
    <row r="42" spans="1:10" ht="15.6" thickTop="1" thickBot="1" x14ac:dyDescent="0.35">
      <c r="A42" s="66" t="s">
        <v>102</v>
      </c>
      <c r="B42" s="32"/>
      <c r="C42" s="6"/>
      <c r="D42" s="32">
        <v>4.76</v>
      </c>
      <c r="E42" s="32">
        <v>4.8099999999999996</v>
      </c>
      <c r="F42" s="5">
        <f t="shared" si="2"/>
        <v>4.9999999999999822E-2</v>
      </c>
      <c r="G42" s="5"/>
      <c r="H42" s="5"/>
      <c r="I42" s="5"/>
      <c r="J42" s="99">
        <f t="shared" si="1"/>
        <v>0.7507894736842079</v>
      </c>
    </row>
    <row r="43" spans="1:10" ht="15.6" thickTop="1" thickBot="1" x14ac:dyDescent="0.35">
      <c r="A43" s="66" t="s">
        <v>103</v>
      </c>
      <c r="B43" s="32"/>
      <c r="C43" s="6"/>
      <c r="D43" s="32">
        <v>34.4</v>
      </c>
      <c r="E43" s="32">
        <v>34.93</v>
      </c>
      <c r="F43" s="5">
        <f t="shared" si="2"/>
        <v>0.53000000000000114</v>
      </c>
      <c r="G43" s="5"/>
      <c r="H43" s="5"/>
      <c r="I43" s="5"/>
      <c r="J43" s="99">
        <f t="shared" si="1"/>
        <v>7.9583684210526489</v>
      </c>
    </row>
    <row r="44" spans="1:10" ht="15.6" thickTop="1" thickBot="1" x14ac:dyDescent="0.35">
      <c r="A44" s="66" t="s">
        <v>104</v>
      </c>
      <c r="B44" s="32"/>
      <c r="C44" s="10"/>
      <c r="D44" s="32">
        <v>60.75</v>
      </c>
      <c r="E44" s="32">
        <v>60.85</v>
      </c>
      <c r="F44" s="5">
        <f t="shared" si="2"/>
        <v>0.10000000000000142</v>
      </c>
      <c r="G44" s="5"/>
      <c r="H44" s="5"/>
      <c r="I44" s="5"/>
      <c r="J44" s="99">
        <f t="shared" si="1"/>
        <v>1.5015789473684424</v>
      </c>
    </row>
    <row r="45" spans="1:10" ht="15.6" thickTop="1" thickBot="1" x14ac:dyDescent="0.35">
      <c r="A45" s="66" t="s">
        <v>105</v>
      </c>
      <c r="B45" s="32"/>
      <c r="C45" s="10"/>
      <c r="D45" s="32">
        <v>137.65</v>
      </c>
      <c r="E45" s="32">
        <v>141.80000000000001</v>
      </c>
      <c r="F45" s="5">
        <f>+E45-D45</f>
        <v>4.1500000000000057</v>
      </c>
      <c r="G45" s="5"/>
      <c r="H45" s="5"/>
      <c r="I45" s="5"/>
      <c r="J45" s="99">
        <f t="shared" si="1"/>
        <v>62.315526315789562</v>
      </c>
    </row>
    <row r="46" spans="1:10" ht="15.6" thickTop="1" thickBot="1" x14ac:dyDescent="0.35">
      <c r="A46" s="66" t="s">
        <v>106</v>
      </c>
      <c r="B46" s="32"/>
      <c r="C46" s="10"/>
      <c r="D46" s="32">
        <v>100.78</v>
      </c>
      <c r="E46" s="32">
        <v>100.86</v>
      </c>
      <c r="F46" s="5">
        <f t="shared" si="2"/>
        <v>7.9999999999998295E-2</v>
      </c>
      <c r="G46" s="5"/>
      <c r="H46" s="5"/>
      <c r="I46" s="5"/>
      <c r="J46" s="99">
        <f t="shared" si="1"/>
        <v>1.2012631578947113</v>
      </c>
    </row>
    <row r="47" spans="1:10" ht="15.6" thickTop="1" thickBot="1" x14ac:dyDescent="0.35">
      <c r="A47" s="66" t="s">
        <v>18</v>
      </c>
      <c r="B47" s="32"/>
      <c r="C47" s="10"/>
      <c r="D47" s="32">
        <v>2.84</v>
      </c>
      <c r="E47" s="32">
        <v>2.84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96.76</v>
      </c>
      <c r="E48" s="32">
        <v>97.04</v>
      </c>
      <c r="F48" s="5">
        <f t="shared" si="2"/>
        <v>0.28000000000000114</v>
      </c>
      <c r="G48" s="5"/>
      <c r="H48" s="5"/>
      <c r="I48" s="5"/>
      <c r="J48" s="99">
        <f t="shared" si="1"/>
        <v>4.2044210526315959</v>
      </c>
    </row>
    <row r="49" spans="1:10" ht="15.6" thickTop="1" thickBot="1" x14ac:dyDescent="0.35">
      <c r="A49" s="66" t="s">
        <v>107</v>
      </c>
      <c r="B49" s="32"/>
      <c r="C49" s="10"/>
      <c r="D49" s="32">
        <v>101.39</v>
      </c>
      <c r="E49" s="32">
        <v>103.01</v>
      </c>
      <c r="F49" s="5">
        <f t="shared" si="2"/>
        <v>1.6200000000000045</v>
      </c>
      <c r="G49" s="5"/>
      <c r="H49" s="5"/>
      <c r="I49" s="5"/>
      <c r="J49" s="99">
        <f t="shared" si="1"/>
        <v>24.325578947368491</v>
      </c>
    </row>
    <row r="50" spans="1:10" ht="15.6" thickTop="1" thickBot="1" x14ac:dyDescent="0.35">
      <c r="A50" s="66" t="s">
        <v>108</v>
      </c>
      <c r="B50" s="32"/>
      <c r="C50" s="10"/>
      <c r="D50" s="32">
        <v>16.54</v>
      </c>
      <c r="E50" s="32">
        <v>16.8</v>
      </c>
      <c r="F50" s="5">
        <f t="shared" si="2"/>
        <v>0.26000000000000156</v>
      </c>
      <c r="G50" s="5"/>
      <c r="H50" s="5"/>
      <c r="I50" s="5"/>
      <c r="J50" s="99">
        <f t="shared" si="1"/>
        <v>3.9041052631579185</v>
      </c>
    </row>
    <row r="51" spans="1:10" ht="15.6" thickTop="1" thickBot="1" x14ac:dyDescent="0.35">
      <c r="A51" s="66" t="s">
        <v>20</v>
      </c>
      <c r="B51" s="32"/>
      <c r="C51" s="10"/>
      <c r="D51" s="32">
        <v>70.19</v>
      </c>
      <c r="E51" s="32">
        <v>70.97</v>
      </c>
      <c r="F51" s="5">
        <f t="shared" si="2"/>
        <v>0.78000000000000114</v>
      </c>
      <c r="G51" s="5"/>
      <c r="H51" s="5"/>
      <c r="I51" s="5"/>
      <c r="J51" s="99">
        <f t="shared" si="1"/>
        <v>11.712315789473703</v>
      </c>
    </row>
    <row r="52" spans="1:10" ht="15.6" thickTop="1" thickBot="1" x14ac:dyDescent="0.35">
      <c r="A52" s="66" t="s">
        <v>21</v>
      </c>
      <c r="B52" s="32"/>
      <c r="C52" s="10"/>
      <c r="D52" s="32">
        <v>17.97</v>
      </c>
      <c r="E52" s="32">
        <v>18.27</v>
      </c>
      <c r="F52" s="5">
        <f t="shared" si="2"/>
        <v>0.30000000000000071</v>
      </c>
      <c r="G52" s="5"/>
      <c r="H52" s="5"/>
      <c r="I52" s="5"/>
      <c r="J52" s="99">
        <f t="shared" si="1"/>
        <v>4.5047368421052738</v>
      </c>
    </row>
    <row r="53" spans="1:10" ht="15.6" thickTop="1" thickBot="1" x14ac:dyDescent="0.35">
      <c r="A53" s="66" t="s">
        <v>22</v>
      </c>
      <c r="B53" s="32"/>
      <c r="C53" s="10"/>
      <c r="D53" s="32">
        <v>106.78</v>
      </c>
      <c r="E53" s="32">
        <v>108.56</v>
      </c>
      <c r="F53" s="5">
        <f t="shared" si="2"/>
        <v>1.7800000000000011</v>
      </c>
      <c r="G53" s="5"/>
      <c r="H53" s="5"/>
      <c r="I53" s="5"/>
      <c r="J53" s="99">
        <f t="shared" si="1"/>
        <v>26.728105263157914</v>
      </c>
    </row>
    <row r="54" spans="1:10" ht="15.6" thickTop="1" thickBot="1" x14ac:dyDescent="0.35">
      <c r="A54" s="66" t="s">
        <v>23</v>
      </c>
      <c r="B54" s="32"/>
      <c r="C54" s="10"/>
      <c r="D54" s="32">
        <v>24.68</v>
      </c>
      <c r="E54" s="32">
        <v>25.23</v>
      </c>
      <c r="F54" s="5">
        <f t="shared" si="2"/>
        <v>0.55000000000000071</v>
      </c>
      <c r="G54" s="5"/>
      <c r="H54" s="5"/>
      <c r="I54" s="5"/>
      <c r="J54" s="99">
        <f t="shared" si="1"/>
        <v>8.2586842105263276</v>
      </c>
    </row>
    <row r="55" spans="1:10" ht="15.6" thickTop="1" thickBot="1" x14ac:dyDescent="0.35">
      <c r="A55" s="66" t="s">
        <v>24</v>
      </c>
      <c r="B55" s="32"/>
      <c r="C55" s="10"/>
      <c r="D55" s="32">
        <v>22.12</v>
      </c>
      <c r="E55" s="32">
        <v>22.65</v>
      </c>
      <c r="F55" s="5">
        <f t="shared" si="2"/>
        <v>0.52999999999999758</v>
      </c>
      <c r="G55" s="5"/>
      <c r="H55" s="5"/>
      <c r="I55" s="5"/>
      <c r="J55" s="99">
        <f t="shared" si="1"/>
        <v>7.9583684210525956</v>
      </c>
    </row>
    <row r="56" spans="1:10" ht="15.6" thickTop="1" thickBot="1" x14ac:dyDescent="0.35">
      <c r="A56" s="66" t="s">
        <v>25</v>
      </c>
      <c r="B56" s="32"/>
      <c r="C56" s="10"/>
      <c r="D56" s="32">
        <v>11.64</v>
      </c>
      <c r="E56" s="32">
        <v>12.71</v>
      </c>
      <c r="F56" s="5">
        <f t="shared" si="2"/>
        <v>1.0700000000000003</v>
      </c>
      <c r="G56" s="5"/>
      <c r="H56" s="5"/>
      <c r="I56" s="5"/>
      <c r="J56" s="99">
        <f t="shared" si="1"/>
        <v>16.066894736842112</v>
      </c>
    </row>
    <row r="57" spans="1:10" ht="15.6" thickTop="1" thickBot="1" x14ac:dyDescent="0.35">
      <c r="A57" s="66" t="s">
        <v>26</v>
      </c>
      <c r="B57" s="32"/>
      <c r="C57" s="10"/>
      <c r="D57" s="32">
        <v>39.54</v>
      </c>
      <c r="E57" s="32">
        <v>40.19</v>
      </c>
      <c r="F57" s="5">
        <f t="shared" si="2"/>
        <v>0.64999999999999858</v>
      </c>
      <c r="G57" s="5"/>
      <c r="H57" s="5"/>
      <c r="I57" s="5"/>
      <c r="J57" s="99">
        <f t="shared" si="1"/>
        <v>9.7602631578947161</v>
      </c>
    </row>
    <row r="58" spans="1:10" ht="15.6" thickTop="1" thickBot="1" x14ac:dyDescent="0.35">
      <c r="A58" s="66" t="s">
        <v>27</v>
      </c>
      <c r="B58" s="32"/>
      <c r="C58" s="10"/>
      <c r="D58" s="32">
        <v>47.64</v>
      </c>
      <c r="E58" s="32">
        <v>47.64</v>
      </c>
      <c r="F58" s="5">
        <f t="shared" si="2"/>
        <v>0</v>
      </c>
      <c r="G58" s="5"/>
      <c r="H58" s="5"/>
      <c r="I58" s="5"/>
      <c r="J58" s="99">
        <f t="shared" si="1"/>
        <v>0</v>
      </c>
    </row>
    <row r="59" spans="1:10" ht="15.6" thickTop="1" thickBot="1" x14ac:dyDescent="0.35">
      <c r="A59" s="66" t="s">
        <v>109</v>
      </c>
      <c r="B59" s="32"/>
      <c r="C59" s="10"/>
      <c r="D59" s="32">
        <v>1.68</v>
      </c>
      <c r="E59" s="32">
        <v>1.68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0" ht="15.6" thickTop="1" thickBot="1" x14ac:dyDescent="0.35">
      <c r="A60" s="66" t="s">
        <v>28</v>
      </c>
      <c r="B60" s="32"/>
      <c r="C60" s="10"/>
      <c r="D60" s="32">
        <v>14.69</v>
      </c>
      <c r="E60" s="32">
        <v>14.8</v>
      </c>
      <c r="F60" s="5">
        <f t="shared" si="2"/>
        <v>0.11000000000000121</v>
      </c>
      <c r="G60" s="5"/>
      <c r="H60" s="5"/>
      <c r="I60" s="5"/>
      <c r="J60" s="99">
        <f t="shared" si="1"/>
        <v>1.6517368421052814</v>
      </c>
    </row>
    <row r="61" spans="1:10" ht="15.6" thickTop="1" thickBot="1" x14ac:dyDescent="0.35">
      <c r="A61" s="66" t="s">
        <v>29</v>
      </c>
      <c r="B61" s="32"/>
      <c r="C61" s="10"/>
      <c r="D61" s="32">
        <v>42.42</v>
      </c>
      <c r="E61" s="32">
        <v>43.1</v>
      </c>
      <c r="F61" s="5">
        <f t="shared" si="2"/>
        <v>0.67999999999999972</v>
      </c>
      <c r="G61" s="5"/>
      <c r="H61" s="5"/>
      <c r="I61" s="5"/>
      <c r="J61" s="99">
        <f t="shared" si="1"/>
        <v>10.210736842105259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64.209999999999994</v>
      </c>
      <c r="E63" s="32">
        <v>66.12</v>
      </c>
      <c r="F63" s="5">
        <f t="shared" si="2"/>
        <v>1.9100000000000108</v>
      </c>
      <c r="G63" s="5"/>
      <c r="H63" s="5"/>
      <c r="I63" s="5"/>
      <c r="J63" s="99">
        <f t="shared" si="1"/>
        <v>28.680157894737007</v>
      </c>
    </row>
    <row r="64" spans="1:10" ht="15.6" thickTop="1" thickBot="1" x14ac:dyDescent="0.35">
      <c r="A64" s="66" t="s">
        <v>32</v>
      </c>
      <c r="B64" s="32"/>
      <c r="C64" s="10"/>
      <c r="D64" s="32">
        <v>52.79</v>
      </c>
      <c r="E64" s="32">
        <v>53.13</v>
      </c>
      <c r="F64" s="5">
        <f t="shared" si="2"/>
        <v>0.34000000000000341</v>
      </c>
      <c r="G64" s="5"/>
      <c r="H64" s="5"/>
      <c r="I64" s="5"/>
      <c r="J64" s="99">
        <f t="shared" si="1"/>
        <v>5.1053684210526828</v>
      </c>
    </row>
    <row r="65" spans="1:10" ht="15.6" thickTop="1" thickBot="1" x14ac:dyDescent="0.35">
      <c r="A65" s="66" t="s">
        <v>33</v>
      </c>
      <c r="B65" s="32"/>
      <c r="C65" s="10"/>
      <c r="D65" s="32">
        <v>33.07</v>
      </c>
      <c r="E65" s="32">
        <v>33.450000000000003</v>
      </c>
      <c r="F65" s="5">
        <f t="shared" si="2"/>
        <v>0.38000000000000256</v>
      </c>
      <c r="G65" s="5"/>
      <c r="H65" s="5"/>
      <c r="I65" s="5"/>
      <c r="J65" s="99">
        <f t="shared" si="1"/>
        <v>5.7060000000000386</v>
      </c>
    </row>
    <row r="66" spans="1:10" ht="15.6" thickTop="1" thickBot="1" x14ac:dyDescent="0.35">
      <c r="A66" s="66" t="s">
        <v>34</v>
      </c>
      <c r="B66" s="32"/>
      <c r="C66" s="10"/>
      <c r="D66" s="32">
        <v>39.76</v>
      </c>
      <c r="E66" s="32">
        <v>39.869999999999997</v>
      </c>
      <c r="F66" s="5">
        <f t="shared" si="2"/>
        <v>0.10999999999999943</v>
      </c>
      <c r="G66" s="5"/>
      <c r="H66" s="5"/>
      <c r="I66" s="5"/>
      <c r="J66" s="99">
        <f t="shared" si="1"/>
        <v>1.6517368421052547</v>
      </c>
    </row>
    <row r="67" spans="1:10" ht="15.6" thickTop="1" thickBot="1" x14ac:dyDescent="0.35">
      <c r="A67" s="66" t="s">
        <v>110</v>
      </c>
      <c r="B67" s="32"/>
      <c r="C67" s="10"/>
      <c r="D67" s="32">
        <v>1.76</v>
      </c>
      <c r="E67" s="32">
        <v>1.76</v>
      </c>
      <c r="F67" s="5">
        <f t="shared" si="2"/>
        <v>0</v>
      </c>
      <c r="G67" s="5"/>
      <c r="H67" s="5"/>
      <c r="I67" s="5"/>
      <c r="J67" s="99">
        <f t="shared" si="1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69.98</v>
      </c>
      <c r="E68" s="32">
        <v>70.64</v>
      </c>
      <c r="F68" s="5">
        <f t="shared" si="2"/>
        <v>0.65999999999999659</v>
      </c>
      <c r="G68" s="5"/>
      <c r="H68" s="5"/>
      <c r="I68" s="5"/>
      <c r="J68" s="99">
        <f t="shared" si="1"/>
        <v>9.9104210526315288</v>
      </c>
    </row>
    <row r="69" spans="1:10" ht="15.6" thickTop="1" thickBot="1" x14ac:dyDescent="0.35">
      <c r="A69" s="66" t="s">
        <v>111</v>
      </c>
      <c r="B69" s="32"/>
      <c r="C69" s="10"/>
      <c r="D69" s="32">
        <v>3.44</v>
      </c>
      <c r="E69" s="32">
        <v>3.57</v>
      </c>
      <c r="F69" s="5">
        <f t="shared" si="2"/>
        <v>0.12999999999999989</v>
      </c>
      <c r="G69" s="5"/>
      <c r="H69" s="5"/>
      <c r="I69" s="5"/>
      <c r="J69" s="99">
        <f t="shared" si="1"/>
        <v>1.9520526315789459</v>
      </c>
    </row>
    <row r="70" spans="1:10" ht="15.6" thickTop="1" thickBot="1" x14ac:dyDescent="0.35">
      <c r="A70" s="66" t="s">
        <v>36</v>
      </c>
      <c r="B70" s="32"/>
      <c r="C70" s="10"/>
      <c r="D70" s="32">
        <v>63.35</v>
      </c>
      <c r="E70" s="32">
        <v>64.28</v>
      </c>
      <c r="F70" s="5">
        <f t="shared" si="2"/>
        <v>0.92999999999999972</v>
      </c>
      <c r="G70" s="5"/>
      <c r="H70" s="5"/>
      <c r="I70" s="5"/>
      <c r="J70" s="99">
        <f t="shared" si="1"/>
        <v>13.964684210526313</v>
      </c>
    </row>
    <row r="71" spans="1:10" ht="15.6" thickTop="1" thickBot="1" x14ac:dyDescent="0.35">
      <c r="A71" s="66" t="s">
        <v>37</v>
      </c>
      <c r="B71" s="32"/>
      <c r="C71" s="10"/>
      <c r="D71" s="32">
        <v>26.17</v>
      </c>
      <c r="E71" s="32">
        <v>26.28</v>
      </c>
      <c r="F71" s="5">
        <f t="shared" si="2"/>
        <v>0.10999999999999943</v>
      </c>
      <c r="G71" s="5"/>
      <c r="H71" s="5"/>
      <c r="I71" s="5"/>
      <c r="J71" s="99">
        <f t="shared" si="1"/>
        <v>1.6517368421052547</v>
      </c>
    </row>
    <row r="72" spans="1:10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1.45</v>
      </c>
      <c r="E75" s="32">
        <v>1.45</v>
      </c>
      <c r="F75" s="5">
        <f t="shared" si="2"/>
        <v>0</v>
      </c>
      <c r="G75" s="5"/>
      <c r="H75" s="5"/>
      <c r="I75" s="5"/>
      <c r="J75" s="99">
        <f t="shared" si="1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27.59</v>
      </c>
      <c r="E76" s="32">
        <v>28.43</v>
      </c>
      <c r="F76" s="5">
        <f t="shared" si="2"/>
        <v>0.83999999999999986</v>
      </c>
      <c r="G76" s="5"/>
      <c r="H76" s="5"/>
      <c r="I76" s="5"/>
      <c r="J76" s="99">
        <f t="shared" si="1"/>
        <v>12.613263157894735</v>
      </c>
    </row>
    <row r="77" spans="1:10" ht="15.6" thickTop="1" thickBot="1" x14ac:dyDescent="0.35">
      <c r="A77" s="66" t="s">
        <v>114</v>
      </c>
      <c r="B77" s="32"/>
      <c r="C77" s="10"/>
      <c r="D77" s="32">
        <v>10.17</v>
      </c>
      <c r="E77" s="32">
        <v>10.72</v>
      </c>
      <c r="F77" s="5">
        <f t="shared" si="2"/>
        <v>0.55000000000000071</v>
      </c>
      <c r="G77" s="5"/>
      <c r="H77" s="5"/>
      <c r="I77" s="5"/>
      <c r="J77" s="99">
        <f t="shared" si="1"/>
        <v>8.2586842105263276</v>
      </c>
    </row>
    <row r="78" spans="1:10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5.86</v>
      </c>
      <c r="E80" s="32">
        <v>5.95</v>
      </c>
      <c r="F80" s="5">
        <f t="shared" si="2"/>
        <v>8.9999999999999858E-2</v>
      </c>
      <c r="G80" s="5"/>
      <c r="H80" s="5"/>
      <c r="I80" s="5"/>
      <c r="J80" s="99">
        <f t="shared" si="1"/>
        <v>1.3514210526315769</v>
      </c>
    </row>
    <row r="81" spans="1:11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2.34</v>
      </c>
      <c r="E82" s="32">
        <v>2.34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623.67610526315832</v>
      </c>
    </row>
    <row r="83" spans="1:11" x14ac:dyDescent="0.3">
      <c r="A83" s="68" t="s">
        <v>43</v>
      </c>
      <c r="B83" s="32"/>
      <c r="C83" s="10"/>
      <c r="D83" s="32">
        <v>380.95</v>
      </c>
      <c r="E83" s="32">
        <v>387.91</v>
      </c>
      <c r="F83" s="5">
        <f t="shared" si="2"/>
        <v>6.9600000000000364</v>
      </c>
      <c r="G83" s="5"/>
      <c r="H83" s="5"/>
      <c r="I83" s="5"/>
      <c r="J83" s="7">
        <f>+F83*H$5</f>
        <v>25.03874380165302</v>
      </c>
    </row>
    <row r="84" spans="1:11" x14ac:dyDescent="0.3">
      <c r="A84" s="68" t="s">
        <v>44</v>
      </c>
      <c r="B84" s="32"/>
      <c r="C84" s="10"/>
      <c r="D84" s="32">
        <v>377.95</v>
      </c>
      <c r="E84" s="32">
        <v>383.86</v>
      </c>
      <c r="F84" s="5">
        <f t="shared" si="2"/>
        <v>5.910000000000025</v>
      </c>
      <c r="G84" s="33"/>
      <c r="H84" s="5"/>
      <c r="I84" s="5"/>
      <c r="J84" s="7">
        <f t="shared" ref="J84:J147" si="3">+F84*H$5</f>
        <v>21.261347107438105</v>
      </c>
    </row>
    <row r="85" spans="1:11" x14ac:dyDescent="0.3">
      <c r="A85" s="68" t="s">
        <v>118</v>
      </c>
      <c r="B85" s="32"/>
      <c r="C85" s="10"/>
      <c r="D85" s="32">
        <v>521.24</v>
      </c>
      <c r="E85" s="32">
        <v>528.03</v>
      </c>
      <c r="F85" s="5">
        <f t="shared" si="2"/>
        <v>6.7899999999999636</v>
      </c>
      <c r="G85" s="33"/>
      <c r="H85" s="5"/>
      <c r="I85" s="5"/>
      <c r="J85" s="7">
        <f t="shared" si="3"/>
        <v>24.427165289256067</v>
      </c>
    </row>
    <row r="86" spans="1:11" x14ac:dyDescent="0.3">
      <c r="A86" s="68" t="s">
        <v>119</v>
      </c>
      <c r="B86" s="32"/>
      <c r="C86" s="10"/>
      <c r="D86" s="32">
        <v>167.43</v>
      </c>
      <c r="E86" s="32">
        <v>167.43</v>
      </c>
      <c r="F86" s="5">
        <f t="shared" si="2"/>
        <v>0</v>
      </c>
      <c r="G86" s="33"/>
      <c r="H86" s="5"/>
      <c r="I86" s="5"/>
      <c r="J86" s="7">
        <f t="shared" si="3"/>
        <v>0</v>
      </c>
    </row>
    <row r="87" spans="1:11" x14ac:dyDescent="0.3">
      <c r="A87" s="68" t="s">
        <v>45</v>
      </c>
      <c r="B87" s="32"/>
      <c r="C87" s="10"/>
      <c r="D87" s="32">
        <v>284.25</v>
      </c>
      <c r="E87" s="32">
        <v>287.12</v>
      </c>
      <c r="F87" s="5">
        <f t="shared" si="2"/>
        <v>2.8700000000000045</v>
      </c>
      <c r="G87" s="33"/>
      <c r="H87" s="5"/>
      <c r="I87" s="5"/>
      <c r="J87" s="7">
        <f t="shared" si="3"/>
        <v>10.324884297520677</v>
      </c>
    </row>
    <row r="88" spans="1:11" x14ac:dyDescent="0.3">
      <c r="A88" s="68" t="s">
        <v>46</v>
      </c>
      <c r="B88" s="32"/>
      <c r="C88" s="10"/>
      <c r="D88" s="32">
        <v>481.23</v>
      </c>
      <c r="E88" s="32">
        <v>484.54</v>
      </c>
      <c r="F88" s="5">
        <f t="shared" si="2"/>
        <v>3.3100000000000023</v>
      </c>
      <c r="G88" s="33"/>
      <c r="H88" s="5"/>
      <c r="I88" s="5"/>
      <c r="J88" s="7">
        <f t="shared" si="3"/>
        <v>11.907793388429759</v>
      </c>
    </row>
    <row r="89" spans="1:11" x14ac:dyDescent="0.3">
      <c r="A89" s="68" t="s">
        <v>47</v>
      </c>
      <c r="B89" s="32"/>
      <c r="C89" s="10"/>
      <c r="D89" s="32">
        <v>172.8</v>
      </c>
      <c r="E89" s="32">
        <v>180.06</v>
      </c>
      <c r="F89" s="5">
        <f t="shared" si="2"/>
        <v>7.2599999999999909</v>
      </c>
      <c r="G89" s="33"/>
      <c r="H89" s="5"/>
      <c r="I89" s="5"/>
      <c r="J89" s="7">
        <f t="shared" si="3"/>
        <v>26.117999999999967</v>
      </c>
    </row>
    <row r="90" spans="1:11" x14ac:dyDescent="0.3">
      <c r="A90" s="68" t="s">
        <v>48</v>
      </c>
      <c r="B90" s="32"/>
      <c r="C90" s="10"/>
      <c r="D90" s="32">
        <v>459.86</v>
      </c>
      <c r="E90" s="32">
        <v>463.7</v>
      </c>
      <c r="F90" s="5">
        <f t="shared" si="2"/>
        <v>3.839999999999975</v>
      </c>
      <c r="G90" s="33"/>
      <c r="H90" s="5"/>
      <c r="I90" s="5"/>
      <c r="J90" s="7">
        <f t="shared" si="3"/>
        <v>13.814479338842885</v>
      </c>
    </row>
    <row r="91" spans="1:11" x14ac:dyDescent="0.3">
      <c r="A91" s="68" t="s">
        <v>49</v>
      </c>
      <c r="B91" s="32"/>
      <c r="C91" s="10"/>
      <c r="D91" s="32">
        <v>571.86</v>
      </c>
      <c r="E91" s="32">
        <v>580.75</v>
      </c>
      <c r="F91" s="5">
        <f t="shared" si="2"/>
        <v>8.8899999999999864</v>
      </c>
      <c r="G91" s="33"/>
      <c r="H91" s="5"/>
      <c r="I91" s="5"/>
      <c r="J91" s="7">
        <f t="shared" si="3"/>
        <v>31.981958677685899</v>
      </c>
    </row>
    <row r="92" spans="1:11" x14ac:dyDescent="0.3">
      <c r="A92" s="68" t="s">
        <v>50</v>
      </c>
      <c r="B92" s="32"/>
      <c r="C92" s="10"/>
      <c r="D92" s="32">
        <v>741.86</v>
      </c>
      <c r="E92" s="32">
        <v>753.07</v>
      </c>
      <c r="F92" s="5">
        <f t="shared" si="2"/>
        <v>11.210000000000036</v>
      </c>
      <c r="G92" s="33"/>
      <c r="H92" s="5"/>
      <c r="I92" s="5"/>
      <c r="J92" s="7">
        <f t="shared" si="3"/>
        <v>40.328206611570373</v>
      </c>
    </row>
    <row r="93" spans="1:11" x14ac:dyDescent="0.3">
      <c r="A93" s="68" t="s">
        <v>51</v>
      </c>
      <c r="B93" s="32"/>
      <c r="C93" s="10"/>
      <c r="D93" s="32">
        <v>295.54000000000002</v>
      </c>
      <c r="E93" s="32">
        <v>300.64</v>
      </c>
      <c r="F93" s="5">
        <f t="shared" si="2"/>
        <v>5.0999999999999659</v>
      </c>
      <c r="G93" s="33"/>
      <c r="H93" s="5"/>
      <c r="I93" s="5"/>
      <c r="J93" s="7">
        <f t="shared" si="3"/>
        <v>18.347355371900701</v>
      </c>
    </row>
    <row r="94" spans="1:11" x14ac:dyDescent="0.3">
      <c r="A94" s="68" t="s">
        <v>52</v>
      </c>
      <c r="B94" s="32"/>
      <c r="C94" s="10"/>
      <c r="D94" s="32">
        <v>224.93</v>
      </c>
      <c r="E94" s="32">
        <v>229.65</v>
      </c>
      <c r="F94" s="5">
        <f t="shared" si="2"/>
        <v>4.7199999999999989</v>
      </c>
      <c r="G94" s="33"/>
      <c r="H94" s="5"/>
      <c r="I94" s="5"/>
      <c r="J94" s="7">
        <f t="shared" si="3"/>
        <v>16.98029752066115</v>
      </c>
    </row>
    <row r="95" spans="1:11" x14ac:dyDescent="0.3">
      <c r="A95" s="68" t="s">
        <v>120</v>
      </c>
      <c r="B95" s="32"/>
      <c r="C95" s="10"/>
      <c r="D95" s="32">
        <v>905.87</v>
      </c>
      <c r="E95" s="32">
        <v>923.69</v>
      </c>
      <c r="F95" s="5">
        <f t="shared" si="2"/>
        <v>17.82000000000005</v>
      </c>
      <c r="G95" s="33"/>
      <c r="H95" s="5"/>
      <c r="I95" s="5"/>
      <c r="J95" s="7">
        <f t="shared" si="3"/>
        <v>64.107818181818359</v>
      </c>
    </row>
    <row r="96" spans="1:11" x14ac:dyDescent="0.3">
      <c r="A96" s="68" t="s">
        <v>53</v>
      </c>
      <c r="B96" s="32"/>
      <c r="C96" s="10"/>
      <c r="D96" s="32">
        <v>367.6</v>
      </c>
      <c r="E96" s="32">
        <v>372.83</v>
      </c>
      <c r="F96" s="5">
        <f t="shared" si="2"/>
        <v>5.2299999999999613</v>
      </c>
      <c r="G96" s="33"/>
      <c r="H96" s="5"/>
      <c r="I96" s="5"/>
      <c r="J96" s="7">
        <f t="shared" si="3"/>
        <v>18.8150330578511</v>
      </c>
    </row>
    <row r="97" spans="1:10" x14ac:dyDescent="0.3">
      <c r="A97" s="68" t="s">
        <v>121</v>
      </c>
      <c r="B97" s="32"/>
      <c r="C97" s="10"/>
      <c r="D97" s="32">
        <v>233.56</v>
      </c>
      <c r="E97" s="32">
        <v>234.56</v>
      </c>
      <c r="F97" s="5">
        <f t="shared" ref="F97:F151" si="4">+E97-D97</f>
        <v>1</v>
      </c>
      <c r="G97" s="33"/>
      <c r="H97" s="5"/>
      <c r="I97" s="5"/>
      <c r="J97" s="7">
        <f t="shared" si="3"/>
        <v>3.5975206611570245</v>
      </c>
    </row>
    <row r="98" spans="1:10" x14ac:dyDescent="0.3">
      <c r="A98" s="68" t="s">
        <v>54</v>
      </c>
      <c r="B98" s="32"/>
      <c r="C98" s="10"/>
      <c r="D98" s="32">
        <v>224.84</v>
      </c>
      <c r="E98" s="32">
        <v>228.07</v>
      </c>
      <c r="F98" s="5">
        <f t="shared" si="4"/>
        <v>3.2299999999999898</v>
      </c>
      <c r="G98" s="33"/>
      <c r="H98" s="5"/>
      <c r="I98" s="5"/>
      <c r="J98" s="7">
        <f t="shared" si="3"/>
        <v>11.619991735537152</v>
      </c>
    </row>
    <row r="99" spans="1:10" x14ac:dyDescent="0.3">
      <c r="A99" s="68" t="s">
        <v>55</v>
      </c>
      <c r="B99" s="32"/>
      <c r="C99" s="10"/>
      <c r="D99" s="32">
        <v>323.74</v>
      </c>
      <c r="E99" s="32">
        <v>329.52</v>
      </c>
      <c r="F99" s="5">
        <f t="shared" si="4"/>
        <v>5.7799999999999727</v>
      </c>
      <c r="G99" s="33"/>
      <c r="H99" s="5"/>
      <c r="I99" s="5"/>
      <c r="J99" s="7">
        <f t="shared" si="3"/>
        <v>20.793669421487504</v>
      </c>
    </row>
    <row r="100" spans="1:10" x14ac:dyDescent="0.3">
      <c r="A100" s="68" t="s">
        <v>122</v>
      </c>
      <c r="B100" s="32"/>
      <c r="C100" s="10"/>
      <c r="D100" s="32">
        <v>570.41</v>
      </c>
      <c r="E100" s="32">
        <v>587.14</v>
      </c>
      <c r="F100" s="5">
        <f t="shared" si="4"/>
        <v>16.730000000000018</v>
      </c>
      <c r="G100" s="33"/>
      <c r="H100" s="5"/>
      <c r="I100" s="5"/>
      <c r="J100" s="7">
        <f t="shared" si="3"/>
        <v>60.186520661157083</v>
      </c>
    </row>
    <row r="101" spans="1:10" x14ac:dyDescent="0.3">
      <c r="A101" s="68" t="s">
        <v>56</v>
      </c>
      <c r="B101" s="32"/>
      <c r="C101" s="10"/>
      <c r="D101" s="32">
        <v>343.86</v>
      </c>
      <c r="E101" s="32">
        <v>348.85</v>
      </c>
      <c r="F101" s="5">
        <f t="shared" si="4"/>
        <v>4.9900000000000091</v>
      </c>
      <c r="G101" s="33"/>
      <c r="H101" s="5"/>
      <c r="I101" s="5"/>
      <c r="J101" s="7">
        <f t="shared" si="3"/>
        <v>17.951628099173586</v>
      </c>
    </row>
    <row r="102" spans="1:10" x14ac:dyDescent="0.3">
      <c r="A102" s="66" t="s">
        <v>57</v>
      </c>
      <c r="B102" s="32"/>
      <c r="C102" s="10"/>
      <c r="D102" s="32">
        <v>492.47</v>
      </c>
      <c r="E102" s="32">
        <v>499.55</v>
      </c>
      <c r="F102" s="5">
        <f t="shared" si="4"/>
        <v>7.0799999999999841</v>
      </c>
      <c r="G102" s="33"/>
      <c r="H102" s="5"/>
      <c r="I102" s="5"/>
      <c r="J102" s="7">
        <f t="shared" si="3"/>
        <v>25.470446280991677</v>
      </c>
    </row>
    <row r="103" spans="1:10" x14ac:dyDescent="0.3">
      <c r="A103" s="66" t="s">
        <v>58</v>
      </c>
      <c r="B103" s="32"/>
      <c r="C103" s="10"/>
      <c r="D103" s="32">
        <v>6.93</v>
      </c>
      <c r="E103" s="32">
        <v>6.93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0" x14ac:dyDescent="0.3">
      <c r="A104" s="68" t="s">
        <v>59</v>
      </c>
      <c r="B104" s="32"/>
      <c r="C104" s="10"/>
      <c r="D104" s="32">
        <v>1290.23</v>
      </c>
      <c r="E104" s="32">
        <v>1309.6500000000001</v>
      </c>
      <c r="F104" s="5">
        <f t="shared" si="4"/>
        <v>19.420000000000073</v>
      </c>
      <c r="G104" s="33"/>
      <c r="H104" s="5"/>
      <c r="I104" s="5"/>
      <c r="J104" s="7">
        <f t="shared" si="3"/>
        <v>69.863851239669671</v>
      </c>
    </row>
    <row r="105" spans="1:10" x14ac:dyDescent="0.3">
      <c r="A105" s="68" t="s">
        <v>60</v>
      </c>
      <c r="B105" s="32"/>
      <c r="C105" s="10"/>
      <c r="D105" s="32">
        <v>256.42</v>
      </c>
      <c r="E105" s="32">
        <v>262.7</v>
      </c>
      <c r="F105" s="5">
        <f t="shared" si="4"/>
        <v>6.2799999999999727</v>
      </c>
      <c r="G105" s="33"/>
      <c r="H105" s="5"/>
      <c r="I105" s="5"/>
      <c r="J105" s="7">
        <f t="shared" si="3"/>
        <v>22.592429752066018</v>
      </c>
    </row>
    <row r="106" spans="1:10" x14ac:dyDescent="0.3">
      <c r="A106" s="68" t="s">
        <v>61</v>
      </c>
      <c r="B106" s="32"/>
      <c r="C106" s="10"/>
      <c r="D106" s="32">
        <v>301.89</v>
      </c>
      <c r="E106" s="32">
        <v>308.85000000000002</v>
      </c>
      <c r="F106" s="5">
        <f t="shared" si="4"/>
        <v>6.9600000000000364</v>
      </c>
      <c r="G106" s="33"/>
      <c r="H106" s="5"/>
      <c r="I106" s="5"/>
      <c r="J106" s="7">
        <f t="shared" si="3"/>
        <v>25.03874380165302</v>
      </c>
    </row>
    <row r="107" spans="1:10" x14ac:dyDescent="0.3">
      <c r="A107" s="68" t="s">
        <v>62</v>
      </c>
      <c r="B107" s="32"/>
      <c r="C107" s="10"/>
      <c r="D107" s="32">
        <v>863.98</v>
      </c>
      <c r="E107" s="32">
        <v>867.35</v>
      </c>
      <c r="F107" s="5">
        <f t="shared" si="4"/>
        <v>3.3700000000000045</v>
      </c>
      <c r="G107" s="33"/>
      <c r="H107" s="5"/>
      <c r="I107" s="5"/>
      <c r="J107" s="7">
        <f t="shared" si="3"/>
        <v>12.123644628099189</v>
      </c>
    </row>
    <row r="108" spans="1:10" x14ac:dyDescent="0.3">
      <c r="A108" s="68" t="s">
        <v>63</v>
      </c>
      <c r="B108" s="32"/>
      <c r="C108" s="10"/>
      <c r="D108" s="32">
        <v>468.08</v>
      </c>
      <c r="E108" s="32">
        <v>472.38</v>
      </c>
      <c r="F108" s="5">
        <f t="shared" si="4"/>
        <v>4.3000000000000114</v>
      </c>
      <c r="G108" s="33"/>
      <c r="H108" s="5"/>
      <c r="I108" s="5"/>
      <c r="J108" s="7">
        <f t="shared" si="3"/>
        <v>15.469338842975246</v>
      </c>
    </row>
    <row r="109" spans="1:10" x14ac:dyDescent="0.3">
      <c r="A109" s="68" t="s">
        <v>123</v>
      </c>
      <c r="B109" s="32"/>
      <c r="C109" s="10"/>
      <c r="D109" s="32">
        <v>345.8</v>
      </c>
      <c r="E109" s="32">
        <v>361.59</v>
      </c>
      <c r="F109" s="5">
        <f t="shared" si="4"/>
        <v>15.789999999999964</v>
      </c>
      <c r="G109" s="33"/>
      <c r="H109" s="5"/>
      <c r="I109" s="5"/>
      <c r="J109" s="7">
        <f t="shared" si="3"/>
        <v>56.804851239669283</v>
      </c>
    </row>
    <row r="110" spans="1:10" x14ac:dyDescent="0.3">
      <c r="A110" s="68" t="s">
        <v>64</v>
      </c>
      <c r="B110" s="32"/>
      <c r="C110" s="10"/>
      <c r="D110" s="32">
        <v>238.44</v>
      </c>
      <c r="E110" s="32">
        <v>247.21</v>
      </c>
      <c r="F110" s="5">
        <f t="shared" si="4"/>
        <v>8.7700000000000102</v>
      </c>
      <c r="G110" s="33"/>
      <c r="H110" s="5"/>
      <c r="I110" s="5"/>
      <c r="J110" s="7">
        <f t="shared" si="3"/>
        <v>31.550256198347142</v>
      </c>
    </row>
    <row r="111" spans="1:10" x14ac:dyDescent="0.3">
      <c r="A111" s="68" t="s">
        <v>65</v>
      </c>
      <c r="B111" s="32"/>
      <c r="C111" s="10"/>
      <c r="D111" s="32">
        <v>519.86</v>
      </c>
      <c r="E111" s="32">
        <v>521.21</v>
      </c>
      <c r="F111" s="5">
        <f t="shared" si="4"/>
        <v>1.3500000000000227</v>
      </c>
      <c r="G111" s="33"/>
      <c r="H111" s="5"/>
      <c r="I111" s="5"/>
      <c r="J111" s="7">
        <f t="shared" si="3"/>
        <v>4.8566528925620647</v>
      </c>
    </row>
    <row r="112" spans="1:10" x14ac:dyDescent="0.3">
      <c r="A112" s="68" t="s">
        <v>66</v>
      </c>
      <c r="B112" s="32"/>
      <c r="C112" s="10"/>
      <c r="D112" s="32">
        <v>212.79</v>
      </c>
      <c r="E112" s="32">
        <v>225.26</v>
      </c>
      <c r="F112" s="5">
        <f t="shared" si="4"/>
        <v>12.469999999999999</v>
      </c>
      <c r="G112" s="33"/>
      <c r="H112" s="5"/>
      <c r="I112" s="5"/>
      <c r="J112" s="7">
        <f t="shared" si="3"/>
        <v>44.861082644628091</v>
      </c>
    </row>
    <row r="113" spans="1:10" x14ac:dyDescent="0.3">
      <c r="A113" s="68" t="s">
        <v>124</v>
      </c>
      <c r="B113" s="32"/>
      <c r="C113" s="10"/>
      <c r="D113" s="32">
        <v>119.84</v>
      </c>
      <c r="E113" s="32">
        <v>121.8</v>
      </c>
      <c r="F113" s="5">
        <f t="shared" si="4"/>
        <v>1.9599999999999937</v>
      </c>
      <c r="G113" s="33"/>
      <c r="H113" s="5"/>
      <c r="I113" s="5"/>
      <c r="J113" s="7">
        <f t="shared" si="3"/>
        <v>7.0511404958677453</v>
      </c>
    </row>
    <row r="114" spans="1:10" x14ac:dyDescent="0.3">
      <c r="A114" s="68" t="s">
        <v>67</v>
      </c>
      <c r="B114" s="32"/>
      <c r="C114" s="10"/>
      <c r="D114" s="32">
        <v>243.85</v>
      </c>
      <c r="E114" s="32">
        <v>249.24</v>
      </c>
      <c r="F114" s="5">
        <f t="shared" si="4"/>
        <v>5.3900000000000148</v>
      </c>
      <c r="G114" s="33"/>
      <c r="H114" s="5"/>
      <c r="I114" s="5"/>
      <c r="J114" s="7">
        <f t="shared" si="3"/>
        <v>19.390636363636414</v>
      </c>
    </row>
    <row r="115" spans="1:10" x14ac:dyDescent="0.3">
      <c r="A115" s="51" t="s">
        <v>68</v>
      </c>
      <c r="B115" s="32"/>
      <c r="C115" s="51"/>
      <c r="D115" s="9">
        <v>441.02</v>
      </c>
      <c r="E115" s="9">
        <v>442.03</v>
      </c>
      <c r="F115" s="5">
        <f t="shared" si="4"/>
        <v>1.0099999999999909</v>
      </c>
      <c r="G115" s="33"/>
      <c r="H115" s="5"/>
      <c r="I115" s="5"/>
      <c r="J115" s="7">
        <f t="shared" si="3"/>
        <v>3.6334958677685623</v>
      </c>
    </row>
    <row r="116" spans="1:10" x14ac:dyDescent="0.3">
      <c r="A116" s="68" t="s">
        <v>125</v>
      </c>
      <c r="B116" s="32"/>
      <c r="C116" s="10"/>
      <c r="D116" s="32">
        <v>537.39</v>
      </c>
      <c r="E116" s="32">
        <v>547.15</v>
      </c>
      <c r="F116" s="5">
        <f t="shared" si="4"/>
        <v>9.7599999999999909</v>
      </c>
      <c r="G116" s="33"/>
      <c r="H116" s="5"/>
      <c r="I116" s="5"/>
      <c r="J116" s="7">
        <f t="shared" si="3"/>
        <v>35.111801652892524</v>
      </c>
    </row>
    <row r="117" spans="1:10" x14ac:dyDescent="0.3">
      <c r="A117" s="68" t="s">
        <v>126</v>
      </c>
      <c r="B117" s="9"/>
      <c r="C117" s="10"/>
      <c r="D117" s="32">
        <v>215.96</v>
      </c>
      <c r="E117" s="32">
        <v>218.48</v>
      </c>
      <c r="F117" s="5">
        <f t="shared" si="4"/>
        <v>2.5199999999999818</v>
      </c>
      <c r="G117" s="33"/>
      <c r="H117" s="5"/>
      <c r="I117" s="5"/>
      <c r="J117" s="7">
        <f t="shared" si="3"/>
        <v>9.0657520661156372</v>
      </c>
    </row>
    <row r="118" spans="1:10" x14ac:dyDescent="0.3">
      <c r="A118" s="68" t="s">
        <v>69</v>
      </c>
      <c r="B118" s="32"/>
      <c r="C118" s="10"/>
      <c r="D118" s="32">
        <v>219.22</v>
      </c>
      <c r="E118" s="32">
        <v>224.56</v>
      </c>
      <c r="F118" s="5">
        <f t="shared" si="4"/>
        <v>5.3400000000000034</v>
      </c>
      <c r="G118" s="33"/>
      <c r="H118" s="5"/>
      <c r="I118" s="5"/>
      <c r="J118" s="7">
        <f t="shared" si="3"/>
        <v>19.210760330578523</v>
      </c>
    </row>
    <row r="119" spans="1:10" x14ac:dyDescent="0.3">
      <c r="A119" s="68" t="s">
        <v>127</v>
      </c>
      <c r="B119" s="32"/>
      <c r="C119" s="10"/>
      <c r="D119" s="32">
        <v>560.01</v>
      </c>
      <c r="E119" s="32">
        <v>561.95000000000005</v>
      </c>
      <c r="F119" s="5">
        <f t="shared" si="4"/>
        <v>1.9400000000000546</v>
      </c>
      <c r="G119" s="33"/>
      <c r="H119" s="5"/>
      <c r="I119" s="5"/>
      <c r="J119" s="7">
        <f t="shared" si="3"/>
        <v>6.9791900826448234</v>
      </c>
    </row>
    <row r="120" spans="1:10" x14ac:dyDescent="0.3">
      <c r="A120" s="68" t="s">
        <v>128</v>
      </c>
      <c r="B120" s="32"/>
      <c r="C120" s="10"/>
      <c r="D120" s="32">
        <v>517.95000000000005</v>
      </c>
      <c r="E120" s="32">
        <v>525.54999999999995</v>
      </c>
      <c r="F120" s="5">
        <f t="shared" si="4"/>
        <v>7.5999999999999091</v>
      </c>
      <c r="G120" s="33"/>
      <c r="H120" s="5"/>
      <c r="I120" s="5"/>
      <c r="J120" s="7">
        <f t="shared" si="3"/>
        <v>27.341157024793059</v>
      </c>
    </row>
    <row r="121" spans="1:10" x14ac:dyDescent="0.3">
      <c r="A121" s="68" t="s">
        <v>129</v>
      </c>
      <c r="B121" s="32"/>
      <c r="C121" s="10"/>
      <c r="D121" s="32">
        <v>313.16000000000003</v>
      </c>
      <c r="E121" s="32">
        <v>317.47000000000003</v>
      </c>
      <c r="F121" s="5">
        <f t="shared" si="4"/>
        <v>4.3100000000000023</v>
      </c>
      <c r="G121" s="33"/>
      <c r="H121" s="5"/>
      <c r="I121" s="5"/>
      <c r="J121" s="7">
        <f t="shared" si="3"/>
        <v>15.505314049586783</v>
      </c>
    </row>
    <row r="122" spans="1:10" x14ac:dyDescent="0.3">
      <c r="A122" s="68" t="s">
        <v>70</v>
      </c>
      <c r="B122" s="32"/>
      <c r="C122" s="10"/>
      <c r="D122" s="32">
        <v>150.9</v>
      </c>
      <c r="E122" s="32">
        <v>150.9</v>
      </c>
      <c r="F122" s="5">
        <f t="shared" si="4"/>
        <v>0</v>
      </c>
      <c r="G122" s="33"/>
      <c r="H122" s="5"/>
      <c r="I122" s="5"/>
      <c r="J122" s="7">
        <f t="shared" si="3"/>
        <v>0</v>
      </c>
    </row>
    <row r="123" spans="1:10" x14ac:dyDescent="0.3">
      <c r="A123" s="68" t="s">
        <v>71</v>
      </c>
      <c r="B123" s="32"/>
      <c r="C123" s="10"/>
      <c r="D123" s="32">
        <v>416.56</v>
      </c>
      <c r="E123" s="32">
        <v>421.78</v>
      </c>
      <c r="F123" s="5">
        <f t="shared" si="4"/>
        <v>5.2199999999999704</v>
      </c>
      <c r="G123" s="33"/>
      <c r="H123" s="5"/>
      <c r="I123" s="5"/>
      <c r="J123" s="7">
        <f t="shared" si="3"/>
        <v>18.779057851239561</v>
      </c>
    </row>
    <row r="124" spans="1:10" x14ac:dyDescent="0.3">
      <c r="A124" s="68" t="s">
        <v>130</v>
      </c>
      <c r="B124" s="32"/>
      <c r="C124" s="10"/>
      <c r="D124" s="32">
        <v>202.45</v>
      </c>
      <c r="E124" s="32">
        <v>203.45</v>
      </c>
      <c r="F124" s="5">
        <f t="shared" si="4"/>
        <v>1</v>
      </c>
      <c r="G124" s="33"/>
      <c r="H124" s="5"/>
      <c r="I124" s="5"/>
      <c r="J124" s="7">
        <f t="shared" si="3"/>
        <v>3.5975206611570245</v>
      </c>
    </row>
    <row r="125" spans="1:10" x14ac:dyDescent="0.3">
      <c r="A125" s="68" t="s">
        <v>131</v>
      </c>
      <c r="B125" s="32"/>
      <c r="C125" s="10"/>
      <c r="D125" s="32">
        <v>106.83</v>
      </c>
      <c r="E125" s="32">
        <v>109.47</v>
      </c>
      <c r="F125" s="5">
        <f t="shared" si="4"/>
        <v>2.6400000000000006</v>
      </c>
      <c r="G125" s="33"/>
      <c r="H125" s="5"/>
      <c r="I125" s="5"/>
      <c r="J125" s="7">
        <f t="shared" si="3"/>
        <v>9.4974545454545467</v>
      </c>
    </row>
    <row r="126" spans="1:10" x14ac:dyDescent="0.3">
      <c r="A126" s="68" t="s">
        <v>72</v>
      </c>
      <c r="B126" s="32"/>
      <c r="C126" s="10"/>
      <c r="D126" s="32">
        <v>150.9</v>
      </c>
      <c r="E126" s="32">
        <v>150.9</v>
      </c>
      <c r="F126" s="5">
        <f t="shared" si="4"/>
        <v>0</v>
      </c>
      <c r="G126" s="33"/>
      <c r="H126" s="5"/>
      <c r="I126" s="5"/>
      <c r="J126" s="7">
        <f t="shared" si="3"/>
        <v>0</v>
      </c>
    </row>
    <row r="127" spans="1:10" x14ac:dyDescent="0.3">
      <c r="A127" s="68" t="s">
        <v>73</v>
      </c>
      <c r="B127" s="32"/>
      <c r="C127" s="10"/>
      <c r="D127" s="32">
        <v>727.68</v>
      </c>
      <c r="E127" s="32">
        <v>737.98</v>
      </c>
      <c r="F127" s="5">
        <f t="shared" si="4"/>
        <v>10.300000000000068</v>
      </c>
      <c r="G127" s="33"/>
      <c r="H127" s="5"/>
      <c r="I127" s="5"/>
      <c r="J127" s="7">
        <f t="shared" si="3"/>
        <v>37.054462809917595</v>
      </c>
    </row>
    <row r="128" spans="1:10" x14ac:dyDescent="0.3">
      <c r="A128" s="68" t="s">
        <v>74</v>
      </c>
      <c r="B128" s="32"/>
      <c r="C128" s="10"/>
      <c r="D128" s="32">
        <v>436.26</v>
      </c>
      <c r="E128" s="32">
        <v>441.44</v>
      </c>
      <c r="F128" s="5">
        <f t="shared" si="4"/>
        <v>5.1800000000000068</v>
      </c>
      <c r="G128" s="33"/>
      <c r="H128" s="5"/>
      <c r="I128" s="5"/>
      <c r="J128" s="7">
        <f t="shared" si="3"/>
        <v>18.635157024793411</v>
      </c>
    </row>
    <row r="129" spans="1:10" x14ac:dyDescent="0.3">
      <c r="A129" s="68" t="s">
        <v>132</v>
      </c>
      <c r="B129" s="32"/>
      <c r="C129" s="10"/>
      <c r="D129" s="32">
        <v>116.5</v>
      </c>
      <c r="E129" s="32">
        <v>121.76</v>
      </c>
      <c r="F129" s="5">
        <f t="shared" si="4"/>
        <v>5.2600000000000051</v>
      </c>
      <c r="G129" s="33"/>
      <c r="H129" s="5"/>
      <c r="I129" s="5"/>
      <c r="J129" s="7">
        <f t="shared" si="3"/>
        <v>18.922958677685969</v>
      </c>
    </row>
    <row r="130" spans="1:10" x14ac:dyDescent="0.3">
      <c r="A130" s="68" t="s">
        <v>133</v>
      </c>
      <c r="B130" s="32"/>
      <c r="C130" s="10"/>
      <c r="D130" s="32">
        <v>199.02</v>
      </c>
      <c r="E130" s="32">
        <v>200.01</v>
      </c>
      <c r="F130" s="5">
        <f t="shared" si="4"/>
        <v>0.98999999999998067</v>
      </c>
      <c r="G130" s="33"/>
      <c r="H130" s="5"/>
      <c r="I130" s="5"/>
      <c r="J130" s="7">
        <f t="shared" si="3"/>
        <v>3.5615454545453846</v>
      </c>
    </row>
    <row r="131" spans="1:10" x14ac:dyDescent="0.3">
      <c r="A131" s="68" t="s">
        <v>75</v>
      </c>
      <c r="B131" s="32"/>
      <c r="C131" s="10"/>
      <c r="D131" s="32">
        <v>259.32</v>
      </c>
      <c r="E131" s="32">
        <v>263.42</v>
      </c>
      <c r="F131" s="5">
        <f t="shared" si="4"/>
        <v>4.1000000000000227</v>
      </c>
      <c r="G131" s="33"/>
      <c r="H131" s="5"/>
      <c r="I131" s="5"/>
      <c r="J131" s="7">
        <f t="shared" si="3"/>
        <v>14.749834710743881</v>
      </c>
    </row>
    <row r="132" spans="1:10" x14ac:dyDescent="0.3">
      <c r="A132" s="68" t="s">
        <v>134</v>
      </c>
      <c r="B132" s="32"/>
      <c r="C132" s="10"/>
      <c r="D132" s="32">
        <v>287.83999999999997</v>
      </c>
      <c r="E132" s="32">
        <v>317.12</v>
      </c>
      <c r="F132" s="5">
        <f t="shared" si="4"/>
        <v>29.28000000000003</v>
      </c>
      <c r="G132" s="33"/>
      <c r="H132" s="5"/>
      <c r="I132" s="5"/>
      <c r="J132" s="7">
        <f t="shared" si="3"/>
        <v>105.33540495867778</v>
      </c>
    </row>
    <row r="133" spans="1:10" x14ac:dyDescent="0.3">
      <c r="A133" s="68" t="s">
        <v>135</v>
      </c>
      <c r="B133" s="32"/>
      <c r="C133" s="10"/>
      <c r="D133" s="32">
        <v>299.45</v>
      </c>
      <c r="E133" s="32">
        <v>302.20999999999998</v>
      </c>
      <c r="F133" s="5">
        <f t="shared" si="4"/>
        <v>2.7599999999999909</v>
      </c>
      <c r="G133" s="33"/>
      <c r="H133" s="5"/>
      <c r="I133" s="5"/>
      <c r="J133" s="7">
        <f t="shared" si="3"/>
        <v>9.9291570247933549</v>
      </c>
    </row>
    <row r="134" spans="1:10" x14ac:dyDescent="0.3">
      <c r="A134" s="68" t="s">
        <v>76</v>
      </c>
      <c r="B134" s="32"/>
      <c r="C134" s="10"/>
      <c r="D134" s="32">
        <v>92.24</v>
      </c>
      <c r="E134" s="32">
        <v>93.92</v>
      </c>
      <c r="F134" s="5">
        <f t="shared" si="4"/>
        <v>1.6800000000000068</v>
      </c>
      <c r="G134" s="33"/>
      <c r="H134" s="5"/>
      <c r="I134" s="5"/>
      <c r="J134" s="7">
        <f t="shared" si="3"/>
        <v>6.0438347107438259</v>
      </c>
    </row>
    <row r="135" spans="1:10" x14ac:dyDescent="0.3">
      <c r="A135" s="68" t="s">
        <v>136</v>
      </c>
      <c r="B135" s="32"/>
      <c r="C135" s="10"/>
      <c r="D135" s="32">
        <v>566.83000000000004</v>
      </c>
      <c r="E135" s="32">
        <v>578.63</v>
      </c>
      <c r="F135" s="5">
        <f t="shared" si="4"/>
        <v>11.799999999999955</v>
      </c>
      <c r="G135" s="33"/>
      <c r="H135" s="5"/>
      <c r="I135" s="5"/>
      <c r="J135" s="7">
        <f t="shared" si="3"/>
        <v>42.450743801652727</v>
      </c>
    </row>
    <row r="136" spans="1:10" x14ac:dyDescent="0.3">
      <c r="A136" s="68" t="s">
        <v>137</v>
      </c>
      <c r="B136" s="32"/>
      <c r="C136" s="10"/>
      <c r="D136" s="32">
        <v>224.86</v>
      </c>
      <c r="E136" s="32">
        <v>226.67</v>
      </c>
      <c r="F136" s="5">
        <f t="shared" si="4"/>
        <v>1.8099999999999739</v>
      </c>
      <c r="G136" s="33"/>
      <c r="H136" s="5"/>
      <c r="I136" s="5"/>
      <c r="J136" s="7">
        <f t="shared" si="3"/>
        <v>6.51151239669412</v>
      </c>
    </row>
    <row r="137" spans="1:10" x14ac:dyDescent="0.3">
      <c r="A137" s="68" t="s">
        <v>77</v>
      </c>
      <c r="B137" s="32"/>
      <c r="C137" s="10"/>
      <c r="D137" s="32">
        <v>358.56</v>
      </c>
      <c r="E137" s="32">
        <v>362.65</v>
      </c>
      <c r="F137" s="5">
        <f t="shared" si="4"/>
        <v>4.089999999999975</v>
      </c>
      <c r="G137" s="33"/>
      <c r="H137" s="5"/>
      <c r="I137" s="5"/>
      <c r="J137" s="7">
        <f t="shared" si="3"/>
        <v>14.71385950413214</v>
      </c>
    </row>
    <row r="138" spans="1:10" x14ac:dyDescent="0.3">
      <c r="A138" s="68" t="s">
        <v>138</v>
      </c>
      <c r="B138" s="32"/>
      <c r="C138" s="10"/>
      <c r="D138" s="32">
        <v>512.98</v>
      </c>
      <c r="E138" s="32">
        <v>519.92999999999995</v>
      </c>
      <c r="F138" s="5">
        <f t="shared" si="4"/>
        <v>6.9499999999999318</v>
      </c>
      <c r="G138" s="33"/>
      <c r="H138" s="5"/>
      <c r="I138" s="5"/>
      <c r="J138" s="7">
        <f t="shared" si="3"/>
        <v>25.002768595041076</v>
      </c>
    </row>
    <row r="139" spans="1:10" x14ac:dyDescent="0.3">
      <c r="A139" s="68" t="s">
        <v>78</v>
      </c>
      <c r="B139" s="32"/>
      <c r="C139" s="10"/>
      <c r="D139" s="32">
        <v>615.29999999999995</v>
      </c>
      <c r="E139" s="32">
        <v>627.75</v>
      </c>
      <c r="F139" s="5">
        <f t="shared" si="4"/>
        <v>12.450000000000045</v>
      </c>
      <c r="G139" s="33"/>
      <c r="H139" s="5"/>
      <c r="I139" s="5"/>
      <c r="J139" s="7">
        <f t="shared" si="3"/>
        <v>44.789132231405119</v>
      </c>
    </row>
    <row r="140" spans="1:10" x14ac:dyDescent="0.3">
      <c r="A140" s="68" t="s">
        <v>79</v>
      </c>
      <c r="B140" s="32"/>
      <c r="C140" s="10"/>
      <c r="D140" s="32">
        <v>246.24</v>
      </c>
      <c r="E140" s="32">
        <v>249.55</v>
      </c>
      <c r="F140" s="5">
        <f t="shared" si="4"/>
        <v>3.3100000000000023</v>
      </c>
      <c r="G140" s="33"/>
      <c r="H140" s="5"/>
      <c r="I140" s="5"/>
      <c r="J140" s="7">
        <f t="shared" si="3"/>
        <v>11.907793388429759</v>
      </c>
    </row>
    <row r="141" spans="1:10" x14ac:dyDescent="0.3">
      <c r="A141" s="68" t="s">
        <v>80</v>
      </c>
      <c r="B141" s="32"/>
      <c r="C141" s="10"/>
      <c r="D141" s="32">
        <v>289.8</v>
      </c>
      <c r="E141" s="32">
        <v>293.32</v>
      </c>
      <c r="F141" s="5">
        <f t="shared" si="4"/>
        <v>3.5199999999999818</v>
      </c>
      <c r="G141" s="33"/>
      <c r="H141" s="5"/>
      <c r="I141" s="5"/>
      <c r="J141" s="7">
        <f t="shared" si="3"/>
        <v>12.663272727272661</v>
      </c>
    </row>
    <row r="142" spans="1:10" x14ac:dyDescent="0.3">
      <c r="A142" s="68" t="s">
        <v>81</v>
      </c>
      <c r="B142" s="32"/>
      <c r="C142" s="10"/>
      <c r="D142" s="32">
        <v>218.27</v>
      </c>
      <c r="E142" s="32">
        <v>218.27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0" x14ac:dyDescent="0.3">
      <c r="A143" s="68" t="s">
        <v>139</v>
      </c>
      <c r="B143" s="32"/>
      <c r="C143" s="10"/>
      <c r="D143" s="32">
        <v>400.98</v>
      </c>
      <c r="E143" s="32">
        <v>401.57</v>
      </c>
      <c r="F143" s="5">
        <f t="shared" si="4"/>
        <v>0.58999999999997499</v>
      </c>
      <c r="G143" s="33"/>
      <c r="H143" s="5"/>
      <c r="I143" s="5"/>
      <c r="J143" s="7">
        <f t="shared" si="3"/>
        <v>2.1225371900825545</v>
      </c>
    </row>
    <row r="144" spans="1:10" x14ac:dyDescent="0.3">
      <c r="A144" s="68" t="s">
        <v>82</v>
      </c>
      <c r="B144" s="32"/>
      <c r="C144" s="10"/>
      <c r="D144" s="32">
        <v>317.88</v>
      </c>
      <c r="E144" s="32">
        <v>321.29000000000002</v>
      </c>
      <c r="F144" s="5">
        <f t="shared" si="4"/>
        <v>3.410000000000025</v>
      </c>
      <c r="G144" s="33"/>
      <c r="H144" s="5"/>
      <c r="I144" s="5"/>
      <c r="J144" s="7">
        <f t="shared" si="3"/>
        <v>12.267545454545543</v>
      </c>
    </row>
    <row r="145" spans="1:13" x14ac:dyDescent="0.3">
      <c r="A145" s="68" t="s">
        <v>140</v>
      </c>
      <c r="B145" s="32"/>
      <c r="C145" s="10"/>
      <c r="D145" s="32">
        <v>208.87</v>
      </c>
      <c r="E145" s="32">
        <v>208.87</v>
      </c>
      <c r="F145" s="5">
        <f t="shared" si="4"/>
        <v>0</v>
      </c>
      <c r="G145" s="33"/>
      <c r="H145" s="5"/>
      <c r="I145" s="5"/>
      <c r="J145" s="7">
        <f t="shared" si="3"/>
        <v>0</v>
      </c>
    </row>
    <row r="146" spans="1:13" x14ac:dyDescent="0.3">
      <c r="A146" s="68" t="s">
        <v>141</v>
      </c>
      <c r="B146" s="32"/>
      <c r="C146" s="10"/>
      <c r="D146" s="32">
        <v>181.45</v>
      </c>
      <c r="E146" s="32">
        <v>183.79</v>
      </c>
      <c r="F146" s="5">
        <f t="shared" si="4"/>
        <v>2.3400000000000034</v>
      </c>
      <c r="G146" s="33"/>
      <c r="H146" s="5"/>
      <c r="I146" s="5"/>
      <c r="J146" s="7">
        <f t="shared" si="3"/>
        <v>8.4181983471074489</v>
      </c>
    </row>
    <row r="147" spans="1:13" x14ac:dyDescent="0.3">
      <c r="A147" s="68" t="s">
        <v>142</v>
      </c>
      <c r="B147" s="32"/>
      <c r="C147" s="10"/>
      <c r="D147" s="32">
        <v>671.45</v>
      </c>
      <c r="E147" s="32">
        <v>680.41</v>
      </c>
      <c r="F147" s="5">
        <f t="shared" si="4"/>
        <v>8.9599999999999227</v>
      </c>
      <c r="G147" s="33"/>
      <c r="H147" s="5"/>
      <c r="I147" s="5"/>
      <c r="J147" s="7">
        <f t="shared" si="3"/>
        <v>32.233785123966662</v>
      </c>
    </row>
    <row r="148" spans="1:13" x14ac:dyDescent="0.3">
      <c r="A148" s="68" t="s">
        <v>143</v>
      </c>
      <c r="B148" s="32"/>
      <c r="C148" s="10"/>
      <c r="D148" s="32">
        <v>305.12</v>
      </c>
      <c r="E148" s="32">
        <v>315.87</v>
      </c>
      <c r="F148" s="5">
        <f t="shared" si="4"/>
        <v>10.75</v>
      </c>
      <c r="G148" s="33"/>
      <c r="H148" s="5"/>
      <c r="I148" s="5"/>
      <c r="J148" s="7">
        <f t="shared" ref="J148:J151" si="5">+F148*H$5</f>
        <v>38.673347107438012</v>
      </c>
    </row>
    <row r="149" spans="1:13" x14ac:dyDescent="0.3">
      <c r="A149" s="68" t="s">
        <v>83</v>
      </c>
      <c r="B149" s="32"/>
      <c r="C149" s="10"/>
      <c r="D149" s="32">
        <v>286.87</v>
      </c>
      <c r="E149" s="32">
        <v>287.29000000000002</v>
      </c>
      <c r="F149" s="5">
        <f t="shared" si="4"/>
        <v>0.42000000000001592</v>
      </c>
      <c r="G149" s="33"/>
      <c r="H149" s="5"/>
      <c r="I149" s="5"/>
      <c r="J149" s="7">
        <f t="shared" si="5"/>
        <v>1.5109586776860076</v>
      </c>
    </row>
    <row r="150" spans="1:13" x14ac:dyDescent="0.3">
      <c r="A150" s="68" t="s">
        <v>144</v>
      </c>
      <c r="B150" s="32"/>
      <c r="C150" s="10"/>
      <c r="D150" s="32">
        <v>1387.45</v>
      </c>
      <c r="E150" s="32">
        <v>1410.29</v>
      </c>
      <c r="F150" s="5">
        <f t="shared" si="4"/>
        <v>22.839999999999918</v>
      </c>
      <c r="G150" s="33"/>
      <c r="H150" s="5"/>
      <c r="I150" s="5"/>
      <c r="J150" s="7">
        <f t="shared" si="5"/>
        <v>82.16737190082614</v>
      </c>
    </row>
    <row r="151" spans="1:13" x14ac:dyDescent="0.3">
      <c r="A151" s="68" t="s">
        <v>145</v>
      </c>
      <c r="B151" s="32"/>
      <c r="C151" s="10"/>
      <c r="D151" s="32">
        <v>705.89</v>
      </c>
      <c r="E151" s="32">
        <v>711.48</v>
      </c>
      <c r="F151" s="5">
        <f t="shared" si="4"/>
        <v>5.5900000000000318</v>
      </c>
      <c r="G151" s="33"/>
      <c r="H151" s="5"/>
      <c r="I151" s="5"/>
      <c r="J151" s="7">
        <f t="shared" si="5"/>
        <v>20.110140495867881</v>
      </c>
    </row>
    <row r="152" spans="1:13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2114.8484193127451</v>
      </c>
      <c r="K152" s="56">
        <f>SUM(J83:J151)</f>
        <v>1491.1723140495862</v>
      </c>
      <c r="M152">
        <v>1689</v>
      </c>
    </row>
    <row r="153" spans="1:13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2114.8484193127451</v>
      </c>
      <c r="K153" s="91">
        <f>SUM(K14:K152)</f>
        <v>2114.8484193127447</v>
      </c>
    </row>
    <row r="154" spans="1:13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3" x14ac:dyDescent="0.3">
      <c r="A155" s="73" t="s">
        <v>7</v>
      </c>
    </row>
    <row r="156" spans="1:13" x14ac:dyDescent="0.3">
      <c r="A156" s="73" t="s">
        <v>84</v>
      </c>
      <c r="G156" s="74" t="s">
        <v>307</v>
      </c>
    </row>
  </sheetData>
  <mergeCells count="23"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  <mergeCell ref="I27:I31"/>
    <mergeCell ref="B27:C31"/>
    <mergeCell ref="D27:D31"/>
    <mergeCell ref="E27:E31"/>
    <mergeCell ref="F27:F31"/>
    <mergeCell ref="G27:G31"/>
    <mergeCell ref="H27:H31"/>
  </mergeCells>
  <pageMargins left="0.42" right="0.35433070866141736" top="0.43307086614173229" bottom="0.74803149606299213" header="0.31496062992125984" footer="0.31496062992125984"/>
  <pageSetup paperSize="9" scale="80" orientation="portrait" horizontalDpi="0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6"/>
  <sheetViews>
    <sheetView workbookViewId="0">
      <selection sqref="A1:M156"/>
    </sheetView>
  </sheetViews>
  <sheetFormatPr baseColWidth="10" defaultRowHeight="14.4" x14ac:dyDescent="0.3"/>
  <cols>
    <col min="2" max="2" width="27" customWidth="1"/>
    <col min="3" max="3" width="6.109375" customWidth="1"/>
    <col min="4" max="4" width="12" customWidth="1"/>
    <col min="5" max="5" width="14.88671875" customWidth="1"/>
    <col min="9" max="9" width="1.109375" customWidth="1"/>
  </cols>
  <sheetData>
    <row r="1" spans="1:10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572</v>
      </c>
      <c r="G2" s="10">
        <v>38</v>
      </c>
      <c r="H2" s="10">
        <f>+F2/G2</f>
        <v>15.052631578947368</v>
      </c>
    </row>
    <row r="3" spans="1:10" x14ac:dyDescent="0.3">
      <c r="D3" s="122" t="s">
        <v>192</v>
      </c>
      <c r="E3" s="122">
        <v>16498</v>
      </c>
      <c r="F3" s="155">
        <v>14.5</v>
      </c>
      <c r="G3" s="10">
        <v>5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1757.7</v>
      </c>
      <c r="G4" s="10">
        <v>484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47" t="s">
        <v>220</v>
      </c>
      <c r="F5" s="122">
        <f>+F4+F3</f>
        <v>1772.2</v>
      </c>
      <c r="G5" s="122">
        <f>+G4+G3</f>
        <v>489</v>
      </c>
      <c r="H5" s="10">
        <f>+F5/G5</f>
        <v>3.6241308793456035</v>
      </c>
    </row>
    <row r="6" spans="1:10" x14ac:dyDescent="0.3">
      <c r="A6" s="15" t="s">
        <v>308</v>
      </c>
      <c r="B6" s="15"/>
      <c r="C6" s="15"/>
      <c r="D6" s="15"/>
      <c r="E6" s="15"/>
      <c r="F6" s="15">
        <f>+F2+F3+F4</f>
        <v>2344.1999999999998</v>
      </c>
      <c r="G6" s="15">
        <f>+G2+G3+G4</f>
        <v>527</v>
      </c>
      <c r="J6" s="138" t="s">
        <v>189</v>
      </c>
    </row>
    <row r="7" spans="1:10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15.052631578947368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3.6241308793456035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150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7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37.481052631579082</v>
      </c>
      <c r="H14" s="98"/>
      <c r="I14" s="98"/>
      <c r="J14" s="99">
        <v>10</v>
      </c>
    </row>
    <row r="15" spans="1:10" ht="15.6" thickTop="1" thickBot="1" x14ac:dyDescent="0.35">
      <c r="A15" s="104" t="s">
        <v>9</v>
      </c>
      <c r="B15" s="146" t="s">
        <v>214</v>
      </c>
      <c r="C15" s="157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13</v>
      </c>
    </row>
    <row r="16" spans="1:10" ht="15.6" thickTop="1" thickBot="1" x14ac:dyDescent="0.35">
      <c r="A16" s="104" t="s">
        <v>13</v>
      </c>
      <c r="B16" s="146" t="s">
        <v>215</v>
      </c>
      <c r="C16" s="157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10</v>
      </c>
    </row>
    <row r="17" spans="1:12" ht="15.6" thickTop="1" thickBot="1" x14ac:dyDescent="0.35">
      <c r="A17" s="103" t="s">
        <v>86</v>
      </c>
      <c r="B17" s="209" t="s">
        <v>212</v>
      </c>
      <c r="C17" s="210"/>
      <c r="D17" s="220">
        <v>270.52</v>
      </c>
      <c r="E17" s="220">
        <v>273.01</v>
      </c>
      <c r="F17" s="220">
        <f>+E17-D17</f>
        <v>2.4900000000000091</v>
      </c>
      <c r="G17" s="221"/>
      <c r="H17" s="102"/>
      <c r="I17" s="102"/>
      <c r="J17" s="99">
        <v>10</v>
      </c>
    </row>
    <row r="18" spans="1:12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10</v>
      </c>
    </row>
    <row r="19" spans="1:12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10</v>
      </c>
    </row>
    <row r="20" spans="1:12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10</v>
      </c>
    </row>
    <row r="21" spans="1:12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10</v>
      </c>
    </row>
    <row r="22" spans="1:12" ht="15.6" thickTop="1" thickBot="1" x14ac:dyDescent="0.35">
      <c r="A22" s="92" t="s">
        <v>87</v>
      </c>
      <c r="B22" s="204" t="s">
        <v>210</v>
      </c>
      <c r="C22" s="205"/>
      <c r="D22" s="94">
        <v>29.24</v>
      </c>
      <c r="E22" s="94">
        <v>29.44</v>
      </c>
      <c r="F22" s="98">
        <f t="shared" ref="F22:F27" si="0">+E22-D22</f>
        <v>0.20000000000000284</v>
      </c>
      <c r="G22" s="95">
        <f>+F22*H2</f>
        <v>3.0105263157895163</v>
      </c>
      <c r="H22" s="95"/>
      <c r="I22" s="95"/>
      <c r="J22" s="99">
        <v>8</v>
      </c>
    </row>
    <row r="23" spans="1:12" ht="15.6" thickTop="1" thickBot="1" x14ac:dyDescent="0.35">
      <c r="A23" s="92" t="s">
        <v>88</v>
      </c>
      <c r="B23" s="206" t="s">
        <v>210</v>
      </c>
      <c r="C23" s="207"/>
      <c r="D23" s="94">
        <v>72.430000000000007</v>
      </c>
      <c r="E23" s="94">
        <v>74.290000000000006</v>
      </c>
      <c r="F23" s="98">
        <f t="shared" si="0"/>
        <v>1.8599999999999994</v>
      </c>
      <c r="G23" s="95">
        <f>+F23*H2</f>
        <v>27.997894736842095</v>
      </c>
      <c r="H23" s="95"/>
      <c r="I23" s="95"/>
      <c r="J23" s="99">
        <v>29</v>
      </c>
    </row>
    <row r="24" spans="1:12" ht="15.6" thickTop="1" thickBot="1" x14ac:dyDescent="0.35">
      <c r="A24" s="93" t="s">
        <v>10</v>
      </c>
      <c r="B24" s="206" t="s">
        <v>210</v>
      </c>
      <c r="C24" s="207"/>
      <c r="D24" s="94">
        <v>22.85</v>
      </c>
      <c r="E24" s="94">
        <v>23.22</v>
      </c>
      <c r="F24" s="98">
        <f t="shared" si="0"/>
        <v>0.36999999999999744</v>
      </c>
      <c r="G24" s="95">
        <f>+F24*H2</f>
        <v>5.5694736842104877</v>
      </c>
      <c r="H24" s="95"/>
      <c r="I24" s="95"/>
      <c r="J24" s="99">
        <v>8</v>
      </c>
    </row>
    <row r="25" spans="1:12" ht="15.6" thickTop="1" thickBot="1" x14ac:dyDescent="0.35">
      <c r="A25" s="93" t="s">
        <v>149</v>
      </c>
      <c r="B25" s="206" t="s">
        <v>210</v>
      </c>
      <c r="C25" s="207"/>
      <c r="D25" s="94">
        <v>106.88</v>
      </c>
      <c r="E25" s="94">
        <v>110.92</v>
      </c>
      <c r="F25" s="98">
        <f t="shared" si="0"/>
        <v>4.0400000000000063</v>
      </c>
      <c r="G25" s="95">
        <f>+F25*H2</f>
        <v>60.81263157894746</v>
      </c>
      <c r="H25" s="95"/>
      <c r="I25" s="95"/>
      <c r="J25" s="99">
        <v>61</v>
      </c>
    </row>
    <row r="26" spans="1:12" ht="15.6" thickTop="1" thickBot="1" x14ac:dyDescent="0.35">
      <c r="A26" s="93" t="s">
        <v>16</v>
      </c>
      <c r="B26" s="206" t="s">
        <v>210</v>
      </c>
      <c r="C26" s="207"/>
      <c r="D26" s="96">
        <v>55.51</v>
      </c>
      <c r="E26" s="96">
        <v>57.3</v>
      </c>
      <c r="F26" s="98">
        <f t="shared" si="0"/>
        <v>1.7899999999999991</v>
      </c>
      <c r="G26" s="95">
        <f>+F26*H2</f>
        <v>26.944210526315775</v>
      </c>
      <c r="H26" s="96"/>
      <c r="I26" s="96"/>
      <c r="J26" s="99">
        <v>27</v>
      </c>
      <c r="L26">
        <v>27</v>
      </c>
    </row>
    <row r="27" spans="1:12" ht="15.6" thickTop="1" thickBot="1" x14ac:dyDescent="0.35">
      <c r="A27" s="67" t="s">
        <v>90</v>
      </c>
      <c r="B27" s="230" t="s">
        <v>211</v>
      </c>
      <c r="C27" s="231"/>
      <c r="D27" s="227">
        <v>253.41</v>
      </c>
      <c r="E27" s="227">
        <v>256.20999999999998</v>
      </c>
      <c r="F27" s="220">
        <f t="shared" si="0"/>
        <v>2.7999999999999829</v>
      </c>
      <c r="G27" s="223">
        <f>+F27*H2</f>
        <v>42.147368421052377</v>
      </c>
      <c r="H27" s="223"/>
      <c r="I27" s="223"/>
      <c r="J27" s="99">
        <v>9</v>
      </c>
    </row>
    <row r="28" spans="1:12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12</v>
      </c>
    </row>
    <row r="29" spans="1:12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10</v>
      </c>
    </row>
    <row r="30" spans="1:12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10</v>
      </c>
    </row>
    <row r="31" spans="1:12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10</v>
      </c>
    </row>
    <row r="32" spans="1:12" ht="15.6" thickTop="1" thickBot="1" x14ac:dyDescent="0.35">
      <c r="A32" s="66" t="s">
        <v>92</v>
      </c>
      <c r="B32" s="6"/>
      <c r="C32" s="6"/>
      <c r="D32" s="6">
        <v>72.930000000000007</v>
      </c>
      <c r="E32" s="6">
        <v>74.8</v>
      </c>
      <c r="F32" s="5">
        <f>+E32-D32</f>
        <v>1.8699999999999903</v>
      </c>
      <c r="G32" s="5"/>
      <c r="H32" s="5"/>
      <c r="I32" s="5"/>
      <c r="J32" s="99">
        <f t="shared" ref="J32:J82" si="1">+F32*H$2</f>
        <v>28.148421052631434</v>
      </c>
    </row>
    <row r="33" spans="1:10" ht="15.6" thickTop="1" thickBot="1" x14ac:dyDescent="0.35">
      <c r="A33" s="66" t="s">
        <v>93</v>
      </c>
      <c r="B33" s="6"/>
      <c r="C33" s="6"/>
      <c r="D33" s="6">
        <v>41.47</v>
      </c>
      <c r="E33" s="6">
        <v>41.92</v>
      </c>
      <c r="F33" s="5">
        <f t="shared" ref="F33:F96" si="2">+E33-D33</f>
        <v>0.45000000000000284</v>
      </c>
      <c r="G33" s="5"/>
      <c r="H33" s="5"/>
      <c r="I33" s="5"/>
      <c r="J33" s="99">
        <f t="shared" si="1"/>
        <v>6.7736842105263584</v>
      </c>
    </row>
    <row r="34" spans="1:10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0" ht="15.6" thickTop="1" thickBot="1" x14ac:dyDescent="0.35">
      <c r="A35" s="66" t="s">
        <v>95</v>
      </c>
      <c r="B35" s="32"/>
      <c r="C35" s="6"/>
      <c r="D35" s="32">
        <v>24.72</v>
      </c>
      <c r="E35" s="32">
        <v>25.87</v>
      </c>
      <c r="F35" s="5">
        <f t="shared" si="2"/>
        <v>1.1500000000000021</v>
      </c>
      <c r="G35" s="5"/>
      <c r="H35" s="5"/>
      <c r="I35" s="5"/>
      <c r="J35" s="99">
        <f t="shared" si="1"/>
        <v>17.310526315789506</v>
      </c>
    </row>
    <row r="36" spans="1:10" ht="15.6" thickTop="1" thickBot="1" x14ac:dyDescent="0.35">
      <c r="A36" s="66" t="s">
        <v>96</v>
      </c>
      <c r="B36" s="32"/>
      <c r="C36" s="6"/>
      <c r="D36" s="32">
        <v>9.91</v>
      </c>
      <c r="E36" s="32">
        <v>9.91</v>
      </c>
      <c r="F36" s="5">
        <f t="shared" si="2"/>
        <v>0</v>
      </c>
      <c r="G36" s="5"/>
      <c r="H36" s="5"/>
      <c r="I36" s="5"/>
      <c r="J36" s="99">
        <f t="shared" si="1"/>
        <v>0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32.159999999999997</v>
      </c>
      <c r="E38" s="32">
        <v>32.159999999999997</v>
      </c>
      <c r="F38" s="5">
        <f t="shared" si="2"/>
        <v>0</v>
      </c>
      <c r="G38" s="5"/>
      <c r="H38" s="5"/>
      <c r="I38" s="5"/>
      <c r="J38" s="99">
        <f t="shared" si="1"/>
        <v>0</v>
      </c>
    </row>
    <row r="39" spans="1:10" ht="15.6" thickTop="1" thickBot="1" x14ac:dyDescent="0.35">
      <c r="A39" s="66" t="s">
        <v>99</v>
      </c>
      <c r="B39" s="32"/>
      <c r="C39" s="6"/>
      <c r="D39" s="32">
        <v>44.88</v>
      </c>
      <c r="E39" s="32">
        <v>45.66</v>
      </c>
      <c r="F39" s="5">
        <f t="shared" si="2"/>
        <v>0.77999999999999403</v>
      </c>
      <c r="G39" s="5"/>
      <c r="H39" s="5"/>
      <c r="I39" s="5"/>
      <c r="J39" s="99">
        <f t="shared" si="1"/>
        <v>11.741052631578857</v>
      </c>
    </row>
    <row r="40" spans="1:10" ht="15.6" thickTop="1" thickBot="1" x14ac:dyDescent="0.35">
      <c r="A40" s="66" t="s">
        <v>100</v>
      </c>
      <c r="B40" s="32"/>
      <c r="C40" s="6"/>
      <c r="D40" s="32">
        <v>15.38</v>
      </c>
      <c r="E40" s="32">
        <v>15.38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3.1</v>
      </c>
      <c r="E41" s="32">
        <v>3.17</v>
      </c>
      <c r="F41" s="5">
        <f t="shared" si="2"/>
        <v>6.999999999999984E-2</v>
      </c>
      <c r="G41" s="5"/>
      <c r="H41" s="5"/>
      <c r="I41" s="5"/>
      <c r="J41" s="99">
        <f t="shared" si="1"/>
        <v>1.0536842105263133</v>
      </c>
    </row>
    <row r="42" spans="1:10" ht="15.6" thickTop="1" thickBot="1" x14ac:dyDescent="0.35">
      <c r="A42" s="66" t="s">
        <v>102</v>
      </c>
      <c r="B42" s="32"/>
      <c r="C42" s="6"/>
      <c r="D42" s="32">
        <v>4.8099999999999996</v>
      </c>
      <c r="E42" s="32">
        <v>4.8099999999999996</v>
      </c>
      <c r="F42" s="5">
        <f t="shared" si="2"/>
        <v>0</v>
      </c>
      <c r="G42" s="5"/>
      <c r="H42" s="5"/>
      <c r="I42" s="5"/>
      <c r="J42" s="99">
        <f t="shared" si="1"/>
        <v>0</v>
      </c>
    </row>
    <row r="43" spans="1:10" ht="15.6" thickTop="1" thickBot="1" x14ac:dyDescent="0.35">
      <c r="A43" s="66" t="s">
        <v>103</v>
      </c>
      <c r="B43" s="32"/>
      <c r="C43" s="6"/>
      <c r="D43" s="32">
        <v>34.93</v>
      </c>
      <c r="E43" s="32">
        <v>35.19</v>
      </c>
      <c r="F43" s="5">
        <f t="shared" si="2"/>
        <v>0.25999999999999801</v>
      </c>
      <c r="G43" s="5"/>
      <c r="H43" s="5"/>
      <c r="I43" s="5"/>
      <c r="J43" s="99">
        <f t="shared" si="1"/>
        <v>3.9136842105262857</v>
      </c>
    </row>
    <row r="44" spans="1:10" ht="15.6" thickTop="1" thickBot="1" x14ac:dyDescent="0.35">
      <c r="A44" s="66" t="s">
        <v>104</v>
      </c>
      <c r="B44" s="32"/>
      <c r="C44" s="10"/>
      <c r="D44" s="32">
        <v>60.85</v>
      </c>
      <c r="E44" s="32">
        <v>60.95</v>
      </c>
      <c r="F44" s="5">
        <f t="shared" si="2"/>
        <v>0.10000000000000142</v>
      </c>
      <c r="G44" s="5"/>
      <c r="H44" s="5"/>
      <c r="I44" s="5"/>
      <c r="J44" s="99">
        <f t="shared" si="1"/>
        <v>1.5052631578947582</v>
      </c>
    </row>
    <row r="45" spans="1:10" ht="15.6" thickTop="1" thickBot="1" x14ac:dyDescent="0.35">
      <c r="A45" s="66" t="s">
        <v>105</v>
      </c>
      <c r="B45" s="32"/>
      <c r="C45" s="10"/>
      <c r="D45" s="32">
        <v>141.80000000000001</v>
      </c>
      <c r="E45" s="32">
        <v>144.72</v>
      </c>
      <c r="F45" s="5">
        <f>+E45-D45</f>
        <v>2.9199999999999875</v>
      </c>
      <c r="G45" s="5"/>
      <c r="H45" s="5"/>
      <c r="I45" s="5"/>
      <c r="J45" s="99">
        <f t="shared" si="1"/>
        <v>43.953684210526127</v>
      </c>
    </row>
    <row r="46" spans="1:10" ht="15.6" thickTop="1" thickBot="1" x14ac:dyDescent="0.35">
      <c r="A46" s="66" t="s">
        <v>106</v>
      </c>
      <c r="B46" s="32"/>
      <c r="C46" s="10"/>
      <c r="D46" s="32">
        <v>100.86</v>
      </c>
      <c r="E46" s="32">
        <v>100.86</v>
      </c>
      <c r="F46" s="5">
        <f t="shared" si="2"/>
        <v>0</v>
      </c>
      <c r="G46" s="5"/>
      <c r="H46" s="5"/>
      <c r="I46" s="5"/>
      <c r="J46" s="99">
        <f t="shared" si="1"/>
        <v>0</v>
      </c>
    </row>
    <row r="47" spans="1:10" ht="15.6" thickTop="1" thickBot="1" x14ac:dyDescent="0.35">
      <c r="A47" s="66" t="s">
        <v>18</v>
      </c>
      <c r="B47" s="32"/>
      <c r="C47" s="10"/>
      <c r="D47" s="32">
        <v>2.84</v>
      </c>
      <c r="E47" s="32">
        <v>2.84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97.04</v>
      </c>
      <c r="E48" s="32">
        <v>97.27</v>
      </c>
      <c r="F48" s="5">
        <f t="shared" si="2"/>
        <v>0.22999999999998977</v>
      </c>
      <c r="G48" s="5"/>
      <c r="H48" s="5"/>
      <c r="I48" s="5"/>
      <c r="J48" s="99">
        <f t="shared" si="1"/>
        <v>3.4621052631577407</v>
      </c>
    </row>
    <row r="49" spans="1:10" ht="15.6" thickTop="1" thickBot="1" x14ac:dyDescent="0.35">
      <c r="A49" s="66" t="s">
        <v>107</v>
      </c>
      <c r="B49" s="32"/>
      <c r="C49" s="10"/>
      <c r="D49" s="32">
        <v>103.01</v>
      </c>
      <c r="E49" s="32">
        <v>104.86</v>
      </c>
      <c r="F49" s="5">
        <f t="shared" si="2"/>
        <v>1.8499999999999943</v>
      </c>
      <c r="G49" s="5"/>
      <c r="H49" s="5"/>
      <c r="I49" s="5"/>
      <c r="J49" s="99">
        <f t="shared" si="1"/>
        <v>27.847368421052547</v>
      </c>
    </row>
    <row r="50" spans="1:10" ht="15.6" thickTop="1" thickBot="1" x14ac:dyDescent="0.35">
      <c r="A50" s="66" t="s">
        <v>108</v>
      </c>
      <c r="B50" s="32"/>
      <c r="C50" s="10"/>
      <c r="D50" s="32">
        <v>16.8</v>
      </c>
      <c r="E50" s="32">
        <v>17.05</v>
      </c>
      <c r="F50" s="5">
        <f t="shared" si="2"/>
        <v>0.25</v>
      </c>
      <c r="G50" s="5"/>
      <c r="H50" s="5"/>
      <c r="I50" s="5"/>
      <c r="J50" s="99">
        <f t="shared" si="1"/>
        <v>3.763157894736842</v>
      </c>
    </row>
    <row r="51" spans="1:10" ht="15.6" thickTop="1" thickBot="1" x14ac:dyDescent="0.35">
      <c r="A51" s="66" t="s">
        <v>20</v>
      </c>
      <c r="B51" s="32"/>
      <c r="C51" s="10"/>
      <c r="D51" s="32">
        <v>70.97</v>
      </c>
      <c r="E51" s="32">
        <v>72.13</v>
      </c>
      <c r="F51" s="5">
        <f t="shared" si="2"/>
        <v>1.1599999999999966</v>
      </c>
      <c r="G51" s="5"/>
      <c r="H51" s="5"/>
      <c r="I51" s="5"/>
      <c r="J51" s="99">
        <f t="shared" si="1"/>
        <v>17.461052631578895</v>
      </c>
    </row>
    <row r="52" spans="1:10" ht="15.6" thickTop="1" thickBot="1" x14ac:dyDescent="0.35">
      <c r="A52" s="66" t="s">
        <v>21</v>
      </c>
      <c r="B52" s="32"/>
      <c r="C52" s="10"/>
      <c r="D52" s="32">
        <v>18.27</v>
      </c>
      <c r="E52" s="32">
        <v>18.5</v>
      </c>
      <c r="F52" s="5">
        <f t="shared" si="2"/>
        <v>0.23000000000000043</v>
      </c>
      <c r="G52" s="5"/>
      <c r="H52" s="5"/>
      <c r="I52" s="5"/>
      <c r="J52" s="99">
        <f t="shared" si="1"/>
        <v>3.462105263157901</v>
      </c>
    </row>
    <row r="53" spans="1:10" ht="15.6" thickTop="1" thickBot="1" x14ac:dyDescent="0.35">
      <c r="A53" s="66" t="s">
        <v>22</v>
      </c>
      <c r="B53" s="32"/>
      <c r="C53" s="10"/>
      <c r="D53" s="32">
        <v>108.56</v>
      </c>
      <c r="E53" s="32">
        <v>110.5</v>
      </c>
      <c r="F53" s="5">
        <f t="shared" si="2"/>
        <v>1.9399999999999977</v>
      </c>
      <c r="G53" s="5"/>
      <c r="H53" s="5"/>
      <c r="I53" s="5"/>
      <c r="J53" s="99">
        <f t="shared" si="1"/>
        <v>29.202105263157861</v>
      </c>
    </row>
    <row r="54" spans="1:10" ht="15.6" thickTop="1" thickBot="1" x14ac:dyDescent="0.35">
      <c r="A54" s="66" t="s">
        <v>23</v>
      </c>
      <c r="B54" s="32"/>
      <c r="C54" s="10"/>
      <c r="D54" s="32">
        <v>25.23</v>
      </c>
      <c r="E54" s="32">
        <v>25.88</v>
      </c>
      <c r="F54" s="5">
        <f t="shared" si="2"/>
        <v>0.64999999999999858</v>
      </c>
      <c r="G54" s="5"/>
      <c r="H54" s="5"/>
      <c r="I54" s="5"/>
      <c r="J54" s="99">
        <f t="shared" si="1"/>
        <v>9.7842105263157677</v>
      </c>
    </row>
    <row r="55" spans="1:10" ht="15.6" thickTop="1" thickBot="1" x14ac:dyDescent="0.35">
      <c r="A55" s="66" t="s">
        <v>24</v>
      </c>
      <c r="B55" s="32"/>
      <c r="C55" s="10"/>
      <c r="D55" s="32">
        <v>22.65</v>
      </c>
      <c r="E55" s="32">
        <v>23.1</v>
      </c>
      <c r="F55" s="5">
        <f t="shared" si="2"/>
        <v>0.45000000000000284</v>
      </c>
      <c r="G55" s="5"/>
      <c r="H55" s="5"/>
      <c r="I55" s="5"/>
      <c r="J55" s="99">
        <f t="shared" si="1"/>
        <v>6.7736842105263584</v>
      </c>
    </row>
    <row r="56" spans="1:10" ht="15.6" thickTop="1" thickBot="1" x14ac:dyDescent="0.35">
      <c r="A56" s="66" t="s">
        <v>25</v>
      </c>
      <c r="B56" s="32"/>
      <c r="C56" s="10"/>
      <c r="D56" s="32">
        <v>12.71</v>
      </c>
      <c r="E56" s="32">
        <v>13.7</v>
      </c>
      <c r="F56" s="5">
        <f t="shared" si="2"/>
        <v>0.98999999999999844</v>
      </c>
      <c r="G56" s="5"/>
      <c r="H56" s="5"/>
      <c r="I56" s="5"/>
      <c r="J56" s="99">
        <f t="shared" si="1"/>
        <v>14.902105263157871</v>
      </c>
    </row>
    <row r="57" spans="1:10" ht="15.6" thickTop="1" thickBot="1" x14ac:dyDescent="0.35">
      <c r="A57" s="66" t="s">
        <v>26</v>
      </c>
      <c r="B57" s="32"/>
      <c r="C57" s="10"/>
      <c r="D57" s="32">
        <v>40.19</v>
      </c>
      <c r="E57" s="32">
        <v>40.770000000000003</v>
      </c>
      <c r="F57" s="5">
        <f t="shared" si="2"/>
        <v>0.5800000000000054</v>
      </c>
      <c r="G57" s="5"/>
      <c r="H57" s="5"/>
      <c r="I57" s="5"/>
      <c r="J57" s="99">
        <f t="shared" si="1"/>
        <v>8.7305263157895556</v>
      </c>
    </row>
    <row r="58" spans="1:10" ht="15.6" thickTop="1" thickBot="1" x14ac:dyDescent="0.35">
      <c r="A58" s="66" t="s">
        <v>27</v>
      </c>
      <c r="B58" s="32"/>
      <c r="C58" s="10"/>
      <c r="D58" s="32">
        <v>47.64</v>
      </c>
      <c r="E58" s="32">
        <v>47.64</v>
      </c>
      <c r="F58" s="5">
        <f t="shared" si="2"/>
        <v>0</v>
      </c>
      <c r="G58" s="5"/>
      <c r="H58" s="5"/>
      <c r="I58" s="5"/>
      <c r="J58" s="99">
        <f t="shared" si="1"/>
        <v>0</v>
      </c>
    </row>
    <row r="59" spans="1:10" ht="15.6" thickTop="1" thickBot="1" x14ac:dyDescent="0.35">
      <c r="A59" s="66" t="s">
        <v>109</v>
      </c>
      <c r="B59" s="32"/>
      <c r="C59" s="10"/>
      <c r="D59" s="32">
        <v>1.68</v>
      </c>
      <c r="E59" s="32">
        <v>1.68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0" ht="15.6" thickTop="1" thickBot="1" x14ac:dyDescent="0.35">
      <c r="A60" s="66" t="s">
        <v>28</v>
      </c>
      <c r="B60" s="32"/>
      <c r="C60" s="10"/>
      <c r="D60" s="32">
        <v>14.8</v>
      </c>
      <c r="E60" s="32">
        <v>14.97</v>
      </c>
      <c r="F60" s="5">
        <f t="shared" si="2"/>
        <v>0.16999999999999993</v>
      </c>
      <c r="G60" s="5"/>
      <c r="H60" s="5"/>
      <c r="I60" s="5"/>
      <c r="J60" s="99">
        <f t="shared" si="1"/>
        <v>2.5589473684210513</v>
      </c>
    </row>
    <row r="61" spans="1:10" ht="15.6" thickTop="1" thickBot="1" x14ac:dyDescent="0.35">
      <c r="A61" s="66" t="s">
        <v>29</v>
      </c>
      <c r="B61" s="32"/>
      <c r="C61" s="10"/>
      <c r="D61" s="32">
        <v>43.1</v>
      </c>
      <c r="E61" s="32">
        <v>43.59</v>
      </c>
      <c r="F61" s="5">
        <f t="shared" si="2"/>
        <v>0.49000000000000199</v>
      </c>
      <c r="G61" s="5"/>
      <c r="H61" s="5"/>
      <c r="I61" s="5"/>
      <c r="J61" s="99">
        <f t="shared" si="1"/>
        <v>7.3757894736842404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66.12</v>
      </c>
      <c r="E63" s="32">
        <v>66.88</v>
      </c>
      <c r="F63" s="5">
        <f t="shared" si="2"/>
        <v>0.75999999999999091</v>
      </c>
      <c r="G63" s="5"/>
      <c r="H63" s="5"/>
      <c r="I63" s="5"/>
      <c r="J63" s="99">
        <f t="shared" si="1"/>
        <v>11.439999999999863</v>
      </c>
    </row>
    <row r="64" spans="1:10" ht="15.6" thickTop="1" thickBot="1" x14ac:dyDescent="0.35">
      <c r="A64" s="66" t="s">
        <v>32</v>
      </c>
      <c r="B64" s="32"/>
      <c r="C64" s="10"/>
      <c r="D64" s="32">
        <v>53.13</v>
      </c>
      <c r="E64" s="32">
        <v>53.26</v>
      </c>
      <c r="F64" s="5">
        <f t="shared" si="2"/>
        <v>0.12999999999999545</v>
      </c>
      <c r="G64" s="5"/>
      <c r="H64" s="5"/>
      <c r="I64" s="5"/>
      <c r="J64" s="99">
        <f t="shared" si="1"/>
        <v>1.9568421052630893</v>
      </c>
    </row>
    <row r="65" spans="1:10" ht="15.6" thickTop="1" thickBot="1" x14ac:dyDescent="0.35">
      <c r="A65" s="66" t="s">
        <v>33</v>
      </c>
      <c r="B65" s="32"/>
      <c r="C65" s="10"/>
      <c r="D65" s="32">
        <v>33.450000000000003</v>
      </c>
      <c r="E65" s="32">
        <v>33.700000000000003</v>
      </c>
      <c r="F65" s="5">
        <f t="shared" si="2"/>
        <v>0.25</v>
      </c>
      <c r="G65" s="5"/>
      <c r="H65" s="5"/>
      <c r="I65" s="5"/>
      <c r="J65" s="99">
        <f t="shared" si="1"/>
        <v>3.763157894736842</v>
      </c>
    </row>
    <row r="66" spans="1:10" ht="15.6" thickTop="1" thickBot="1" x14ac:dyDescent="0.35">
      <c r="A66" s="66" t="s">
        <v>34</v>
      </c>
      <c r="B66" s="32"/>
      <c r="C66" s="10"/>
      <c r="D66" s="32">
        <v>39.869999999999997</v>
      </c>
      <c r="E66" s="32">
        <v>40.090000000000003</v>
      </c>
      <c r="F66" s="5">
        <f t="shared" si="2"/>
        <v>0.22000000000000597</v>
      </c>
      <c r="G66" s="5"/>
      <c r="H66" s="5"/>
      <c r="I66" s="5"/>
      <c r="J66" s="99">
        <f t="shared" si="1"/>
        <v>3.3115789473685107</v>
      </c>
    </row>
    <row r="67" spans="1:10" ht="15.6" thickTop="1" thickBot="1" x14ac:dyDescent="0.35">
      <c r="A67" s="66" t="s">
        <v>110</v>
      </c>
      <c r="B67" s="32"/>
      <c r="C67" s="10"/>
      <c r="D67" s="32">
        <v>1.76</v>
      </c>
      <c r="E67" s="32">
        <v>1.76</v>
      </c>
      <c r="F67" s="5">
        <f t="shared" si="2"/>
        <v>0</v>
      </c>
      <c r="G67" s="5"/>
      <c r="H67" s="5"/>
      <c r="I67" s="5"/>
      <c r="J67" s="99">
        <f t="shared" si="1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70.64</v>
      </c>
      <c r="E68" s="32">
        <v>71.180000000000007</v>
      </c>
      <c r="F68" s="5">
        <f t="shared" si="2"/>
        <v>0.54000000000000625</v>
      </c>
      <c r="G68" s="5"/>
      <c r="H68" s="5"/>
      <c r="I68" s="5"/>
      <c r="J68" s="99">
        <f t="shared" si="1"/>
        <v>8.1284210526316727</v>
      </c>
    </row>
    <row r="69" spans="1:10" ht="15.6" thickTop="1" thickBot="1" x14ac:dyDescent="0.35">
      <c r="A69" s="66" t="s">
        <v>111</v>
      </c>
      <c r="B69" s="32"/>
      <c r="C69" s="10"/>
      <c r="D69" s="32">
        <v>3.57</v>
      </c>
      <c r="E69" s="32">
        <v>3.74</v>
      </c>
      <c r="F69" s="5">
        <f t="shared" si="2"/>
        <v>0.17000000000000037</v>
      </c>
      <c r="G69" s="5"/>
      <c r="H69" s="5"/>
      <c r="I69" s="5"/>
      <c r="J69" s="99">
        <f t="shared" si="1"/>
        <v>2.5589473684210584</v>
      </c>
    </row>
    <row r="70" spans="1:10" ht="15.6" thickTop="1" thickBot="1" x14ac:dyDescent="0.35">
      <c r="A70" s="66" t="s">
        <v>36</v>
      </c>
      <c r="B70" s="32"/>
      <c r="C70" s="10"/>
      <c r="D70" s="32">
        <v>64.28</v>
      </c>
      <c r="E70" s="32">
        <v>65.400000000000006</v>
      </c>
      <c r="F70" s="5">
        <f t="shared" si="2"/>
        <v>1.1200000000000045</v>
      </c>
      <c r="G70" s="5"/>
      <c r="H70" s="5"/>
      <c r="I70" s="5"/>
      <c r="J70" s="99">
        <f t="shared" si="1"/>
        <v>16.85894736842112</v>
      </c>
    </row>
    <row r="71" spans="1:10" ht="15.6" thickTop="1" thickBot="1" x14ac:dyDescent="0.35">
      <c r="A71" s="66" t="s">
        <v>37</v>
      </c>
      <c r="B71" s="32"/>
      <c r="C71" s="10"/>
      <c r="D71" s="32">
        <v>26.28</v>
      </c>
      <c r="E71" s="32">
        <v>26.28</v>
      </c>
      <c r="F71" s="5">
        <f t="shared" si="2"/>
        <v>0</v>
      </c>
      <c r="G71" s="5"/>
      <c r="H71" s="5"/>
      <c r="I71" s="5"/>
      <c r="J71" s="99">
        <f t="shared" si="1"/>
        <v>0</v>
      </c>
    </row>
    <row r="72" spans="1:10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1.45</v>
      </c>
      <c r="E75" s="32">
        <v>1.45</v>
      </c>
      <c r="F75" s="5">
        <f t="shared" si="2"/>
        <v>0</v>
      </c>
      <c r="G75" s="5"/>
      <c r="H75" s="5"/>
      <c r="I75" s="5"/>
      <c r="J75" s="99">
        <f t="shared" si="1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28.43</v>
      </c>
      <c r="E76" s="32">
        <v>29.07</v>
      </c>
      <c r="F76" s="5">
        <f t="shared" si="2"/>
        <v>0.64000000000000057</v>
      </c>
      <c r="G76" s="5"/>
      <c r="H76" s="5"/>
      <c r="I76" s="5"/>
      <c r="J76" s="99">
        <f t="shared" si="1"/>
        <v>9.6336842105263241</v>
      </c>
    </row>
    <row r="77" spans="1:10" ht="15.6" thickTop="1" thickBot="1" x14ac:dyDescent="0.35">
      <c r="A77" s="66" t="s">
        <v>114</v>
      </c>
      <c r="B77" s="32"/>
      <c r="C77" s="10"/>
      <c r="D77" s="32">
        <v>10.72</v>
      </c>
      <c r="E77" s="32">
        <v>10.78</v>
      </c>
      <c r="F77" s="5">
        <f t="shared" si="2"/>
        <v>5.9999999999998721E-2</v>
      </c>
      <c r="G77" s="5"/>
      <c r="H77" s="5"/>
      <c r="I77" s="5"/>
      <c r="J77" s="99">
        <f t="shared" si="1"/>
        <v>0.90315789473682284</v>
      </c>
    </row>
    <row r="78" spans="1:10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5.95</v>
      </c>
      <c r="E80" s="32">
        <v>5.95</v>
      </c>
      <c r="F80" s="5">
        <f t="shared" si="2"/>
        <v>0</v>
      </c>
      <c r="G80" s="5"/>
      <c r="H80" s="5"/>
      <c r="I80" s="5"/>
      <c r="J80" s="99">
        <f t="shared" si="1"/>
        <v>0</v>
      </c>
    </row>
    <row r="81" spans="1:11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2.34</v>
      </c>
      <c r="E82" s="32">
        <v>2.34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575.27789473684152</v>
      </c>
    </row>
    <row r="83" spans="1:11" x14ac:dyDescent="0.3">
      <c r="A83" s="68" t="s">
        <v>43</v>
      </c>
      <c r="B83" s="32"/>
      <c r="C83" s="10"/>
      <c r="D83" s="32">
        <v>387.91</v>
      </c>
      <c r="E83" s="32">
        <v>397.28</v>
      </c>
      <c r="F83" s="5">
        <f t="shared" si="2"/>
        <v>9.3699999999999477</v>
      </c>
      <c r="G83" s="5"/>
      <c r="H83" s="5"/>
      <c r="I83" s="5"/>
      <c r="J83" s="7">
        <f>+F83*H$5</f>
        <v>33.958106339468117</v>
      </c>
    </row>
    <row r="84" spans="1:11" x14ac:dyDescent="0.3">
      <c r="A84" s="68" t="s">
        <v>44</v>
      </c>
      <c r="B84" s="32"/>
      <c r="C84" s="10"/>
      <c r="D84" s="32">
        <v>383.86</v>
      </c>
      <c r="E84" s="32">
        <v>389.53</v>
      </c>
      <c r="F84" s="5">
        <f t="shared" si="2"/>
        <v>5.6699999999999591</v>
      </c>
      <c r="G84" s="33"/>
      <c r="H84" s="5"/>
      <c r="I84" s="5"/>
      <c r="J84" s="7">
        <f t="shared" ref="J84:J147" si="3">+F84*H$5</f>
        <v>20.548822085889423</v>
      </c>
    </row>
    <row r="85" spans="1:11" x14ac:dyDescent="0.3">
      <c r="A85" s="68" t="s">
        <v>118</v>
      </c>
      <c r="B85" s="32"/>
      <c r="C85" s="10"/>
      <c r="D85" s="32">
        <v>528.03</v>
      </c>
      <c r="E85" s="32">
        <v>533.89</v>
      </c>
      <c r="F85" s="5">
        <f t="shared" si="2"/>
        <v>5.8600000000000136</v>
      </c>
      <c r="G85" s="33"/>
      <c r="H85" s="5"/>
      <c r="I85" s="5"/>
      <c r="J85" s="7">
        <f t="shared" si="3"/>
        <v>21.237406952965287</v>
      </c>
    </row>
    <row r="86" spans="1:11" x14ac:dyDescent="0.3">
      <c r="A86" s="68" t="s">
        <v>119</v>
      </c>
      <c r="B86" s="32"/>
      <c r="C86" s="10"/>
      <c r="D86" s="32">
        <v>167.43</v>
      </c>
      <c r="E86" s="32">
        <v>167.57</v>
      </c>
      <c r="F86" s="5">
        <f t="shared" si="2"/>
        <v>0.13999999999998636</v>
      </c>
      <c r="G86" s="33"/>
      <c r="H86" s="5"/>
      <c r="I86" s="5"/>
      <c r="J86" s="7">
        <f t="shared" si="3"/>
        <v>0.50737832310833508</v>
      </c>
    </row>
    <row r="87" spans="1:11" x14ac:dyDescent="0.3">
      <c r="A87" s="68" t="s">
        <v>45</v>
      </c>
      <c r="B87" s="32"/>
      <c r="C87" s="10"/>
      <c r="D87" s="32">
        <v>287.12</v>
      </c>
      <c r="E87" s="32">
        <v>290.49</v>
      </c>
      <c r="F87" s="5">
        <f t="shared" si="2"/>
        <v>3.3700000000000045</v>
      </c>
      <c r="G87" s="33"/>
      <c r="H87" s="5"/>
      <c r="I87" s="5"/>
      <c r="J87" s="7">
        <f t="shared" si="3"/>
        <v>12.2133210633947</v>
      </c>
    </row>
    <row r="88" spans="1:11" x14ac:dyDescent="0.3">
      <c r="A88" s="68" t="s">
        <v>46</v>
      </c>
      <c r="B88" s="32"/>
      <c r="C88" s="10"/>
      <c r="D88" s="32">
        <v>484.54</v>
      </c>
      <c r="E88" s="32">
        <v>489.36</v>
      </c>
      <c r="F88" s="5">
        <f t="shared" si="2"/>
        <v>4.8199999999999932</v>
      </c>
      <c r="G88" s="33"/>
      <c r="H88" s="5"/>
      <c r="I88" s="5"/>
      <c r="J88" s="7">
        <f t="shared" si="3"/>
        <v>17.468310838445785</v>
      </c>
    </row>
    <row r="89" spans="1:11" x14ac:dyDescent="0.3">
      <c r="A89" s="68" t="s">
        <v>47</v>
      </c>
      <c r="B89" s="32"/>
      <c r="C89" s="10"/>
      <c r="D89" s="32">
        <v>180.06</v>
      </c>
      <c r="E89" s="32">
        <v>187.2</v>
      </c>
      <c r="F89" s="5">
        <f t="shared" si="2"/>
        <v>7.1399999999999864</v>
      </c>
      <c r="G89" s="33"/>
      <c r="H89" s="5"/>
      <c r="I89" s="5"/>
      <c r="J89" s="7">
        <f t="shared" si="3"/>
        <v>25.876294478527559</v>
      </c>
    </row>
    <row r="90" spans="1:11" x14ac:dyDescent="0.3">
      <c r="A90" s="68" t="s">
        <v>48</v>
      </c>
      <c r="B90" s="32"/>
      <c r="C90" s="10"/>
      <c r="D90" s="32">
        <v>463.7</v>
      </c>
      <c r="E90" s="32">
        <v>469.04</v>
      </c>
      <c r="F90" s="5">
        <f t="shared" si="2"/>
        <v>5.3400000000000318</v>
      </c>
      <c r="G90" s="33"/>
      <c r="H90" s="5"/>
      <c r="I90" s="5"/>
      <c r="J90" s="7">
        <f t="shared" si="3"/>
        <v>19.352858895705637</v>
      </c>
    </row>
    <row r="91" spans="1:11" x14ac:dyDescent="0.3">
      <c r="A91" s="68" t="s">
        <v>49</v>
      </c>
      <c r="B91" s="32"/>
      <c r="C91" s="10"/>
      <c r="D91" s="32">
        <v>580.75</v>
      </c>
      <c r="E91" s="32">
        <v>592.24</v>
      </c>
      <c r="F91" s="5">
        <f t="shared" si="2"/>
        <v>11.490000000000009</v>
      </c>
      <c r="G91" s="33"/>
      <c r="H91" s="5"/>
      <c r="I91" s="5"/>
      <c r="J91" s="7">
        <f t="shared" si="3"/>
        <v>41.641263803681021</v>
      </c>
    </row>
    <row r="92" spans="1:11" x14ac:dyDescent="0.3">
      <c r="A92" s="68" t="s">
        <v>50</v>
      </c>
      <c r="B92" s="32"/>
      <c r="C92" s="10"/>
      <c r="D92" s="32">
        <v>753.07</v>
      </c>
      <c r="E92" s="32">
        <v>770.65</v>
      </c>
      <c r="F92" s="5">
        <f t="shared" si="2"/>
        <v>17.579999999999927</v>
      </c>
      <c r="G92" s="33"/>
      <c r="H92" s="5"/>
      <c r="I92" s="5"/>
      <c r="J92" s="7">
        <f t="shared" si="3"/>
        <v>63.712220858895449</v>
      </c>
    </row>
    <row r="93" spans="1:11" x14ac:dyDescent="0.3">
      <c r="A93" s="68" t="s">
        <v>51</v>
      </c>
      <c r="B93" s="32"/>
      <c r="C93" s="10"/>
      <c r="D93" s="32">
        <v>300.64</v>
      </c>
      <c r="E93" s="32">
        <v>305.60000000000002</v>
      </c>
      <c r="F93" s="5">
        <f t="shared" si="2"/>
        <v>4.9600000000000364</v>
      </c>
      <c r="G93" s="33"/>
      <c r="H93" s="5"/>
      <c r="I93" s="5"/>
      <c r="J93" s="7">
        <f t="shared" si="3"/>
        <v>17.975689161554325</v>
      </c>
    </row>
    <row r="94" spans="1:11" x14ac:dyDescent="0.3">
      <c r="A94" s="68" t="s">
        <v>52</v>
      </c>
      <c r="B94" s="32"/>
      <c r="C94" s="10"/>
      <c r="D94" s="32">
        <v>229.65</v>
      </c>
      <c r="E94" s="32">
        <v>235.53</v>
      </c>
      <c r="F94" s="5">
        <f t="shared" si="2"/>
        <v>5.8799999999999955</v>
      </c>
      <c r="G94" s="33"/>
      <c r="H94" s="5"/>
      <c r="I94" s="5"/>
      <c r="J94" s="7">
        <f t="shared" si="3"/>
        <v>21.309889570552134</v>
      </c>
    </row>
    <row r="95" spans="1:11" x14ac:dyDescent="0.3">
      <c r="A95" s="68" t="s">
        <v>120</v>
      </c>
      <c r="B95" s="32"/>
      <c r="C95" s="10"/>
      <c r="D95" s="32">
        <v>923.69</v>
      </c>
      <c r="E95" s="32">
        <v>938.65</v>
      </c>
      <c r="F95" s="5">
        <f t="shared" si="2"/>
        <v>14.959999999999923</v>
      </c>
      <c r="G95" s="33"/>
      <c r="H95" s="5"/>
      <c r="I95" s="5"/>
      <c r="J95" s="7">
        <f t="shared" si="3"/>
        <v>54.216997955009951</v>
      </c>
    </row>
    <row r="96" spans="1:11" x14ac:dyDescent="0.3">
      <c r="A96" s="68" t="s">
        <v>53</v>
      </c>
      <c r="B96" s="32"/>
      <c r="C96" s="10"/>
      <c r="D96" s="32">
        <v>372.83</v>
      </c>
      <c r="E96" s="32">
        <v>380.98</v>
      </c>
      <c r="F96" s="5">
        <f t="shared" si="2"/>
        <v>8.1500000000000341</v>
      </c>
      <c r="G96" s="33"/>
      <c r="H96" s="5"/>
      <c r="I96" s="5"/>
      <c r="J96" s="7">
        <f t="shared" si="3"/>
        <v>29.536666666666793</v>
      </c>
    </row>
    <row r="97" spans="1:10" x14ac:dyDescent="0.3">
      <c r="A97" s="68" t="s">
        <v>121</v>
      </c>
      <c r="B97" s="32"/>
      <c r="C97" s="10"/>
      <c r="D97" s="32">
        <v>234.56</v>
      </c>
      <c r="E97" s="32">
        <v>235.06</v>
      </c>
      <c r="F97" s="5">
        <f t="shared" ref="F97:F151" si="4">+E97-D97</f>
        <v>0.5</v>
      </c>
      <c r="G97" s="33"/>
      <c r="H97" s="5"/>
      <c r="I97" s="5"/>
      <c r="J97" s="7">
        <f t="shared" si="3"/>
        <v>1.8120654396728018</v>
      </c>
    </row>
    <row r="98" spans="1:10" x14ac:dyDescent="0.3">
      <c r="A98" s="68" t="s">
        <v>54</v>
      </c>
      <c r="B98" s="32"/>
      <c r="C98" s="10"/>
      <c r="D98" s="32">
        <v>228.07</v>
      </c>
      <c r="E98" s="32">
        <v>231.38</v>
      </c>
      <c r="F98" s="5">
        <f t="shared" si="4"/>
        <v>3.3100000000000023</v>
      </c>
      <c r="G98" s="33"/>
      <c r="H98" s="5"/>
      <c r="I98" s="5"/>
      <c r="J98" s="7">
        <f t="shared" si="3"/>
        <v>11.995873210633956</v>
      </c>
    </row>
    <row r="99" spans="1:10" x14ac:dyDescent="0.3">
      <c r="A99" s="68" t="s">
        <v>55</v>
      </c>
      <c r="B99" s="32"/>
      <c r="C99" s="10"/>
      <c r="D99" s="32">
        <v>329.52</v>
      </c>
      <c r="E99" s="32">
        <v>336.79</v>
      </c>
      <c r="F99" s="5">
        <f t="shared" si="4"/>
        <v>7.2700000000000387</v>
      </c>
      <c r="G99" s="33"/>
      <c r="H99" s="5"/>
      <c r="I99" s="5"/>
      <c r="J99" s="7">
        <f t="shared" si="3"/>
        <v>26.347431492842677</v>
      </c>
    </row>
    <row r="100" spans="1:10" x14ac:dyDescent="0.3">
      <c r="A100" s="68" t="s">
        <v>122</v>
      </c>
      <c r="B100" s="32"/>
      <c r="C100" s="10"/>
      <c r="D100" s="32">
        <v>587.14</v>
      </c>
      <c r="E100" s="32">
        <v>606.01</v>
      </c>
      <c r="F100" s="5">
        <f t="shared" si="4"/>
        <v>18.870000000000005</v>
      </c>
      <c r="G100" s="33"/>
      <c r="H100" s="5"/>
      <c r="I100" s="5"/>
      <c r="J100" s="7">
        <f t="shared" si="3"/>
        <v>68.387349693251551</v>
      </c>
    </row>
    <row r="101" spans="1:10" x14ac:dyDescent="0.3">
      <c r="A101" s="68" t="s">
        <v>56</v>
      </c>
      <c r="B101" s="32"/>
      <c r="C101" s="10"/>
      <c r="D101" s="32">
        <v>348.85</v>
      </c>
      <c r="E101" s="32">
        <v>353.42</v>
      </c>
      <c r="F101" s="5">
        <f t="shared" si="4"/>
        <v>4.5699999999999932</v>
      </c>
      <c r="G101" s="33"/>
      <c r="H101" s="5"/>
      <c r="I101" s="5"/>
      <c r="J101" s="7">
        <f t="shared" si="3"/>
        <v>16.562278118609385</v>
      </c>
    </row>
    <row r="102" spans="1:10" x14ac:dyDescent="0.3">
      <c r="A102" s="66" t="s">
        <v>57</v>
      </c>
      <c r="B102" s="32"/>
      <c r="C102" s="10"/>
      <c r="D102" s="32">
        <v>499.55</v>
      </c>
      <c r="E102" s="32">
        <v>504.42</v>
      </c>
      <c r="F102" s="5">
        <f t="shared" si="4"/>
        <v>4.8700000000000045</v>
      </c>
      <c r="G102" s="33"/>
      <c r="H102" s="5"/>
      <c r="I102" s="5"/>
      <c r="J102" s="7">
        <f t="shared" si="3"/>
        <v>17.649517382413105</v>
      </c>
    </row>
    <row r="103" spans="1:10" x14ac:dyDescent="0.3">
      <c r="A103" s="66" t="s">
        <v>58</v>
      </c>
      <c r="B103" s="32"/>
      <c r="C103" s="10"/>
      <c r="D103" s="32">
        <v>6.93</v>
      </c>
      <c r="E103" s="32">
        <v>6.93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0" x14ac:dyDescent="0.3">
      <c r="A104" s="68" t="s">
        <v>59</v>
      </c>
      <c r="B104" s="32"/>
      <c r="C104" s="10"/>
      <c r="D104" s="32">
        <v>1309.6500000000001</v>
      </c>
      <c r="E104" s="32">
        <v>1329.13</v>
      </c>
      <c r="F104" s="5">
        <f t="shared" si="4"/>
        <v>19.480000000000018</v>
      </c>
      <c r="G104" s="33"/>
      <c r="H104" s="5"/>
      <c r="I104" s="5"/>
      <c r="J104" s="7">
        <f t="shared" si="3"/>
        <v>70.59806952965242</v>
      </c>
    </row>
    <row r="105" spans="1:10" x14ac:dyDescent="0.3">
      <c r="A105" s="68" t="s">
        <v>60</v>
      </c>
      <c r="B105" s="32"/>
      <c r="C105" s="10"/>
      <c r="D105" s="32">
        <v>262.7</v>
      </c>
      <c r="E105" s="32">
        <v>267.60000000000002</v>
      </c>
      <c r="F105" s="5">
        <f t="shared" si="4"/>
        <v>4.9000000000000341</v>
      </c>
      <c r="G105" s="33"/>
      <c r="H105" s="5"/>
      <c r="I105" s="5"/>
      <c r="J105" s="7">
        <f t="shared" si="3"/>
        <v>17.758241308793579</v>
      </c>
    </row>
    <row r="106" spans="1:10" x14ac:dyDescent="0.3">
      <c r="A106" s="68" t="s">
        <v>61</v>
      </c>
      <c r="B106" s="32"/>
      <c r="C106" s="10"/>
      <c r="D106" s="32">
        <v>308.85000000000002</v>
      </c>
      <c r="E106" s="32">
        <v>313.60000000000002</v>
      </c>
      <c r="F106" s="5">
        <f t="shared" si="4"/>
        <v>4.75</v>
      </c>
      <c r="G106" s="33"/>
      <c r="H106" s="5"/>
      <c r="I106" s="5"/>
      <c r="J106" s="7">
        <f t="shared" si="3"/>
        <v>17.214621676891618</v>
      </c>
    </row>
    <row r="107" spans="1:10" x14ac:dyDescent="0.3">
      <c r="A107" s="68" t="s">
        <v>62</v>
      </c>
      <c r="B107" s="32"/>
      <c r="C107" s="10"/>
      <c r="D107" s="32">
        <v>867.35</v>
      </c>
      <c r="E107" s="32">
        <v>885.12</v>
      </c>
      <c r="F107" s="5">
        <f t="shared" si="4"/>
        <v>17.769999999999982</v>
      </c>
      <c r="G107" s="33"/>
      <c r="H107" s="5"/>
      <c r="I107" s="5"/>
      <c r="J107" s="7">
        <f t="shared" si="3"/>
        <v>64.40080572597131</v>
      </c>
    </row>
    <row r="108" spans="1:10" x14ac:dyDescent="0.3">
      <c r="A108" s="68" t="s">
        <v>63</v>
      </c>
      <c r="B108" s="32"/>
      <c r="C108" s="10"/>
      <c r="D108" s="32">
        <v>472.38</v>
      </c>
      <c r="E108" s="32">
        <v>478.32</v>
      </c>
      <c r="F108" s="5">
        <f t="shared" si="4"/>
        <v>5.9399999999999977</v>
      </c>
      <c r="G108" s="33"/>
      <c r="H108" s="5"/>
      <c r="I108" s="5"/>
      <c r="J108" s="7">
        <f t="shared" si="3"/>
        <v>21.527337423312876</v>
      </c>
    </row>
    <row r="109" spans="1:10" x14ac:dyDescent="0.3">
      <c r="A109" s="68" t="s">
        <v>123</v>
      </c>
      <c r="B109" s="32"/>
      <c r="C109" s="10"/>
      <c r="D109" s="32">
        <v>361.59</v>
      </c>
      <c r="E109" s="32">
        <v>374.61</v>
      </c>
      <c r="F109" s="5">
        <f t="shared" si="4"/>
        <v>13.020000000000039</v>
      </c>
      <c r="G109" s="33"/>
      <c r="H109" s="5"/>
      <c r="I109" s="5"/>
      <c r="J109" s="7">
        <f t="shared" si="3"/>
        <v>47.186184049079898</v>
      </c>
    </row>
    <row r="110" spans="1:10" x14ac:dyDescent="0.3">
      <c r="A110" s="68" t="s">
        <v>64</v>
      </c>
      <c r="B110" s="32"/>
      <c r="C110" s="10"/>
      <c r="D110" s="32">
        <v>247.21</v>
      </c>
      <c r="E110" s="32">
        <v>254.91</v>
      </c>
      <c r="F110" s="5">
        <f t="shared" si="4"/>
        <v>7.6999999999999886</v>
      </c>
      <c r="G110" s="33"/>
      <c r="H110" s="5"/>
      <c r="I110" s="5"/>
      <c r="J110" s="7">
        <f t="shared" si="3"/>
        <v>27.905807770961108</v>
      </c>
    </row>
    <row r="111" spans="1:10" x14ac:dyDescent="0.3">
      <c r="A111" s="68" t="s">
        <v>65</v>
      </c>
      <c r="B111" s="32"/>
      <c r="C111" s="10"/>
      <c r="D111" s="32">
        <v>521.21</v>
      </c>
      <c r="E111" s="32">
        <v>522.52</v>
      </c>
      <c r="F111" s="5">
        <f t="shared" si="4"/>
        <v>1.3099999999999454</v>
      </c>
      <c r="G111" s="33"/>
      <c r="H111" s="5"/>
      <c r="I111" s="5"/>
      <c r="J111" s="7">
        <f t="shared" si="3"/>
        <v>4.747611451942543</v>
      </c>
    </row>
    <row r="112" spans="1:10" x14ac:dyDescent="0.3">
      <c r="A112" s="68" t="s">
        <v>66</v>
      </c>
      <c r="B112" s="32"/>
      <c r="C112" s="10"/>
      <c r="D112" s="32">
        <v>225.26</v>
      </c>
      <c r="E112" s="32">
        <v>237.67</v>
      </c>
      <c r="F112" s="5">
        <f t="shared" si="4"/>
        <v>12.409999999999997</v>
      </c>
      <c r="G112" s="33"/>
      <c r="H112" s="5"/>
      <c r="I112" s="5"/>
      <c r="J112" s="7">
        <f t="shared" si="3"/>
        <v>44.975464212678929</v>
      </c>
    </row>
    <row r="113" spans="1:10" x14ac:dyDescent="0.3">
      <c r="A113" s="68" t="s">
        <v>124</v>
      </c>
      <c r="B113" s="32"/>
      <c r="C113" s="10"/>
      <c r="D113" s="32">
        <v>121.8</v>
      </c>
      <c r="E113" s="32">
        <v>123.58</v>
      </c>
      <c r="F113" s="5">
        <f t="shared" si="4"/>
        <v>1.7800000000000011</v>
      </c>
      <c r="G113" s="33"/>
      <c r="H113" s="5"/>
      <c r="I113" s="5"/>
      <c r="J113" s="7">
        <f t="shared" si="3"/>
        <v>6.450952965235178</v>
      </c>
    </row>
    <row r="114" spans="1:10" x14ac:dyDescent="0.3">
      <c r="A114" s="68" t="s">
        <v>67</v>
      </c>
      <c r="B114" s="32"/>
      <c r="C114" s="10"/>
      <c r="D114" s="32">
        <v>249.24</v>
      </c>
      <c r="E114" s="32">
        <v>255.9</v>
      </c>
      <c r="F114" s="5">
        <f t="shared" si="4"/>
        <v>6.6599999999999966</v>
      </c>
      <c r="G114" s="33"/>
      <c r="H114" s="5"/>
      <c r="I114" s="5"/>
      <c r="J114" s="7">
        <f t="shared" si="3"/>
        <v>24.136711656441708</v>
      </c>
    </row>
    <row r="115" spans="1:10" x14ac:dyDescent="0.3">
      <c r="A115" s="51" t="s">
        <v>68</v>
      </c>
      <c r="B115" s="32"/>
      <c r="C115" s="51"/>
      <c r="D115" s="9">
        <v>442.03</v>
      </c>
      <c r="E115" s="9">
        <v>445.6</v>
      </c>
      <c r="F115" s="5">
        <f t="shared" si="4"/>
        <v>3.57000000000005</v>
      </c>
      <c r="G115" s="33"/>
      <c r="H115" s="5"/>
      <c r="I115" s="5"/>
      <c r="J115" s="7">
        <f t="shared" si="3"/>
        <v>12.938147239263985</v>
      </c>
    </row>
    <row r="116" spans="1:10" x14ac:dyDescent="0.3">
      <c r="A116" s="68" t="s">
        <v>125</v>
      </c>
      <c r="B116" s="32"/>
      <c r="C116" s="10"/>
      <c r="D116" s="32">
        <v>547.15</v>
      </c>
      <c r="E116" s="32">
        <v>553.91</v>
      </c>
      <c r="F116" s="5">
        <f t="shared" si="4"/>
        <v>6.7599999999999909</v>
      </c>
      <c r="G116" s="33"/>
      <c r="H116" s="5"/>
      <c r="I116" s="5"/>
      <c r="J116" s="7">
        <f t="shared" si="3"/>
        <v>24.499124744376246</v>
      </c>
    </row>
    <row r="117" spans="1:10" x14ac:dyDescent="0.3">
      <c r="A117" s="68" t="s">
        <v>126</v>
      </c>
      <c r="B117" s="9"/>
      <c r="C117" s="10"/>
      <c r="D117" s="32">
        <v>218.48</v>
      </c>
      <c r="E117" s="32">
        <v>222.26</v>
      </c>
      <c r="F117" s="5">
        <f t="shared" si="4"/>
        <v>3.7800000000000011</v>
      </c>
      <c r="G117" s="33"/>
      <c r="H117" s="5"/>
      <c r="I117" s="5"/>
      <c r="J117" s="7">
        <f t="shared" si="3"/>
        <v>13.699214723926385</v>
      </c>
    </row>
    <row r="118" spans="1:10" x14ac:dyDescent="0.3">
      <c r="A118" s="68" t="s">
        <v>69</v>
      </c>
      <c r="B118" s="32"/>
      <c r="C118" s="10"/>
      <c r="D118" s="32">
        <v>224.56</v>
      </c>
      <c r="E118" s="32">
        <v>230.1</v>
      </c>
      <c r="F118" s="5">
        <f t="shared" si="4"/>
        <v>5.539999999999992</v>
      </c>
      <c r="G118" s="33"/>
      <c r="H118" s="5"/>
      <c r="I118" s="5"/>
      <c r="J118" s="7">
        <f t="shared" si="3"/>
        <v>20.077685071574614</v>
      </c>
    </row>
    <row r="119" spans="1:10" x14ac:dyDescent="0.3">
      <c r="A119" s="68" t="s">
        <v>127</v>
      </c>
      <c r="B119" s="32"/>
      <c r="C119" s="10"/>
      <c r="D119" s="32">
        <v>561.95000000000005</v>
      </c>
      <c r="E119" s="32">
        <v>564.25</v>
      </c>
      <c r="F119" s="5">
        <f t="shared" si="4"/>
        <v>2.2999999999999545</v>
      </c>
      <c r="G119" s="33"/>
      <c r="H119" s="5"/>
      <c r="I119" s="5"/>
      <c r="J119" s="7">
        <f t="shared" si="3"/>
        <v>8.3355010224947232</v>
      </c>
    </row>
    <row r="120" spans="1:10" x14ac:dyDescent="0.3">
      <c r="A120" s="68" t="s">
        <v>128</v>
      </c>
      <c r="B120" s="32"/>
      <c r="C120" s="10"/>
      <c r="D120" s="32">
        <v>525.54999999999995</v>
      </c>
      <c r="E120" s="32">
        <v>532.36</v>
      </c>
      <c r="F120" s="5">
        <f t="shared" si="4"/>
        <v>6.8100000000000591</v>
      </c>
      <c r="G120" s="33"/>
      <c r="H120" s="5"/>
      <c r="I120" s="5"/>
      <c r="J120" s="7">
        <f t="shared" si="3"/>
        <v>24.680331288343773</v>
      </c>
    </row>
    <row r="121" spans="1:10" x14ac:dyDescent="0.3">
      <c r="A121" s="68" t="s">
        <v>129</v>
      </c>
      <c r="B121" s="32"/>
      <c r="C121" s="10"/>
      <c r="D121" s="32">
        <v>317.47000000000003</v>
      </c>
      <c r="E121" s="32">
        <v>322.07</v>
      </c>
      <c r="F121" s="5">
        <f t="shared" si="4"/>
        <v>4.5999999999999659</v>
      </c>
      <c r="G121" s="33"/>
      <c r="H121" s="5"/>
      <c r="I121" s="5"/>
      <c r="J121" s="7">
        <f t="shared" si="3"/>
        <v>16.671002044989653</v>
      </c>
    </row>
    <row r="122" spans="1:10" x14ac:dyDescent="0.3">
      <c r="A122" s="68" t="s">
        <v>70</v>
      </c>
      <c r="B122" s="32"/>
      <c r="C122" s="10"/>
      <c r="D122" s="32">
        <v>150.9</v>
      </c>
      <c r="E122" s="32">
        <v>153.93</v>
      </c>
      <c r="F122" s="5">
        <f t="shared" si="4"/>
        <v>3.0300000000000011</v>
      </c>
      <c r="G122" s="33"/>
      <c r="H122" s="5"/>
      <c r="I122" s="5"/>
      <c r="J122" s="7">
        <f t="shared" si="3"/>
        <v>10.981116564417183</v>
      </c>
    </row>
    <row r="123" spans="1:10" x14ac:dyDescent="0.3">
      <c r="A123" s="68" t="s">
        <v>71</v>
      </c>
      <c r="B123" s="32"/>
      <c r="C123" s="10"/>
      <c r="D123" s="32">
        <v>421.78</v>
      </c>
      <c r="E123" s="32">
        <v>423.78</v>
      </c>
      <c r="F123" s="5">
        <f t="shared" si="4"/>
        <v>2</v>
      </c>
      <c r="G123" s="33"/>
      <c r="H123" s="5"/>
      <c r="I123" s="5"/>
      <c r="J123" s="7">
        <f t="shared" si="3"/>
        <v>7.248261758691207</v>
      </c>
    </row>
    <row r="124" spans="1:10" x14ac:dyDescent="0.3">
      <c r="A124" s="68" t="s">
        <v>130</v>
      </c>
      <c r="B124" s="32"/>
      <c r="C124" s="10"/>
      <c r="D124" s="32">
        <v>203.45</v>
      </c>
      <c r="E124" s="32">
        <v>209.03</v>
      </c>
      <c r="F124" s="5">
        <f t="shared" si="4"/>
        <v>5.5800000000000125</v>
      </c>
      <c r="G124" s="33"/>
      <c r="H124" s="5"/>
      <c r="I124" s="5"/>
      <c r="J124" s="7">
        <f t="shared" si="3"/>
        <v>20.222650306748513</v>
      </c>
    </row>
    <row r="125" spans="1:10" x14ac:dyDescent="0.3">
      <c r="A125" s="68" t="s">
        <v>131</v>
      </c>
      <c r="B125" s="32"/>
      <c r="C125" s="10"/>
      <c r="D125" s="32">
        <v>109.47</v>
      </c>
      <c r="E125" s="32">
        <v>112.81</v>
      </c>
      <c r="F125" s="5">
        <f t="shared" si="4"/>
        <v>3.3400000000000034</v>
      </c>
      <c r="G125" s="33"/>
      <c r="H125" s="5"/>
      <c r="I125" s="5"/>
      <c r="J125" s="7">
        <f t="shared" si="3"/>
        <v>12.104597137014329</v>
      </c>
    </row>
    <row r="126" spans="1:10" x14ac:dyDescent="0.3">
      <c r="A126" s="68" t="s">
        <v>72</v>
      </c>
      <c r="B126" s="32"/>
      <c r="C126" s="10"/>
      <c r="D126" s="32">
        <v>150.9</v>
      </c>
      <c r="E126" s="32">
        <v>150.9</v>
      </c>
      <c r="F126" s="5">
        <f t="shared" si="4"/>
        <v>0</v>
      </c>
      <c r="G126" s="33"/>
      <c r="H126" s="5"/>
      <c r="I126" s="5"/>
      <c r="J126" s="7">
        <f t="shared" si="3"/>
        <v>0</v>
      </c>
    </row>
    <row r="127" spans="1:10" x14ac:dyDescent="0.3">
      <c r="A127" s="68" t="s">
        <v>73</v>
      </c>
      <c r="B127" s="32"/>
      <c r="C127" s="10"/>
      <c r="D127" s="32">
        <v>737.98</v>
      </c>
      <c r="E127" s="32">
        <v>751.25</v>
      </c>
      <c r="F127" s="5">
        <f t="shared" si="4"/>
        <v>13.269999999999982</v>
      </c>
      <c r="G127" s="33"/>
      <c r="H127" s="5"/>
      <c r="I127" s="5"/>
      <c r="J127" s="7">
        <f t="shared" si="3"/>
        <v>48.092216768916096</v>
      </c>
    </row>
    <row r="128" spans="1:10" x14ac:dyDescent="0.3">
      <c r="A128" s="68" t="s">
        <v>74</v>
      </c>
      <c r="B128" s="32"/>
      <c r="C128" s="10"/>
      <c r="D128" s="32">
        <v>441.44</v>
      </c>
      <c r="E128" s="32">
        <v>441.67</v>
      </c>
      <c r="F128" s="5">
        <f t="shared" si="4"/>
        <v>0.23000000000001819</v>
      </c>
      <c r="G128" s="33"/>
      <c r="H128" s="5"/>
      <c r="I128" s="5"/>
      <c r="J128" s="7">
        <f t="shared" si="3"/>
        <v>0.83355010224955473</v>
      </c>
    </row>
    <row r="129" spans="1:10" x14ac:dyDescent="0.3">
      <c r="A129" s="68" t="s">
        <v>132</v>
      </c>
      <c r="B129" s="32"/>
      <c r="C129" s="10"/>
      <c r="D129" s="32">
        <v>121.76</v>
      </c>
      <c r="E129" s="32">
        <v>127.16</v>
      </c>
      <c r="F129" s="5">
        <f t="shared" si="4"/>
        <v>5.3999999999999915</v>
      </c>
      <c r="G129" s="33"/>
      <c r="H129" s="5"/>
      <c r="I129" s="5"/>
      <c r="J129" s="7">
        <f t="shared" si="3"/>
        <v>19.57030674846623</v>
      </c>
    </row>
    <row r="130" spans="1:10" x14ac:dyDescent="0.3">
      <c r="A130" s="68" t="s">
        <v>133</v>
      </c>
      <c r="B130" s="32"/>
      <c r="C130" s="10"/>
      <c r="D130" s="32">
        <v>200.01</v>
      </c>
      <c r="E130" s="32">
        <v>203.51</v>
      </c>
      <c r="F130" s="5">
        <f t="shared" si="4"/>
        <v>3.5</v>
      </c>
      <c r="G130" s="33"/>
      <c r="H130" s="5"/>
      <c r="I130" s="5"/>
      <c r="J130" s="7">
        <f t="shared" si="3"/>
        <v>12.684458077709612</v>
      </c>
    </row>
    <row r="131" spans="1:10" x14ac:dyDescent="0.3">
      <c r="A131" s="68" t="s">
        <v>75</v>
      </c>
      <c r="B131" s="32"/>
      <c r="C131" s="10"/>
      <c r="D131" s="32">
        <v>263.42</v>
      </c>
      <c r="E131" s="32">
        <v>266.48</v>
      </c>
      <c r="F131" s="5">
        <f t="shared" si="4"/>
        <v>3.0600000000000023</v>
      </c>
      <c r="G131" s="33"/>
      <c r="H131" s="5"/>
      <c r="I131" s="5"/>
      <c r="J131" s="7">
        <f t="shared" si="3"/>
        <v>11.089840490797554</v>
      </c>
    </row>
    <row r="132" spans="1:10" x14ac:dyDescent="0.3">
      <c r="A132" s="68" t="s">
        <v>134</v>
      </c>
      <c r="B132" s="32"/>
      <c r="C132" s="10"/>
      <c r="D132" s="32">
        <v>317.12</v>
      </c>
      <c r="E132" s="32">
        <v>326.01</v>
      </c>
      <c r="F132" s="5">
        <f t="shared" si="4"/>
        <v>8.8899999999999864</v>
      </c>
      <c r="G132" s="33"/>
      <c r="H132" s="5"/>
      <c r="I132" s="5"/>
      <c r="J132" s="7">
        <f t="shared" si="3"/>
        <v>32.218523517382366</v>
      </c>
    </row>
    <row r="133" spans="1:10" x14ac:dyDescent="0.3">
      <c r="A133" s="68" t="s">
        <v>135</v>
      </c>
      <c r="B133" s="32"/>
      <c r="C133" s="10"/>
      <c r="D133" s="32">
        <v>302.20999999999998</v>
      </c>
      <c r="E133" s="32">
        <v>304.56</v>
      </c>
      <c r="F133" s="5">
        <f t="shared" si="4"/>
        <v>2.3500000000000227</v>
      </c>
      <c r="G133" s="33"/>
      <c r="H133" s="5"/>
      <c r="I133" s="5"/>
      <c r="J133" s="7">
        <f t="shared" si="3"/>
        <v>8.5167075664622498</v>
      </c>
    </row>
    <row r="134" spans="1:10" x14ac:dyDescent="0.3">
      <c r="A134" s="68" t="s">
        <v>76</v>
      </c>
      <c r="B134" s="32"/>
      <c r="C134" s="10"/>
      <c r="D134" s="32">
        <v>93.92</v>
      </c>
      <c r="E134" s="32">
        <v>95.73</v>
      </c>
      <c r="F134" s="5">
        <f t="shared" si="4"/>
        <v>1.8100000000000023</v>
      </c>
      <c r="G134" s="33"/>
      <c r="H134" s="5"/>
      <c r="I134" s="5"/>
      <c r="J134" s="7">
        <f t="shared" si="3"/>
        <v>6.5596768916155508</v>
      </c>
    </row>
    <row r="135" spans="1:10" x14ac:dyDescent="0.3">
      <c r="A135" s="68" t="s">
        <v>136</v>
      </c>
      <c r="B135" s="32"/>
      <c r="C135" s="10"/>
      <c r="D135" s="32">
        <v>578.63</v>
      </c>
      <c r="E135" s="32">
        <v>590.03</v>
      </c>
      <c r="F135" s="5">
        <f t="shared" si="4"/>
        <v>11.399999999999977</v>
      </c>
      <c r="G135" s="33"/>
      <c r="H135" s="5"/>
      <c r="I135" s="5"/>
      <c r="J135" s="7">
        <f t="shared" si="3"/>
        <v>41.315092024539801</v>
      </c>
    </row>
    <row r="136" spans="1:10" x14ac:dyDescent="0.3">
      <c r="A136" s="68" t="s">
        <v>137</v>
      </c>
      <c r="B136" s="32"/>
      <c r="C136" s="10"/>
      <c r="D136" s="32">
        <v>226.67</v>
      </c>
      <c r="E136" s="32">
        <v>228.54</v>
      </c>
      <c r="F136" s="5">
        <f t="shared" si="4"/>
        <v>1.8700000000000045</v>
      </c>
      <c r="G136" s="33"/>
      <c r="H136" s="5"/>
      <c r="I136" s="5"/>
      <c r="J136" s="7">
        <f t="shared" si="3"/>
        <v>6.7771247443762954</v>
      </c>
    </row>
    <row r="137" spans="1:10" x14ac:dyDescent="0.3">
      <c r="A137" s="68" t="s">
        <v>77</v>
      </c>
      <c r="B137" s="32"/>
      <c r="C137" s="10"/>
      <c r="D137" s="32">
        <v>362.65</v>
      </c>
      <c r="E137" s="32">
        <v>371.28</v>
      </c>
      <c r="F137" s="5">
        <f t="shared" si="4"/>
        <v>8.6299999999999955</v>
      </c>
      <c r="G137" s="33"/>
      <c r="H137" s="5"/>
      <c r="I137" s="5"/>
      <c r="J137" s="7">
        <f t="shared" si="3"/>
        <v>31.276249488752541</v>
      </c>
    </row>
    <row r="138" spans="1:10" x14ac:dyDescent="0.3">
      <c r="A138" s="68" t="s">
        <v>138</v>
      </c>
      <c r="B138" s="32"/>
      <c r="C138" s="10"/>
      <c r="D138" s="32">
        <v>519.92999999999995</v>
      </c>
      <c r="E138" s="32">
        <v>526.5</v>
      </c>
      <c r="F138" s="5">
        <f t="shared" si="4"/>
        <v>6.57000000000005</v>
      </c>
      <c r="G138" s="33"/>
      <c r="H138" s="5"/>
      <c r="I138" s="5"/>
      <c r="J138" s="7">
        <f t="shared" si="3"/>
        <v>23.810539877300798</v>
      </c>
    </row>
    <row r="139" spans="1:10" x14ac:dyDescent="0.3">
      <c r="A139" s="68" t="s">
        <v>78</v>
      </c>
      <c r="B139" s="32"/>
      <c r="C139" s="10"/>
      <c r="D139" s="32">
        <v>627.75</v>
      </c>
      <c r="E139" s="32">
        <v>640.13</v>
      </c>
      <c r="F139" s="5">
        <f t="shared" si="4"/>
        <v>12.379999999999995</v>
      </c>
      <c r="G139" s="33"/>
      <c r="H139" s="5"/>
      <c r="I139" s="5"/>
      <c r="J139" s="7">
        <f t="shared" si="3"/>
        <v>44.866740286298558</v>
      </c>
    </row>
    <row r="140" spans="1:10" x14ac:dyDescent="0.3">
      <c r="A140" s="68" t="s">
        <v>79</v>
      </c>
      <c r="B140" s="32"/>
      <c r="C140" s="10"/>
      <c r="D140" s="32">
        <v>249.55</v>
      </c>
      <c r="E140" s="32">
        <v>253.97</v>
      </c>
      <c r="F140" s="5">
        <f t="shared" si="4"/>
        <v>4.4199999999999875</v>
      </c>
      <c r="G140" s="33"/>
      <c r="H140" s="5"/>
      <c r="I140" s="5"/>
      <c r="J140" s="7">
        <f t="shared" si="3"/>
        <v>16.018658486707523</v>
      </c>
    </row>
    <row r="141" spans="1:10" x14ac:dyDescent="0.3">
      <c r="A141" s="68" t="s">
        <v>80</v>
      </c>
      <c r="B141" s="32"/>
      <c r="C141" s="10"/>
      <c r="D141" s="32">
        <v>293.32</v>
      </c>
      <c r="E141" s="32">
        <v>294.19</v>
      </c>
      <c r="F141" s="5">
        <f t="shared" si="4"/>
        <v>0.87000000000000455</v>
      </c>
      <c r="G141" s="33"/>
      <c r="H141" s="5"/>
      <c r="I141" s="5"/>
      <c r="J141" s="7">
        <f t="shared" si="3"/>
        <v>3.1529938650306915</v>
      </c>
    </row>
    <row r="142" spans="1:10" x14ac:dyDescent="0.3">
      <c r="A142" s="68" t="s">
        <v>81</v>
      </c>
      <c r="B142" s="32"/>
      <c r="C142" s="10"/>
      <c r="D142" s="32">
        <v>218.27</v>
      </c>
      <c r="E142" s="32">
        <v>218.27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0" x14ac:dyDescent="0.3">
      <c r="A143" s="68" t="s">
        <v>139</v>
      </c>
      <c r="B143" s="32"/>
      <c r="C143" s="10"/>
      <c r="D143" s="32">
        <v>401.57</v>
      </c>
      <c r="E143" s="32">
        <v>404.45</v>
      </c>
      <c r="F143" s="5">
        <f t="shared" si="4"/>
        <v>2.8799999999999955</v>
      </c>
      <c r="G143" s="33"/>
      <c r="H143" s="5"/>
      <c r="I143" s="5"/>
      <c r="J143" s="7">
        <f t="shared" si="3"/>
        <v>10.437496932515321</v>
      </c>
    </row>
    <row r="144" spans="1:10" x14ac:dyDescent="0.3">
      <c r="A144" s="68" t="s">
        <v>82</v>
      </c>
      <c r="B144" s="32"/>
      <c r="C144" s="10"/>
      <c r="D144" s="32">
        <v>321.29000000000002</v>
      </c>
      <c r="E144" s="32">
        <v>325.66000000000003</v>
      </c>
      <c r="F144" s="5">
        <f t="shared" si="4"/>
        <v>4.3700000000000045</v>
      </c>
      <c r="G144" s="33"/>
      <c r="H144" s="5"/>
      <c r="I144" s="5"/>
      <c r="J144" s="7">
        <f t="shared" si="3"/>
        <v>15.837451942740303</v>
      </c>
    </row>
    <row r="145" spans="1:13" x14ac:dyDescent="0.3">
      <c r="A145" s="68" t="s">
        <v>140</v>
      </c>
      <c r="B145" s="32"/>
      <c r="C145" s="10"/>
      <c r="D145" s="32">
        <v>208.87</v>
      </c>
      <c r="E145" s="32">
        <v>209.8</v>
      </c>
      <c r="F145" s="5">
        <f t="shared" si="4"/>
        <v>0.93000000000000682</v>
      </c>
      <c r="G145" s="33"/>
      <c r="H145" s="5"/>
      <c r="I145" s="5"/>
      <c r="J145" s="7">
        <f t="shared" si="3"/>
        <v>3.3704417177914361</v>
      </c>
    </row>
    <row r="146" spans="1:13" x14ac:dyDescent="0.3">
      <c r="A146" s="68" t="s">
        <v>141</v>
      </c>
      <c r="B146" s="32"/>
      <c r="C146" s="10"/>
      <c r="D146" s="32">
        <v>183.79</v>
      </c>
      <c r="E146" s="32">
        <v>186.01</v>
      </c>
      <c r="F146" s="5">
        <f t="shared" si="4"/>
        <v>2.2199999999999989</v>
      </c>
      <c r="G146" s="33"/>
      <c r="H146" s="5"/>
      <c r="I146" s="5"/>
      <c r="J146" s="7">
        <f t="shared" si="3"/>
        <v>8.045570552147236</v>
      </c>
    </row>
    <row r="147" spans="1:13" x14ac:dyDescent="0.3">
      <c r="A147" s="68" t="s">
        <v>142</v>
      </c>
      <c r="B147" s="32"/>
      <c r="C147" s="10"/>
      <c r="D147" s="32">
        <v>680.41</v>
      </c>
      <c r="E147" s="32">
        <v>690.89</v>
      </c>
      <c r="F147" s="5">
        <f t="shared" si="4"/>
        <v>10.480000000000018</v>
      </c>
      <c r="G147" s="33"/>
      <c r="H147" s="5"/>
      <c r="I147" s="5"/>
      <c r="J147" s="7">
        <f t="shared" si="3"/>
        <v>37.980891615541992</v>
      </c>
    </row>
    <row r="148" spans="1:13" x14ac:dyDescent="0.3">
      <c r="A148" s="68" t="s">
        <v>143</v>
      </c>
      <c r="B148" s="32"/>
      <c r="C148" s="10"/>
      <c r="D148" s="32">
        <v>315.87</v>
      </c>
      <c r="E148" s="32">
        <v>325.57</v>
      </c>
      <c r="F148" s="5">
        <f t="shared" si="4"/>
        <v>9.6999999999999886</v>
      </c>
      <c r="G148" s="33"/>
      <c r="H148" s="5"/>
      <c r="I148" s="5"/>
      <c r="J148" s="7">
        <f t="shared" ref="J148:J151" si="5">+F148*H$5</f>
        <v>35.154069529652311</v>
      </c>
    </row>
    <row r="149" spans="1:13" x14ac:dyDescent="0.3">
      <c r="A149" s="68" t="s">
        <v>83</v>
      </c>
      <c r="B149" s="32"/>
      <c r="C149" s="10"/>
      <c r="D149" s="32">
        <v>287.29000000000002</v>
      </c>
      <c r="E149" s="32">
        <v>289.81</v>
      </c>
      <c r="F149" s="5">
        <f t="shared" si="4"/>
        <v>2.5199999999999818</v>
      </c>
      <c r="G149" s="33"/>
      <c r="H149" s="5"/>
      <c r="I149" s="5"/>
      <c r="J149" s="7">
        <f t="shared" si="5"/>
        <v>9.1328098159508553</v>
      </c>
    </row>
    <row r="150" spans="1:13" x14ac:dyDescent="0.3">
      <c r="A150" s="68" t="s">
        <v>144</v>
      </c>
      <c r="B150" s="32"/>
      <c r="C150" s="10"/>
      <c r="D150" s="32">
        <v>1410.29</v>
      </c>
      <c r="E150" s="32">
        <v>1435.96</v>
      </c>
      <c r="F150" s="5">
        <f t="shared" si="4"/>
        <v>25.670000000000073</v>
      </c>
      <c r="G150" s="33"/>
      <c r="H150" s="5"/>
      <c r="I150" s="5"/>
      <c r="J150" s="7">
        <f t="shared" si="5"/>
        <v>93.031439672801909</v>
      </c>
    </row>
    <row r="151" spans="1:13" x14ac:dyDescent="0.3">
      <c r="A151" s="68" t="s">
        <v>145</v>
      </c>
      <c r="B151" s="32"/>
      <c r="C151" s="10"/>
      <c r="D151" s="32">
        <v>711.48</v>
      </c>
      <c r="E151" s="32">
        <v>725.04</v>
      </c>
      <c r="F151" s="5">
        <f t="shared" si="4"/>
        <v>13.559999999999945</v>
      </c>
      <c r="G151" s="33"/>
      <c r="H151" s="5"/>
      <c r="I151" s="5"/>
      <c r="J151" s="7">
        <f t="shared" si="5"/>
        <v>49.143214723926185</v>
      </c>
    </row>
    <row r="152" spans="1:13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2184.8631421806044</v>
      </c>
      <c r="K152" s="56">
        <f>SUM(J83:J151)</f>
        <v>1609.5852474437629</v>
      </c>
      <c r="M152">
        <v>1689</v>
      </c>
    </row>
    <row r="153" spans="1:13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2184.8631421806044</v>
      </c>
      <c r="K153" s="91">
        <f>SUM(K14:K152)</f>
        <v>2184.8631421806044</v>
      </c>
    </row>
    <row r="154" spans="1:13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3" x14ac:dyDescent="0.3">
      <c r="A155" s="73" t="s">
        <v>7</v>
      </c>
    </row>
    <row r="156" spans="1:13" x14ac:dyDescent="0.3">
      <c r="A156" s="73" t="s">
        <v>84</v>
      </c>
      <c r="G156" s="74" t="s">
        <v>309</v>
      </c>
    </row>
  </sheetData>
  <mergeCells count="23">
    <mergeCell ref="I27:I31"/>
    <mergeCell ref="B27:C31"/>
    <mergeCell ref="D27:D31"/>
    <mergeCell ref="E27:E31"/>
    <mergeCell ref="F27:F31"/>
    <mergeCell ref="G27:G31"/>
    <mergeCell ref="H27:H31"/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</mergeCells>
  <pageMargins left="0.31496062992125984" right="0.39370078740157483" top="0.47244094488188981" bottom="0.74803149606299213" header="0.31496062992125984" footer="0.31496062992125984"/>
  <pageSetup paperSize="9" scale="80" orientation="portrait" horizontalDpi="0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6"/>
  <sheetViews>
    <sheetView workbookViewId="0">
      <selection sqref="A1:M157"/>
    </sheetView>
  </sheetViews>
  <sheetFormatPr baseColWidth="10" defaultRowHeight="14.4" x14ac:dyDescent="0.3"/>
  <cols>
    <col min="1" max="1" width="10.88671875" customWidth="1"/>
    <col min="2" max="2" width="27.33203125" customWidth="1"/>
    <col min="3" max="3" width="7.44140625" customWidth="1"/>
    <col min="4" max="4" width="11.88671875" customWidth="1"/>
    <col min="5" max="5" width="15.44140625" customWidth="1"/>
    <col min="6" max="6" width="12.109375" customWidth="1"/>
    <col min="7" max="7" width="12" customWidth="1"/>
    <col min="9" max="9" width="1.109375" customWidth="1"/>
    <col min="10" max="10" width="12.33203125" customWidth="1"/>
  </cols>
  <sheetData>
    <row r="1" spans="1:10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612.1</v>
      </c>
      <c r="G2" s="10">
        <v>40</v>
      </c>
      <c r="H2" s="10">
        <f>+F2/G2</f>
        <v>15.3025</v>
      </c>
    </row>
    <row r="3" spans="1:10" x14ac:dyDescent="0.3">
      <c r="D3" s="122" t="s">
        <v>192</v>
      </c>
      <c r="E3" s="122">
        <v>16498</v>
      </c>
      <c r="F3" s="155">
        <v>12.7</v>
      </c>
      <c r="G3" s="10">
        <v>4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1703.8</v>
      </c>
      <c r="G4" s="10">
        <v>468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47" t="s">
        <v>220</v>
      </c>
      <c r="F5" s="122">
        <f>+F4+F3</f>
        <v>1716.5</v>
      </c>
      <c r="G5" s="122">
        <f>+G4+G3</f>
        <v>472</v>
      </c>
      <c r="H5" s="10">
        <f>+F5/G5</f>
        <v>3.6366525423728815</v>
      </c>
    </row>
    <row r="6" spans="1:10" x14ac:dyDescent="0.3">
      <c r="A6" s="15" t="s">
        <v>310</v>
      </c>
      <c r="B6" s="15"/>
      <c r="C6" s="15"/>
      <c r="D6" s="15"/>
      <c r="E6" s="15"/>
      <c r="F6" s="15">
        <f>+F2+F3+F4</f>
        <v>2328.6</v>
      </c>
      <c r="G6" s="15">
        <f>+G2+G3+G4</f>
        <v>512</v>
      </c>
      <c r="J6" s="138" t="s">
        <v>189</v>
      </c>
    </row>
    <row r="7" spans="1:10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15.3025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3.6366525423728815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4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7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45.601450000000277</v>
      </c>
      <c r="H14" s="98"/>
      <c r="I14" s="98"/>
      <c r="J14" s="99">
        <v>10</v>
      </c>
    </row>
    <row r="15" spans="1:10" ht="15.6" thickTop="1" thickBot="1" x14ac:dyDescent="0.35">
      <c r="A15" s="104" t="s">
        <v>9</v>
      </c>
      <c r="B15" s="146" t="s">
        <v>214</v>
      </c>
      <c r="C15" s="157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13</v>
      </c>
    </row>
    <row r="16" spans="1:10" ht="15.6" thickTop="1" thickBot="1" x14ac:dyDescent="0.35">
      <c r="A16" s="104" t="s">
        <v>13</v>
      </c>
      <c r="B16" s="146" t="s">
        <v>215</v>
      </c>
      <c r="C16" s="157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10</v>
      </c>
    </row>
    <row r="17" spans="1:12" ht="15.6" thickTop="1" thickBot="1" x14ac:dyDescent="0.35">
      <c r="A17" s="103" t="s">
        <v>86</v>
      </c>
      <c r="B17" s="209" t="s">
        <v>212</v>
      </c>
      <c r="C17" s="210"/>
      <c r="D17" s="220">
        <v>273.01</v>
      </c>
      <c r="E17" s="220">
        <v>275.99</v>
      </c>
      <c r="F17" s="220">
        <f>+E17-D17</f>
        <v>2.9800000000000182</v>
      </c>
      <c r="G17" s="221"/>
      <c r="H17" s="102"/>
      <c r="I17" s="102"/>
      <c r="J17" s="99">
        <v>10</v>
      </c>
    </row>
    <row r="18" spans="1:12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11</v>
      </c>
    </row>
    <row r="19" spans="1:12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11</v>
      </c>
    </row>
    <row r="20" spans="1:12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10</v>
      </c>
    </row>
    <row r="21" spans="1:12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10</v>
      </c>
    </row>
    <row r="22" spans="1:12" ht="15.6" thickTop="1" thickBot="1" x14ac:dyDescent="0.35">
      <c r="A22" s="92" t="s">
        <v>87</v>
      </c>
      <c r="B22" s="204" t="s">
        <v>210</v>
      </c>
      <c r="C22" s="205"/>
      <c r="D22" s="94">
        <v>29.44</v>
      </c>
      <c r="E22" s="94">
        <v>29.78</v>
      </c>
      <c r="F22" s="98">
        <f t="shared" ref="F22:F27" si="0">+E22-D22</f>
        <v>0.33999999999999986</v>
      </c>
      <c r="G22" s="95">
        <f>+F22*H2</f>
        <v>5.202849999999998</v>
      </c>
      <c r="H22" s="95"/>
      <c r="I22" s="95"/>
      <c r="J22" s="99">
        <v>9</v>
      </c>
    </row>
    <row r="23" spans="1:12" ht="15.6" thickTop="1" thickBot="1" x14ac:dyDescent="0.35">
      <c r="A23" s="92" t="s">
        <v>88</v>
      </c>
      <c r="B23" s="206" t="s">
        <v>210</v>
      </c>
      <c r="C23" s="207"/>
      <c r="D23" s="94">
        <v>74.290000000000006</v>
      </c>
      <c r="E23" s="94">
        <v>76.22</v>
      </c>
      <c r="F23" s="98">
        <f t="shared" si="0"/>
        <v>1.9299999999999926</v>
      </c>
      <c r="G23" s="95">
        <f>+F23*H2</f>
        <v>29.533824999999887</v>
      </c>
      <c r="H23" s="95"/>
      <c r="I23" s="95"/>
      <c r="J23" s="99">
        <v>29</v>
      </c>
    </row>
    <row r="24" spans="1:12" ht="15.6" thickTop="1" thickBot="1" x14ac:dyDescent="0.35">
      <c r="A24" s="93" t="s">
        <v>10</v>
      </c>
      <c r="B24" s="206" t="s">
        <v>210</v>
      </c>
      <c r="C24" s="207"/>
      <c r="D24" s="94">
        <v>23.22</v>
      </c>
      <c r="E24" s="94">
        <v>23.54</v>
      </c>
      <c r="F24" s="98">
        <f t="shared" si="0"/>
        <v>0.32000000000000028</v>
      </c>
      <c r="G24" s="95">
        <f>+F24*H2</f>
        <v>4.8968000000000043</v>
      </c>
      <c r="H24" s="95"/>
      <c r="I24" s="95"/>
      <c r="J24" s="99">
        <v>7</v>
      </c>
    </row>
    <row r="25" spans="1:12" ht="15.6" thickTop="1" thickBot="1" x14ac:dyDescent="0.35">
      <c r="A25" s="93" t="s">
        <v>149</v>
      </c>
      <c r="B25" s="206" t="s">
        <v>210</v>
      </c>
      <c r="C25" s="207"/>
      <c r="D25" s="94">
        <v>110.92</v>
      </c>
      <c r="E25" s="94">
        <v>114.47</v>
      </c>
      <c r="F25" s="98">
        <f t="shared" si="0"/>
        <v>3.5499999999999972</v>
      </c>
      <c r="G25" s="95">
        <f>+F25*H2</f>
        <v>54.323874999999958</v>
      </c>
      <c r="H25" s="95"/>
      <c r="I25" s="95"/>
      <c r="J25" s="99">
        <v>58</v>
      </c>
    </row>
    <row r="26" spans="1:12" ht="15.6" thickTop="1" thickBot="1" x14ac:dyDescent="0.35">
      <c r="A26" s="93" t="s">
        <v>16</v>
      </c>
      <c r="B26" s="206" t="s">
        <v>210</v>
      </c>
      <c r="C26" s="207"/>
      <c r="D26" s="96">
        <v>57.3</v>
      </c>
      <c r="E26" s="96">
        <v>59.65</v>
      </c>
      <c r="F26" s="98">
        <f t="shared" si="0"/>
        <v>2.3500000000000014</v>
      </c>
      <c r="G26" s="95">
        <f>+F26*H2</f>
        <v>35.960875000000023</v>
      </c>
      <c r="H26" s="96"/>
      <c r="I26" s="96"/>
      <c r="J26" s="99">
        <v>35</v>
      </c>
      <c r="L26">
        <v>27</v>
      </c>
    </row>
    <row r="27" spans="1:12" ht="15.6" thickTop="1" thickBot="1" x14ac:dyDescent="0.35">
      <c r="A27" s="67" t="s">
        <v>90</v>
      </c>
      <c r="B27" s="230" t="s">
        <v>211</v>
      </c>
      <c r="C27" s="231"/>
      <c r="D27" s="227">
        <v>256.20999999999998</v>
      </c>
      <c r="E27" s="227">
        <v>258.88</v>
      </c>
      <c r="F27" s="220">
        <f t="shared" si="0"/>
        <v>2.6700000000000159</v>
      </c>
      <c r="G27" s="223">
        <f>+F27*H2</f>
        <v>40.857675000000242</v>
      </c>
      <c r="H27" s="223"/>
      <c r="I27" s="223"/>
      <c r="J27" s="99">
        <v>9</v>
      </c>
    </row>
    <row r="28" spans="1:12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12</v>
      </c>
    </row>
    <row r="29" spans="1:12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10</v>
      </c>
    </row>
    <row r="30" spans="1:12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10</v>
      </c>
    </row>
    <row r="31" spans="1:12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10</v>
      </c>
    </row>
    <row r="32" spans="1:12" ht="15.6" thickTop="1" thickBot="1" x14ac:dyDescent="0.35">
      <c r="A32" s="66" t="s">
        <v>92</v>
      </c>
      <c r="B32" s="6"/>
      <c r="C32" s="6"/>
      <c r="D32" s="6">
        <v>74.8</v>
      </c>
      <c r="E32" s="6">
        <v>78.36</v>
      </c>
      <c r="F32" s="5">
        <f>+E32-D32</f>
        <v>3.5600000000000023</v>
      </c>
      <c r="G32" s="5"/>
      <c r="H32" s="5"/>
      <c r="I32" s="5"/>
      <c r="J32" s="99">
        <f t="shared" ref="J32:J82" si="1">+F32*H$2</f>
        <v>54.476900000000036</v>
      </c>
    </row>
    <row r="33" spans="1:10" ht="15.6" thickTop="1" thickBot="1" x14ac:dyDescent="0.35">
      <c r="A33" s="66" t="s">
        <v>93</v>
      </c>
      <c r="B33" s="6"/>
      <c r="C33" s="6"/>
      <c r="D33" s="6">
        <v>41.92</v>
      </c>
      <c r="E33" s="6">
        <v>44.22</v>
      </c>
      <c r="F33" s="5">
        <f t="shared" ref="F33:F96" si="2">+E33-D33</f>
        <v>2.2999999999999972</v>
      </c>
      <c r="G33" s="5"/>
      <c r="H33" s="5"/>
      <c r="I33" s="5"/>
      <c r="J33" s="99">
        <f t="shared" si="1"/>
        <v>35.195749999999954</v>
      </c>
    </row>
    <row r="34" spans="1:10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0" ht="15.6" thickTop="1" thickBot="1" x14ac:dyDescent="0.35">
      <c r="A35" s="66" t="s">
        <v>95</v>
      </c>
      <c r="B35" s="32"/>
      <c r="C35" s="6"/>
      <c r="D35" s="32">
        <v>25.87</v>
      </c>
      <c r="E35" s="32">
        <v>27.16</v>
      </c>
      <c r="F35" s="5">
        <f t="shared" si="2"/>
        <v>1.2899999999999991</v>
      </c>
      <c r="G35" s="5"/>
      <c r="H35" s="5"/>
      <c r="I35" s="5"/>
      <c r="J35" s="99">
        <f t="shared" si="1"/>
        <v>19.740224999999988</v>
      </c>
    </row>
    <row r="36" spans="1:10" ht="15.6" thickTop="1" thickBot="1" x14ac:dyDescent="0.35">
      <c r="A36" s="66" t="s">
        <v>96</v>
      </c>
      <c r="B36" s="32"/>
      <c r="C36" s="6"/>
      <c r="D36" s="32">
        <v>9.91</v>
      </c>
      <c r="E36" s="32">
        <v>9.91</v>
      </c>
      <c r="F36" s="5">
        <f t="shared" si="2"/>
        <v>0</v>
      </c>
      <c r="G36" s="5"/>
      <c r="H36" s="5"/>
      <c r="I36" s="5"/>
      <c r="J36" s="99">
        <f t="shared" si="1"/>
        <v>0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32.159999999999997</v>
      </c>
      <c r="E38" s="32">
        <v>32.46</v>
      </c>
      <c r="F38" s="5">
        <f t="shared" si="2"/>
        <v>0.30000000000000426</v>
      </c>
      <c r="G38" s="5"/>
      <c r="H38" s="5"/>
      <c r="I38" s="5"/>
      <c r="J38" s="99">
        <f t="shared" si="1"/>
        <v>4.5907500000000656</v>
      </c>
    </row>
    <row r="39" spans="1:10" ht="15.6" thickTop="1" thickBot="1" x14ac:dyDescent="0.35">
      <c r="A39" s="66" t="s">
        <v>99</v>
      </c>
      <c r="B39" s="32"/>
      <c r="C39" s="6"/>
      <c r="D39" s="32">
        <v>45.66</v>
      </c>
      <c r="E39" s="32">
        <v>46.16</v>
      </c>
      <c r="F39" s="5">
        <f t="shared" si="2"/>
        <v>0.5</v>
      </c>
      <c r="G39" s="5"/>
      <c r="H39" s="5"/>
      <c r="I39" s="5"/>
      <c r="J39" s="99">
        <f t="shared" si="1"/>
        <v>7.6512500000000001</v>
      </c>
    </row>
    <row r="40" spans="1:10" ht="15.6" thickTop="1" thickBot="1" x14ac:dyDescent="0.35">
      <c r="A40" s="66" t="s">
        <v>100</v>
      </c>
      <c r="B40" s="32"/>
      <c r="C40" s="6"/>
      <c r="D40" s="32">
        <v>15.38</v>
      </c>
      <c r="E40" s="32">
        <v>15.38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3.17</v>
      </c>
      <c r="E41" s="32">
        <v>3.17</v>
      </c>
      <c r="F41" s="5">
        <f t="shared" si="2"/>
        <v>0</v>
      </c>
      <c r="G41" s="5"/>
      <c r="H41" s="5"/>
      <c r="I41" s="5"/>
      <c r="J41" s="99">
        <f t="shared" si="1"/>
        <v>0</v>
      </c>
    </row>
    <row r="42" spans="1:10" ht="15.6" thickTop="1" thickBot="1" x14ac:dyDescent="0.35">
      <c r="A42" s="66" t="s">
        <v>102</v>
      </c>
      <c r="B42" s="32"/>
      <c r="C42" s="6"/>
      <c r="D42" s="32">
        <v>4.8099999999999996</v>
      </c>
      <c r="E42" s="32">
        <v>4.95</v>
      </c>
      <c r="F42" s="5">
        <f t="shared" si="2"/>
        <v>0.14000000000000057</v>
      </c>
      <c r="G42" s="5"/>
      <c r="H42" s="5"/>
      <c r="I42" s="5"/>
      <c r="J42" s="99">
        <f t="shared" si="1"/>
        <v>2.1423500000000089</v>
      </c>
    </row>
    <row r="43" spans="1:10" ht="15.6" thickTop="1" thickBot="1" x14ac:dyDescent="0.35">
      <c r="A43" s="66" t="s">
        <v>103</v>
      </c>
      <c r="B43" s="32"/>
      <c r="C43" s="6"/>
      <c r="D43" s="32">
        <v>35.19</v>
      </c>
      <c r="E43" s="32">
        <v>35.54</v>
      </c>
      <c r="F43" s="5">
        <f t="shared" si="2"/>
        <v>0.35000000000000142</v>
      </c>
      <c r="G43" s="5"/>
      <c r="H43" s="5"/>
      <c r="I43" s="5"/>
      <c r="J43" s="99">
        <f t="shared" si="1"/>
        <v>5.3558750000000215</v>
      </c>
    </row>
    <row r="44" spans="1:10" ht="15.6" thickTop="1" thickBot="1" x14ac:dyDescent="0.35">
      <c r="A44" s="66" t="s">
        <v>104</v>
      </c>
      <c r="B44" s="32"/>
      <c r="C44" s="10"/>
      <c r="D44" s="32">
        <v>60.95</v>
      </c>
      <c r="E44" s="32">
        <v>61.21</v>
      </c>
      <c r="F44" s="5">
        <f t="shared" si="2"/>
        <v>0.25999999999999801</v>
      </c>
      <c r="G44" s="5"/>
      <c r="H44" s="5"/>
      <c r="I44" s="5"/>
      <c r="J44" s="99">
        <f t="shared" si="1"/>
        <v>3.9786499999999698</v>
      </c>
    </row>
    <row r="45" spans="1:10" ht="15.6" thickTop="1" thickBot="1" x14ac:dyDescent="0.35">
      <c r="A45" s="66" t="s">
        <v>105</v>
      </c>
      <c r="B45" s="32"/>
      <c r="C45" s="10"/>
      <c r="D45" s="32">
        <v>144.72</v>
      </c>
      <c r="E45" s="32">
        <v>147.99</v>
      </c>
      <c r="F45" s="5">
        <f>+E45-D45</f>
        <v>3.2700000000000102</v>
      </c>
      <c r="G45" s="5"/>
      <c r="H45" s="5"/>
      <c r="I45" s="5"/>
      <c r="J45" s="99">
        <f t="shared" si="1"/>
        <v>50.039175000000157</v>
      </c>
    </row>
    <row r="46" spans="1:10" ht="15.6" thickTop="1" thickBot="1" x14ac:dyDescent="0.35">
      <c r="A46" s="66" t="s">
        <v>106</v>
      </c>
      <c r="B46" s="32"/>
      <c r="C46" s="10"/>
      <c r="D46" s="32">
        <v>100.86</v>
      </c>
      <c r="E46" s="32">
        <v>100.86</v>
      </c>
      <c r="F46" s="5">
        <f t="shared" si="2"/>
        <v>0</v>
      </c>
      <c r="G46" s="5"/>
      <c r="H46" s="5"/>
      <c r="I46" s="5"/>
      <c r="J46" s="99">
        <f t="shared" si="1"/>
        <v>0</v>
      </c>
    </row>
    <row r="47" spans="1:10" ht="15.6" thickTop="1" thickBot="1" x14ac:dyDescent="0.35">
      <c r="A47" s="66" t="s">
        <v>18</v>
      </c>
      <c r="B47" s="32"/>
      <c r="C47" s="10"/>
      <c r="D47" s="32">
        <v>2.84</v>
      </c>
      <c r="E47" s="32">
        <v>2.84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97.27</v>
      </c>
      <c r="E48" s="32">
        <v>97.5</v>
      </c>
      <c r="F48" s="5">
        <f t="shared" si="2"/>
        <v>0.23000000000000398</v>
      </c>
      <c r="G48" s="5"/>
      <c r="H48" s="5"/>
      <c r="I48" s="5"/>
      <c r="J48" s="99">
        <f t="shared" si="1"/>
        <v>3.519575000000061</v>
      </c>
    </row>
    <row r="49" spans="1:10" ht="15.6" thickTop="1" thickBot="1" x14ac:dyDescent="0.35">
      <c r="A49" s="66" t="s">
        <v>107</v>
      </c>
      <c r="B49" s="32"/>
      <c r="C49" s="10"/>
      <c r="D49" s="32">
        <v>104.86</v>
      </c>
      <c r="E49" s="32">
        <v>106.7</v>
      </c>
      <c r="F49" s="5">
        <f t="shared" si="2"/>
        <v>1.8400000000000034</v>
      </c>
      <c r="G49" s="5"/>
      <c r="H49" s="5"/>
      <c r="I49" s="5"/>
      <c r="J49" s="99">
        <f t="shared" si="1"/>
        <v>28.156600000000054</v>
      </c>
    </row>
    <row r="50" spans="1:10" ht="15.6" thickTop="1" thickBot="1" x14ac:dyDescent="0.35">
      <c r="A50" s="66" t="s">
        <v>108</v>
      </c>
      <c r="B50" s="32"/>
      <c r="C50" s="10"/>
      <c r="D50" s="32">
        <v>17.05</v>
      </c>
      <c r="E50" s="32">
        <v>17.309999999999999</v>
      </c>
      <c r="F50" s="5">
        <f t="shared" si="2"/>
        <v>0.25999999999999801</v>
      </c>
      <c r="G50" s="5"/>
      <c r="H50" s="5"/>
      <c r="I50" s="5"/>
      <c r="J50" s="99">
        <f t="shared" si="1"/>
        <v>3.9786499999999698</v>
      </c>
    </row>
    <row r="51" spans="1:10" ht="15.6" thickTop="1" thickBot="1" x14ac:dyDescent="0.35">
      <c r="A51" s="66" t="s">
        <v>20</v>
      </c>
      <c r="B51" s="32"/>
      <c r="C51" s="10"/>
      <c r="D51" s="32">
        <v>72.13</v>
      </c>
      <c r="E51" s="32">
        <v>72.61</v>
      </c>
      <c r="F51" s="5">
        <f t="shared" si="2"/>
        <v>0.48000000000000398</v>
      </c>
      <c r="G51" s="5"/>
      <c r="H51" s="5"/>
      <c r="I51" s="5"/>
      <c r="J51" s="99">
        <f t="shared" si="1"/>
        <v>7.3452000000000606</v>
      </c>
    </row>
    <row r="52" spans="1:10" ht="15.6" thickTop="1" thickBot="1" x14ac:dyDescent="0.35">
      <c r="A52" s="66" t="s">
        <v>21</v>
      </c>
      <c r="B52" s="32"/>
      <c r="C52" s="10"/>
      <c r="D52" s="32">
        <v>18.5</v>
      </c>
      <c r="E52" s="32">
        <v>18.97</v>
      </c>
      <c r="F52" s="5">
        <f t="shared" si="2"/>
        <v>0.46999999999999886</v>
      </c>
      <c r="G52" s="5"/>
      <c r="H52" s="5"/>
      <c r="I52" s="5"/>
      <c r="J52" s="99">
        <f t="shared" si="1"/>
        <v>7.1921749999999829</v>
      </c>
    </row>
    <row r="53" spans="1:10" ht="15.6" thickTop="1" thickBot="1" x14ac:dyDescent="0.35">
      <c r="A53" s="66" t="s">
        <v>22</v>
      </c>
      <c r="B53" s="32"/>
      <c r="C53" s="10"/>
      <c r="D53" s="32">
        <v>110.5</v>
      </c>
      <c r="E53" s="32">
        <v>112.41</v>
      </c>
      <c r="F53" s="5">
        <f t="shared" si="2"/>
        <v>1.9099999999999966</v>
      </c>
      <c r="G53" s="5"/>
      <c r="H53" s="5"/>
      <c r="I53" s="5"/>
      <c r="J53" s="99">
        <f t="shared" si="1"/>
        <v>29.227774999999948</v>
      </c>
    </row>
    <row r="54" spans="1:10" ht="15.6" thickTop="1" thickBot="1" x14ac:dyDescent="0.35">
      <c r="A54" s="66" t="s">
        <v>23</v>
      </c>
      <c r="B54" s="32"/>
      <c r="C54" s="10"/>
      <c r="D54" s="32">
        <v>25.88</v>
      </c>
      <c r="E54" s="32">
        <v>26.49</v>
      </c>
      <c r="F54" s="5">
        <f t="shared" si="2"/>
        <v>0.60999999999999943</v>
      </c>
      <c r="G54" s="5"/>
      <c r="H54" s="5"/>
      <c r="I54" s="5"/>
      <c r="J54" s="99">
        <f t="shared" si="1"/>
        <v>9.3345249999999922</v>
      </c>
    </row>
    <row r="55" spans="1:10" ht="15.6" thickTop="1" thickBot="1" x14ac:dyDescent="0.35">
      <c r="A55" s="66" t="s">
        <v>24</v>
      </c>
      <c r="B55" s="32"/>
      <c r="C55" s="10"/>
      <c r="D55" s="32">
        <v>23.1</v>
      </c>
      <c r="E55" s="32">
        <v>23.56</v>
      </c>
      <c r="F55" s="5">
        <f t="shared" si="2"/>
        <v>0.4599999999999973</v>
      </c>
      <c r="G55" s="5"/>
      <c r="H55" s="5"/>
      <c r="I55" s="5"/>
      <c r="J55" s="99">
        <f t="shared" si="1"/>
        <v>7.0391499999999585</v>
      </c>
    </row>
    <row r="56" spans="1:10" ht="15.6" thickTop="1" thickBot="1" x14ac:dyDescent="0.35">
      <c r="A56" s="66" t="s">
        <v>25</v>
      </c>
      <c r="B56" s="32"/>
      <c r="C56" s="10"/>
      <c r="D56" s="32">
        <v>13.7</v>
      </c>
      <c r="E56" s="32">
        <v>14.67</v>
      </c>
      <c r="F56" s="5">
        <f t="shared" si="2"/>
        <v>0.97000000000000064</v>
      </c>
      <c r="G56" s="5"/>
      <c r="H56" s="5"/>
      <c r="I56" s="5"/>
      <c r="J56" s="99">
        <f t="shared" si="1"/>
        <v>14.843425000000011</v>
      </c>
    </row>
    <row r="57" spans="1:10" ht="15.6" thickTop="1" thickBot="1" x14ac:dyDescent="0.35">
      <c r="A57" s="66" t="s">
        <v>26</v>
      </c>
      <c r="B57" s="32"/>
      <c r="C57" s="10"/>
      <c r="D57" s="32">
        <v>40.770000000000003</v>
      </c>
      <c r="E57" s="32">
        <v>41.79</v>
      </c>
      <c r="F57" s="5">
        <f t="shared" si="2"/>
        <v>1.019999999999996</v>
      </c>
      <c r="G57" s="5"/>
      <c r="H57" s="5"/>
      <c r="I57" s="5"/>
      <c r="J57" s="99">
        <f t="shared" si="1"/>
        <v>15.608549999999939</v>
      </c>
    </row>
    <row r="58" spans="1:10" ht="15.6" thickTop="1" thickBot="1" x14ac:dyDescent="0.35">
      <c r="A58" s="66" t="s">
        <v>27</v>
      </c>
      <c r="B58" s="32"/>
      <c r="C58" s="10"/>
      <c r="D58" s="32">
        <v>47.64</v>
      </c>
      <c r="E58" s="32">
        <v>48.25</v>
      </c>
      <c r="F58" s="5">
        <f t="shared" si="2"/>
        <v>0.60999999999999943</v>
      </c>
      <c r="G58" s="5"/>
      <c r="H58" s="5"/>
      <c r="I58" s="5"/>
      <c r="J58" s="99">
        <f t="shared" si="1"/>
        <v>9.3345249999999922</v>
      </c>
    </row>
    <row r="59" spans="1:10" ht="15.6" thickTop="1" thickBot="1" x14ac:dyDescent="0.35">
      <c r="A59" s="66" t="s">
        <v>109</v>
      </c>
      <c r="B59" s="32"/>
      <c r="C59" s="10"/>
      <c r="D59" s="32">
        <v>1.68</v>
      </c>
      <c r="E59" s="32">
        <v>1.68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0" ht="15.6" thickTop="1" thickBot="1" x14ac:dyDescent="0.35">
      <c r="A60" s="66" t="s">
        <v>28</v>
      </c>
      <c r="B60" s="32"/>
      <c r="C60" s="10"/>
      <c r="D60" s="32">
        <v>14.97</v>
      </c>
      <c r="E60" s="32">
        <v>15.12</v>
      </c>
      <c r="F60" s="5">
        <f t="shared" si="2"/>
        <v>0.14999999999999858</v>
      </c>
      <c r="G60" s="5"/>
      <c r="H60" s="5"/>
      <c r="I60" s="5"/>
      <c r="J60" s="99">
        <f t="shared" si="1"/>
        <v>2.2953749999999782</v>
      </c>
    </row>
    <row r="61" spans="1:10" ht="15.6" thickTop="1" thickBot="1" x14ac:dyDescent="0.35">
      <c r="A61" s="66" t="s">
        <v>29</v>
      </c>
      <c r="B61" s="32"/>
      <c r="C61" s="10"/>
      <c r="D61" s="32">
        <v>43.59</v>
      </c>
      <c r="E61" s="32">
        <v>44.07</v>
      </c>
      <c r="F61" s="5">
        <f t="shared" si="2"/>
        <v>0.47999999999999687</v>
      </c>
      <c r="G61" s="5"/>
      <c r="H61" s="5"/>
      <c r="I61" s="5"/>
      <c r="J61" s="99">
        <f t="shared" si="1"/>
        <v>7.3451999999999522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66.88</v>
      </c>
      <c r="E63" s="32">
        <v>68.319999999999993</v>
      </c>
      <c r="F63" s="5">
        <f t="shared" si="2"/>
        <v>1.4399999999999977</v>
      </c>
      <c r="G63" s="5"/>
      <c r="H63" s="5"/>
      <c r="I63" s="5"/>
      <c r="J63" s="99">
        <f t="shared" si="1"/>
        <v>22.035599999999967</v>
      </c>
    </row>
    <row r="64" spans="1:10" ht="15.6" thickTop="1" thickBot="1" x14ac:dyDescent="0.35">
      <c r="A64" s="66" t="s">
        <v>32</v>
      </c>
      <c r="B64" s="32"/>
      <c r="C64" s="10"/>
      <c r="D64" s="32">
        <v>53.26</v>
      </c>
      <c r="E64" s="32">
        <v>53.55</v>
      </c>
      <c r="F64" s="5">
        <f t="shared" si="2"/>
        <v>0.28999999999999915</v>
      </c>
      <c r="G64" s="5"/>
      <c r="H64" s="5"/>
      <c r="I64" s="5"/>
      <c r="J64" s="99">
        <f t="shared" si="1"/>
        <v>4.437724999999987</v>
      </c>
    </row>
    <row r="65" spans="1:10" ht="15.6" thickTop="1" thickBot="1" x14ac:dyDescent="0.35">
      <c r="A65" s="66" t="s">
        <v>33</v>
      </c>
      <c r="B65" s="32"/>
      <c r="C65" s="10"/>
      <c r="D65" s="32">
        <v>33.700000000000003</v>
      </c>
      <c r="E65" s="32">
        <v>33.89</v>
      </c>
      <c r="F65" s="5">
        <f t="shared" si="2"/>
        <v>0.18999999999999773</v>
      </c>
      <c r="G65" s="5"/>
      <c r="H65" s="5"/>
      <c r="I65" s="5"/>
      <c r="J65" s="99">
        <f t="shared" si="1"/>
        <v>2.9074749999999652</v>
      </c>
    </row>
    <row r="66" spans="1:10" ht="15.6" thickTop="1" thickBot="1" x14ac:dyDescent="0.35">
      <c r="A66" s="66" t="s">
        <v>34</v>
      </c>
      <c r="B66" s="32"/>
      <c r="C66" s="10"/>
      <c r="D66" s="32">
        <v>40.090000000000003</v>
      </c>
      <c r="E66" s="32">
        <v>40.409999999999997</v>
      </c>
      <c r="F66" s="5">
        <f t="shared" si="2"/>
        <v>0.31999999999999318</v>
      </c>
      <c r="G66" s="5"/>
      <c r="H66" s="5"/>
      <c r="I66" s="5"/>
      <c r="J66" s="99">
        <f t="shared" si="1"/>
        <v>4.8967999999998959</v>
      </c>
    </row>
    <row r="67" spans="1:10" ht="15.6" thickTop="1" thickBot="1" x14ac:dyDescent="0.35">
      <c r="A67" s="66" t="s">
        <v>110</v>
      </c>
      <c r="B67" s="32"/>
      <c r="C67" s="10"/>
      <c r="D67" s="32">
        <v>1.76</v>
      </c>
      <c r="E67" s="32">
        <v>1.76</v>
      </c>
      <c r="F67" s="5">
        <f t="shared" si="2"/>
        <v>0</v>
      </c>
      <c r="G67" s="5"/>
      <c r="H67" s="5"/>
      <c r="I67" s="5"/>
      <c r="J67" s="99">
        <f t="shared" si="1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71.180000000000007</v>
      </c>
      <c r="E68" s="32">
        <v>71.900000000000006</v>
      </c>
      <c r="F68" s="5">
        <f t="shared" si="2"/>
        <v>0.71999999999999886</v>
      </c>
      <c r="G68" s="5"/>
      <c r="H68" s="5"/>
      <c r="I68" s="5"/>
      <c r="J68" s="99">
        <f t="shared" si="1"/>
        <v>11.017799999999983</v>
      </c>
    </row>
    <row r="69" spans="1:10" ht="15.6" thickTop="1" thickBot="1" x14ac:dyDescent="0.35">
      <c r="A69" s="66" t="s">
        <v>111</v>
      </c>
      <c r="B69" s="32"/>
      <c r="C69" s="10"/>
      <c r="D69" s="32">
        <v>3.74</v>
      </c>
      <c r="E69" s="32">
        <v>3.8</v>
      </c>
      <c r="F69" s="5">
        <f t="shared" si="2"/>
        <v>5.9999999999999609E-2</v>
      </c>
      <c r="G69" s="5"/>
      <c r="H69" s="5"/>
      <c r="I69" s="5"/>
      <c r="J69" s="99">
        <f t="shared" si="1"/>
        <v>0.91814999999999403</v>
      </c>
    </row>
    <row r="70" spans="1:10" ht="15.6" thickTop="1" thickBot="1" x14ac:dyDescent="0.35">
      <c r="A70" s="66" t="s">
        <v>36</v>
      </c>
      <c r="B70" s="32"/>
      <c r="C70" s="10"/>
      <c r="D70" s="32">
        <v>65.400000000000006</v>
      </c>
      <c r="E70" s="32">
        <v>66.2</v>
      </c>
      <c r="F70" s="5">
        <f t="shared" si="2"/>
        <v>0.79999999999999716</v>
      </c>
      <c r="G70" s="5"/>
      <c r="H70" s="5"/>
      <c r="I70" s="5"/>
      <c r="J70" s="99">
        <f t="shared" si="1"/>
        <v>12.241999999999956</v>
      </c>
    </row>
    <row r="71" spans="1:10" ht="15.6" thickTop="1" thickBot="1" x14ac:dyDescent="0.35">
      <c r="A71" s="66" t="s">
        <v>37</v>
      </c>
      <c r="B71" s="32"/>
      <c r="C71" s="10"/>
      <c r="D71" s="32">
        <v>26.28</v>
      </c>
      <c r="E71" s="32">
        <v>26.28</v>
      </c>
      <c r="F71" s="5">
        <f t="shared" si="2"/>
        <v>0</v>
      </c>
      <c r="G71" s="5"/>
      <c r="H71" s="5"/>
      <c r="I71" s="5"/>
      <c r="J71" s="99">
        <f t="shared" si="1"/>
        <v>0</v>
      </c>
    </row>
    <row r="72" spans="1:10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1.45</v>
      </c>
      <c r="E75" s="32">
        <v>1.86</v>
      </c>
      <c r="F75" s="5">
        <f t="shared" si="2"/>
        <v>0.41000000000000014</v>
      </c>
      <c r="G75" s="5"/>
      <c r="H75" s="5"/>
      <c r="I75" s="5"/>
      <c r="J75" s="99">
        <f t="shared" si="1"/>
        <v>6.2740250000000026</v>
      </c>
    </row>
    <row r="76" spans="1:10" ht="15.6" thickTop="1" thickBot="1" x14ac:dyDescent="0.35">
      <c r="A76" s="66" t="s">
        <v>113</v>
      </c>
      <c r="B76" s="32"/>
      <c r="C76" s="10"/>
      <c r="D76" s="32">
        <v>29.07</v>
      </c>
      <c r="E76" s="32">
        <v>29.81</v>
      </c>
      <c r="F76" s="5">
        <f t="shared" si="2"/>
        <v>0.73999999999999844</v>
      </c>
      <c r="G76" s="5"/>
      <c r="H76" s="5"/>
      <c r="I76" s="5"/>
      <c r="J76" s="99">
        <f t="shared" si="1"/>
        <v>11.323849999999977</v>
      </c>
    </row>
    <row r="77" spans="1:10" ht="15.6" thickTop="1" thickBot="1" x14ac:dyDescent="0.35">
      <c r="A77" s="66" t="s">
        <v>114</v>
      </c>
      <c r="B77" s="32"/>
      <c r="C77" s="10"/>
      <c r="D77" s="32">
        <v>10.78</v>
      </c>
      <c r="E77" s="32">
        <v>10.88</v>
      </c>
      <c r="F77" s="5">
        <f t="shared" si="2"/>
        <v>0.10000000000000142</v>
      </c>
      <c r="G77" s="5"/>
      <c r="H77" s="5"/>
      <c r="I77" s="5"/>
      <c r="J77" s="99">
        <f t="shared" si="1"/>
        <v>1.5302500000000219</v>
      </c>
    </row>
    <row r="78" spans="1:10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5.95</v>
      </c>
      <c r="E80" s="32">
        <v>5.95</v>
      </c>
      <c r="F80" s="5">
        <f t="shared" si="2"/>
        <v>0</v>
      </c>
      <c r="G80" s="5"/>
      <c r="H80" s="5"/>
      <c r="I80" s="5"/>
      <c r="J80" s="99">
        <f t="shared" si="1"/>
        <v>0</v>
      </c>
    </row>
    <row r="81" spans="1:11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2.34</v>
      </c>
      <c r="E82" s="32">
        <v>2.34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679.97532499999977</v>
      </c>
    </row>
    <row r="83" spans="1:11" x14ac:dyDescent="0.3">
      <c r="A83" s="68" t="s">
        <v>43</v>
      </c>
      <c r="B83" s="32"/>
      <c r="C83" s="10"/>
      <c r="D83" s="32">
        <v>397.28</v>
      </c>
      <c r="E83" s="32">
        <v>404.56</v>
      </c>
      <c r="F83" s="5">
        <f t="shared" si="2"/>
        <v>7.2800000000000296</v>
      </c>
      <c r="G83" s="5"/>
      <c r="H83" s="5"/>
      <c r="I83" s="5"/>
      <c r="J83" s="7">
        <f>+F83*H$5</f>
        <v>26.474830508474685</v>
      </c>
    </row>
    <row r="84" spans="1:11" x14ac:dyDescent="0.3">
      <c r="A84" s="68" t="s">
        <v>44</v>
      </c>
      <c r="B84" s="32"/>
      <c r="C84" s="10"/>
      <c r="D84" s="32">
        <v>389.53</v>
      </c>
      <c r="E84" s="32">
        <v>396.95</v>
      </c>
      <c r="F84" s="5">
        <f t="shared" si="2"/>
        <v>7.4200000000000159</v>
      </c>
      <c r="G84" s="33"/>
      <c r="H84" s="5"/>
      <c r="I84" s="5"/>
      <c r="J84" s="7">
        <f t="shared" ref="J84:J147" si="3">+F84*H$5</f>
        <v>26.98396186440684</v>
      </c>
    </row>
    <row r="85" spans="1:11" x14ac:dyDescent="0.3">
      <c r="A85" s="68" t="s">
        <v>118</v>
      </c>
      <c r="B85" s="32"/>
      <c r="C85" s="10"/>
      <c r="D85" s="32">
        <v>533.89</v>
      </c>
      <c r="E85" s="32">
        <v>544.07000000000005</v>
      </c>
      <c r="F85" s="5">
        <f t="shared" si="2"/>
        <v>10.180000000000064</v>
      </c>
      <c r="G85" s="33"/>
      <c r="H85" s="5"/>
      <c r="I85" s="5"/>
      <c r="J85" s="7">
        <f t="shared" si="3"/>
        <v>37.021122881356163</v>
      </c>
    </row>
    <row r="86" spans="1:11" x14ac:dyDescent="0.3">
      <c r="A86" s="68" t="s">
        <v>119</v>
      </c>
      <c r="B86" s="32"/>
      <c r="C86" s="10"/>
      <c r="D86" s="32">
        <v>167.57</v>
      </c>
      <c r="E86" s="32">
        <v>167.78</v>
      </c>
      <c r="F86" s="5">
        <f t="shared" si="2"/>
        <v>0.21000000000000796</v>
      </c>
      <c r="G86" s="33"/>
      <c r="H86" s="5"/>
      <c r="I86" s="5"/>
      <c r="J86" s="7">
        <f t="shared" si="3"/>
        <v>0.7636970338983341</v>
      </c>
    </row>
    <row r="87" spans="1:11" x14ac:dyDescent="0.3">
      <c r="A87" s="68" t="s">
        <v>45</v>
      </c>
      <c r="B87" s="32"/>
      <c r="C87" s="10"/>
      <c r="D87" s="32">
        <v>290.49</v>
      </c>
      <c r="E87" s="32">
        <v>293.7</v>
      </c>
      <c r="F87" s="5">
        <f t="shared" si="2"/>
        <v>3.2099999999999795</v>
      </c>
      <c r="G87" s="33"/>
      <c r="H87" s="5"/>
      <c r="I87" s="5"/>
      <c r="J87" s="7">
        <f t="shared" si="3"/>
        <v>11.673654661016876</v>
      </c>
    </row>
    <row r="88" spans="1:11" x14ac:dyDescent="0.3">
      <c r="A88" s="68" t="s">
        <v>46</v>
      </c>
      <c r="B88" s="32"/>
      <c r="C88" s="10"/>
      <c r="D88" s="32">
        <v>489.36</v>
      </c>
      <c r="E88" s="32">
        <v>493.45</v>
      </c>
      <c r="F88" s="5">
        <f t="shared" si="2"/>
        <v>4.089999999999975</v>
      </c>
      <c r="G88" s="33"/>
      <c r="H88" s="5"/>
      <c r="I88" s="5"/>
      <c r="J88" s="7">
        <f t="shared" si="3"/>
        <v>14.873908898304995</v>
      </c>
    </row>
    <row r="89" spans="1:11" x14ac:dyDescent="0.3">
      <c r="A89" s="68" t="s">
        <v>47</v>
      </c>
      <c r="B89" s="32"/>
      <c r="C89" s="10"/>
      <c r="D89" s="32">
        <v>187.2</v>
      </c>
      <c r="E89" s="32">
        <v>193.8</v>
      </c>
      <c r="F89" s="5">
        <f t="shared" si="2"/>
        <v>6.6000000000000227</v>
      </c>
      <c r="G89" s="33"/>
      <c r="H89" s="5"/>
      <c r="I89" s="5"/>
      <c r="J89" s="7">
        <f t="shared" si="3"/>
        <v>24.001906779661102</v>
      </c>
    </row>
    <row r="90" spans="1:11" x14ac:dyDescent="0.3">
      <c r="A90" s="68" t="s">
        <v>48</v>
      </c>
      <c r="B90" s="32"/>
      <c r="C90" s="10"/>
      <c r="D90" s="32">
        <v>469.04</v>
      </c>
      <c r="E90" s="32">
        <v>473.25</v>
      </c>
      <c r="F90" s="5">
        <f t="shared" si="2"/>
        <v>4.2099999999999795</v>
      </c>
      <c r="G90" s="33"/>
      <c r="H90" s="5"/>
      <c r="I90" s="5"/>
      <c r="J90" s="7">
        <f t="shared" si="3"/>
        <v>15.310307203389756</v>
      </c>
    </row>
    <row r="91" spans="1:11" x14ac:dyDescent="0.3">
      <c r="A91" s="68" t="s">
        <v>49</v>
      </c>
      <c r="B91" s="32"/>
      <c r="C91" s="10"/>
      <c r="D91" s="32">
        <v>592.24</v>
      </c>
      <c r="E91" s="32">
        <v>601.78</v>
      </c>
      <c r="F91" s="5">
        <f t="shared" si="2"/>
        <v>9.5399999999999636</v>
      </c>
      <c r="G91" s="33"/>
      <c r="H91" s="5"/>
      <c r="I91" s="5"/>
      <c r="J91" s="7">
        <f t="shared" si="3"/>
        <v>34.69366525423716</v>
      </c>
    </row>
    <row r="92" spans="1:11" x14ac:dyDescent="0.3">
      <c r="A92" s="68" t="s">
        <v>50</v>
      </c>
      <c r="B92" s="32"/>
      <c r="C92" s="10"/>
      <c r="D92" s="32">
        <v>770.65</v>
      </c>
      <c r="E92" s="32">
        <v>785.42</v>
      </c>
      <c r="F92" s="5">
        <f t="shared" si="2"/>
        <v>14.769999999999982</v>
      </c>
      <c r="G92" s="33"/>
      <c r="H92" s="5"/>
      <c r="I92" s="5"/>
      <c r="J92" s="7">
        <f t="shared" si="3"/>
        <v>53.713358050847397</v>
      </c>
    </row>
    <row r="93" spans="1:11" x14ac:dyDescent="0.3">
      <c r="A93" s="68" t="s">
        <v>51</v>
      </c>
      <c r="B93" s="32"/>
      <c r="C93" s="10"/>
      <c r="D93" s="32">
        <v>305.60000000000002</v>
      </c>
      <c r="E93" s="32">
        <v>307.12</v>
      </c>
      <c r="F93" s="5">
        <f t="shared" si="2"/>
        <v>1.5199999999999818</v>
      </c>
      <c r="G93" s="33"/>
      <c r="H93" s="5"/>
      <c r="I93" s="5"/>
      <c r="J93" s="7">
        <f t="shared" si="3"/>
        <v>5.5277118644067134</v>
      </c>
    </row>
    <row r="94" spans="1:11" x14ac:dyDescent="0.3">
      <c r="A94" s="68" t="s">
        <v>52</v>
      </c>
      <c r="B94" s="32"/>
      <c r="C94" s="10"/>
      <c r="D94" s="32">
        <v>235.53</v>
      </c>
      <c r="E94" s="32">
        <v>239.55</v>
      </c>
      <c r="F94" s="5">
        <f t="shared" si="2"/>
        <v>4.0200000000000102</v>
      </c>
      <c r="G94" s="33"/>
      <c r="H94" s="5"/>
      <c r="I94" s="5"/>
      <c r="J94" s="7">
        <f t="shared" si="3"/>
        <v>14.619343220339021</v>
      </c>
    </row>
    <row r="95" spans="1:11" x14ac:dyDescent="0.3">
      <c r="A95" s="68" t="s">
        <v>120</v>
      </c>
      <c r="B95" s="32"/>
      <c r="C95" s="10"/>
      <c r="D95" s="32">
        <v>938.65</v>
      </c>
      <c r="E95" s="32">
        <v>952.21</v>
      </c>
      <c r="F95" s="5">
        <f t="shared" si="2"/>
        <v>13.560000000000059</v>
      </c>
      <c r="G95" s="33"/>
      <c r="H95" s="5"/>
      <c r="I95" s="5"/>
      <c r="J95" s="7">
        <f t="shared" si="3"/>
        <v>49.313008474576485</v>
      </c>
    </row>
    <row r="96" spans="1:11" x14ac:dyDescent="0.3">
      <c r="A96" s="68" t="s">
        <v>53</v>
      </c>
      <c r="B96" s="32"/>
      <c r="C96" s="10"/>
      <c r="D96" s="32">
        <v>380.98</v>
      </c>
      <c r="E96" s="32">
        <v>389.63</v>
      </c>
      <c r="F96" s="5">
        <f t="shared" si="2"/>
        <v>8.6499999999999773</v>
      </c>
      <c r="G96" s="33"/>
      <c r="H96" s="5"/>
      <c r="I96" s="5"/>
      <c r="J96" s="7">
        <f t="shared" si="3"/>
        <v>31.457044491525341</v>
      </c>
    </row>
    <row r="97" spans="1:10" x14ac:dyDescent="0.3">
      <c r="A97" s="68" t="s">
        <v>121</v>
      </c>
      <c r="B97" s="32"/>
      <c r="C97" s="10"/>
      <c r="D97" s="32">
        <v>235.06</v>
      </c>
      <c r="E97" s="32">
        <v>238.49</v>
      </c>
      <c r="F97" s="5">
        <f t="shared" ref="F97:F151" si="4">+E97-D97</f>
        <v>3.4300000000000068</v>
      </c>
      <c r="G97" s="33"/>
      <c r="H97" s="5"/>
      <c r="I97" s="5"/>
      <c r="J97" s="7">
        <f t="shared" si="3"/>
        <v>12.473718220339009</v>
      </c>
    </row>
    <row r="98" spans="1:10" x14ac:dyDescent="0.3">
      <c r="A98" s="68" t="s">
        <v>54</v>
      </c>
      <c r="B98" s="32"/>
      <c r="C98" s="10"/>
      <c r="D98" s="32">
        <v>231.38</v>
      </c>
      <c r="E98" s="32">
        <v>234.72</v>
      </c>
      <c r="F98" s="5">
        <f t="shared" si="4"/>
        <v>3.3400000000000034</v>
      </c>
      <c r="G98" s="33"/>
      <c r="H98" s="5"/>
      <c r="I98" s="5"/>
      <c r="J98" s="7">
        <f t="shared" si="3"/>
        <v>12.146419491525437</v>
      </c>
    </row>
    <row r="99" spans="1:10" x14ac:dyDescent="0.3">
      <c r="A99" s="68" t="s">
        <v>55</v>
      </c>
      <c r="B99" s="32"/>
      <c r="C99" s="10"/>
      <c r="D99" s="32">
        <v>336.79</v>
      </c>
      <c r="E99" s="32">
        <v>343.68</v>
      </c>
      <c r="F99" s="5">
        <f t="shared" si="4"/>
        <v>6.8899999999999864</v>
      </c>
      <c r="G99" s="33"/>
      <c r="H99" s="5"/>
      <c r="I99" s="5"/>
      <c r="J99" s="7">
        <f t="shared" si="3"/>
        <v>25.056536016949103</v>
      </c>
    </row>
    <row r="100" spans="1:10" x14ac:dyDescent="0.3">
      <c r="A100" s="68" t="s">
        <v>122</v>
      </c>
      <c r="B100" s="32"/>
      <c r="C100" s="10"/>
      <c r="D100" s="32">
        <v>606.01</v>
      </c>
      <c r="E100" s="32">
        <v>625.52</v>
      </c>
      <c r="F100" s="5">
        <f t="shared" si="4"/>
        <v>19.509999999999991</v>
      </c>
      <c r="G100" s="33"/>
      <c r="H100" s="5"/>
      <c r="I100" s="5"/>
      <c r="J100" s="7">
        <f t="shared" si="3"/>
        <v>70.951091101694885</v>
      </c>
    </row>
    <row r="101" spans="1:10" x14ac:dyDescent="0.3">
      <c r="A101" s="68" t="s">
        <v>56</v>
      </c>
      <c r="B101" s="32"/>
      <c r="C101" s="10"/>
      <c r="D101" s="32">
        <v>353.42</v>
      </c>
      <c r="E101" s="32">
        <v>358.48</v>
      </c>
      <c r="F101" s="5">
        <f t="shared" si="4"/>
        <v>5.0600000000000023</v>
      </c>
      <c r="G101" s="33"/>
      <c r="H101" s="5"/>
      <c r="I101" s="5"/>
      <c r="J101" s="7">
        <f t="shared" si="3"/>
        <v>18.401461864406787</v>
      </c>
    </row>
    <row r="102" spans="1:10" x14ac:dyDescent="0.3">
      <c r="A102" s="66" t="s">
        <v>57</v>
      </c>
      <c r="B102" s="32"/>
      <c r="C102" s="10"/>
      <c r="D102" s="32">
        <v>504.42</v>
      </c>
      <c r="E102" s="32">
        <v>509.56</v>
      </c>
      <c r="F102" s="5">
        <f t="shared" si="4"/>
        <v>5.1399999999999864</v>
      </c>
      <c r="G102" s="33"/>
      <c r="H102" s="5"/>
      <c r="I102" s="5"/>
      <c r="J102" s="7">
        <f t="shared" si="3"/>
        <v>18.69239406779656</v>
      </c>
    </row>
    <row r="103" spans="1:10" x14ac:dyDescent="0.3">
      <c r="A103" s="66" t="s">
        <v>58</v>
      </c>
      <c r="B103" s="32"/>
      <c r="C103" s="10"/>
      <c r="D103" s="32">
        <v>6.93</v>
      </c>
      <c r="E103" s="32">
        <v>7.31</v>
      </c>
      <c r="F103" s="5">
        <f t="shared" si="4"/>
        <v>0.37999999999999989</v>
      </c>
      <c r="G103" s="33"/>
      <c r="H103" s="5"/>
      <c r="I103" s="5"/>
      <c r="J103" s="7">
        <f t="shared" si="3"/>
        <v>1.3819279661016945</v>
      </c>
    </row>
    <row r="104" spans="1:10" x14ac:dyDescent="0.3">
      <c r="A104" s="68" t="s">
        <v>59</v>
      </c>
      <c r="B104" s="32"/>
      <c r="C104" s="10"/>
      <c r="D104" s="32">
        <v>1329.13</v>
      </c>
      <c r="E104" s="32">
        <v>1346.4</v>
      </c>
      <c r="F104" s="5">
        <f t="shared" si="4"/>
        <v>17.269999999999982</v>
      </c>
      <c r="G104" s="33"/>
      <c r="H104" s="5"/>
      <c r="I104" s="5"/>
      <c r="J104" s="7">
        <f t="shared" si="3"/>
        <v>62.804989406779598</v>
      </c>
    </row>
    <row r="105" spans="1:10" x14ac:dyDescent="0.3">
      <c r="A105" s="68" t="s">
        <v>60</v>
      </c>
      <c r="B105" s="32"/>
      <c r="C105" s="10"/>
      <c r="D105" s="32">
        <v>267.60000000000002</v>
      </c>
      <c r="E105" s="32">
        <v>276.01</v>
      </c>
      <c r="F105" s="5">
        <f t="shared" si="4"/>
        <v>8.4099999999999682</v>
      </c>
      <c r="G105" s="33"/>
      <c r="H105" s="5"/>
      <c r="I105" s="5"/>
      <c r="J105" s="7">
        <f t="shared" si="3"/>
        <v>30.584247881355818</v>
      </c>
    </row>
    <row r="106" spans="1:10" x14ac:dyDescent="0.3">
      <c r="A106" s="68" t="s">
        <v>61</v>
      </c>
      <c r="B106" s="32"/>
      <c r="C106" s="10"/>
      <c r="D106" s="32">
        <v>313.60000000000002</v>
      </c>
      <c r="E106" s="32">
        <v>322.06</v>
      </c>
      <c r="F106" s="5">
        <f t="shared" si="4"/>
        <v>8.4599999999999795</v>
      </c>
      <c r="G106" s="33"/>
      <c r="H106" s="5"/>
      <c r="I106" s="5"/>
      <c r="J106" s="7">
        <f t="shared" si="3"/>
        <v>30.766080508474502</v>
      </c>
    </row>
    <row r="107" spans="1:10" x14ac:dyDescent="0.3">
      <c r="A107" s="68" t="s">
        <v>62</v>
      </c>
      <c r="B107" s="32"/>
      <c r="C107" s="10"/>
      <c r="D107" s="32">
        <v>885.12</v>
      </c>
      <c r="E107" s="32">
        <v>902.8</v>
      </c>
      <c r="F107" s="5">
        <f t="shared" si="4"/>
        <v>17.67999999999995</v>
      </c>
      <c r="G107" s="33"/>
      <c r="H107" s="5"/>
      <c r="I107" s="5"/>
      <c r="J107" s="7">
        <f t="shared" si="3"/>
        <v>64.29601694915236</v>
      </c>
    </row>
    <row r="108" spans="1:10" x14ac:dyDescent="0.3">
      <c r="A108" s="68" t="s">
        <v>63</v>
      </c>
      <c r="B108" s="32"/>
      <c r="C108" s="10"/>
      <c r="D108" s="32">
        <v>478.32</v>
      </c>
      <c r="E108" s="32">
        <v>481.42</v>
      </c>
      <c r="F108" s="5">
        <f t="shared" si="4"/>
        <v>3.1000000000000227</v>
      </c>
      <c r="G108" s="33"/>
      <c r="H108" s="5"/>
      <c r="I108" s="5"/>
      <c r="J108" s="7">
        <f t="shared" si="3"/>
        <v>11.273622881356015</v>
      </c>
    </row>
    <row r="109" spans="1:10" x14ac:dyDescent="0.3">
      <c r="A109" s="68" t="s">
        <v>123</v>
      </c>
      <c r="B109" s="32"/>
      <c r="C109" s="10"/>
      <c r="D109" s="32">
        <v>374.61</v>
      </c>
      <c r="E109" s="32">
        <v>388.39</v>
      </c>
      <c r="F109" s="5">
        <f t="shared" si="4"/>
        <v>13.779999999999973</v>
      </c>
      <c r="G109" s="33"/>
      <c r="H109" s="5"/>
      <c r="I109" s="5"/>
      <c r="J109" s="7">
        <f t="shared" si="3"/>
        <v>50.113072033898206</v>
      </c>
    </row>
    <row r="110" spans="1:10" x14ac:dyDescent="0.3">
      <c r="A110" s="68" t="s">
        <v>64</v>
      </c>
      <c r="B110" s="32"/>
      <c r="C110" s="10"/>
      <c r="D110" s="32">
        <v>254.91</v>
      </c>
      <c r="E110" s="32">
        <v>262.06</v>
      </c>
      <c r="F110" s="5">
        <f t="shared" si="4"/>
        <v>7.1500000000000057</v>
      </c>
      <c r="G110" s="33"/>
      <c r="H110" s="5"/>
      <c r="I110" s="5"/>
      <c r="J110" s="7">
        <f t="shared" si="3"/>
        <v>26.002065677966122</v>
      </c>
    </row>
    <row r="111" spans="1:10" x14ac:dyDescent="0.3">
      <c r="A111" s="68" t="s">
        <v>65</v>
      </c>
      <c r="B111" s="32"/>
      <c r="C111" s="10"/>
      <c r="D111" s="32">
        <v>522.52</v>
      </c>
      <c r="E111" s="32">
        <v>524.37</v>
      </c>
      <c r="F111" s="5">
        <f t="shared" si="4"/>
        <v>1.8500000000000227</v>
      </c>
      <c r="G111" s="33"/>
      <c r="H111" s="5"/>
      <c r="I111" s="5"/>
      <c r="J111" s="7">
        <f t="shared" si="3"/>
        <v>6.7278072033899132</v>
      </c>
    </row>
    <row r="112" spans="1:10" x14ac:dyDescent="0.3">
      <c r="A112" s="68" t="s">
        <v>66</v>
      </c>
      <c r="B112" s="32"/>
      <c r="C112" s="10"/>
      <c r="D112" s="32">
        <v>237.67</v>
      </c>
      <c r="E112" s="32">
        <v>248.03</v>
      </c>
      <c r="F112" s="5">
        <f t="shared" si="4"/>
        <v>10.360000000000014</v>
      </c>
      <c r="G112" s="33"/>
      <c r="H112" s="5"/>
      <c r="I112" s="5"/>
      <c r="J112" s="7">
        <f t="shared" si="3"/>
        <v>37.675720338983105</v>
      </c>
    </row>
    <row r="113" spans="1:10" x14ac:dyDescent="0.3">
      <c r="A113" s="68" t="s">
        <v>124</v>
      </c>
      <c r="B113" s="32"/>
      <c r="C113" s="10"/>
      <c r="D113" s="32">
        <v>123.58</v>
      </c>
      <c r="E113" s="32">
        <v>125.9</v>
      </c>
      <c r="F113" s="5">
        <f t="shared" si="4"/>
        <v>2.3200000000000074</v>
      </c>
      <c r="G113" s="33"/>
      <c r="H113" s="5"/>
      <c r="I113" s="5"/>
      <c r="J113" s="7">
        <f t="shared" si="3"/>
        <v>8.4370338983051116</v>
      </c>
    </row>
    <row r="114" spans="1:10" x14ac:dyDescent="0.3">
      <c r="A114" s="68" t="s">
        <v>67</v>
      </c>
      <c r="B114" s="32"/>
      <c r="C114" s="10"/>
      <c r="D114" s="32">
        <v>255.9</v>
      </c>
      <c r="E114" s="32">
        <v>263.32</v>
      </c>
      <c r="F114" s="5">
        <f t="shared" si="4"/>
        <v>7.4199999999999875</v>
      </c>
      <c r="G114" s="33"/>
      <c r="H114" s="5"/>
      <c r="I114" s="5"/>
      <c r="J114" s="7">
        <f t="shared" si="3"/>
        <v>26.983961864406734</v>
      </c>
    </row>
    <row r="115" spans="1:10" x14ac:dyDescent="0.3">
      <c r="A115" s="51" t="s">
        <v>68</v>
      </c>
      <c r="B115" s="32"/>
      <c r="C115" s="51"/>
      <c r="D115" s="9">
        <v>445.6</v>
      </c>
      <c r="E115" s="9">
        <v>445.6</v>
      </c>
      <c r="F115" s="5">
        <f t="shared" si="4"/>
        <v>0</v>
      </c>
      <c r="G115" s="33"/>
      <c r="H115" s="5"/>
      <c r="I115" s="5"/>
      <c r="J115" s="7">
        <f t="shared" si="3"/>
        <v>0</v>
      </c>
    </row>
    <row r="116" spans="1:10" x14ac:dyDescent="0.3">
      <c r="A116" s="68" t="s">
        <v>125</v>
      </c>
      <c r="B116" s="32"/>
      <c r="C116" s="10"/>
      <c r="D116" s="32">
        <v>553.91</v>
      </c>
      <c r="E116" s="32">
        <v>561.63</v>
      </c>
      <c r="F116" s="5">
        <f t="shared" si="4"/>
        <v>7.7200000000000273</v>
      </c>
      <c r="G116" s="33"/>
      <c r="H116" s="5"/>
      <c r="I116" s="5"/>
      <c r="J116" s="7">
        <f t="shared" si="3"/>
        <v>28.074957627118746</v>
      </c>
    </row>
    <row r="117" spans="1:10" x14ac:dyDescent="0.3">
      <c r="A117" s="68" t="s">
        <v>126</v>
      </c>
      <c r="B117" s="9"/>
      <c r="C117" s="10"/>
      <c r="D117" s="32">
        <v>222.26</v>
      </c>
      <c r="E117" s="32">
        <v>225.87</v>
      </c>
      <c r="F117" s="5">
        <f t="shared" si="4"/>
        <v>3.6100000000000136</v>
      </c>
      <c r="G117" s="33"/>
      <c r="H117" s="5"/>
      <c r="I117" s="5"/>
      <c r="J117" s="7">
        <f t="shared" si="3"/>
        <v>13.128315677966151</v>
      </c>
    </row>
    <row r="118" spans="1:10" x14ac:dyDescent="0.3">
      <c r="A118" s="68" t="s">
        <v>69</v>
      </c>
      <c r="B118" s="32"/>
      <c r="C118" s="10"/>
      <c r="D118" s="32">
        <v>230.1</v>
      </c>
      <c r="E118" s="32">
        <v>235.91</v>
      </c>
      <c r="F118" s="5">
        <f t="shared" si="4"/>
        <v>5.8100000000000023</v>
      </c>
      <c r="G118" s="33"/>
      <c r="H118" s="5"/>
      <c r="I118" s="5"/>
      <c r="J118" s="7">
        <f t="shared" si="3"/>
        <v>21.128951271186448</v>
      </c>
    </row>
    <row r="119" spans="1:10" x14ac:dyDescent="0.3">
      <c r="A119" s="68" t="s">
        <v>127</v>
      </c>
      <c r="B119" s="32"/>
      <c r="C119" s="10"/>
      <c r="D119" s="32">
        <v>564.25</v>
      </c>
      <c r="E119" s="32">
        <v>566.21</v>
      </c>
      <c r="F119" s="5">
        <f t="shared" si="4"/>
        <v>1.9600000000000364</v>
      </c>
      <c r="G119" s="33"/>
      <c r="H119" s="5"/>
      <c r="I119" s="5"/>
      <c r="J119" s="7">
        <f t="shared" si="3"/>
        <v>7.1278389830509798</v>
      </c>
    </row>
    <row r="120" spans="1:10" x14ac:dyDescent="0.3">
      <c r="A120" s="68" t="s">
        <v>128</v>
      </c>
      <c r="B120" s="32"/>
      <c r="C120" s="10"/>
      <c r="D120" s="32">
        <v>532.36</v>
      </c>
      <c r="E120" s="32">
        <v>539.4</v>
      </c>
      <c r="F120" s="5">
        <f t="shared" si="4"/>
        <v>7.0399999999999636</v>
      </c>
      <c r="G120" s="33"/>
      <c r="H120" s="5"/>
      <c r="I120" s="5"/>
      <c r="J120" s="7">
        <f t="shared" si="3"/>
        <v>25.602033898304953</v>
      </c>
    </row>
    <row r="121" spans="1:10" x14ac:dyDescent="0.3">
      <c r="A121" s="68" t="s">
        <v>129</v>
      </c>
      <c r="B121" s="32"/>
      <c r="C121" s="10"/>
      <c r="D121" s="32">
        <v>322.07</v>
      </c>
      <c r="E121" s="32">
        <v>326.14999999999998</v>
      </c>
      <c r="F121" s="5">
        <f t="shared" si="4"/>
        <v>4.0799999999999841</v>
      </c>
      <c r="G121" s="33"/>
      <c r="H121" s="5"/>
      <c r="I121" s="5"/>
      <c r="J121" s="7">
        <f t="shared" si="3"/>
        <v>14.837542372881298</v>
      </c>
    </row>
    <row r="122" spans="1:10" x14ac:dyDescent="0.3">
      <c r="A122" s="68" t="s">
        <v>70</v>
      </c>
      <c r="B122" s="32"/>
      <c r="C122" s="10"/>
      <c r="D122" s="32">
        <v>153.93</v>
      </c>
      <c r="E122" s="32">
        <v>155.74</v>
      </c>
      <c r="F122" s="5">
        <f t="shared" si="4"/>
        <v>1.8100000000000023</v>
      </c>
      <c r="G122" s="33"/>
      <c r="H122" s="5"/>
      <c r="I122" s="5"/>
      <c r="J122" s="7">
        <f t="shared" si="3"/>
        <v>6.582341101694924</v>
      </c>
    </row>
    <row r="123" spans="1:10" x14ac:dyDescent="0.3">
      <c r="A123" s="68" t="s">
        <v>71</v>
      </c>
      <c r="B123" s="32"/>
      <c r="C123" s="10"/>
      <c r="D123" s="32">
        <v>423.78</v>
      </c>
      <c r="E123" s="32">
        <v>424.28</v>
      </c>
      <c r="F123" s="5">
        <f t="shared" si="4"/>
        <v>0.5</v>
      </c>
      <c r="G123" s="33"/>
      <c r="H123" s="5"/>
      <c r="I123" s="5"/>
      <c r="J123" s="7">
        <f t="shared" si="3"/>
        <v>1.8183262711864407</v>
      </c>
    </row>
    <row r="124" spans="1:10" x14ac:dyDescent="0.3">
      <c r="A124" s="68" t="s">
        <v>130</v>
      </c>
      <c r="B124" s="32"/>
      <c r="C124" s="10"/>
      <c r="D124" s="32">
        <v>209.03</v>
      </c>
      <c r="E124" s="32">
        <v>214.93</v>
      </c>
      <c r="F124" s="5">
        <f t="shared" si="4"/>
        <v>5.9000000000000057</v>
      </c>
      <c r="G124" s="33"/>
      <c r="H124" s="5"/>
      <c r="I124" s="5"/>
      <c r="J124" s="7">
        <f t="shared" si="3"/>
        <v>21.456250000000022</v>
      </c>
    </row>
    <row r="125" spans="1:10" x14ac:dyDescent="0.3">
      <c r="A125" s="68" t="s">
        <v>131</v>
      </c>
      <c r="B125" s="32"/>
      <c r="C125" s="10"/>
      <c r="D125" s="32">
        <v>112.81</v>
      </c>
      <c r="E125" s="32">
        <v>116.21</v>
      </c>
      <c r="F125" s="5">
        <f t="shared" si="4"/>
        <v>3.3999999999999915</v>
      </c>
      <c r="G125" s="33"/>
      <c r="H125" s="5"/>
      <c r="I125" s="5"/>
      <c r="J125" s="7">
        <f t="shared" si="3"/>
        <v>12.364618644067766</v>
      </c>
    </row>
    <row r="126" spans="1:10" x14ac:dyDescent="0.3">
      <c r="A126" s="68" t="s">
        <v>72</v>
      </c>
      <c r="B126" s="32"/>
      <c r="C126" s="10"/>
      <c r="D126" s="32">
        <v>150.9</v>
      </c>
      <c r="E126" s="32">
        <v>150.9</v>
      </c>
      <c r="F126" s="5">
        <f t="shared" si="4"/>
        <v>0</v>
      </c>
      <c r="G126" s="33"/>
      <c r="H126" s="5"/>
      <c r="I126" s="5"/>
      <c r="J126" s="7">
        <f t="shared" si="3"/>
        <v>0</v>
      </c>
    </row>
    <row r="127" spans="1:10" x14ac:dyDescent="0.3">
      <c r="A127" s="68" t="s">
        <v>73</v>
      </c>
      <c r="B127" s="32"/>
      <c r="C127" s="10"/>
      <c r="D127" s="32">
        <v>751.25</v>
      </c>
      <c r="E127" s="32">
        <v>759.2</v>
      </c>
      <c r="F127" s="5">
        <f t="shared" si="4"/>
        <v>7.9500000000000455</v>
      </c>
      <c r="G127" s="33"/>
      <c r="H127" s="5"/>
      <c r="I127" s="5"/>
      <c r="J127" s="7">
        <f t="shared" si="3"/>
        <v>28.911387711864574</v>
      </c>
    </row>
    <row r="128" spans="1:10" x14ac:dyDescent="0.3">
      <c r="A128" s="68" t="s">
        <v>74</v>
      </c>
      <c r="B128" s="32"/>
      <c r="C128" s="10"/>
      <c r="D128" s="32">
        <v>441.67</v>
      </c>
      <c r="E128" s="32">
        <v>441.84</v>
      </c>
      <c r="F128" s="5">
        <f t="shared" si="4"/>
        <v>0.16999999999995907</v>
      </c>
      <c r="G128" s="33"/>
      <c r="H128" s="5"/>
      <c r="I128" s="5"/>
      <c r="J128" s="7">
        <f t="shared" si="3"/>
        <v>0.61823093220324099</v>
      </c>
    </row>
    <row r="129" spans="1:10" x14ac:dyDescent="0.3">
      <c r="A129" s="68" t="s">
        <v>132</v>
      </c>
      <c r="B129" s="32"/>
      <c r="C129" s="10"/>
      <c r="D129" s="32">
        <v>127.16</v>
      </c>
      <c r="E129" s="32">
        <v>131.97999999999999</v>
      </c>
      <c r="F129" s="5">
        <f t="shared" si="4"/>
        <v>4.8199999999999932</v>
      </c>
      <c r="G129" s="33"/>
      <c r="H129" s="5"/>
      <c r="I129" s="5"/>
      <c r="J129" s="7">
        <f t="shared" si="3"/>
        <v>17.528665254237264</v>
      </c>
    </row>
    <row r="130" spans="1:10" x14ac:dyDescent="0.3">
      <c r="A130" s="68" t="s">
        <v>133</v>
      </c>
      <c r="B130" s="32"/>
      <c r="C130" s="10"/>
      <c r="D130" s="32">
        <v>203.51</v>
      </c>
      <c r="E130" s="32">
        <v>207.12</v>
      </c>
      <c r="F130" s="5">
        <f t="shared" si="4"/>
        <v>3.6100000000000136</v>
      </c>
      <c r="G130" s="33"/>
      <c r="H130" s="5"/>
      <c r="I130" s="5"/>
      <c r="J130" s="7">
        <f t="shared" si="3"/>
        <v>13.128315677966151</v>
      </c>
    </row>
    <row r="131" spans="1:10" x14ac:dyDescent="0.3">
      <c r="A131" s="68" t="s">
        <v>75</v>
      </c>
      <c r="B131" s="32"/>
      <c r="C131" s="10"/>
      <c r="D131" s="32">
        <v>266.48</v>
      </c>
      <c r="E131" s="32">
        <v>273.89999999999998</v>
      </c>
      <c r="F131" s="5">
        <f t="shared" si="4"/>
        <v>7.4199999999999591</v>
      </c>
      <c r="G131" s="33"/>
      <c r="H131" s="5"/>
      <c r="I131" s="5"/>
      <c r="J131" s="7">
        <f t="shared" si="3"/>
        <v>26.983961864406631</v>
      </c>
    </row>
    <row r="132" spans="1:10" x14ac:dyDescent="0.3">
      <c r="A132" s="68" t="s">
        <v>134</v>
      </c>
      <c r="B132" s="32"/>
      <c r="C132" s="10"/>
      <c r="D132" s="32">
        <v>326.01</v>
      </c>
      <c r="E132" s="32">
        <v>334.38</v>
      </c>
      <c r="F132" s="5">
        <f t="shared" si="4"/>
        <v>8.3700000000000045</v>
      </c>
      <c r="G132" s="33"/>
      <c r="H132" s="5"/>
      <c r="I132" s="5"/>
      <c r="J132" s="7">
        <f t="shared" si="3"/>
        <v>30.438781779661035</v>
      </c>
    </row>
    <row r="133" spans="1:10" x14ac:dyDescent="0.3">
      <c r="A133" s="68" t="s">
        <v>135</v>
      </c>
      <c r="B133" s="32"/>
      <c r="C133" s="10"/>
      <c r="D133" s="32">
        <v>304.56</v>
      </c>
      <c r="E133" s="32">
        <v>305.74</v>
      </c>
      <c r="F133" s="5">
        <f t="shared" si="4"/>
        <v>1.1800000000000068</v>
      </c>
      <c r="G133" s="33"/>
      <c r="H133" s="5"/>
      <c r="I133" s="5"/>
      <c r="J133" s="7">
        <f t="shared" si="3"/>
        <v>4.2912500000000247</v>
      </c>
    </row>
    <row r="134" spans="1:10" x14ac:dyDescent="0.3">
      <c r="A134" s="68" t="s">
        <v>76</v>
      </c>
      <c r="B134" s="32"/>
      <c r="C134" s="10"/>
      <c r="D134" s="32">
        <v>95.73</v>
      </c>
      <c r="E134" s="32">
        <v>97.38</v>
      </c>
      <c r="F134" s="5">
        <f t="shared" si="4"/>
        <v>1.6499999999999915</v>
      </c>
      <c r="G134" s="33"/>
      <c r="H134" s="5"/>
      <c r="I134" s="5"/>
      <c r="J134" s="7">
        <f t="shared" si="3"/>
        <v>6.0004766949152231</v>
      </c>
    </row>
    <row r="135" spans="1:10" x14ac:dyDescent="0.3">
      <c r="A135" s="68" t="s">
        <v>136</v>
      </c>
      <c r="B135" s="32"/>
      <c r="C135" s="10"/>
      <c r="D135" s="32">
        <v>590.03</v>
      </c>
      <c r="E135" s="32">
        <v>600.14</v>
      </c>
      <c r="F135" s="5">
        <f t="shared" si="4"/>
        <v>10.110000000000014</v>
      </c>
      <c r="G135" s="33"/>
      <c r="H135" s="5"/>
      <c r="I135" s="5"/>
      <c r="J135" s="7">
        <f t="shared" si="3"/>
        <v>36.76655720338988</v>
      </c>
    </row>
    <row r="136" spans="1:10" x14ac:dyDescent="0.3">
      <c r="A136" s="68" t="s">
        <v>137</v>
      </c>
      <c r="B136" s="32"/>
      <c r="C136" s="10"/>
      <c r="D136" s="32">
        <v>228.54</v>
      </c>
      <c r="E136" s="32">
        <v>230</v>
      </c>
      <c r="F136" s="5">
        <f t="shared" si="4"/>
        <v>1.460000000000008</v>
      </c>
      <c r="G136" s="33"/>
      <c r="H136" s="5"/>
      <c r="I136" s="5"/>
      <c r="J136" s="7">
        <f t="shared" si="3"/>
        <v>5.3095127118644356</v>
      </c>
    </row>
    <row r="137" spans="1:10" x14ac:dyDescent="0.3">
      <c r="A137" s="68" t="s">
        <v>77</v>
      </c>
      <c r="B137" s="32"/>
      <c r="C137" s="10"/>
      <c r="D137" s="32">
        <v>371.28</v>
      </c>
      <c r="E137" s="32">
        <v>372.86</v>
      </c>
      <c r="F137" s="5">
        <f t="shared" si="4"/>
        <v>1.5800000000000409</v>
      </c>
      <c r="G137" s="33"/>
      <c r="H137" s="5"/>
      <c r="I137" s="5"/>
      <c r="J137" s="7">
        <f t="shared" si="3"/>
        <v>5.745911016949302</v>
      </c>
    </row>
    <row r="138" spans="1:10" x14ac:dyDescent="0.3">
      <c r="A138" s="68" t="s">
        <v>138</v>
      </c>
      <c r="B138" s="32"/>
      <c r="C138" s="10"/>
      <c r="D138" s="32">
        <v>526.5</v>
      </c>
      <c r="E138" s="32">
        <v>532.45000000000005</v>
      </c>
      <c r="F138" s="5">
        <f t="shared" si="4"/>
        <v>5.9500000000000455</v>
      </c>
      <c r="G138" s="33"/>
      <c r="H138" s="5"/>
      <c r="I138" s="5"/>
      <c r="J138" s="7">
        <f t="shared" si="3"/>
        <v>21.638082627118809</v>
      </c>
    </row>
    <row r="139" spans="1:10" x14ac:dyDescent="0.3">
      <c r="A139" s="68" t="s">
        <v>78</v>
      </c>
      <c r="B139" s="32"/>
      <c r="C139" s="10"/>
      <c r="D139" s="32">
        <v>640.13</v>
      </c>
      <c r="E139" s="32">
        <v>652.63</v>
      </c>
      <c r="F139" s="5">
        <f t="shared" si="4"/>
        <v>12.5</v>
      </c>
      <c r="G139" s="33"/>
      <c r="H139" s="5"/>
      <c r="I139" s="5"/>
      <c r="J139" s="7">
        <f t="shared" si="3"/>
        <v>45.458156779661017</v>
      </c>
    </row>
    <row r="140" spans="1:10" x14ac:dyDescent="0.3">
      <c r="A140" s="68" t="s">
        <v>79</v>
      </c>
      <c r="B140" s="32"/>
      <c r="C140" s="10"/>
      <c r="D140" s="32">
        <v>253.97</v>
      </c>
      <c r="E140" s="32">
        <v>257.07</v>
      </c>
      <c r="F140" s="5">
        <f t="shared" si="4"/>
        <v>3.0999999999999943</v>
      </c>
      <c r="G140" s="33"/>
      <c r="H140" s="5"/>
      <c r="I140" s="5"/>
      <c r="J140" s="7">
        <f t="shared" si="3"/>
        <v>11.273622881355912</v>
      </c>
    </row>
    <row r="141" spans="1:10" x14ac:dyDescent="0.3">
      <c r="A141" s="68" t="s">
        <v>80</v>
      </c>
      <c r="B141" s="32"/>
      <c r="C141" s="10"/>
      <c r="D141" s="32">
        <v>294.19</v>
      </c>
      <c r="E141" s="32">
        <v>300.22000000000003</v>
      </c>
      <c r="F141" s="5">
        <f t="shared" si="4"/>
        <v>6.0300000000000296</v>
      </c>
      <c r="G141" s="33"/>
      <c r="H141" s="5"/>
      <c r="I141" s="5"/>
      <c r="J141" s="7">
        <f t="shared" si="3"/>
        <v>21.929014830508581</v>
      </c>
    </row>
    <row r="142" spans="1:10" x14ac:dyDescent="0.3">
      <c r="A142" s="68" t="s">
        <v>81</v>
      </c>
      <c r="B142" s="32"/>
      <c r="C142" s="10"/>
      <c r="D142" s="32">
        <v>218.27</v>
      </c>
      <c r="E142" s="32">
        <v>219.54</v>
      </c>
      <c r="F142" s="5">
        <f t="shared" si="4"/>
        <v>1.2699999999999818</v>
      </c>
      <c r="G142" s="33"/>
      <c r="H142" s="5"/>
      <c r="I142" s="5"/>
      <c r="J142" s="7">
        <f t="shared" si="3"/>
        <v>4.6185487288134937</v>
      </c>
    </row>
    <row r="143" spans="1:10" x14ac:dyDescent="0.3">
      <c r="A143" s="68" t="s">
        <v>139</v>
      </c>
      <c r="B143" s="32"/>
      <c r="C143" s="10"/>
      <c r="D143" s="32">
        <v>404.45</v>
      </c>
      <c r="E143" s="32">
        <v>405.41</v>
      </c>
      <c r="F143" s="5">
        <f t="shared" si="4"/>
        <v>0.96000000000003638</v>
      </c>
      <c r="G143" s="33"/>
      <c r="H143" s="5"/>
      <c r="I143" s="5"/>
      <c r="J143" s="7">
        <f t="shared" si="3"/>
        <v>3.4911864406780984</v>
      </c>
    </row>
    <row r="144" spans="1:10" x14ac:dyDescent="0.3">
      <c r="A144" s="68" t="s">
        <v>82</v>
      </c>
      <c r="B144" s="32"/>
      <c r="C144" s="10"/>
      <c r="D144" s="32">
        <v>325.66000000000003</v>
      </c>
      <c r="E144" s="32">
        <v>329.04</v>
      </c>
      <c r="F144" s="5">
        <f t="shared" si="4"/>
        <v>3.3799999999999955</v>
      </c>
      <c r="G144" s="33"/>
      <c r="H144" s="5"/>
      <c r="I144" s="5"/>
      <c r="J144" s="7">
        <f t="shared" si="3"/>
        <v>12.291885593220323</v>
      </c>
    </row>
    <row r="145" spans="1:13" x14ac:dyDescent="0.3">
      <c r="A145" s="68" t="s">
        <v>140</v>
      </c>
      <c r="B145" s="32"/>
      <c r="C145" s="10"/>
      <c r="D145" s="32">
        <v>209.8</v>
      </c>
      <c r="E145" s="32">
        <v>210.58</v>
      </c>
      <c r="F145" s="5">
        <f t="shared" si="4"/>
        <v>0.78000000000000114</v>
      </c>
      <c r="G145" s="33"/>
      <c r="H145" s="5"/>
      <c r="I145" s="5"/>
      <c r="J145" s="7">
        <f t="shared" si="3"/>
        <v>2.8365889830508517</v>
      </c>
    </row>
    <row r="146" spans="1:13" x14ac:dyDescent="0.3">
      <c r="A146" s="68" t="s">
        <v>141</v>
      </c>
      <c r="B146" s="32"/>
      <c r="C146" s="10"/>
      <c r="D146" s="32">
        <v>186.01</v>
      </c>
      <c r="E146" s="32">
        <v>189.21</v>
      </c>
      <c r="F146" s="5">
        <f t="shared" si="4"/>
        <v>3.2000000000000171</v>
      </c>
      <c r="G146" s="33"/>
      <c r="H146" s="5"/>
      <c r="I146" s="5"/>
      <c r="J146" s="7">
        <f t="shared" si="3"/>
        <v>11.637288135593282</v>
      </c>
    </row>
    <row r="147" spans="1:13" x14ac:dyDescent="0.3">
      <c r="A147" s="68" t="s">
        <v>142</v>
      </c>
      <c r="B147" s="32"/>
      <c r="C147" s="10"/>
      <c r="D147" s="32">
        <v>690.89</v>
      </c>
      <c r="E147" s="32">
        <v>697.16</v>
      </c>
      <c r="F147" s="5">
        <f t="shared" si="4"/>
        <v>6.2699999999999818</v>
      </c>
      <c r="G147" s="33"/>
      <c r="H147" s="5"/>
      <c r="I147" s="5"/>
      <c r="J147" s="7">
        <f t="shared" si="3"/>
        <v>22.801811440677902</v>
      </c>
    </row>
    <row r="148" spans="1:13" x14ac:dyDescent="0.3">
      <c r="A148" s="68" t="s">
        <v>143</v>
      </c>
      <c r="B148" s="32"/>
      <c r="C148" s="10"/>
      <c r="D148" s="32">
        <v>325.57</v>
      </c>
      <c r="E148" s="32">
        <v>326.37</v>
      </c>
      <c r="F148" s="5">
        <f t="shared" si="4"/>
        <v>0.80000000000001137</v>
      </c>
      <c r="G148" s="33"/>
      <c r="H148" s="5"/>
      <c r="I148" s="5"/>
      <c r="J148" s="7">
        <f t="shared" ref="J148:J151" si="5">+F148*H$5</f>
        <v>2.9093220338983463</v>
      </c>
    </row>
    <row r="149" spans="1:13" x14ac:dyDescent="0.3">
      <c r="A149" s="68" t="s">
        <v>83</v>
      </c>
      <c r="B149" s="32"/>
      <c r="C149" s="10"/>
      <c r="D149" s="32">
        <v>289.81</v>
      </c>
      <c r="E149" s="32">
        <v>291.58</v>
      </c>
      <c r="F149" s="5">
        <f t="shared" si="4"/>
        <v>1.7699999999999818</v>
      </c>
      <c r="G149" s="33"/>
      <c r="H149" s="5"/>
      <c r="I149" s="5"/>
      <c r="J149" s="7">
        <f t="shared" si="5"/>
        <v>6.436874999999934</v>
      </c>
    </row>
    <row r="150" spans="1:13" x14ac:dyDescent="0.3">
      <c r="A150" s="68" t="s">
        <v>144</v>
      </c>
      <c r="B150" s="32"/>
      <c r="C150" s="10"/>
      <c r="D150" s="32">
        <v>1435.96</v>
      </c>
      <c r="E150" s="32">
        <v>1460.25</v>
      </c>
      <c r="F150" s="5">
        <f t="shared" si="4"/>
        <v>24.289999999999964</v>
      </c>
      <c r="G150" s="33"/>
      <c r="H150" s="5"/>
      <c r="I150" s="5"/>
      <c r="J150" s="7">
        <f t="shared" si="5"/>
        <v>88.33429025423716</v>
      </c>
    </row>
    <row r="151" spans="1:13" x14ac:dyDescent="0.3">
      <c r="A151" s="68" t="s">
        <v>145</v>
      </c>
      <c r="B151" s="32"/>
      <c r="C151" s="10"/>
      <c r="D151" s="32">
        <v>725.04</v>
      </c>
      <c r="E151" s="32">
        <v>740.31</v>
      </c>
      <c r="F151" s="5">
        <f t="shared" si="4"/>
        <v>15.269999999999982</v>
      </c>
      <c r="G151" s="33"/>
      <c r="H151" s="5"/>
      <c r="I151" s="5"/>
      <c r="J151" s="7">
        <f t="shared" si="5"/>
        <v>55.531684322033833</v>
      </c>
    </row>
    <row r="152" spans="1:13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2180.2035983050846</v>
      </c>
      <c r="K152" s="56">
        <f>SUM(J83:J151)</f>
        <v>1500.2282733050852</v>
      </c>
      <c r="M152">
        <v>1689</v>
      </c>
    </row>
    <row r="153" spans="1:13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2180.2035983050846</v>
      </c>
      <c r="K153" s="91">
        <f>SUM(K14:K152)</f>
        <v>2180.2035983050851</v>
      </c>
    </row>
    <row r="154" spans="1:13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3" x14ac:dyDescent="0.3">
      <c r="A155" s="73" t="s">
        <v>7</v>
      </c>
    </row>
    <row r="156" spans="1:13" x14ac:dyDescent="0.3">
      <c r="A156" s="73" t="s">
        <v>84</v>
      </c>
      <c r="G156" s="74" t="s">
        <v>311</v>
      </c>
    </row>
  </sheetData>
  <mergeCells count="23">
    <mergeCell ref="I27:I31"/>
    <mergeCell ref="B27:C31"/>
    <mergeCell ref="D27:D31"/>
    <mergeCell ref="E27:E31"/>
    <mergeCell ref="F27:F31"/>
    <mergeCell ref="G27:G31"/>
    <mergeCell ref="H27:H31"/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</mergeCells>
  <pageMargins left="0.45" right="0.26" top="0.74803149606299213" bottom="0.74803149606299213" header="0.31496062992125984" footer="0.31496062992125984"/>
  <pageSetup paperSize="9" scale="75" orientation="portrait" horizontalDpi="0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6"/>
  <sheetViews>
    <sheetView workbookViewId="0">
      <selection sqref="A1:M156"/>
    </sheetView>
  </sheetViews>
  <sheetFormatPr baseColWidth="10" defaultRowHeight="14.4" x14ac:dyDescent="0.3"/>
  <cols>
    <col min="2" max="2" width="23.44140625" customWidth="1"/>
    <col min="3" max="3" width="6.109375" customWidth="1"/>
    <col min="4" max="4" width="13.44140625" customWidth="1"/>
    <col min="5" max="5" width="14.6640625" customWidth="1"/>
    <col min="8" max="8" width="12.44140625" customWidth="1"/>
    <col min="9" max="9" width="0.6640625" customWidth="1"/>
  </cols>
  <sheetData>
    <row r="1" spans="1:10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730.5</v>
      </c>
      <c r="G2" s="10">
        <v>46</v>
      </c>
      <c r="H2" s="10">
        <f>+F2/G2</f>
        <v>15.880434782608695</v>
      </c>
    </row>
    <row r="3" spans="1:10" x14ac:dyDescent="0.3">
      <c r="D3" s="122" t="s">
        <v>192</v>
      </c>
      <c r="E3" s="122">
        <v>16498</v>
      </c>
      <c r="F3" s="155">
        <v>16.3</v>
      </c>
      <c r="G3" s="10">
        <v>6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1777</v>
      </c>
      <c r="G4" s="10">
        <v>487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51" t="s">
        <v>220</v>
      </c>
      <c r="F5" s="122">
        <f>+F4+F3</f>
        <v>1793.3</v>
      </c>
      <c r="G5" s="122">
        <f>+G4+G3</f>
        <v>493</v>
      </c>
      <c r="H5" s="10">
        <f>+F5/G5</f>
        <v>3.6375253549695739</v>
      </c>
    </row>
    <row r="6" spans="1:10" x14ac:dyDescent="0.3">
      <c r="A6" s="15" t="s">
        <v>312</v>
      </c>
      <c r="B6" s="15"/>
      <c r="C6" s="15"/>
      <c r="D6" s="15"/>
      <c r="E6" s="15"/>
      <c r="F6" s="15">
        <f>+F2+F3+F4</f>
        <v>2523.8000000000002</v>
      </c>
      <c r="G6" s="15">
        <f>+G2+G3+G4</f>
        <v>539</v>
      </c>
      <c r="J6" s="138" t="s">
        <v>189</v>
      </c>
    </row>
    <row r="7" spans="1:10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15.880434782608695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3.6375253549695739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4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7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40.177499999999569</v>
      </c>
      <c r="H14" s="98"/>
      <c r="I14" s="98"/>
      <c r="J14" s="99">
        <v>10</v>
      </c>
    </row>
    <row r="15" spans="1:10" ht="15.6" thickTop="1" thickBot="1" x14ac:dyDescent="0.35">
      <c r="A15" s="104" t="s">
        <v>9</v>
      </c>
      <c r="B15" s="146" t="s">
        <v>214</v>
      </c>
      <c r="C15" s="157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12</v>
      </c>
    </row>
    <row r="16" spans="1:10" ht="15.6" thickTop="1" thickBot="1" x14ac:dyDescent="0.35">
      <c r="A16" s="104" t="s">
        <v>13</v>
      </c>
      <c r="B16" s="146" t="s">
        <v>215</v>
      </c>
      <c r="C16" s="157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11</v>
      </c>
    </row>
    <row r="17" spans="1:12" ht="15.6" thickTop="1" thickBot="1" x14ac:dyDescent="0.35">
      <c r="A17" s="103" t="s">
        <v>86</v>
      </c>
      <c r="B17" s="209" t="s">
        <v>212</v>
      </c>
      <c r="C17" s="210"/>
      <c r="D17" s="220">
        <v>275.99</v>
      </c>
      <c r="E17" s="220">
        <v>278.52</v>
      </c>
      <c r="F17" s="220">
        <f>+E17-D17</f>
        <v>2.5299999999999727</v>
      </c>
      <c r="G17" s="221"/>
      <c r="H17" s="102"/>
      <c r="I17" s="102"/>
      <c r="J17" s="99">
        <v>10</v>
      </c>
    </row>
    <row r="18" spans="1:12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11</v>
      </c>
    </row>
    <row r="19" spans="1:12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11</v>
      </c>
    </row>
    <row r="20" spans="1:12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11</v>
      </c>
    </row>
    <row r="21" spans="1:12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11</v>
      </c>
    </row>
    <row r="22" spans="1:12" ht="15.6" thickTop="1" thickBot="1" x14ac:dyDescent="0.35">
      <c r="A22" s="92" t="s">
        <v>87</v>
      </c>
      <c r="B22" s="204" t="s">
        <v>210</v>
      </c>
      <c r="C22" s="205"/>
      <c r="D22" s="94">
        <v>29.78</v>
      </c>
      <c r="E22" s="94">
        <v>30.09</v>
      </c>
      <c r="F22" s="98">
        <f t="shared" ref="F22:F27" si="0">+E22-D22</f>
        <v>0.30999999999999872</v>
      </c>
      <c r="G22" s="95">
        <f>+F22*H2</f>
        <v>4.9229347826086753</v>
      </c>
      <c r="H22" s="95"/>
      <c r="I22" s="95"/>
      <c r="J22" s="99">
        <v>10</v>
      </c>
    </row>
    <row r="23" spans="1:12" ht="15.6" thickTop="1" thickBot="1" x14ac:dyDescent="0.35">
      <c r="A23" s="92" t="s">
        <v>88</v>
      </c>
      <c r="B23" s="206" t="s">
        <v>210</v>
      </c>
      <c r="C23" s="207"/>
      <c r="D23" s="94">
        <v>76.22</v>
      </c>
      <c r="E23" s="94">
        <v>77.760000000000005</v>
      </c>
      <c r="F23" s="98">
        <f t="shared" si="0"/>
        <v>1.5400000000000063</v>
      </c>
      <c r="G23" s="95">
        <f>+F23*H2</f>
        <v>24.45586956521749</v>
      </c>
      <c r="H23" s="95"/>
      <c r="I23" s="95"/>
      <c r="J23" s="99">
        <v>26</v>
      </c>
    </row>
    <row r="24" spans="1:12" ht="15.6" thickTop="1" thickBot="1" x14ac:dyDescent="0.35">
      <c r="A24" s="93" t="s">
        <v>10</v>
      </c>
      <c r="B24" s="206" t="s">
        <v>210</v>
      </c>
      <c r="C24" s="207"/>
      <c r="D24" s="94">
        <v>23.54</v>
      </c>
      <c r="E24" s="94">
        <v>23.88</v>
      </c>
      <c r="F24" s="98">
        <f t="shared" si="0"/>
        <v>0.33999999999999986</v>
      </c>
      <c r="G24" s="95">
        <f>+F24*H2</f>
        <v>5.3993478260869541</v>
      </c>
      <c r="H24" s="95"/>
      <c r="I24" s="95"/>
      <c r="J24" s="99">
        <v>9</v>
      </c>
    </row>
    <row r="25" spans="1:12" ht="15.6" thickTop="1" thickBot="1" x14ac:dyDescent="0.35">
      <c r="A25" s="93" t="s">
        <v>149</v>
      </c>
      <c r="B25" s="206" t="s">
        <v>210</v>
      </c>
      <c r="C25" s="207"/>
      <c r="D25" s="94">
        <v>114.47</v>
      </c>
      <c r="E25" s="94">
        <v>118.02</v>
      </c>
      <c r="F25" s="98">
        <f t="shared" si="0"/>
        <v>3.5499999999999972</v>
      </c>
      <c r="G25" s="95">
        <f>+F25*H2</f>
        <v>56.375543478260823</v>
      </c>
      <c r="H25" s="95"/>
      <c r="I25" s="95"/>
      <c r="J25" s="99">
        <v>57</v>
      </c>
    </row>
    <row r="26" spans="1:12" ht="15.6" thickTop="1" thickBot="1" x14ac:dyDescent="0.35">
      <c r="A26" s="93" t="s">
        <v>16</v>
      </c>
      <c r="B26" s="206" t="s">
        <v>210</v>
      </c>
      <c r="C26" s="207"/>
      <c r="D26" s="96">
        <v>59.65</v>
      </c>
      <c r="E26" s="96">
        <v>61.51</v>
      </c>
      <c r="F26" s="98">
        <f t="shared" si="0"/>
        <v>1.8599999999999994</v>
      </c>
      <c r="G26" s="95">
        <f>+F26*H2</f>
        <v>29.537608695652164</v>
      </c>
      <c r="H26" s="96"/>
      <c r="I26" s="96"/>
      <c r="J26" s="99">
        <v>30</v>
      </c>
      <c r="L26">
        <v>27</v>
      </c>
    </row>
    <row r="27" spans="1:12" ht="15.6" thickTop="1" thickBot="1" x14ac:dyDescent="0.35">
      <c r="A27" s="67" t="s">
        <v>90</v>
      </c>
      <c r="B27" s="230" t="s">
        <v>211</v>
      </c>
      <c r="C27" s="231"/>
      <c r="D27" s="227">
        <v>258.88</v>
      </c>
      <c r="E27" s="227">
        <v>261.37</v>
      </c>
      <c r="F27" s="220">
        <f t="shared" si="0"/>
        <v>2.4900000000000091</v>
      </c>
      <c r="G27" s="223">
        <f>+F27*H2</f>
        <v>39.542282608695793</v>
      </c>
      <c r="H27" s="223"/>
      <c r="I27" s="223"/>
      <c r="J27" s="99">
        <v>9</v>
      </c>
    </row>
    <row r="28" spans="1:12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13</v>
      </c>
    </row>
    <row r="29" spans="1:12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12</v>
      </c>
    </row>
    <row r="30" spans="1:12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12</v>
      </c>
    </row>
    <row r="31" spans="1:12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12</v>
      </c>
    </row>
    <row r="32" spans="1:12" ht="15.6" thickTop="1" thickBot="1" x14ac:dyDescent="0.35">
      <c r="A32" s="66" t="s">
        <v>92</v>
      </c>
      <c r="B32" s="6"/>
      <c r="C32" s="6"/>
      <c r="D32" s="6">
        <v>78.36</v>
      </c>
      <c r="E32" s="6">
        <v>80.709999999999994</v>
      </c>
      <c r="F32" s="5">
        <f>+E32-D32</f>
        <v>2.3499999999999943</v>
      </c>
      <c r="G32" s="5"/>
      <c r="H32" s="5"/>
      <c r="I32" s="5"/>
      <c r="J32" s="99">
        <f t="shared" ref="J32:J82" si="1">+F32*H$2</f>
        <v>37.319021739130342</v>
      </c>
    </row>
    <row r="33" spans="1:10" ht="15.6" thickTop="1" thickBot="1" x14ac:dyDescent="0.35">
      <c r="A33" s="66" t="s">
        <v>93</v>
      </c>
      <c r="B33" s="6"/>
      <c r="C33" s="6"/>
      <c r="D33" s="6">
        <v>42.42</v>
      </c>
      <c r="E33" s="6">
        <v>42.89</v>
      </c>
      <c r="F33" s="5">
        <f t="shared" ref="F33:F96" si="2">+E33-D33</f>
        <v>0.46999999999999886</v>
      </c>
      <c r="G33" s="5"/>
      <c r="H33" s="5"/>
      <c r="I33" s="5"/>
      <c r="J33" s="99">
        <f t="shared" si="1"/>
        <v>7.4638043478260689</v>
      </c>
    </row>
    <row r="34" spans="1:10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0" ht="15.6" thickTop="1" thickBot="1" x14ac:dyDescent="0.35">
      <c r="A35" s="66" t="s">
        <v>95</v>
      </c>
      <c r="B35" s="32"/>
      <c r="C35" s="6"/>
      <c r="D35" s="32">
        <v>27.16</v>
      </c>
      <c r="E35" s="32">
        <v>28.32</v>
      </c>
      <c r="F35" s="5">
        <f t="shared" si="2"/>
        <v>1.1600000000000001</v>
      </c>
      <c r="G35" s="5"/>
      <c r="H35" s="5"/>
      <c r="I35" s="5"/>
      <c r="J35" s="99">
        <f t="shared" si="1"/>
        <v>18.421304347826087</v>
      </c>
    </row>
    <row r="36" spans="1:10" ht="15.6" thickTop="1" thickBot="1" x14ac:dyDescent="0.35">
      <c r="A36" s="66" t="s">
        <v>96</v>
      </c>
      <c r="B36" s="32"/>
      <c r="C36" s="6"/>
      <c r="D36" s="32">
        <v>9.91</v>
      </c>
      <c r="E36" s="32">
        <v>9.91</v>
      </c>
      <c r="F36" s="5">
        <f t="shared" si="2"/>
        <v>0</v>
      </c>
      <c r="G36" s="5"/>
      <c r="H36" s="5"/>
      <c r="I36" s="5"/>
      <c r="J36" s="99">
        <f t="shared" si="1"/>
        <v>0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32.46</v>
      </c>
      <c r="E38" s="32">
        <v>32.76</v>
      </c>
      <c r="F38" s="5">
        <f t="shared" si="2"/>
        <v>0.29999999999999716</v>
      </c>
      <c r="G38" s="5"/>
      <c r="H38" s="5"/>
      <c r="I38" s="5"/>
      <c r="J38" s="99">
        <f t="shared" si="1"/>
        <v>4.7641304347825635</v>
      </c>
    </row>
    <row r="39" spans="1:10" ht="15.6" thickTop="1" thickBot="1" x14ac:dyDescent="0.35">
      <c r="A39" s="66" t="s">
        <v>99</v>
      </c>
      <c r="B39" s="32"/>
      <c r="C39" s="6"/>
      <c r="D39" s="32">
        <v>46.16</v>
      </c>
      <c r="E39" s="32">
        <v>46.59</v>
      </c>
      <c r="F39" s="5">
        <f t="shared" si="2"/>
        <v>0.43000000000000682</v>
      </c>
      <c r="G39" s="5"/>
      <c r="H39" s="5"/>
      <c r="I39" s="5"/>
      <c r="J39" s="99">
        <f t="shared" si="1"/>
        <v>6.8285869565218471</v>
      </c>
    </row>
    <row r="40" spans="1:10" ht="15.6" thickTop="1" thickBot="1" x14ac:dyDescent="0.35">
      <c r="A40" s="66" t="s">
        <v>100</v>
      </c>
      <c r="B40" s="32"/>
      <c r="C40" s="6"/>
      <c r="D40" s="32">
        <v>15.38</v>
      </c>
      <c r="E40" s="32">
        <v>15.38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3.17</v>
      </c>
      <c r="E41" s="32">
        <v>3.17</v>
      </c>
      <c r="F41" s="5">
        <f t="shared" si="2"/>
        <v>0</v>
      </c>
      <c r="G41" s="5"/>
      <c r="H41" s="5"/>
      <c r="I41" s="5"/>
      <c r="J41" s="99">
        <f t="shared" si="1"/>
        <v>0</v>
      </c>
    </row>
    <row r="42" spans="1:10" ht="15.6" thickTop="1" thickBot="1" x14ac:dyDescent="0.35">
      <c r="A42" s="66" t="s">
        <v>102</v>
      </c>
      <c r="B42" s="32"/>
      <c r="C42" s="6"/>
      <c r="D42" s="32">
        <v>4.95</v>
      </c>
      <c r="E42" s="32">
        <v>4.95</v>
      </c>
      <c r="F42" s="5">
        <f t="shared" si="2"/>
        <v>0</v>
      </c>
      <c r="G42" s="5"/>
      <c r="H42" s="5"/>
      <c r="I42" s="5"/>
      <c r="J42" s="99">
        <f t="shared" si="1"/>
        <v>0</v>
      </c>
    </row>
    <row r="43" spans="1:10" ht="15.6" thickTop="1" thickBot="1" x14ac:dyDescent="0.35">
      <c r="A43" s="66" t="s">
        <v>103</v>
      </c>
      <c r="B43" s="32"/>
      <c r="C43" s="6"/>
      <c r="D43" s="32">
        <v>35.54</v>
      </c>
      <c r="E43" s="32">
        <v>35.85</v>
      </c>
      <c r="F43" s="5">
        <f t="shared" si="2"/>
        <v>0.31000000000000227</v>
      </c>
      <c r="G43" s="5"/>
      <c r="H43" s="5"/>
      <c r="I43" s="5"/>
      <c r="J43" s="99">
        <f t="shared" si="1"/>
        <v>4.9229347826087313</v>
      </c>
    </row>
    <row r="44" spans="1:10" ht="15.6" thickTop="1" thickBot="1" x14ac:dyDescent="0.35">
      <c r="A44" s="66" t="s">
        <v>104</v>
      </c>
      <c r="B44" s="32"/>
      <c r="C44" s="10"/>
      <c r="D44" s="32">
        <v>60.93</v>
      </c>
      <c r="E44" s="32">
        <v>61.1</v>
      </c>
      <c r="F44" s="5">
        <f t="shared" si="2"/>
        <v>0.17000000000000171</v>
      </c>
      <c r="G44" s="5"/>
      <c r="H44" s="5"/>
      <c r="I44" s="5"/>
      <c r="J44" s="99">
        <f t="shared" si="1"/>
        <v>2.6996739130435055</v>
      </c>
    </row>
    <row r="45" spans="1:10" ht="15.6" thickTop="1" thickBot="1" x14ac:dyDescent="0.35">
      <c r="A45" s="66" t="s">
        <v>105</v>
      </c>
      <c r="B45" s="32"/>
      <c r="C45" s="10"/>
      <c r="D45" s="32">
        <v>147.99</v>
      </c>
      <c r="E45" s="32">
        <v>151.22999999999999</v>
      </c>
      <c r="F45" s="5">
        <f>+E45-D45</f>
        <v>3.2399999999999807</v>
      </c>
      <c r="G45" s="5"/>
      <c r="H45" s="5"/>
      <c r="I45" s="5"/>
      <c r="J45" s="99">
        <f t="shared" si="1"/>
        <v>51.452608695651868</v>
      </c>
    </row>
    <row r="46" spans="1:10" ht="15.6" thickTop="1" thickBot="1" x14ac:dyDescent="0.35">
      <c r="A46" s="66" t="s">
        <v>106</v>
      </c>
      <c r="B46" s="32"/>
      <c r="C46" s="10"/>
      <c r="D46" s="32">
        <v>100.86</v>
      </c>
      <c r="E46" s="32">
        <v>100.86</v>
      </c>
      <c r="F46" s="5">
        <f t="shared" si="2"/>
        <v>0</v>
      </c>
      <c r="G46" s="5"/>
      <c r="H46" s="5"/>
      <c r="I46" s="5"/>
      <c r="J46" s="99">
        <f t="shared" si="1"/>
        <v>0</v>
      </c>
    </row>
    <row r="47" spans="1:10" ht="15.6" thickTop="1" thickBot="1" x14ac:dyDescent="0.35">
      <c r="A47" s="66" t="s">
        <v>18</v>
      </c>
      <c r="B47" s="32"/>
      <c r="C47" s="10"/>
      <c r="D47" s="32">
        <v>2.69</v>
      </c>
      <c r="E47" s="32">
        <v>2.69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97.5</v>
      </c>
      <c r="E48" s="32">
        <v>97.78</v>
      </c>
      <c r="F48" s="5">
        <f t="shared" si="2"/>
        <v>0.28000000000000114</v>
      </c>
      <c r="G48" s="5"/>
      <c r="H48" s="5"/>
      <c r="I48" s="5"/>
      <c r="J48" s="99">
        <f t="shared" si="1"/>
        <v>4.4465217391304526</v>
      </c>
    </row>
    <row r="49" spans="1:10" ht="15.6" thickTop="1" thickBot="1" x14ac:dyDescent="0.35">
      <c r="A49" s="66" t="s">
        <v>107</v>
      </c>
      <c r="B49" s="32"/>
      <c r="C49" s="10"/>
      <c r="D49" s="32">
        <v>106.7</v>
      </c>
      <c r="E49" s="32">
        <v>108.48</v>
      </c>
      <c r="F49" s="5">
        <f t="shared" si="2"/>
        <v>1.7800000000000011</v>
      </c>
      <c r="G49" s="5"/>
      <c r="H49" s="5"/>
      <c r="I49" s="5"/>
      <c r="J49" s="99">
        <f t="shared" si="1"/>
        <v>28.267173913043496</v>
      </c>
    </row>
    <row r="50" spans="1:10" ht="15.6" thickTop="1" thickBot="1" x14ac:dyDescent="0.35">
      <c r="A50" s="66" t="s">
        <v>108</v>
      </c>
      <c r="B50" s="32"/>
      <c r="C50" s="10"/>
      <c r="D50" s="32">
        <v>17.309999999999999</v>
      </c>
      <c r="E50" s="32">
        <v>17.48</v>
      </c>
      <c r="F50" s="5">
        <f t="shared" si="2"/>
        <v>0.17000000000000171</v>
      </c>
      <c r="G50" s="5"/>
      <c r="H50" s="5"/>
      <c r="I50" s="5"/>
      <c r="J50" s="99">
        <f t="shared" si="1"/>
        <v>2.6996739130435055</v>
      </c>
    </row>
    <row r="51" spans="1:10" ht="15.6" thickTop="1" thickBot="1" x14ac:dyDescent="0.35">
      <c r="A51" s="66" t="s">
        <v>20</v>
      </c>
      <c r="B51" s="32"/>
      <c r="C51" s="10"/>
      <c r="D51" s="32">
        <v>72.61</v>
      </c>
      <c r="E51" s="32">
        <v>73.84</v>
      </c>
      <c r="F51" s="5">
        <f t="shared" si="2"/>
        <v>1.230000000000004</v>
      </c>
      <c r="G51" s="5"/>
      <c r="H51" s="5"/>
      <c r="I51" s="5"/>
      <c r="J51" s="99">
        <f t="shared" si="1"/>
        <v>19.532934782608759</v>
      </c>
    </row>
    <row r="52" spans="1:10" ht="15.6" thickTop="1" thickBot="1" x14ac:dyDescent="0.35">
      <c r="A52" s="66" t="s">
        <v>21</v>
      </c>
      <c r="B52" s="32"/>
      <c r="C52" s="10"/>
      <c r="D52" s="32">
        <v>18.97</v>
      </c>
      <c r="E52" s="32">
        <v>19.2</v>
      </c>
      <c r="F52" s="5">
        <f t="shared" si="2"/>
        <v>0.23000000000000043</v>
      </c>
      <c r="G52" s="5"/>
      <c r="H52" s="5"/>
      <c r="I52" s="5"/>
      <c r="J52" s="99">
        <f t="shared" si="1"/>
        <v>3.6525000000000065</v>
      </c>
    </row>
    <row r="53" spans="1:10" ht="15.6" thickTop="1" thickBot="1" x14ac:dyDescent="0.35">
      <c r="A53" s="66" t="s">
        <v>22</v>
      </c>
      <c r="B53" s="32"/>
      <c r="C53" s="10"/>
      <c r="D53" s="32">
        <v>112.41</v>
      </c>
      <c r="E53" s="32">
        <v>114.24</v>
      </c>
      <c r="F53" s="5">
        <f t="shared" si="2"/>
        <v>1.8299999999999983</v>
      </c>
      <c r="G53" s="5"/>
      <c r="H53" s="5"/>
      <c r="I53" s="5"/>
      <c r="J53" s="99">
        <f t="shared" si="1"/>
        <v>29.061195652173886</v>
      </c>
    </row>
    <row r="54" spans="1:10" ht="15.6" thickTop="1" thickBot="1" x14ac:dyDescent="0.35">
      <c r="A54" s="66" t="s">
        <v>23</v>
      </c>
      <c r="B54" s="32"/>
      <c r="C54" s="10"/>
      <c r="D54" s="32">
        <v>26.49</v>
      </c>
      <c r="E54" s="32">
        <v>27.16</v>
      </c>
      <c r="F54" s="5">
        <f t="shared" si="2"/>
        <v>0.67000000000000171</v>
      </c>
      <c r="G54" s="5"/>
      <c r="H54" s="5"/>
      <c r="I54" s="5"/>
      <c r="J54" s="99">
        <f t="shared" si="1"/>
        <v>10.639891304347852</v>
      </c>
    </row>
    <row r="55" spans="1:10" ht="15.6" thickTop="1" thickBot="1" x14ac:dyDescent="0.35">
      <c r="A55" s="66" t="s">
        <v>24</v>
      </c>
      <c r="B55" s="32"/>
      <c r="C55" s="10"/>
      <c r="D55" s="32">
        <v>23.56</v>
      </c>
      <c r="E55" s="32">
        <v>24.36</v>
      </c>
      <c r="F55" s="5">
        <f t="shared" si="2"/>
        <v>0.80000000000000071</v>
      </c>
      <c r="G55" s="5"/>
      <c r="H55" s="5"/>
      <c r="I55" s="5"/>
      <c r="J55" s="99">
        <f t="shared" si="1"/>
        <v>12.704347826086968</v>
      </c>
    </row>
    <row r="56" spans="1:10" ht="15.6" thickTop="1" thickBot="1" x14ac:dyDescent="0.35">
      <c r="A56" s="66" t="s">
        <v>25</v>
      </c>
      <c r="B56" s="32"/>
      <c r="C56" s="10"/>
      <c r="D56" s="32">
        <v>14.67</v>
      </c>
      <c r="E56" s="32">
        <v>15.8</v>
      </c>
      <c r="F56" s="5">
        <f t="shared" si="2"/>
        <v>1.1300000000000008</v>
      </c>
      <c r="G56" s="5"/>
      <c r="H56" s="5"/>
      <c r="I56" s="5"/>
      <c r="J56" s="99">
        <f t="shared" si="1"/>
        <v>17.944891304347838</v>
      </c>
    </row>
    <row r="57" spans="1:10" ht="15.6" thickTop="1" thickBot="1" x14ac:dyDescent="0.35">
      <c r="A57" s="66" t="s">
        <v>26</v>
      </c>
      <c r="B57" s="32"/>
      <c r="C57" s="10"/>
      <c r="D57" s="32">
        <v>41.79</v>
      </c>
      <c r="E57" s="32">
        <v>42.8</v>
      </c>
      <c r="F57" s="5">
        <f t="shared" si="2"/>
        <v>1.009999999999998</v>
      </c>
      <c r="G57" s="5"/>
      <c r="H57" s="5"/>
      <c r="I57" s="5"/>
      <c r="J57" s="99">
        <f t="shared" si="1"/>
        <v>16.039239130434751</v>
      </c>
    </row>
    <row r="58" spans="1:10" ht="15.6" thickTop="1" thickBot="1" x14ac:dyDescent="0.35">
      <c r="A58" s="66" t="s">
        <v>27</v>
      </c>
      <c r="B58" s="32"/>
      <c r="C58" s="10"/>
      <c r="D58" s="32">
        <v>48.25</v>
      </c>
      <c r="E58" s="32">
        <v>49.38</v>
      </c>
      <c r="F58" s="5">
        <f t="shared" si="2"/>
        <v>1.1300000000000026</v>
      </c>
      <c r="G58" s="5"/>
      <c r="H58" s="5"/>
      <c r="I58" s="5"/>
      <c r="J58" s="99">
        <f t="shared" si="1"/>
        <v>17.944891304347866</v>
      </c>
    </row>
    <row r="59" spans="1:10" ht="15.6" thickTop="1" thickBot="1" x14ac:dyDescent="0.35">
      <c r="A59" s="66" t="s">
        <v>109</v>
      </c>
      <c r="B59" s="32"/>
      <c r="C59" s="10"/>
      <c r="D59" s="32">
        <v>1.68</v>
      </c>
      <c r="E59" s="32">
        <v>1.83</v>
      </c>
      <c r="F59" s="5">
        <f t="shared" si="2"/>
        <v>0.15000000000000013</v>
      </c>
      <c r="G59" s="5"/>
      <c r="H59" s="5"/>
      <c r="I59" s="5"/>
      <c r="J59" s="99">
        <f t="shared" si="1"/>
        <v>2.3820652173913066</v>
      </c>
    </row>
    <row r="60" spans="1:10" ht="15.6" thickTop="1" thickBot="1" x14ac:dyDescent="0.35">
      <c r="A60" s="66" t="s">
        <v>28</v>
      </c>
      <c r="B60" s="32"/>
      <c r="C60" s="10"/>
      <c r="D60" s="32">
        <v>15.12</v>
      </c>
      <c r="E60" s="32">
        <v>15.26</v>
      </c>
      <c r="F60" s="5">
        <f t="shared" si="2"/>
        <v>0.14000000000000057</v>
      </c>
      <c r="G60" s="5"/>
      <c r="H60" s="5"/>
      <c r="I60" s="5"/>
      <c r="J60" s="99">
        <f t="shared" si="1"/>
        <v>2.2232608695652263</v>
      </c>
    </row>
    <row r="61" spans="1:10" ht="15.6" thickTop="1" thickBot="1" x14ac:dyDescent="0.35">
      <c r="A61" s="66" t="s">
        <v>29</v>
      </c>
      <c r="B61" s="32"/>
      <c r="C61" s="10"/>
      <c r="D61" s="32">
        <v>44.07</v>
      </c>
      <c r="E61" s="32">
        <v>44.77</v>
      </c>
      <c r="F61" s="5">
        <f t="shared" si="2"/>
        <v>0.70000000000000284</v>
      </c>
      <c r="G61" s="5"/>
      <c r="H61" s="5"/>
      <c r="I61" s="5"/>
      <c r="J61" s="99">
        <f t="shared" si="1"/>
        <v>11.116304347826132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0.98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68.319999999999993</v>
      </c>
      <c r="E63" s="32">
        <v>69.739999999999995</v>
      </c>
      <c r="F63" s="5">
        <f t="shared" si="2"/>
        <v>1.4200000000000017</v>
      </c>
      <c r="G63" s="5"/>
      <c r="H63" s="5"/>
      <c r="I63" s="5"/>
      <c r="J63" s="99">
        <f t="shared" si="1"/>
        <v>22.550217391304376</v>
      </c>
    </row>
    <row r="64" spans="1:10" ht="15.6" thickTop="1" thickBot="1" x14ac:dyDescent="0.35">
      <c r="A64" s="66" t="s">
        <v>32</v>
      </c>
      <c r="B64" s="32"/>
      <c r="C64" s="10"/>
      <c r="D64" s="32">
        <v>53.55</v>
      </c>
      <c r="E64" s="32">
        <v>54.05</v>
      </c>
      <c r="F64" s="5">
        <f t="shared" si="2"/>
        <v>0.5</v>
      </c>
      <c r="G64" s="5"/>
      <c r="H64" s="5"/>
      <c r="I64" s="5"/>
      <c r="J64" s="99">
        <f t="shared" si="1"/>
        <v>7.9402173913043477</v>
      </c>
    </row>
    <row r="65" spans="1:10" ht="15.6" thickTop="1" thickBot="1" x14ac:dyDescent="0.35">
      <c r="A65" s="66" t="s">
        <v>33</v>
      </c>
      <c r="B65" s="32"/>
      <c r="C65" s="10"/>
      <c r="D65" s="32">
        <v>33.89</v>
      </c>
      <c r="E65" s="32">
        <v>34.119999999999997</v>
      </c>
      <c r="F65" s="5">
        <f t="shared" si="2"/>
        <v>0.22999999999999687</v>
      </c>
      <c r="G65" s="5"/>
      <c r="H65" s="5"/>
      <c r="I65" s="5"/>
      <c r="J65" s="99">
        <f t="shared" si="1"/>
        <v>3.6524999999999501</v>
      </c>
    </row>
    <row r="66" spans="1:10" ht="15.6" thickTop="1" thickBot="1" x14ac:dyDescent="0.35">
      <c r="A66" s="66" t="s">
        <v>34</v>
      </c>
      <c r="B66" s="32"/>
      <c r="C66" s="10"/>
      <c r="D66" s="32">
        <v>40.409999999999997</v>
      </c>
      <c r="E66" s="32">
        <v>40.74</v>
      </c>
      <c r="F66" s="5">
        <f t="shared" si="2"/>
        <v>0.3300000000000054</v>
      </c>
      <c r="G66" s="5"/>
      <c r="H66" s="5"/>
      <c r="I66" s="5"/>
      <c r="J66" s="99">
        <f t="shared" si="1"/>
        <v>5.240543478260955</v>
      </c>
    </row>
    <row r="67" spans="1:10" ht="15.6" thickTop="1" thickBot="1" x14ac:dyDescent="0.35">
      <c r="A67" s="66" t="s">
        <v>110</v>
      </c>
      <c r="B67" s="32"/>
      <c r="C67" s="10"/>
      <c r="D67" s="32">
        <v>1.76</v>
      </c>
      <c r="E67" s="32">
        <v>1.95</v>
      </c>
      <c r="F67" s="5">
        <f t="shared" si="2"/>
        <v>0.18999999999999995</v>
      </c>
      <c r="G67" s="5"/>
      <c r="H67" s="5"/>
      <c r="I67" s="5"/>
      <c r="J67" s="99">
        <f t="shared" si="1"/>
        <v>3.0172826086956515</v>
      </c>
    </row>
    <row r="68" spans="1:10" ht="15.6" thickTop="1" thickBot="1" x14ac:dyDescent="0.35">
      <c r="A68" s="66" t="s">
        <v>35</v>
      </c>
      <c r="B68" s="32"/>
      <c r="C68" s="10"/>
      <c r="D68" s="32">
        <v>71.900000000000006</v>
      </c>
      <c r="E68" s="32">
        <v>72.760000000000005</v>
      </c>
      <c r="F68" s="5">
        <f t="shared" si="2"/>
        <v>0.85999999999999943</v>
      </c>
      <c r="G68" s="5"/>
      <c r="H68" s="5"/>
      <c r="I68" s="5"/>
      <c r="J68" s="99">
        <f t="shared" si="1"/>
        <v>13.657173913043469</v>
      </c>
    </row>
    <row r="69" spans="1:10" ht="15.6" thickTop="1" thickBot="1" x14ac:dyDescent="0.35">
      <c r="A69" s="66" t="s">
        <v>111</v>
      </c>
      <c r="B69" s="32"/>
      <c r="C69" s="10"/>
      <c r="D69" s="32">
        <v>3.8</v>
      </c>
      <c r="E69" s="32">
        <v>3.96</v>
      </c>
      <c r="F69" s="5">
        <f t="shared" si="2"/>
        <v>0.16000000000000014</v>
      </c>
      <c r="G69" s="5"/>
      <c r="H69" s="5"/>
      <c r="I69" s="5"/>
      <c r="J69" s="99">
        <f t="shared" si="1"/>
        <v>2.5408695652173936</v>
      </c>
    </row>
    <row r="70" spans="1:10" ht="15.6" thickTop="1" thickBot="1" x14ac:dyDescent="0.35">
      <c r="A70" s="66" t="s">
        <v>36</v>
      </c>
      <c r="B70" s="32"/>
      <c r="C70" s="10"/>
      <c r="D70" s="32">
        <v>66.2</v>
      </c>
      <c r="E70" s="32">
        <v>68.099999999999994</v>
      </c>
      <c r="F70" s="5">
        <f t="shared" si="2"/>
        <v>1.8999999999999915</v>
      </c>
      <c r="G70" s="5"/>
      <c r="H70" s="5"/>
      <c r="I70" s="5"/>
      <c r="J70" s="99">
        <f t="shared" si="1"/>
        <v>30.172826086956384</v>
      </c>
    </row>
    <row r="71" spans="1:10" ht="15.6" thickTop="1" thickBot="1" x14ac:dyDescent="0.35">
      <c r="A71" s="66" t="s">
        <v>37</v>
      </c>
      <c r="B71" s="32"/>
      <c r="C71" s="10"/>
      <c r="D71" s="32">
        <v>26.28</v>
      </c>
      <c r="E71" s="32">
        <v>26.28</v>
      </c>
      <c r="F71" s="5">
        <f t="shared" si="2"/>
        <v>0</v>
      </c>
      <c r="G71" s="5"/>
      <c r="H71" s="5"/>
      <c r="I71" s="5"/>
      <c r="J71" s="99">
        <f t="shared" si="1"/>
        <v>0</v>
      </c>
    </row>
    <row r="72" spans="1:10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1.86</v>
      </c>
      <c r="E75" s="32">
        <v>1.86</v>
      </c>
      <c r="F75" s="5">
        <f t="shared" si="2"/>
        <v>0</v>
      </c>
      <c r="G75" s="5"/>
      <c r="H75" s="5"/>
      <c r="I75" s="5"/>
      <c r="J75" s="99">
        <f t="shared" si="1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29.81</v>
      </c>
      <c r="E76" s="32">
        <v>30.75</v>
      </c>
      <c r="F76" s="5">
        <f t="shared" si="2"/>
        <v>0.94000000000000128</v>
      </c>
      <c r="G76" s="5"/>
      <c r="H76" s="5"/>
      <c r="I76" s="5"/>
      <c r="J76" s="99">
        <f t="shared" si="1"/>
        <v>14.927608695652195</v>
      </c>
    </row>
    <row r="77" spans="1:10" ht="15.6" thickTop="1" thickBot="1" x14ac:dyDescent="0.35">
      <c r="A77" s="66" t="s">
        <v>114</v>
      </c>
      <c r="B77" s="32"/>
      <c r="C77" s="10"/>
      <c r="D77" s="32">
        <v>10.88</v>
      </c>
      <c r="E77" s="32">
        <v>10.98</v>
      </c>
      <c r="F77" s="5">
        <f t="shared" si="2"/>
        <v>9.9999999999999645E-2</v>
      </c>
      <c r="G77" s="5"/>
      <c r="H77" s="5"/>
      <c r="I77" s="5"/>
      <c r="J77" s="99">
        <f t="shared" si="1"/>
        <v>1.5880434782608639</v>
      </c>
    </row>
    <row r="78" spans="1:10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5.95</v>
      </c>
      <c r="E80" s="32">
        <v>6.52</v>
      </c>
      <c r="F80" s="5">
        <f t="shared" si="2"/>
        <v>0.5699999999999994</v>
      </c>
      <c r="G80" s="5"/>
      <c r="H80" s="5"/>
      <c r="I80" s="5"/>
      <c r="J80" s="99">
        <f t="shared" si="1"/>
        <v>9.0518478260869468</v>
      </c>
    </row>
    <row r="81" spans="1:11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2.34</v>
      </c>
      <c r="E82" s="32">
        <v>2.34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703.8660869565216</v>
      </c>
    </row>
    <row r="83" spans="1:11" x14ac:dyDescent="0.3">
      <c r="A83" s="68" t="s">
        <v>43</v>
      </c>
      <c r="B83" s="32"/>
      <c r="C83" s="10"/>
      <c r="D83" s="32">
        <v>404.56</v>
      </c>
      <c r="E83" s="32">
        <v>412.67</v>
      </c>
      <c r="F83" s="5">
        <f t="shared" si="2"/>
        <v>8.1100000000000136</v>
      </c>
      <c r="G83" s="5"/>
      <c r="H83" s="5"/>
      <c r="I83" s="5"/>
      <c r="J83" s="7">
        <f>+F83*H$5</f>
        <v>29.500330628803294</v>
      </c>
    </row>
    <row r="84" spans="1:11" x14ac:dyDescent="0.3">
      <c r="A84" s="68" t="s">
        <v>44</v>
      </c>
      <c r="B84" s="32"/>
      <c r="C84" s="10"/>
      <c r="D84" s="32">
        <v>396.95</v>
      </c>
      <c r="E84" s="32">
        <v>404.63</v>
      </c>
      <c r="F84" s="5">
        <f t="shared" si="2"/>
        <v>7.6800000000000068</v>
      </c>
      <c r="G84" s="33"/>
      <c r="H84" s="5"/>
      <c r="I84" s="5"/>
      <c r="J84" s="7">
        <f t="shared" ref="J84:J147" si="3">+F84*H$5</f>
        <v>27.936194726166352</v>
      </c>
    </row>
    <row r="85" spans="1:11" x14ac:dyDescent="0.3">
      <c r="A85" s="68" t="s">
        <v>118</v>
      </c>
      <c r="B85" s="32"/>
      <c r="C85" s="10"/>
      <c r="D85" s="32">
        <v>544.07000000000005</v>
      </c>
      <c r="E85" s="32">
        <v>556.54999999999995</v>
      </c>
      <c r="F85" s="5">
        <f t="shared" si="2"/>
        <v>12.479999999999905</v>
      </c>
      <c r="G85" s="33"/>
      <c r="H85" s="5"/>
      <c r="I85" s="5"/>
      <c r="J85" s="7">
        <f t="shared" si="3"/>
        <v>45.396316430019937</v>
      </c>
    </row>
    <row r="86" spans="1:11" x14ac:dyDescent="0.3">
      <c r="A86" s="68" t="s">
        <v>119</v>
      </c>
      <c r="B86" s="32"/>
      <c r="C86" s="10"/>
      <c r="D86" s="32">
        <v>167.78</v>
      </c>
      <c r="E86" s="32">
        <v>167.86</v>
      </c>
      <c r="F86" s="5">
        <f t="shared" si="2"/>
        <v>8.0000000000012506E-2</v>
      </c>
      <c r="G86" s="33"/>
      <c r="H86" s="5"/>
      <c r="I86" s="5"/>
      <c r="J86" s="7">
        <f t="shared" si="3"/>
        <v>0.29100202839761141</v>
      </c>
    </row>
    <row r="87" spans="1:11" x14ac:dyDescent="0.3">
      <c r="A87" s="68" t="s">
        <v>45</v>
      </c>
      <c r="B87" s="32"/>
      <c r="C87" s="10"/>
      <c r="D87" s="32">
        <v>293.7</v>
      </c>
      <c r="E87" s="32">
        <v>298.14</v>
      </c>
      <c r="F87" s="5">
        <f t="shared" si="2"/>
        <v>4.4399999999999977</v>
      </c>
      <c r="G87" s="33"/>
      <c r="H87" s="5"/>
      <c r="I87" s="5"/>
      <c r="J87" s="7">
        <f t="shared" si="3"/>
        <v>16.150612576064901</v>
      </c>
    </row>
    <row r="88" spans="1:11" x14ac:dyDescent="0.3">
      <c r="A88" s="68" t="s">
        <v>46</v>
      </c>
      <c r="B88" s="32"/>
      <c r="C88" s="10"/>
      <c r="D88" s="32">
        <v>493.45</v>
      </c>
      <c r="E88" s="32">
        <v>498.35</v>
      </c>
      <c r="F88" s="5">
        <f t="shared" si="2"/>
        <v>4.9000000000000341</v>
      </c>
      <c r="G88" s="33"/>
      <c r="H88" s="5"/>
      <c r="I88" s="5"/>
      <c r="J88" s="7">
        <f t="shared" si="3"/>
        <v>17.823874239351035</v>
      </c>
    </row>
    <row r="89" spans="1:11" x14ac:dyDescent="0.3">
      <c r="A89" s="68" t="s">
        <v>47</v>
      </c>
      <c r="B89" s="32"/>
      <c r="C89" s="10"/>
      <c r="D89" s="32">
        <v>193.8</v>
      </c>
      <c r="E89" s="32">
        <v>200.96</v>
      </c>
      <c r="F89" s="5">
        <f t="shared" si="2"/>
        <v>7.1599999999999966</v>
      </c>
      <c r="G89" s="33"/>
      <c r="H89" s="5"/>
      <c r="I89" s="5"/>
      <c r="J89" s="7">
        <f t="shared" si="3"/>
        <v>26.044681541582136</v>
      </c>
    </row>
    <row r="90" spans="1:11" x14ac:dyDescent="0.3">
      <c r="A90" s="68" t="s">
        <v>48</v>
      </c>
      <c r="B90" s="32"/>
      <c r="C90" s="10"/>
      <c r="D90" s="32">
        <v>473.25</v>
      </c>
      <c r="E90" s="32">
        <v>477.64</v>
      </c>
      <c r="F90" s="5">
        <f t="shared" si="2"/>
        <v>4.3899999999999864</v>
      </c>
      <c r="G90" s="33"/>
      <c r="H90" s="5"/>
      <c r="I90" s="5"/>
      <c r="J90" s="7">
        <f t="shared" si="3"/>
        <v>15.96873630831638</v>
      </c>
    </row>
    <row r="91" spans="1:11" x14ac:dyDescent="0.3">
      <c r="A91" s="68" t="s">
        <v>49</v>
      </c>
      <c r="B91" s="32"/>
      <c r="C91" s="10"/>
      <c r="D91" s="32">
        <v>601.78</v>
      </c>
      <c r="E91" s="32">
        <v>611.29</v>
      </c>
      <c r="F91" s="5">
        <f t="shared" si="2"/>
        <v>9.5099999999999909</v>
      </c>
      <c r="G91" s="33"/>
      <c r="H91" s="5"/>
      <c r="I91" s="5"/>
      <c r="J91" s="7">
        <f t="shared" si="3"/>
        <v>34.592866125760615</v>
      </c>
    </row>
    <row r="92" spans="1:11" x14ac:dyDescent="0.3">
      <c r="A92" s="68" t="s">
        <v>50</v>
      </c>
      <c r="B92" s="32"/>
      <c r="C92" s="10"/>
      <c r="D92" s="32">
        <v>785.42</v>
      </c>
      <c r="E92" s="32">
        <v>800.26</v>
      </c>
      <c r="F92" s="5">
        <f t="shared" si="2"/>
        <v>14.840000000000032</v>
      </c>
      <c r="G92" s="33"/>
      <c r="H92" s="5"/>
      <c r="I92" s="5"/>
      <c r="J92" s="7">
        <f t="shared" si="3"/>
        <v>53.980876267748592</v>
      </c>
    </row>
    <row r="93" spans="1:11" x14ac:dyDescent="0.3">
      <c r="A93" s="68" t="s">
        <v>51</v>
      </c>
      <c r="B93" s="32"/>
      <c r="C93" s="10"/>
      <c r="D93" s="32">
        <v>307.12</v>
      </c>
      <c r="E93" s="32">
        <v>310.8</v>
      </c>
      <c r="F93" s="5">
        <f t="shared" si="2"/>
        <v>3.6800000000000068</v>
      </c>
      <c r="G93" s="33"/>
      <c r="H93" s="5"/>
      <c r="I93" s="5"/>
      <c r="J93" s="7">
        <f t="shared" si="3"/>
        <v>13.386093306288057</v>
      </c>
    </row>
    <row r="94" spans="1:11" x14ac:dyDescent="0.3">
      <c r="A94" s="68" t="s">
        <v>52</v>
      </c>
      <c r="B94" s="32"/>
      <c r="C94" s="10"/>
      <c r="D94" s="32">
        <v>239.55</v>
      </c>
      <c r="E94" s="32">
        <v>245.19</v>
      </c>
      <c r="F94" s="5">
        <f t="shared" si="2"/>
        <v>5.6399999999999864</v>
      </c>
      <c r="G94" s="33"/>
      <c r="H94" s="5"/>
      <c r="I94" s="5"/>
      <c r="J94" s="7">
        <f t="shared" si="3"/>
        <v>20.515643002028348</v>
      </c>
    </row>
    <row r="95" spans="1:11" x14ac:dyDescent="0.3">
      <c r="A95" s="68" t="s">
        <v>120</v>
      </c>
      <c r="B95" s="32"/>
      <c r="C95" s="10"/>
      <c r="D95" s="32">
        <v>952.21</v>
      </c>
      <c r="E95" s="32">
        <v>967.56</v>
      </c>
      <c r="F95" s="5">
        <f t="shared" si="2"/>
        <v>15.349999999999909</v>
      </c>
      <c r="G95" s="33"/>
      <c r="H95" s="5"/>
      <c r="I95" s="5"/>
      <c r="J95" s="7">
        <f t="shared" si="3"/>
        <v>55.836014198782628</v>
      </c>
    </row>
    <row r="96" spans="1:11" x14ac:dyDescent="0.3">
      <c r="A96" s="68" t="s">
        <v>53</v>
      </c>
      <c r="B96" s="32"/>
      <c r="C96" s="10"/>
      <c r="D96" s="32">
        <v>389.63</v>
      </c>
      <c r="E96" s="32">
        <v>398.17</v>
      </c>
      <c r="F96" s="5">
        <f t="shared" si="2"/>
        <v>8.5400000000000205</v>
      </c>
      <c r="G96" s="33"/>
      <c r="H96" s="5"/>
      <c r="I96" s="5"/>
      <c r="J96" s="7">
        <f t="shared" si="3"/>
        <v>31.064466531440235</v>
      </c>
    </row>
    <row r="97" spans="1:10" x14ac:dyDescent="0.3">
      <c r="A97" s="68" t="s">
        <v>121</v>
      </c>
      <c r="B97" s="32"/>
      <c r="C97" s="10"/>
      <c r="D97" s="32">
        <v>238.49</v>
      </c>
      <c r="E97" s="32">
        <v>242.63</v>
      </c>
      <c r="F97" s="5">
        <f t="shared" ref="F97:F151" si="4">+E97-D97</f>
        <v>4.1399999999999864</v>
      </c>
      <c r="G97" s="33"/>
      <c r="H97" s="5"/>
      <c r="I97" s="5"/>
      <c r="J97" s="7">
        <f t="shared" si="3"/>
        <v>15.059354969573986</v>
      </c>
    </row>
    <row r="98" spans="1:10" x14ac:dyDescent="0.3">
      <c r="A98" s="68" t="s">
        <v>54</v>
      </c>
      <c r="B98" s="32"/>
      <c r="C98" s="10"/>
      <c r="D98" s="32">
        <v>234.72</v>
      </c>
      <c r="E98" s="32">
        <v>237.34</v>
      </c>
      <c r="F98" s="5">
        <f t="shared" si="4"/>
        <v>2.6200000000000045</v>
      </c>
      <c r="G98" s="33"/>
      <c r="H98" s="5"/>
      <c r="I98" s="5"/>
      <c r="J98" s="7">
        <f t="shared" si="3"/>
        <v>9.5303164300202994</v>
      </c>
    </row>
    <row r="99" spans="1:10" x14ac:dyDescent="0.3">
      <c r="A99" s="68" t="s">
        <v>55</v>
      </c>
      <c r="B99" s="32"/>
      <c r="C99" s="10"/>
      <c r="D99" s="32">
        <v>343.68</v>
      </c>
      <c r="E99" s="32">
        <v>349.01</v>
      </c>
      <c r="F99" s="5">
        <f t="shared" si="4"/>
        <v>5.3299999999999841</v>
      </c>
      <c r="G99" s="33"/>
      <c r="H99" s="5"/>
      <c r="I99" s="5"/>
      <c r="J99" s="7">
        <f t="shared" si="3"/>
        <v>19.38801014198777</v>
      </c>
    </row>
    <row r="100" spans="1:10" x14ac:dyDescent="0.3">
      <c r="A100" s="68" t="s">
        <v>122</v>
      </c>
      <c r="B100" s="32"/>
      <c r="C100" s="10"/>
      <c r="D100" s="32">
        <v>625.52</v>
      </c>
      <c r="E100" s="32">
        <v>646.52</v>
      </c>
      <c r="F100" s="5">
        <f t="shared" si="4"/>
        <v>21</v>
      </c>
      <c r="G100" s="33"/>
      <c r="H100" s="5"/>
      <c r="I100" s="5"/>
      <c r="J100" s="7">
        <f t="shared" si="3"/>
        <v>76.388032454361053</v>
      </c>
    </row>
    <row r="101" spans="1:10" x14ac:dyDescent="0.3">
      <c r="A101" s="68" t="s">
        <v>56</v>
      </c>
      <c r="B101" s="32"/>
      <c r="C101" s="10"/>
      <c r="D101" s="32">
        <v>358.48</v>
      </c>
      <c r="E101" s="32">
        <v>363.86</v>
      </c>
      <c r="F101" s="5">
        <f t="shared" si="4"/>
        <v>5.3799999999999955</v>
      </c>
      <c r="G101" s="33"/>
      <c r="H101" s="5"/>
      <c r="I101" s="5"/>
      <c r="J101" s="7">
        <f t="shared" si="3"/>
        <v>19.569886409736291</v>
      </c>
    </row>
    <row r="102" spans="1:10" x14ac:dyDescent="0.3">
      <c r="A102" s="66" t="s">
        <v>57</v>
      </c>
      <c r="B102" s="32"/>
      <c r="C102" s="10"/>
      <c r="D102" s="32">
        <v>509.56</v>
      </c>
      <c r="E102" s="32">
        <v>516.45000000000005</v>
      </c>
      <c r="F102" s="5">
        <f t="shared" si="4"/>
        <v>6.8900000000000432</v>
      </c>
      <c r="G102" s="33"/>
      <c r="H102" s="5"/>
      <c r="I102" s="5"/>
      <c r="J102" s="7">
        <f t="shared" si="3"/>
        <v>25.062549695740522</v>
      </c>
    </row>
    <row r="103" spans="1:10" x14ac:dyDescent="0.3">
      <c r="A103" s="66" t="s">
        <v>58</v>
      </c>
      <c r="B103" s="32"/>
      <c r="C103" s="10"/>
      <c r="D103" s="32">
        <v>7.31</v>
      </c>
      <c r="E103" s="32">
        <v>7.34</v>
      </c>
      <c r="F103" s="5">
        <f t="shared" si="4"/>
        <v>3.0000000000000249E-2</v>
      </c>
      <c r="G103" s="33"/>
      <c r="H103" s="5"/>
      <c r="I103" s="5"/>
      <c r="J103" s="7">
        <f t="shared" si="3"/>
        <v>0.10912576064908812</v>
      </c>
    </row>
    <row r="104" spans="1:10" x14ac:dyDescent="0.3">
      <c r="A104" s="68" t="s">
        <v>59</v>
      </c>
      <c r="B104" s="32"/>
      <c r="C104" s="10"/>
      <c r="D104" s="32">
        <v>1346.4</v>
      </c>
      <c r="E104" s="32">
        <v>1368.56</v>
      </c>
      <c r="F104" s="5">
        <f t="shared" si="4"/>
        <v>22.159999999999854</v>
      </c>
      <c r="G104" s="33"/>
      <c r="H104" s="5"/>
      <c r="I104" s="5"/>
      <c r="J104" s="7">
        <f t="shared" si="3"/>
        <v>80.607561866125224</v>
      </c>
    </row>
    <row r="105" spans="1:10" x14ac:dyDescent="0.3">
      <c r="A105" s="68" t="s">
        <v>60</v>
      </c>
      <c r="B105" s="32"/>
      <c r="C105" s="10"/>
      <c r="D105" s="32">
        <v>276.01</v>
      </c>
      <c r="E105" s="32">
        <v>283.72000000000003</v>
      </c>
      <c r="F105" s="5">
        <f t="shared" si="4"/>
        <v>7.7100000000000364</v>
      </c>
      <c r="G105" s="33"/>
      <c r="H105" s="5"/>
      <c r="I105" s="5"/>
      <c r="J105" s="7">
        <f t="shared" si="3"/>
        <v>28.045320486815548</v>
      </c>
    </row>
    <row r="106" spans="1:10" x14ac:dyDescent="0.3">
      <c r="A106" s="68" t="s">
        <v>61</v>
      </c>
      <c r="B106" s="32"/>
      <c r="C106" s="10"/>
      <c r="D106" s="32">
        <v>322.06</v>
      </c>
      <c r="E106" s="32">
        <v>329.43</v>
      </c>
      <c r="F106" s="5">
        <f t="shared" si="4"/>
        <v>7.3700000000000045</v>
      </c>
      <c r="G106" s="33"/>
      <c r="H106" s="5"/>
      <c r="I106" s="5"/>
      <c r="J106" s="7">
        <f t="shared" si="3"/>
        <v>26.808561866125775</v>
      </c>
    </row>
    <row r="107" spans="1:10" x14ac:dyDescent="0.3">
      <c r="A107" s="68" t="s">
        <v>62</v>
      </c>
      <c r="B107" s="32"/>
      <c r="C107" s="10"/>
      <c r="D107" s="32">
        <v>902.8</v>
      </c>
      <c r="E107" s="32">
        <v>923.23</v>
      </c>
      <c r="F107" s="5">
        <f t="shared" si="4"/>
        <v>20.430000000000064</v>
      </c>
      <c r="G107" s="33"/>
      <c r="H107" s="5"/>
      <c r="I107" s="5"/>
      <c r="J107" s="7">
        <f t="shared" si="3"/>
        <v>74.314643002028632</v>
      </c>
    </row>
    <row r="108" spans="1:10" x14ac:dyDescent="0.3">
      <c r="A108" s="68" t="s">
        <v>63</v>
      </c>
      <c r="B108" s="32"/>
      <c r="C108" s="10"/>
      <c r="D108" s="32">
        <v>481.42</v>
      </c>
      <c r="E108" s="32">
        <v>488.66</v>
      </c>
      <c r="F108" s="5">
        <f t="shared" si="4"/>
        <v>7.2400000000000091</v>
      </c>
      <c r="G108" s="33"/>
      <c r="H108" s="5"/>
      <c r="I108" s="5"/>
      <c r="J108" s="7">
        <f t="shared" si="3"/>
        <v>26.335683569979746</v>
      </c>
    </row>
    <row r="109" spans="1:10" x14ac:dyDescent="0.3">
      <c r="A109" s="68" t="s">
        <v>123</v>
      </c>
      <c r="B109" s="32"/>
      <c r="C109" s="10"/>
      <c r="D109" s="32">
        <v>388.39</v>
      </c>
      <c r="E109" s="32">
        <v>396.64</v>
      </c>
      <c r="F109" s="5">
        <f t="shared" si="4"/>
        <v>8.25</v>
      </c>
      <c r="G109" s="33"/>
      <c r="H109" s="5"/>
      <c r="I109" s="5"/>
      <c r="J109" s="7">
        <f t="shared" si="3"/>
        <v>30.009584178498983</v>
      </c>
    </row>
    <row r="110" spans="1:10" x14ac:dyDescent="0.3">
      <c r="A110" s="68" t="s">
        <v>64</v>
      </c>
      <c r="B110" s="32"/>
      <c r="C110" s="10"/>
      <c r="D110" s="32">
        <v>262.06</v>
      </c>
      <c r="E110" s="32">
        <v>271.43</v>
      </c>
      <c r="F110" s="5">
        <f t="shared" si="4"/>
        <v>9.3700000000000045</v>
      </c>
      <c r="G110" s="33"/>
      <c r="H110" s="5"/>
      <c r="I110" s="5"/>
      <c r="J110" s="7">
        <f t="shared" si="3"/>
        <v>34.083612576064922</v>
      </c>
    </row>
    <row r="111" spans="1:10" x14ac:dyDescent="0.3">
      <c r="A111" s="68" t="s">
        <v>65</v>
      </c>
      <c r="B111" s="32"/>
      <c r="C111" s="10"/>
      <c r="D111" s="32">
        <v>524.37</v>
      </c>
      <c r="E111" s="32">
        <v>525.86</v>
      </c>
      <c r="F111" s="5">
        <f t="shared" si="4"/>
        <v>1.4900000000000091</v>
      </c>
      <c r="G111" s="33"/>
      <c r="H111" s="5"/>
      <c r="I111" s="5"/>
      <c r="J111" s="7">
        <f t="shared" si="3"/>
        <v>5.4199127789046981</v>
      </c>
    </row>
    <row r="112" spans="1:10" x14ac:dyDescent="0.3">
      <c r="A112" s="68" t="s">
        <v>66</v>
      </c>
      <c r="B112" s="32"/>
      <c r="C112" s="10"/>
      <c r="D112" s="32">
        <v>248.03</v>
      </c>
      <c r="E112" s="32">
        <v>256.83</v>
      </c>
      <c r="F112" s="5">
        <f t="shared" si="4"/>
        <v>8.7999999999999829</v>
      </c>
      <c r="G112" s="33"/>
      <c r="H112" s="5"/>
      <c r="I112" s="5"/>
      <c r="J112" s="7">
        <f t="shared" si="3"/>
        <v>32.010223123732189</v>
      </c>
    </row>
    <row r="113" spans="1:10" x14ac:dyDescent="0.3">
      <c r="A113" s="68" t="s">
        <v>124</v>
      </c>
      <c r="B113" s="32"/>
      <c r="C113" s="10"/>
      <c r="D113" s="32">
        <v>125.9</v>
      </c>
      <c r="E113" s="32">
        <v>127.54</v>
      </c>
      <c r="F113" s="5">
        <f t="shared" si="4"/>
        <v>1.6400000000000006</v>
      </c>
      <c r="G113" s="33"/>
      <c r="H113" s="5"/>
      <c r="I113" s="5"/>
      <c r="J113" s="7">
        <f t="shared" si="3"/>
        <v>5.9655415821501032</v>
      </c>
    </row>
    <row r="114" spans="1:10" x14ac:dyDescent="0.3">
      <c r="A114" s="68" t="s">
        <v>67</v>
      </c>
      <c r="B114" s="32"/>
      <c r="C114" s="10"/>
      <c r="D114" s="32">
        <v>263.32</v>
      </c>
      <c r="E114" s="32">
        <v>269.39</v>
      </c>
      <c r="F114" s="5">
        <f t="shared" si="4"/>
        <v>6.0699999999999932</v>
      </c>
      <c r="G114" s="33"/>
      <c r="H114" s="5"/>
      <c r="I114" s="5"/>
      <c r="J114" s="7">
        <f t="shared" si="3"/>
        <v>22.079778904665289</v>
      </c>
    </row>
    <row r="115" spans="1:10" x14ac:dyDescent="0.3">
      <c r="A115" s="51" t="s">
        <v>68</v>
      </c>
      <c r="B115" s="32"/>
      <c r="C115" s="51"/>
      <c r="D115" s="9">
        <v>445.6</v>
      </c>
      <c r="E115" s="9">
        <v>445.6</v>
      </c>
      <c r="F115" s="5">
        <f t="shared" si="4"/>
        <v>0</v>
      </c>
      <c r="G115" s="33"/>
      <c r="H115" s="5"/>
      <c r="I115" s="5"/>
      <c r="J115" s="7">
        <f t="shared" si="3"/>
        <v>0</v>
      </c>
    </row>
    <row r="116" spans="1:10" x14ac:dyDescent="0.3">
      <c r="A116" s="68" t="s">
        <v>125</v>
      </c>
      <c r="B116" s="32"/>
      <c r="C116" s="10"/>
      <c r="D116" s="32">
        <v>561.63</v>
      </c>
      <c r="E116" s="32">
        <v>570.5</v>
      </c>
      <c r="F116" s="5">
        <f t="shared" si="4"/>
        <v>8.8700000000000045</v>
      </c>
      <c r="G116" s="33"/>
      <c r="H116" s="5"/>
      <c r="I116" s="5"/>
      <c r="J116" s="7">
        <f t="shared" si="3"/>
        <v>32.264849898580138</v>
      </c>
    </row>
    <row r="117" spans="1:10" x14ac:dyDescent="0.3">
      <c r="A117" s="68" t="s">
        <v>126</v>
      </c>
      <c r="B117" s="9"/>
      <c r="C117" s="10"/>
      <c r="D117" s="32">
        <v>225.87</v>
      </c>
      <c r="E117" s="32">
        <v>230.72</v>
      </c>
      <c r="F117" s="5">
        <f t="shared" si="4"/>
        <v>4.8499999999999943</v>
      </c>
      <c r="G117" s="33"/>
      <c r="H117" s="5"/>
      <c r="I117" s="5"/>
      <c r="J117" s="7">
        <f t="shared" si="3"/>
        <v>17.641997971602411</v>
      </c>
    </row>
    <row r="118" spans="1:10" x14ac:dyDescent="0.3">
      <c r="A118" s="68" t="s">
        <v>69</v>
      </c>
      <c r="B118" s="32"/>
      <c r="C118" s="10"/>
      <c r="D118" s="32">
        <v>235.91</v>
      </c>
      <c r="E118" s="32">
        <v>241.96</v>
      </c>
      <c r="F118" s="5">
        <f t="shared" si="4"/>
        <v>6.0500000000000114</v>
      </c>
      <c r="G118" s="33"/>
      <c r="H118" s="5"/>
      <c r="I118" s="5"/>
      <c r="J118" s="7">
        <f t="shared" si="3"/>
        <v>22.007028397565964</v>
      </c>
    </row>
    <row r="119" spans="1:10" x14ac:dyDescent="0.3">
      <c r="A119" s="68" t="s">
        <v>127</v>
      </c>
      <c r="B119" s="32"/>
      <c r="C119" s="10"/>
      <c r="D119" s="32">
        <v>566.21</v>
      </c>
      <c r="E119" s="32">
        <v>567.48</v>
      </c>
      <c r="F119" s="5">
        <f t="shared" si="4"/>
        <v>1.2699999999999818</v>
      </c>
      <c r="G119" s="33"/>
      <c r="H119" s="5"/>
      <c r="I119" s="5"/>
      <c r="J119" s="7">
        <f t="shared" si="3"/>
        <v>4.6196572008112931</v>
      </c>
    </row>
    <row r="120" spans="1:10" x14ac:dyDescent="0.3">
      <c r="A120" s="68" t="s">
        <v>128</v>
      </c>
      <c r="B120" s="32"/>
      <c r="C120" s="10"/>
      <c r="D120" s="32">
        <v>539.4</v>
      </c>
      <c r="E120" s="32">
        <v>547.22</v>
      </c>
      <c r="F120" s="5">
        <f t="shared" si="4"/>
        <v>7.82000000000005</v>
      </c>
      <c r="G120" s="33"/>
      <c r="H120" s="5"/>
      <c r="I120" s="5"/>
      <c r="J120" s="7">
        <f t="shared" si="3"/>
        <v>28.445448275862251</v>
      </c>
    </row>
    <row r="121" spans="1:10" x14ac:dyDescent="0.3">
      <c r="A121" s="68" t="s">
        <v>129</v>
      </c>
      <c r="B121" s="32"/>
      <c r="C121" s="10"/>
      <c r="D121" s="32">
        <v>326.14999999999998</v>
      </c>
      <c r="E121" s="32">
        <v>331.98</v>
      </c>
      <c r="F121" s="5">
        <f t="shared" si="4"/>
        <v>5.8300000000000409</v>
      </c>
      <c r="G121" s="33"/>
      <c r="H121" s="5"/>
      <c r="I121" s="5"/>
      <c r="J121" s="7">
        <f t="shared" si="3"/>
        <v>21.206772819472764</v>
      </c>
    </row>
    <row r="122" spans="1:10" x14ac:dyDescent="0.3">
      <c r="A122" s="68" t="s">
        <v>70</v>
      </c>
      <c r="B122" s="32"/>
      <c r="C122" s="10"/>
      <c r="D122" s="32">
        <v>155.74</v>
      </c>
      <c r="E122" s="32">
        <v>155.91</v>
      </c>
      <c r="F122" s="5">
        <f t="shared" si="4"/>
        <v>0.16999999999998749</v>
      </c>
      <c r="G122" s="33"/>
      <c r="H122" s="5"/>
      <c r="I122" s="5"/>
      <c r="J122" s="7">
        <f t="shared" si="3"/>
        <v>0.61837931034478211</v>
      </c>
    </row>
    <row r="123" spans="1:10" x14ac:dyDescent="0.3">
      <c r="A123" s="68" t="s">
        <v>71</v>
      </c>
      <c r="B123" s="32"/>
      <c r="C123" s="10"/>
      <c r="D123" s="32">
        <v>424.28</v>
      </c>
      <c r="E123" s="32">
        <v>424.42</v>
      </c>
      <c r="F123" s="5">
        <f t="shared" si="4"/>
        <v>0.1400000000000432</v>
      </c>
      <c r="G123" s="33"/>
      <c r="H123" s="5"/>
      <c r="I123" s="5"/>
      <c r="J123" s="7">
        <f t="shared" si="3"/>
        <v>0.50925354969589753</v>
      </c>
    </row>
    <row r="124" spans="1:10" x14ac:dyDescent="0.3">
      <c r="A124" s="68" t="s">
        <v>130</v>
      </c>
      <c r="B124" s="32"/>
      <c r="C124" s="10"/>
      <c r="D124" s="32">
        <v>214.93</v>
      </c>
      <c r="E124" s="32">
        <v>220.45</v>
      </c>
      <c r="F124" s="5">
        <f t="shared" si="4"/>
        <v>5.5199999999999818</v>
      </c>
      <c r="G124" s="33"/>
      <c r="H124" s="5"/>
      <c r="I124" s="5"/>
      <c r="J124" s="7">
        <f t="shared" si="3"/>
        <v>20.079139959431981</v>
      </c>
    </row>
    <row r="125" spans="1:10" x14ac:dyDescent="0.3">
      <c r="A125" s="68" t="s">
        <v>131</v>
      </c>
      <c r="B125" s="32"/>
      <c r="C125" s="10"/>
      <c r="D125" s="32">
        <v>116.21</v>
      </c>
      <c r="E125" s="32">
        <v>120.85</v>
      </c>
      <c r="F125" s="5">
        <f t="shared" si="4"/>
        <v>4.6400000000000006</v>
      </c>
      <c r="G125" s="33"/>
      <c r="H125" s="5"/>
      <c r="I125" s="5"/>
      <c r="J125" s="7">
        <f t="shared" si="3"/>
        <v>16.878117647058826</v>
      </c>
    </row>
    <row r="126" spans="1:10" x14ac:dyDescent="0.3">
      <c r="A126" s="68" t="s">
        <v>72</v>
      </c>
      <c r="B126" s="32"/>
      <c r="C126" s="10"/>
      <c r="D126" s="32">
        <v>150.9</v>
      </c>
      <c r="E126" s="32">
        <v>150.9</v>
      </c>
      <c r="F126" s="5">
        <f t="shared" si="4"/>
        <v>0</v>
      </c>
      <c r="G126" s="33"/>
      <c r="H126" s="5"/>
      <c r="I126" s="5"/>
      <c r="J126" s="7">
        <f t="shared" si="3"/>
        <v>0</v>
      </c>
    </row>
    <row r="127" spans="1:10" x14ac:dyDescent="0.3">
      <c r="A127" s="68" t="s">
        <v>73</v>
      </c>
      <c r="B127" s="32"/>
      <c r="C127" s="10"/>
      <c r="D127" s="32">
        <v>759.2</v>
      </c>
      <c r="E127" s="32">
        <v>774.96</v>
      </c>
      <c r="F127" s="5">
        <f t="shared" si="4"/>
        <v>15.759999999999991</v>
      </c>
      <c r="G127" s="33"/>
      <c r="H127" s="5"/>
      <c r="I127" s="5"/>
      <c r="J127" s="7">
        <f t="shared" si="3"/>
        <v>57.327399594320454</v>
      </c>
    </row>
    <row r="128" spans="1:10" x14ac:dyDescent="0.3">
      <c r="A128" s="68" t="s">
        <v>74</v>
      </c>
      <c r="B128" s="32"/>
      <c r="C128" s="10"/>
      <c r="D128" s="32">
        <v>441.84</v>
      </c>
      <c r="E128" s="32">
        <v>442.03</v>
      </c>
      <c r="F128" s="5">
        <f t="shared" si="4"/>
        <v>0.18999999999999773</v>
      </c>
      <c r="G128" s="33"/>
      <c r="H128" s="5"/>
      <c r="I128" s="5"/>
      <c r="J128" s="7">
        <f t="shared" si="3"/>
        <v>0.69112981744421076</v>
      </c>
    </row>
    <row r="129" spans="1:10" x14ac:dyDescent="0.3">
      <c r="A129" s="68" t="s">
        <v>132</v>
      </c>
      <c r="B129" s="32"/>
      <c r="C129" s="10"/>
      <c r="D129" s="32">
        <v>131.97999999999999</v>
      </c>
      <c r="E129" s="32">
        <v>132.28</v>
      </c>
      <c r="F129" s="5">
        <f t="shared" si="4"/>
        <v>0.30000000000001137</v>
      </c>
      <c r="G129" s="33"/>
      <c r="H129" s="5"/>
      <c r="I129" s="5"/>
      <c r="J129" s="7">
        <f t="shared" si="3"/>
        <v>1.0912576064909134</v>
      </c>
    </row>
    <row r="130" spans="1:10" x14ac:dyDescent="0.3">
      <c r="A130" s="68" t="s">
        <v>133</v>
      </c>
      <c r="B130" s="32"/>
      <c r="C130" s="10"/>
      <c r="D130" s="32">
        <v>207.12</v>
      </c>
      <c r="E130" s="32">
        <v>209.87</v>
      </c>
      <c r="F130" s="5">
        <f t="shared" si="4"/>
        <v>2.75</v>
      </c>
      <c r="G130" s="33"/>
      <c r="H130" s="5"/>
      <c r="I130" s="5"/>
      <c r="J130" s="7">
        <f t="shared" si="3"/>
        <v>10.003194726166328</v>
      </c>
    </row>
    <row r="131" spans="1:10" x14ac:dyDescent="0.3">
      <c r="A131" s="68" t="s">
        <v>75</v>
      </c>
      <c r="B131" s="32"/>
      <c r="C131" s="10"/>
      <c r="D131" s="32">
        <v>273.89999999999998</v>
      </c>
      <c r="E131" s="32">
        <v>282.35000000000002</v>
      </c>
      <c r="F131" s="5">
        <f t="shared" si="4"/>
        <v>8.4500000000000455</v>
      </c>
      <c r="G131" s="33"/>
      <c r="H131" s="5"/>
      <c r="I131" s="5"/>
      <c r="J131" s="7">
        <f t="shared" si="3"/>
        <v>30.737089249493064</v>
      </c>
    </row>
    <row r="132" spans="1:10" x14ac:dyDescent="0.3">
      <c r="A132" s="68" t="s">
        <v>134</v>
      </c>
      <c r="B132" s="32"/>
      <c r="C132" s="10"/>
      <c r="D132" s="32">
        <v>334.38</v>
      </c>
      <c r="E132" s="32">
        <v>340.8</v>
      </c>
      <c r="F132" s="5">
        <f t="shared" si="4"/>
        <v>6.4200000000000159</v>
      </c>
      <c r="G132" s="33"/>
      <c r="H132" s="5"/>
      <c r="I132" s="5"/>
      <c r="J132" s="7">
        <f t="shared" si="3"/>
        <v>23.352912778904724</v>
      </c>
    </row>
    <row r="133" spans="1:10" x14ac:dyDescent="0.3">
      <c r="A133" s="68" t="s">
        <v>135</v>
      </c>
      <c r="B133" s="32"/>
      <c r="C133" s="10"/>
      <c r="D133" s="32">
        <v>305.74</v>
      </c>
      <c r="E133" s="32">
        <v>308.89999999999998</v>
      </c>
      <c r="F133" s="5">
        <f t="shared" si="4"/>
        <v>3.1599999999999682</v>
      </c>
      <c r="G133" s="33"/>
      <c r="H133" s="5"/>
      <c r="I133" s="5"/>
      <c r="J133" s="7">
        <f t="shared" si="3"/>
        <v>11.494580121703738</v>
      </c>
    </row>
    <row r="134" spans="1:10" x14ac:dyDescent="0.3">
      <c r="A134" s="68" t="s">
        <v>76</v>
      </c>
      <c r="B134" s="32"/>
      <c r="C134" s="10"/>
      <c r="D134" s="32">
        <v>97.38</v>
      </c>
      <c r="E134" s="32">
        <v>99.45</v>
      </c>
      <c r="F134" s="5">
        <f t="shared" si="4"/>
        <v>2.0700000000000074</v>
      </c>
      <c r="G134" s="33"/>
      <c r="H134" s="5"/>
      <c r="I134" s="5"/>
      <c r="J134" s="7">
        <f t="shared" si="3"/>
        <v>7.5296774847870447</v>
      </c>
    </row>
    <row r="135" spans="1:10" x14ac:dyDescent="0.3">
      <c r="A135" s="68" t="s">
        <v>136</v>
      </c>
      <c r="B135" s="32"/>
      <c r="C135" s="10"/>
      <c r="D135" s="32">
        <v>600.14</v>
      </c>
      <c r="E135" s="32">
        <v>610.29</v>
      </c>
      <c r="F135" s="5">
        <f t="shared" si="4"/>
        <v>10.149999999999977</v>
      </c>
      <c r="G135" s="33"/>
      <c r="H135" s="5"/>
      <c r="I135" s="5"/>
      <c r="J135" s="7">
        <f t="shared" si="3"/>
        <v>36.920882352941092</v>
      </c>
    </row>
    <row r="136" spans="1:10" x14ac:dyDescent="0.3">
      <c r="A136" s="68" t="s">
        <v>137</v>
      </c>
      <c r="B136" s="32"/>
      <c r="C136" s="10"/>
      <c r="D136" s="32">
        <v>230</v>
      </c>
      <c r="E136" s="32">
        <v>232.41</v>
      </c>
      <c r="F136" s="5">
        <f t="shared" si="4"/>
        <v>2.4099999999999966</v>
      </c>
      <c r="G136" s="33"/>
      <c r="H136" s="5"/>
      <c r="I136" s="5"/>
      <c r="J136" s="7">
        <f t="shared" si="3"/>
        <v>8.7664361054766609</v>
      </c>
    </row>
    <row r="137" spans="1:10" x14ac:dyDescent="0.3">
      <c r="A137" s="68" t="s">
        <v>77</v>
      </c>
      <c r="B137" s="32"/>
      <c r="C137" s="10"/>
      <c r="D137" s="32">
        <v>372.86</v>
      </c>
      <c r="E137" s="32">
        <v>376.45</v>
      </c>
      <c r="F137" s="5">
        <f t="shared" si="4"/>
        <v>3.589999999999975</v>
      </c>
      <c r="G137" s="33"/>
      <c r="H137" s="5"/>
      <c r="I137" s="5"/>
      <c r="J137" s="7">
        <f t="shared" si="3"/>
        <v>13.058716024340679</v>
      </c>
    </row>
    <row r="138" spans="1:10" x14ac:dyDescent="0.3">
      <c r="A138" s="68" t="s">
        <v>138</v>
      </c>
      <c r="B138" s="32"/>
      <c r="C138" s="10"/>
      <c r="D138" s="32">
        <v>532.45000000000005</v>
      </c>
      <c r="E138" s="32">
        <v>540.41</v>
      </c>
      <c r="F138" s="5">
        <f t="shared" si="4"/>
        <v>7.9599999999999227</v>
      </c>
      <c r="G138" s="33"/>
      <c r="H138" s="5"/>
      <c r="I138" s="5"/>
      <c r="J138" s="7">
        <f t="shared" si="3"/>
        <v>28.954701825557528</v>
      </c>
    </row>
    <row r="139" spans="1:10" x14ac:dyDescent="0.3">
      <c r="A139" s="68" t="s">
        <v>78</v>
      </c>
      <c r="B139" s="32"/>
      <c r="C139" s="10"/>
      <c r="D139" s="32">
        <v>652.63</v>
      </c>
      <c r="E139" s="32">
        <v>661.29</v>
      </c>
      <c r="F139" s="5">
        <f t="shared" si="4"/>
        <v>8.6599999999999682</v>
      </c>
      <c r="G139" s="33"/>
      <c r="H139" s="5"/>
      <c r="I139" s="5"/>
      <c r="J139" s="7">
        <f t="shared" si="3"/>
        <v>31.500969574036393</v>
      </c>
    </row>
    <row r="140" spans="1:10" x14ac:dyDescent="0.3">
      <c r="A140" s="68" t="s">
        <v>79</v>
      </c>
      <c r="B140" s="32"/>
      <c r="C140" s="10"/>
      <c r="D140" s="32">
        <v>257.07</v>
      </c>
      <c r="E140" s="32">
        <v>259.58999999999997</v>
      </c>
      <c r="F140" s="5">
        <f t="shared" si="4"/>
        <v>2.5199999999999818</v>
      </c>
      <c r="G140" s="33"/>
      <c r="H140" s="5"/>
      <c r="I140" s="5"/>
      <c r="J140" s="7">
        <f t="shared" si="3"/>
        <v>9.1665638945232608</v>
      </c>
    </row>
    <row r="141" spans="1:10" x14ac:dyDescent="0.3">
      <c r="A141" s="68" t="s">
        <v>80</v>
      </c>
      <c r="B141" s="32"/>
      <c r="C141" s="10"/>
      <c r="D141" s="32">
        <v>300.22000000000003</v>
      </c>
      <c r="E141" s="32">
        <v>308.75</v>
      </c>
      <c r="F141" s="5">
        <f t="shared" si="4"/>
        <v>8.5299999999999727</v>
      </c>
      <c r="G141" s="33"/>
      <c r="H141" s="5"/>
      <c r="I141" s="5"/>
      <c r="J141" s="7">
        <f t="shared" si="3"/>
        <v>31.028091277890365</v>
      </c>
    </row>
    <row r="142" spans="1:10" x14ac:dyDescent="0.3">
      <c r="A142" s="68" t="s">
        <v>81</v>
      </c>
      <c r="B142" s="32"/>
      <c r="C142" s="10"/>
      <c r="D142" s="32">
        <v>219.54</v>
      </c>
      <c r="E142" s="32">
        <v>222.95</v>
      </c>
      <c r="F142" s="5">
        <f t="shared" si="4"/>
        <v>3.4099999999999966</v>
      </c>
      <c r="G142" s="33"/>
      <c r="H142" s="5"/>
      <c r="I142" s="5"/>
      <c r="J142" s="7">
        <f t="shared" si="3"/>
        <v>12.403961460446235</v>
      </c>
    </row>
    <row r="143" spans="1:10" x14ac:dyDescent="0.3">
      <c r="A143" s="68" t="s">
        <v>139</v>
      </c>
      <c r="B143" s="32"/>
      <c r="C143" s="10"/>
      <c r="D143" s="32">
        <v>405.41</v>
      </c>
      <c r="E143" s="32">
        <v>407.42</v>
      </c>
      <c r="F143" s="5">
        <f t="shared" si="4"/>
        <v>2.0099999999999909</v>
      </c>
      <c r="G143" s="33"/>
      <c r="H143" s="5"/>
      <c r="I143" s="5"/>
      <c r="J143" s="7">
        <f t="shared" si="3"/>
        <v>7.3114259634888104</v>
      </c>
    </row>
    <row r="144" spans="1:10" x14ac:dyDescent="0.3">
      <c r="A144" s="68" t="s">
        <v>82</v>
      </c>
      <c r="B144" s="32"/>
      <c r="C144" s="10"/>
      <c r="D144" s="32">
        <v>329.04</v>
      </c>
      <c r="E144" s="32">
        <v>331.93</v>
      </c>
      <c r="F144" s="5">
        <f t="shared" si="4"/>
        <v>2.8899999999999864</v>
      </c>
      <c r="G144" s="33"/>
      <c r="H144" s="5"/>
      <c r="I144" s="5"/>
      <c r="J144" s="7">
        <f t="shared" si="3"/>
        <v>10.512448275862019</v>
      </c>
    </row>
    <row r="145" spans="1:13" x14ac:dyDescent="0.3">
      <c r="A145" s="68" t="s">
        <v>140</v>
      </c>
      <c r="B145" s="32"/>
      <c r="C145" s="10"/>
      <c r="D145" s="32">
        <v>210.58</v>
      </c>
      <c r="E145" s="32">
        <v>212.24</v>
      </c>
      <c r="F145" s="5">
        <f t="shared" si="4"/>
        <v>1.6599999999999966</v>
      </c>
      <c r="G145" s="33"/>
      <c r="H145" s="5"/>
      <c r="I145" s="5"/>
      <c r="J145" s="7">
        <f t="shared" si="3"/>
        <v>6.03829208924948</v>
      </c>
    </row>
    <row r="146" spans="1:13" x14ac:dyDescent="0.3">
      <c r="A146" s="68" t="s">
        <v>141</v>
      </c>
      <c r="B146" s="32"/>
      <c r="C146" s="10"/>
      <c r="D146" s="32">
        <v>189.21</v>
      </c>
      <c r="E146" s="32">
        <v>191.97</v>
      </c>
      <c r="F146" s="5">
        <f t="shared" si="4"/>
        <v>2.7599999999999909</v>
      </c>
      <c r="G146" s="33"/>
      <c r="H146" s="5"/>
      <c r="I146" s="5"/>
      <c r="J146" s="7">
        <f t="shared" si="3"/>
        <v>10.03956997971599</v>
      </c>
    </row>
    <row r="147" spans="1:13" x14ac:dyDescent="0.3">
      <c r="A147" s="68" t="s">
        <v>142</v>
      </c>
      <c r="B147" s="32"/>
      <c r="C147" s="10"/>
      <c r="D147" s="32">
        <v>697.16</v>
      </c>
      <c r="E147" s="32">
        <v>707.8</v>
      </c>
      <c r="F147" s="5">
        <f t="shared" si="4"/>
        <v>10.639999999999986</v>
      </c>
      <c r="G147" s="33"/>
      <c r="H147" s="5"/>
      <c r="I147" s="5"/>
      <c r="J147" s="7">
        <f t="shared" si="3"/>
        <v>38.703269776876219</v>
      </c>
    </row>
    <row r="148" spans="1:13" x14ac:dyDescent="0.3">
      <c r="A148" s="68" t="s">
        <v>143</v>
      </c>
      <c r="B148" s="32"/>
      <c r="C148" s="10"/>
      <c r="D148" s="32">
        <v>326.37</v>
      </c>
      <c r="E148" s="32">
        <v>326.52999999999997</v>
      </c>
      <c r="F148" s="5">
        <f t="shared" si="4"/>
        <v>0.15999999999996817</v>
      </c>
      <c r="G148" s="33"/>
      <c r="H148" s="5"/>
      <c r="I148" s="5"/>
      <c r="J148" s="7">
        <f t="shared" ref="J148:J151" si="5">+F148*H$5</f>
        <v>0.58200405679501599</v>
      </c>
    </row>
    <row r="149" spans="1:13" x14ac:dyDescent="0.3">
      <c r="A149" s="68" t="s">
        <v>83</v>
      </c>
      <c r="B149" s="32"/>
      <c r="C149" s="10"/>
      <c r="D149" s="32">
        <v>291.58</v>
      </c>
      <c r="E149" s="32">
        <v>295.47000000000003</v>
      </c>
      <c r="F149" s="5">
        <f t="shared" si="4"/>
        <v>3.8900000000000432</v>
      </c>
      <c r="G149" s="33"/>
      <c r="H149" s="5"/>
      <c r="I149" s="5"/>
      <c r="J149" s="7">
        <f t="shared" si="5"/>
        <v>14.1499736308318</v>
      </c>
    </row>
    <row r="150" spans="1:13" x14ac:dyDescent="0.3">
      <c r="A150" s="68" t="s">
        <v>144</v>
      </c>
      <c r="B150" s="32"/>
      <c r="C150" s="10"/>
      <c r="D150" s="32">
        <v>1460.25</v>
      </c>
      <c r="E150" s="32">
        <v>1486.47</v>
      </c>
      <c r="F150" s="5">
        <f t="shared" si="4"/>
        <v>26.220000000000027</v>
      </c>
      <c r="G150" s="33"/>
      <c r="H150" s="5"/>
      <c r="I150" s="5"/>
      <c r="J150" s="7">
        <f t="shared" si="5"/>
        <v>95.375914807302323</v>
      </c>
    </row>
    <row r="151" spans="1:13" x14ac:dyDescent="0.3">
      <c r="A151" s="68" t="s">
        <v>145</v>
      </c>
      <c r="B151" s="32"/>
      <c r="C151" s="10"/>
      <c r="D151" s="32">
        <v>740.31</v>
      </c>
      <c r="E151" s="32">
        <v>752.03</v>
      </c>
      <c r="F151" s="5">
        <f t="shared" si="4"/>
        <v>11.720000000000027</v>
      </c>
      <c r="G151" s="33"/>
      <c r="H151" s="5"/>
      <c r="I151" s="5"/>
      <c r="J151" s="7">
        <f t="shared" si="5"/>
        <v>42.631797160243508</v>
      </c>
    </row>
    <row r="152" spans="1:13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2326.7843993297465</v>
      </c>
      <c r="K152" s="56">
        <f>SUM(J83:J151)</f>
        <v>1622.9183123732241</v>
      </c>
      <c r="M152">
        <v>1689</v>
      </c>
    </row>
    <row r="153" spans="1:13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2326.7843993297465</v>
      </c>
      <c r="K153" s="91">
        <f>SUM(K14:K152)</f>
        <v>2326.7843993297456</v>
      </c>
    </row>
    <row r="154" spans="1:13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3" x14ac:dyDescent="0.3">
      <c r="A155" s="73" t="s">
        <v>7</v>
      </c>
    </row>
    <row r="156" spans="1:13" x14ac:dyDescent="0.3">
      <c r="A156" s="73" t="s">
        <v>84</v>
      </c>
      <c r="G156" s="74" t="s">
        <v>313</v>
      </c>
    </row>
  </sheetData>
  <mergeCells count="23"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  <mergeCell ref="I27:I31"/>
    <mergeCell ref="B27:C31"/>
    <mergeCell ref="D27:D31"/>
    <mergeCell ref="E27:E31"/>
    <mergeCell ref="F27:F31"/>
    <mergeCell ref="G27:G31"/>
    <mergeCell ref="H27:H31"/>
  </mergeCells>
  <pageMargins left="0.44" right="0.31496062992125984" top="0.41" bottom="0.88" header="0.35433070866141736" footer="0.31496062992125984"/>
  <pageSetup paperSize="9" scale="80" orientation="portrait" horizontalDpi="0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6"/>
  <sheetViews>
    <sheetView workbookViewId="0"/>
  </sheetViews>
  <sheetFormatPr baseColWidth="10" defaultRowHeight="14.4" x14ac:dyDescent="0.3"/>
  <cols>
    <col min="1" max="1" width="8.6640625" customWidth="1"/>
    <col min="2" max="2" width="22.33203125" customWidth="1"/>
    <col min="3" max="3" width="5.5546875" customWidth="1"/>
    <col min="4" max="4" width="11" customWidth="1"/>
    <col min="5" max="5" width="14.109375" customWidth="1"/>
    <col min="6" max="6" width="11.6640625" customWidth="1"/>
    <col min="7" max="7" width="11.5546875" customWidth="1"/>
    <col min="8" max="8" width="12.5546875" customWidth="1"/>
    <col min="9" max="9" width="0.44140625" customWidth="1"/>
    <col min="10" max="10" width="12.6640625" customWidth="1"/>
  </cols>
  <sheetData>
    <row r="1" spans="1:10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497.9</v>
      </c>
      <c r="G2" s="10">
        <v>34</v>
      </c>
      <c r="H2" s="10">
        <f>+F2/G2</f>
        <v>14.644117647058822</v>
      </c>
    </row>
    <row r="3" spans="1:10" x14ac:dyDescent="0.3">
      <c r="D3" s="122" t="s">
        <v>192</v>
      </c>
      <c r="E3" s="122">
        <v>16498</v>
      </c>
      <c r="F3" s="155">
        <v>12.7</v>
      </c>
      <c r="G3" s="10">
        <v>4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1719.2</v>
      </c>
      <c r="G4" s="10">
        <v>470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51" t="s">
        <v>220</v>
      </c>
      <c r="F5" s="122">
        <f>+F4+F3</f>
        <v>1731.9</v>
      </c>
      <c r="G5" s="122">
        <f>+G4+G3</f>
        <v>474</v>
      </c>
      <c r="H5" s="10">
        <f>+F5/G5</f>
        <v>3.6537974683544308</v>
      </c>
    </row>
    <row r="6" spans="1:10" x14ac:dyDescent="0.3">
      <c r="A6" s="15" t="s">
        <v>315</v>
      </c>
      <c r="B6" s="15"/>
      <c r="C6" s="15"/>
      <c r="D6" s="15"/>
      <c r="E6" s="15"/>
      <c r="F6" s="15">
        <f>+F2+F3+F4</f>
        <v>2229.8000000000002</v>
      </c>
      <c r="G6" s="15">
        <f>+G2+G3+G4</f>
        <v>508</v>
      </c>
      <c r="J6" s="138" t="s">
        <v>189</v>
      </c>
    </row>
    <row r="7" spans="1:10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14.644117647058822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3.6537974683544308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4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7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33.97435294117637</v>
      </c>
      <c r="H14" s="98"/>
      <c r="I14" s="98"/>
      <c r="J14" s="99">
        <v>9</v>
      </c>
    </row>
    <row r="15" spans="1:10" ht="15.6" thickTop="1" thickBot="1" x14ac:dyDescent="0.35">
      <c r="A15" s="104" t="s">
        <v>9</v>
      </c>
      <c r="B15" s="146" t="s">
        <v>214</v>
      </c>
      <c r="C15" s="157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12</v>
      </c>
    </row>
    <row r="16" spans="1:10" ht="15.6" thickTop="1" thickBot="1" x14ac:dyDescent="0.35">
      <c r="A16" s="104" t="s">
        <v>13</v>
      </c>
      <c r="B16" s="146" t="s">
        <v>215</v>
      </c>
      <c r="C16" s="157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10</v>
      </c>
    </row>
    <row r="17" spans="1:12" ht="15.6" thickTop="1" thickBot="1" x14ac:dyDescent="0.35">
      <c r="A17" s="103" t="s">
        <v>86</v>
      </c>
      <c r="B17" s="209" t="s">
        <v>212</v>
      </c>
      <c r="C17" s="210"/>
      <c r="D17" s="220">
        <v>278.52</v>
      </c>
      <c r="E17" s="220">
        <v>280.83999999999997</v>
      </c>
      <c r="F17" s="220">
        <f>+E17-D17</f>
        <v>2.3199999999999932</v>
      </c>
      <c r="G17" s="221"/>
      <c r="H17" s="102"/>
      <c r="I17" s="102"/>
      <c r="J17" s="99">
        <v>8</v>
      </c>
    </row>
    <row r="18" spans="1:12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10</v>
      </c>
    </row>
    <row r="19" spans="1:12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10</v>
      </c>
    </row>
    <row r="20" spans="1:12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10</v>
      </c>
    </row>
    <row r="21" spans="1:12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10</v>
      </c>
    </row>
    <row r="22" spans="1:12" ht="15.6" thickTop="1" thickBot="1" x14ac:dyDescent="0.35">
      <c r="A22" s="92" t="s">
        <v>87</v>
      </c>
      <c r="B22" s="204" t="s">
        <v>210</v>
      </c>
      <c r="C22" s="205"/>
      <c r="D22" s="94">
        <v>30.09</v>
      </c>
      <c r="E22" s="94">
        <v>30.45</v>
      </c>
      <c r="F22" s="98">
        <f t="shared" ref="F22:F27" si="0">+E22-D22</f>
        <v>0.35999999999999943</v>
      </c>
      <c r="G22" s="95">
        <f>+F22*H2</f>
        <v>5.2718823529411676</v>
      </c>
      <c r="H22" s="95"/>
      <c r="I22" s="95"/>
      <c r="J22" s="99">
        <v>8</v>
      </c>
    </row>
    <row r="23" spans="1:12" ht="15.6" thickTop="1" thickBot="1" x14ac:dyDescent="0.35">
      <c r="A23" s="92" t="s">
        <v>88</v>
      </c>
      <c r="B23" s="206" t="s">
        <v>210</v>
      </c>
      <c r="C23" s="207"/>
      <c r="D23" s="94">
        <v>77.760000000000005</v>
      </c>
      <c r="E23" s="94">
        <v>79.209999999999994</v>
      </c>
      <c r="F23" s="98">
        <f t="shared" si="0"/>
        <v>1.4499999999999886</v>
      </c>
      <c r="G23" s="95">
        <f>+F23*H2</f>
        <v>21.233970588235124</v>
      </c>
      <c r="H23" s="95"/>
      <c r="I23" s="95"/>
      <c r="J23" s="99">
        <v>22</v>
      </c>
    </row>
    <row r="24" spans="1:12" ht="15.6" thickTop="1" thickBot="1" x14ac:dyDescent="0.35">
      <c r="A24" s="93" t="s">
        <v>10</v>
      </c>
      <c r="B24" s="206" t="s">
        <v>210</v>
      </c>
      <c r="C24" s="207"/>
      <c r="D24" s="94">
        <v>23.88</v>
      </c>
      <c r="E24" s="94">
        <v>24.26</v>
      </c>
      <c r="F24" s="98">
        <f t="shared" si="0"/>
        <v>0.38000000000000256</v>
      </c>
      <c r="G24" s="95">
        <f>+F24*H2</f>
        <v>5.5647647058823901</v>
      </c>
      <c r="H24" s="95"/>
      <c r="I24" s="95"/>
      <c r="J24" s="99">
        <v>7</v>
      </c>
    </row>
    <row r="25" spans="1:12" ht="15.6" thickTop="1" thickBot="1" x14ac:dyDescent="0.35">
      <c r="A25" s="93" t="s">
        <v>149</v>
      </c>
      <c r="B25" s="206" t="s">
        <v>210</v>
      </c>
      <c r="C25" s="207"/>
      <c r="D25" s="94">
        <v>118.02</v>
      </c>
      <c r="E25" s="94">
        <v>122.24</v>
      </c>
      <c r="F25" s="98">
        <f t="shared" si="0"/>
        <v>4.2199999999999989</v>
      </c>
      <c r="G25" s="95">
        <f>+F25*H2</f>
        <v>61.79817647058821</v>
      </c>
      <c r="H25" s="95"/>
      <c r="I25" s="95"/>
      <c r="J25" s="99">
        <v>62</v>
      </c>
    </row>
    <row r="26" spans="1:12" ht="15.6" thickTop="1" thickBot="1" x14ac:dyDescent="0.35">
      <c r="A26" s="93" t="s">
        <v>16</v>
      </c>
      <c r="B26" s="206" t="s">
        <v>210</v>
      </c>
      <c r="C26" s="207"/>
      <c r="D26" s="96">
        <v>61.51</v>
      </c>
      <c r="E26" s="96">
        <v>63.38</v>
      </c>
      <c r="F26" s="98">
        <f t="shared" si="0"/>
        <v>1.8700000000000045</v>
      </c>
      <c r="G26" s="95">
        <f>+F26*H2</f>
        <v>27.384500000000063</v>
      </c>
      <c r="H26" s="96"/>
      <c r="I26" s="96"/>
      <c r="J26" s="99">
        <v>28</v>
      </c>
      <c r="L26">
        <v>27</v>
      </c>
    </row>
    <row r="27" spans="1:12" ht="15.6" thickTop="1" thickBot="1" x14ac:dyDescent="0.35">
      <c r="A27" s="67" t="s">
        <v>90</v>
      </c>
      <c r="B27" s="230" t="s">
        <v>211</v>
      </c>
      <c r="C27" s="231"/>
      <c r="D27" s="227">
        <v>261.37</v>
      </c>
      <c r="E27" s="227">
        <v>263.57</v>
      </c>
      <c r="F27" s="220">
        <f t="shared" si="0"/>
        <v>2.1999999999999886</v>
      </c>
      <c r="G27" s="223">
        <f>+F27*H2</f>
        <v>32.217058823529243</v>
      </c>
      <c r="H27" s="223"/>
      <c r="I27" s="223"/>
      <c r="J27" s="99">
        <v>9</v>
      </c>
    </row>
    <row r="28" spans="1:12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10</v>
      </c>
    </row>
    <row r="29" spans="1:12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10</v>
      </c>
    </row>
    <row r="30" spans="1:12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10</v>
      </c>
    </row>
    <row r="31" spans="1:12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10</v>
      </c>
    </row>
    <row r="32" spans="1:12" ht="15.6" thickTop="1" thickBot="1" x14ac:dyDescent="0.35">
      <c r="A32" s="66" t="s">
        <v>92</v>
      </c>
      <c r="B32" s="6"/>
      <c r="C32" s="6"/>
      <c r="D32" s="6">
        <v>80.709999999999994</v>
      </c>
      <c r="E32" s="6">
        <v>83.09</v>
      </c>
      <c r="F32" s="5">
        <f>+E32-D32</f>
        <v>2.3800000000000097</v>
      </c>
      <c r="G32" s="5"/>
      <c r="H32" s="5"/>
      <c r="I32" s="5"/>
      <c r="J32" s="99">
        <f t="shared" ref="J32:J82" si="1">+F32*H$2</f>
        <v>34.853000000000137</v>
      </c>
    </row>
    <row r="33" spans="1:10" ht="15.6" thickTop="1" thickBot="1" x14ac:dyDescent="0.35">
      <c r="A33" s="66" t="s">
        <v>93</v>
      </c>
      <c r="B33" s="6"/>
      <c r="C33" s="6"/>
      <c r="D33" s="6">
        <v>42.89</v>
      </c>
      <c r="E33" s="6">
        <v>43.38</v>
      </c>
      <c r="F33" s="5">
        <f t="shared" ref="F33:F96" si="2">+E33-D33</f>
        <v>0.49000000000000199</v>
      </c>
      <c r="G33" s="5"/>
      <c r="H33" s="5"/>
      <c r="I33" s="5"/>
      <c r="J33" s="99">
        <f t="shared" si="1"/>
        <v>7.1756176470588517</v>
      </c>
    </row>
    <row r="34" spans="1:10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0" ht="15.6" thickTop="1" thickBot="1" x14ac:dyDescent="0.35">
      <c r="A35" s="66" t="s">
        <v>95</v>
      </c>
      <c r="B35" s="32"/>
      <c r="C35" s="6"/>
      <c r="D35" s="32">
        <v>28.32</v>
      </c>
      <c r="E35" s="32">
        <v>29.44</v>
      </c>
      <c r="F35" s="5">
        <f t="shared" si="2"/>
        <v>1.120000000000001</v>
      </c>
      <c r="G35" s="5"/>
      <c r="H35" s="5"/>
      <c r="I35" s="5"/>
      <c r="J35" s="99">
        <f t="shared" si="1"/>
        <v>16.401411764705895</v>
      </c>
    </row>
    <row r="36" spans="1:10" ht="15.6" thickTop="1" thickBot="1" x14ac:dyDescent="0.35">
      <c r="A36" s="66" t="s">
        <v>96</v>
      </c>
      <c r="B36" s="32"/>
      <c r="C36" s="6"/>
      <c r="D36" s="32">
        <v>9.91</v>
      </c>
      <c r="E36" s="32">
        <v>9.91</v>
      </c>
      <c r="F36" s="5">
        <f t="shared" si="2"/>
        <v>0</v>
      </c>
      <c r="G36" s="5"/>
      <c r="H36" s="5"/>
      <c r="I36" s="5"/>
      <c r="J36" s="99">
        <f t="shared" si="1"/>
        <v>0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32.24</v>
      </c>
      <c r="E38" s="32">
        <v>32.630000000000003</v>
      </c>
      <c r="F38" s="5">
        <f t="shared" si="2"/>
        <v>0.39000000000000057</v>
      </c>
      <c r="G38" s="5"/>
      <c r="H38" s="5"/>
      <c r="I38" s="5"/>
      <c r="J38" s="99">
        <f t="shared" si="1"/>
        <v>5.7112058823529486</v>
      </c>
    </row>
    <row r="39" spans="1:10" ht="15.6" thickTop="1" thickBot="1" x14ac:dyDescent="0.35">
      <c r="A39" s="66" t="s">
        <v>99</v>
      </c>
      <c r="B39" s="32"/>
      <c r="C39" s="6"/>
      <c r="D39" s="32">
        <v>46.59</v>
      </c>
      <c r="E39" s="32">
        <v>47.02</v>
      </c>
      <c r="F39" s="5">
        <f t="shared" si="2"/>
        <v>0.42999999999999972</v>
      </c>
      <c r="G39" s="5"/>
      <c r="H39" s="5"/>
      <c r="I39" s="5"/>
      <c r="J39" s="99">
        <f t="shared" si="1"/>
        <v>6.2969705882352898</v>
      </c>
    </row>
    <row r="40" spans="1:10" ht="15.6" thickTop="1" thickBot="1" x14ac:dyDescent="0.35">
      <c r="A40" s="66" t="s">
        <v>100</v>
      </c>
      <c r="B40" s="32"/>
      <c r="C40" s="6"/>
      <c r="D40" s="32">
        <v>15.38</v>
      </c>
      <c r="E40" s="32">
        <v>15.38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3.17</v>
      </c>
      <c r="E41" s="32">
        <v>3.17</v>
      </c>
      <c r="F41" s="5">
        <f t="shared" si="2"/>
        <v>0</v>
      </c>
      <c r="G41" s="5"/>
      <c r="H41" s="5"/>
      <c r="I41" s="5"/>
      <c r="J41" s="99">
        <f t="shared" si="1"/>
        <v>0</v>
      </c>
    </row>
    <row r="42" spans="1:10" ht="15.6" thickTop="1" thickBot="1" x14ac:dyDescent="0.35">
      <c r="A42" s="66" t="s">
        <v>102</v>
      </c>
      <c r="B42" s="32"/>
      <c r="C42" s="6"/>
      <c r="D42" s="32">
        <v>4.95</v>
      </c>
      <c r="E42" s="32">
        <v>5.03</v>
      </c>
      <c r="F42" s="5">
        <f t="shared" si="2"/>
        <v>8.0000000000000071E-2</v>
      </c>
      <c r="G42" s="5"/>
      <c r="H42" s="5"/>
      <c r="I42" s="5"/>
      <c r="J42" s="99">
        <f t="shared" si="1"/>
        <v>1.1715294117647068</v>
      </c>
    </row>
    <row r="43" spans="1:10" ht="15.6" thickTop="1" thickBot="1" x14ac:dyDescent="0.35">
      <c r="A43" s="66" t="s">
        <v>103</v>
      </c>
      <c r="B43" s="32"/>
      <c r="C43" s="6"/>
      <c r="D43" s="32">
        <v>35.85</v>
      </c>
      <c r="E43" s="32">
        <v>36.15</v>
      </c>
      <c r="F43" s="5">
        <f t="shared" si="2"/>
        <v>0.29999999999999716</v>
      </c>
      <c r="G43" s="5"/>
      <c r="H43" s="5"/>
      <c r="I43" s="5"/>
      <c r="J43" s="99">
        <f t="shared" si="1"/>
        <v>4.3932352941176047</v>
      </c>
    </row>
    <row r="44" spans="1:10" ht="15.6" thickTop="1" thickBot="1" x14ac:dyDescent="0.35">
      <c r="A44" s="66" t="s">
        <v>104</v>
      </c>
      <c r="B44" s="32"/>
      <c r="C44" s="10"/>
      <c r="D44" s="32">
        <v>61.1</v>
      </c>
      <c r="E44" s="32">
        <v>61.1</v>
      </c>
      <c r="F44" s="5">
        <f t="shared" si="2"/>
        <v>0</v>
      </c>
      <c r="G44" s="5"/>
      <c r="H44" s="5"/>
      <c r="I44" s="5"/>
      <c r="J44" s="99">
        <f t="shared" si="1"/>
        <v>0</v>
      </c>
    </row>
    <row r="45" spans="1:10" ht="15.6" thickTop="1" thickBot="1" x14ac:dyDescent="0.35">
      <c r="A45" s="66" t="s">
        <v>105</v>
      </c>
      <c r="B45" s="32"/>
      <c r="C45" s="10"/>
      <c r="D45" s="32">
        <v>151.22999999999999</v>
      </c>
      <c r="E45" s="32">
        <v>153.47</v>
      </c>
      <c r="F45" s="5">
        <f>+E45-D45</f>
        <v>2.2400000000000091</v>
      </c>
      <c r="G45" s="5"/>
      <c r="H45" s="5"/>
      <c r="I45" s="5"/>
      <c r="J45" s="99">
        <f t="shared" si="1"/>
        <v>32.802823529411896</v>
      </c>
    </row>
    <row r="46" spans="1:10" ht="15.6" thickTop="1" thickBot="1" x14ac:dyDescent="0.35">
      <c r="A46" s="66" t="s">
        <v>106</v>
      </c>
      <c r="B46" s="32"/>
      <c r="C46" s="10"/>
      <c r="D46" s="32">
        <v>100.86</v>
      </c>
      <c r="E46" s="32">
        <v>100.86</v>
      </c>
      <c r="F46" s="5">
        <f t="shared" si="2"/>
        <v>0</v>
      </c>
      <c r="G46" s="5"/>
      <c r="H46" s="5"/>
      <c r="I46" s="5"/>
      <c r="J46" s="99">
        <f t="shared" si="1"/>
        <v>0</v>
      </c>
    </row>
    <row r="47" spans="1:10" ht="15.6" thickTop="1" thickBot="1" x14ac:dyDescent="0.35">
      <c r="A47" s="66" t="s">
        <v>18</v>
      </c>
      <c r="B47" s="32"/>
      <c r="C47" s="10"/>
      <c r="D47" s="32">
        <v>2.69</v>
      </c>
      <c r="E47" s="32">
        <v>2.69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97.78</v>
      </c>
      <c r="E48" s="32">
        <v>97.9</v>
      </c>
      <c r="F48" s="5">
        <f t="shared" si="2"/>
        <v>0.12000000000000455</v>
      </c>
      <c r="G48" s="5"/>
      <c r="H48" s="5"/>
      <c r="I48" s="5"/>
      <c r="J48" s="99">
        <f t="shared" si="1"/>
        <v>1.7572941176471253</v>
      </c>
    </row>
    <row r="49" spans="1:10" ht="15.6" thickTop="1" thickBot="1" x14ac:dyDescent="0.35">
      <c r="A49" s="66" t="s">
        <v>107</v>
      </c>
      <c r="B49" s="32"/>
      <c r="C49" s="10"/>
      <c r="D49" s="32">
        <v>108.48</v>
      </c>
      <c r="E49" s="32">
        <v>110.22</v>
      </c>
      <c r="F49" s="5">
        <f t="shared" si="2"/>
        <v>1.7399999999999949</v>
      </c>
      <c r="G49" s="5"/>
      <c r="H49" s="5"/>
      <c r="I49" s="5"/>
      <c r="J49" s="99">
        <f t="shared" si="1"/>
        <v>25.480764705882276</v>
      </c>
    </row>
    <row r="50" spans="1:10" ht="15.6" thickTop="1" thickBot="1" x14ac:dyDescent="0.35">
      <c r="A50" s="66" t="s">
        <v>108</v>
      </c>
      <c r="B50" s="32"/>
      <c r="C50" s="10"/>
      <c r="D50" s="32">
        <v>17.48</v>
      </c>
      <c r="E50" s="32">
        <v>17.63</v>
      </c>
      <c r="F50" s="5">
        <f t="shared" si="2"/>
        <v>0.14999999999999858</v>
      </c>
      <c r="G50" s="5"/>
      <c r="H50" s="5"/>
      <c r="I50" s="5"/>
      <c r="J50" s="99">
        <f t="shared" si="1"/>
        <v>2.1966176470588024</v>
      </c>
    </row>
    <row r="51" spans="1:10" ht="15.6" thickTop="1" thickBot="1" x14ac:dyDescent="0.35">
      <c r="A51" s="66" t="s">
        <v>20</v>
      </c>
      <c r="B51" s="32"/>
      <c r="C51" s="10"/>
      <c r="D51" s="32">
        <v>73.84</v>
      </c>
      <c r="E51" s="32">
        <v>74.7</v>
      </c>
      <c r="F51" s="5">
        <f t="shared" si="2"/>
        <v>0.85999999999999943</v>
      </c>
      <c r="G51" s="5"/>
      <c r="H51" s="5"/>
      <c r="I51" s="5"/>
      <c r="J51" s="99">
        <f t="shared" si="1"/>
        <v>12.59394117647058</v>
      </c>
    </row>
    <row r="52" spans="1:10" ht="15.6" thickTop="1" thickBot="1" x14ac:dyDescent="0.35">
      <c r="A52" s="66" t="s">
        <v>21</v>
      </c>
      <c r="B52" s="32"/>
      <c r="C52" s="10"/>
      <c r="D52" s="32">
        <v>19.2</v>
      </c>
      <c r="E52" s="32">
        <v>19.41</v>
      </c>
      <c r="F52" s="5">
        <f t="shared" si="2"/>
        <v>0.21000000000000085</v>
      </c>
      <c r="G52" s="5"/>
      <c r="H52" s="5"/>
      <c r="I52" s="5"/>
      <c r="J52" s="99">
        <f t="shared" si="1"/>
        <v>3.0752647058823652</v>
      </c>
    </row>
    <row r="53" spans="1:10" ht="15.6" thickTop="1" thickBot="1" x14ac:dyDescent="0.35">
      <c r="A53" s="66" t="s">
        <v>22</v>
      </c>
      <c r="B53" s="32"/>
      <c r="C53" s="10"/>
      <c r="D53" s="32">
        <v>114.24</v>
      </c>
      <c r="E53" s="32">
        <v>115.97</v>
      </c>
      <c r="F53" s="5">
        <f t="shared" si="2"/>
        <v>1.730000000000004</v>
      </c>
      <c r="G53" s="5"/>
      <c r="H53" s="5"/>
      <c r="I53" s="5"/>
      <c r="J53" s="99">
        <f t="shared" si="1"/>
        <v>25.334323529411822</v>
      </c>
    </row>
    <row r="54" spans="1:10" ht="15.6" thickTop="1" thickBot="1" x14ac:dyDescent="0.35">
      <c r="A54" s="66" t="s">
        <v>23</v>
      </c>
      <c r="B54" s="32"/>
      <c r="C54" s="10"/>
      <c r="D54" s="32">
        <v>27.16</v>
      </c>
      <c r="E54" s="32">
        <v>27.39</v>
      </c>
      <c r="F54" s="5">
        <f t="shared" si="2"/>
        <v>0.23000000000000043</v>
      </c>
      <c r="G54" s="5"/>
      <c r="H54" s="5"/>
      <c r="I54" s="5"/>
      <c r="J54" s="99">
        <f t="shared" si="1"/>
        <v>3.3681470588235354</v>
      </c>
    </row>
    <row r="55" spans="1:10" ht="15.6" thickTop="1" thickBot="1" x14ac:dyDescent="0.35">
      <c r="A55" s="66" t="s">
        <v>24</v>
      </c>
      <c r="B55" s="32"/>
      <c r="C55" s="10"/>
      <c r="D55" s="32">
        <v>24.36</v>
      </c>
      <c r="E55" s="32">
        <v>25.11</v>
      </c>
      <c r="F55" s="5">
        <f t="shared" si="2"/>
        <v>0.75</v>
      </c>
      <c r="G55" s="5"/>
      <c r="H55" s="5"/>
      <c r="I55" s="5"/>
      <c r="J55" s="99">
        <f t="shared" si="1"/>
        <v>10.983088235294117</v>
      </c>
    </row>
    <row r="56" spans="1:10" ht="15.6" thickTop="1" thickBot="1" x14ac:dyDescent="0.35">
      <c r="A56" s="66" t="s">
        <v>25</v>
      </c>
      <c r="B56" s="32"/>
      <c r="C56" s="10"/>
      <c r="D56" s="32">
        <v>15.8</v>
      </c>
      <c r="E56" s="32">
        <v>16.68</v>
      </c>
      <c r="F56" s="5">
        <f t="shared" si="2"/>
        <v>0.87999999999999901</v>
      </c>
      <c r="G56" s="5"/>
      <c r="H56" s="5"/>
      <c r="I56" s="5"/>
      <c r="J56" s="99">
        <f t="shared" si="1"/>
        <v>12.88682352941175</v>
      </c>
    </row>
    <row r="57" spans="1:10" ht="15.6" thickTop="1" thickBot="1" x14ac:dyDescent="0.35">
      <c r="A57" s="66" t="s">
        <v>26</v>
      </c>
      <c r="B57" s="32"/>
      <c r="C57" s="10"/>
      <c r="D57" s="32">
        <v>42.8</v>
      </c>
      <c r="E57" s="32">
        <v>43.72</v>
      </c>
      <c r="F57" s="5">
        <f t="shared" si="2"/>
        <v>0.92000000000000171</v>
      </c>
      <c r="G57" s="5"/>
      <c r="H57" s="5"/>
      <c r="I57" s="5"/>
      <c r="J57" s="99">
        <f t="shared" si="1"/>
        <v>13.472588235294142</v>
      </c>
    </row>
    <row r="58" spans="1:10" ht="15.6" thickTop="1" thickBot="1" x14ac:dyDescent="0.35">
      <c r="A58" s="66" t="s">
        <v>27</v>
      </c>
      <c r="B58" s="32"/>
      <c r="C58" s="10"/>
      <c r="D58" s="32">
        <v>49.38</v>
      </c>
      <c r="E58" s="32">
        <v>50.09</v>
      </c>
      <c r="F58" s="5">
        <f t="shared" si="2"/>
        <v>0.71000000000000085</v>
      </c>
      <c r="G58" s="5"/>
      <c r="H58" s="5"/>
      <c r="I58" s="5"/>
      <c r="J58" s="99">
        <f t="shared" si="1"/>
        <v>10.397323529411777</v>
      </c>
    </row>
    <row r="59" spans="1:10" ht="15.6" thickTop="1" thickBot="1" x14ac:dyDescent="0.35">
      <c r="A59" s="66" t="s">
        <v>109</v>
      </c>
      <c r="B59" s="32"/>
      <c r="C59" s="10"/>
      <c r="D59" s="32">
        <v>1.83</v>
      </c>
      <c r="E59" s="32">
        <v>1.83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0" ht="15.6" thickTop="1" thickBot="1" x14ac:dyDescent="0.35">
      <c r="A60" s="66" t="s">
        <v>28</v>
      </c>
      <c r="B60" s="32"/>
      <c r="C60" s="10"/>
      <c r="D60" s="32">
        <v>15.26</v>
      </c>
      <c r="E60" s="32">
        <v>15.39</v>
      </c>
      <c r="F60" s="5">
        <f t="shared" si="2"/>
        <v>0.13000000000000078</v>
      </c>
      <c r="G60" s="5"/>
      <c r="H60" s="5"/>
      <c r="I60" s="5"/>
      <c r="J60" s="99">
        <f t="shared" si="1"/>
        <v>1.9037352941176584</v>
      </c>
    </row>
    <row r="61" spans="1:10" ht="15.6" thickTop="1" thickBot="1" x14ac:dyDescent="0.35">
      <c r="A61" s="66" t="s">
        <v>29</v>
      </c>
      <c r="B61" s="32"/>
      <c r="C61" s="10"/>
      <c r="D61" s="32">
        <v>44.77</v>
      </c>
      <c r="E61" s="32">
        <v>45.35</v>
      </c>
      <c r="F61" s="5">
        <f t="shared" si="2"/>
        <v>0.57999999999999829</v>
      </c>
      <c r="G61" s="5"/>
      <c r="H61" s="5"/>
      <c r="I61" s="5"/>
      <c r="J61" s="99">
        <f t="shared" si="1"/>
        <v>8.4935882352940926</v>
      </c>
    </row>
    <row r="62" spans="1:10" ht="15.6" thickTop="1" thickBot="1" x14ac:dyDescent="0.35">
      <c r="A62" s="66" t="s">
        <v>30</v>
      </c>
      <c r="B62" s="32"/>
      <c r="C62" s="10"/>
      <c r="D62" s="32">
        <v>0.98</v>
      </c>
      <c r="E62" s="32">
        <v>1.1000000000000001</v>
      </c>
      <c r="F62" s="5">
        <f t="shared" si="2"/>
        <v>0.12000000000000011</v>
      </c>
      <c r="G62" s="5"/>
      <c r="H62" s="5"/>
      <c r="I62" s="5"/>
      <c r="J62" s="99">
        <f t="shared" si="1"/>
        <v>1.7572941176470602</v>
      </c>
    </row>
    <row r="63" spans="1:10" ht="15.6" thickTop="1" thickBot="1" x14ac:dyDescent="0.35">
      <c r="A63" s="66" t="s">
        <v>31</v>
      </c>
      <c r="B63" s="32"/>
      <c r="C63" s="10"/>
      <c r="D63" s="32">
        <v>69.739999999999995</v>
      </c>
      <c r="E63" s="32">
        <v>71.099999999999994</v>
      </c>
      <c r="F63" s="5">
        <f t="shared" si="2"/>
        <v>1.3599999999999994</v>
      </c>
      <c r="G63" s="5"/>
      <c r="H63" s="5"/>
      <c r="I63" s="5"/>
      <c r="J63" s="99">
        <f t="shared" si="1"/>
        <v>19.91599999999999</v>
      </c>
    </row>
    <row r="64" spans="1:10" ht="15.6" thickTop="1" thickBot="1" x14ac:dyDescent="0.35">
      <c r="A64" s="66" t="s">
        <v>32</v>
      </c>
      <c r="B64" s="32"/>
      <c r="C64" s="10"/>
      <c r="D64" s="32">
        <v>54.05</v>
      </c>
      <c r="E64" s="32">
        <v>54.44</v>
      </c>
      <c r="F64" s="5">
        <f t="shared" si="2"/>
        <v>0.39000000000000057</v>
      </c>
      <c r="G64" s="5"/>
      <c r="H64" s="5"/>
      <c r="I64" s="5"/>
      <c r="J64" s="99">
        <f t="shared" si="1"/>
        <v>5.7112058823529486</v>
      </c>
    </row>
    <row r="65" spans="1:10" ht="15.6" thickTop="1" thickBot="1" x14ac:dyDescent="0.35">
      <c r="A65" s="66" t="s">
        <v>33</v>
      </c>
      <c r="B65" s="32"/>
      <c r="C65" s="10"/>
      <c r="D65" s="32">
        <v>34.119999999999997</v>
      </c>
      <c r="E65" s="32">
        <v>34.380000000000003</v>
      </c>
      <c r="F65" s="5">
        <f t="shared" si="2"/>
        <v>0.26000000000000512</v>
      </c>
      <c r="G65" s="5"/>
      <c r="H65" s="5"/>
      <c r="I65" s="5"/>
      <c r="J65" s="99">
        <f t="shared" si="1"/>
        <v>3.8074705882353688</v>
      </c>
    </row>
    <row r="66" spans="1:10" ht="15.6" thickTop="1" thickBot="1" x14ac:dyDescent="0.35">
      <c r="A66" s="66" t="s">
        <v>34</v>
      </c>
      <c r="B66" s="32"/>
      <c r="C66" s="10"/>
      <c r="D66" s="32">
        <v>40.74</v>
      </c>
      <c r="E66" s="32">
        <v>41.01</v>
      </c>
      <c r="F66" s="5">
        <f t="shared" si="2"/>
        <v>0.26999999999999602</v>
      </c>
      <c r="G66" s="5"/>
      <c r="H66" s="5"/>
      <c r="I66" s="5"/>
      <c r="J66" s="99">
        <f t="shared" si="1"/>
        <v>3.9539117647058237</v>
      </c>
    </row>
    <row r="67" spans="1:10" ht="15.6" thickTop="1" thickBot="1" x14ac:dyDescent="0.35">
      <c r="A67" s="66" t="s">
        <v>110</v>
      </c>
      <c r="B67" s="32"/>
      <c r="C67" s="10"/>
      <c r="D67" s="32">
        <v>1.95</v>
      </c>
      <c r="E67" s="32">
        <v>1.95</v>
      </c>
      <c r="F67" s="5">
        <f t="shared" si="2"/>
        <v>0</v>
      </c>
      <c r="G67" s="5"/>
      <c r="H67" s="5"/>
      <c r="I67" s="5"/>
      <c r="J67" s="99">
        <f t="shared" si="1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72.760000000000005</v>
      </c>
      <c r="E68" s="32">
        <v>73.25</v>
      </c>
      <c r="F68" s="5">
        <f t="shared" si="2"/>
        <v>0.48999999999999488</v>
      </c>
      <c r="G68" s="5"/>
      <c r="H68" s="5"/>
      <c r="I68" s="5"/>
      <c r="J68" s="99">
        <f t="shared" si="1"/>
        <v>7.1756176470587478</v>
      </c>
    </row>
    <row r="69" spans="1:10" ht="15.6" thickTop="1" thickBot="1" x14ac:dyDescent="0.35">
      <c r="A69" s="66" t="s">
        <v>111</v>
      </c>
      <c r="B69" s="32"/>
      <c r="C69" s="10"/>
      <c r="D69" s="32">
        <v>3.96</v>
      </c>
      <c r="E69" s="32">
        <v>4.01</v>
      </c>
      <c r="F69" s="5">
        <f t="shared" si="2"/>
        <v>4.9999999999999822E-2</v>
      </c>
      <c r="G69" s="5"/>
      <c r="H69" s="5"/>
      <c r="I69" s="5"/>
      <c r="J69" s="99">
        <f t="shared" si="1"/>
        <v>0.73220588235293849</v>
      </c>
    </row>
    <row r="70" spans="1:10" ht="15.6" thickTop="1" thickBot="1" x14ac:dyDescent="0.35">
      <c r="A70" s="66" t="s">
        <v>36</v>
      </c>
      <c r="B70" s="32"/>
      <c r="C70" s="10"/>
      <c r="D70" s="32">
        <v>68.099999999999994</v>
      </c>
      <c r="E70" s="32">
        <v>70.14</v>
      </c>
      <c r="F70" s="5">
        <f t="shared" si="2"/>
        <v>2.0400000000000063</v>
      </c>
      <c r="G70" s="5"/>
      <c r="H70" s="5"/>
      <c r="I70" s="5"/>
      <c r="J70" s="99">
        <f t="shared" si="1"/>
        <v>29.874000000000088</v>
      </c>
    </row>
    <row r="71" spans="1:10" ht="15.6" thickTop="1" thickBot="1" x14ac:dyDescent="0.35">
      <c r="A71" s="66" t="s">
        <v>37</v>
      </c>
      <c r="B71" s="32"/>
      <c r="C71" s="10"/>
      <c r="D71" s="32">
        <v>26.28</v>
      </c>
      <c r="E71" s="32">
        <v>26.38</v>
      </c>
      <c r="F71" s="5">
        <f t="shared" si="2"/>
        <v>9.9999999999997868E-2</v>
      </c>
      <c r="G71" s="5"/>
      <c r="H71" s="5"/>
      <c r="I71" s="5"/>
      <c r="J71" s="99">
        <f t="shared" si="1"/>
        <v>1.464411764705851</v>
      </c>
    </row>
    <row r="72" spans="1:10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1.86</v>
      </c>
      <c r="E75" s="32">
        <v>1.86</v>
      </c>
      <c r="F75" s="5">
        <f t="shared" si="2"/>
        <v>0</v>
      </c>
      <c r="G75" s="5"/>
      <c r="H75" s="5"/>
      <c r="I75" s="5"/>
      <c r="J75" s="99">
        <f t="shared" si="1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30.75</v>
      </c>
      <c r="E76" s="32">
        <v>31.02</v>
      </c>
      <c r="F76" s="5">
        <f t="shared" si="2"/>
        <v>0.26999999999999957</v>
      </c>
      <c r="G76" s="5"/>
      <c r="H76" s="5"/>
      <c r="I76" s="5"/>
      <c r="J76" s="99">
        <f t="shared" si="1"/>
        <v>3.9539117647058757</v>
      </c>
    </row>
    <row r="77" spans="1:10" ht="15.6" thickTop="1" thickBot="1" x14ac:dyDescent="0.35">
      <c r="A77" s="66" t="s">
        <v>114</v>
      </c>
      <c r="B77" s="32"/>
      <c r="C77" s="10"/>
      <c r="D77" s="32">
        <v>10.98</v>
      </c>
      <c r="E77" s="32">
        <v>10.98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6.52</v>
      </c>
      <c r="E80" s="32">
        <v>7.01</v>
      </c>
      <c r="F80" s="5">
        <f t="shared" si="2"/>
        <v>0.49000000000000021</v>
      </c>
      <c r="G80" s="5"/>
      <c r="H80" s="5"/>
      <c r="I80" s="5"/>
      <c r="J80" s="99">
        <f t="shared" si="1"/>
        <v>7.175617647058826</v>
      </c>
    </row>
    <row r="81" spans="1:11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2.34</v>
      </c>
      <c r="E82" s="32">
        <v>2.34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581.27094117647084</v>
      </c>
    </row>
    <row r="83" spans="1:11" x14ac:dyDescent="0.3">
      <c r="A83" s="68" t="s">
        <v>43</v>
      </c>
      <c r="B83" s="32"/>
      <c r="C83" s="10"/>
      <c r="D83" s="32">
        <v>412.67</v>
      </c>
      <c r="E83" s="32">
        <v>419.6</v>
      </c>
      <c r="F83" s="5">
        <f t="shared" si="2"/>
        <v>6.9300000000000068</v>
      </c>
      <c r="G83" s="5"/>
      <c r="H83" s="5"/>
      <c r="I83" s="5"/>
      <c r="J83" s="7">
        <f>+F83*H$5</f>
        <v>25.320816455696232</v>
      </c>
    </row>
    <row r="84" spans="1:11" x14ac:dyDescent="0.3">
      <c r="A84" s="68" t="s">
        <v>44</v>
      </c>
      <c r="B84" s="32"/>
      <c r="C84" s="10"/>
      <c r="D84" s="32">
        <v>404.63</v>
      </c>
      <c r="E84" s="32">
        <v>409.87</v>
      </c>
      <c r="F84" s="5">
        <f t="shared" si="2"/>
        <v>5.2400000000000091</v>
      </c>
      <c r="G84" s="33"/>
      <c r="H84" s="5"/>
      <c r="I84" s="5"/>
      <c r="J84" s="7">
        <f t="shared" ref="J84:J147" si="3">+F84*H$5</f>
        <v>19.145898734177251</v>
      </c>
    </row>
    <row r="85" spans="1:11" x14ac:dyDescent="0.3">
      <c r="A85" s="68" t="s">
        <v>118</v>
      </c>
      <c r="B85" s="32"/>
      <c r="C85" s="10"/>
      <c r="D85" s="32">
        <v>556.54999999999995</v>
      </c>
      <c r="E85" s="32">
        <v>567.5</v>
      </c>
      <c r="F85" s="5">
        <f t="shared" si="2"/>
        <v>10.950000000000045</v>
      </c>
      <c r="G85" s="33"/>
      <c r="H85" s="5"/>
      <c r="I85" s="5"/>
      <c r="J85" s="7">
        <f t="shared" si="3"/>
        <v>40.009082278481181</v>
      </c>
    </row>
    <row r="86" spans="1:11" x14ac:dyDescent="0.3">
      <c r="A86" s="68" t="s">
        <v>119</v>
      </c>
      <c r="B86" s="32"/>
      <c r="C86" s="10"/>
      <c r="D86" s="32">
        <v>167.86</v>
      </c>
      <c r="E86" s="32">
        <v>167.86</v>
      </c>
      <c r="F86" s="5">
        <f t="shared" si="2"/>
        <v>0</v>
      </c>
      <c r="G86" s="33"/>
      <c r="H86" s="5"/>
      <c r="I86" s="5"/>
      <c r="J86" s="7">
        <f t="shared" si="3"/>
        <v>0</v>
      </c>
    </row>
    <row r="87" spans="1:11" x14ac:dyDescent="0.3">
      <c r="A87" s="68" t="s">
        <v>45</v>
      </c>
      <c r="B87" s="32"/>
      <c r="C87" s="10"/>
      <c r="D87" s="32">
        <v>298.14</v>
      </c>
      <c r="E87" s="32">
        <v>300.31</v>
      </c>
      <c r="F87" s="5">
        <f t="shared" si="2"/>
        <v>2.1700000000000159</v>
      </c>
      <c r="G87" s="33"/>
      <c r="H87" s="5"/>
      <c r="I87" s="5"/>
      <c r="J87" s="7">
        <f t="shared" si="3"/>
        <v>7.9287405063291727</v>
      </c>
    </row>
    <row r="88" spans="1:11" x14ac:dyDescent="0.3">
      <c r="A88" s="68" t="s">
        <v>46</v>
      </c>
      <c r="B88" s="32"/>
      <c r="C88" s="10"/>
      <c r="D88" s="32">
        <v>498.35</v>
      </c>
      <c r="E88" s="32">
        <v>501.17</v>
      </c>
      <c r="F88" s="5">
        <f t="shared" si="2"/>
        <v>2.8199999999999932</v>
      </c>
      <c r="G88" s="33"/>
      <c r="H88" s="5"/>
      <c r="I88" s="5"/>
      <c r="J88" s="7">
        <f t="shared" si="3"/>
        <v>10.303708860759469</v>
      </c>
    </row>
    <row r="89" spans="1:11" x14ac:dyDescent="0.3">
      <c r="A89" s="68" t="s">
        <v>47</v>
      </c>
      <c r="B89" s="32"/>
      <c r="C89" s="10"/>
      <c r="D89" s="32">
        <v>200.96</v>
      </c>
      <c r="E89" s="32">
        <v>206.33</v>
      </c>
      <c r="F89" s="5">
        <f t="shared" si="2"/>
        <v>5.3700000000000045</v>
      </c>
      <c r="G89" s="33"/>
      <c r="H89" s="5"/>
      <c r="I89" s="5"/>
      <c r="J89" s="7">
        <f t="shared" si="3"/>
        <v>19.620892405063309</v>
      </c>
    </row>
    <row r="90" spans="1:11" x14ac:dyDescent="0.3">
      <c r="A90" s="68" t="s">
        <v>48</v>
      </c>
      <c r="B90" s="32"/>
      <c r="C90" s="10"/>
      <c r="D90" s="32">
        <v>477.64</v>
      </c>
      <c r="E90" s="32">
        <v>480.32</v>
      </c>
      <c r="F90" s="5">
        <f t="shared" si="2"/>
        <v>2.6800000000000068</v>
      </c>
      <c r="G90" s="33"/>
      <c r="H90" s="5"/>
      <c r="I90" s="5"/>
      <c r="J90" s="7">
        <f t="shared" si="3"/>
        <v>9.7921772151898985</v>
      </c>
    </row>
    <row r="91" spans="1:11" x14ac:dyDescent="0.3">
      <c r="A91" s="68" t="s">
        <v>49</v>
      </c>
      <c r="B91" s="32"/>
      <c r="C91" s="10"/>
      <c r="D91" s="32">
        <v>611.29</v>
      </c>
      <c r="E91" s="32">
        <v>618.88</v>
      </c>
      <c r="F91" s="5">
        <f t="shared" si="2"/>
        <v>7.5900000000000318</v>
      </c>
      <c r="G91" s="33"/>
      <c r="H91" s="5"/>
      <c r="I91" s="5"/>
      <c r="J91" s="7">
        <f t="shared" si="3"/>
        <v>27.732322784810247</v>
      </c>
    </row>
    <row r="92" spans="1:11" x14ac:dyDescent="0.3">
      <c r="A92" s="68" t="s">
        <v>50</v>
      </c>
      <c r="B92" s="32"/>
      <c r="C92" s="10"/>
      <c r="D92" s="32">
        <v>800.26</v>
      </c>
      <c r="E92" s="32">
        <v>814.99</v>
      </c>
      <c r="F92" s="5">
        <f t="shared" si="2"/>
        <v>14.730000000000018</v>
      </c>
      <c r="G92" s="33"/>
      <c r="H92" s="5"/>
      <c r="I92" s="5"/>
      <c r="J92" s="7">
        <f t="shared" si="3"/>
        <v>53.820436708860832</v>
      </c>
    </row>
    <row r="93" spans="1:11" x14ac:dyDescent="0.3">
      <c r="A93" s="68" t="s">
        <v>51</v>
      </c>
      <c r="B93" s="32"/>
      <c r="C93" s="10"/>
      <c r="D93" s="32">
        <v>310.8</v>
      </c>
      <c r="E93" s="32">
        <v>315.55</v>
      </c>
      <c r="F93" s="5">
        <f t="shared" si="2"/>
        <v>4.75</v>
      </c>
      <c r="G93" s="33"/>
      <c r="H93" s="5"/>
      <c r="I93" s="5"/>
      <c r="J93" s="7">
        <f t="shared" si="3"/>
        <v>17.355537974683546</v>
      </c>
    </row>
    <row r="94" spans="1:11" x14ac:dyDescent="0.3">
      <c r="A94" s="68" t="s">
        <v>52</v>
      </c>
      <c r="B94" s="32"/>
      <c r="C94" s="10"/>
      <c r="D94" s="32">
        <v>245.19</v>
      </c>
      <c r="E94" s="32">
        <v>248.87</v>
      </c>
      <c r="F94" s="5">
        <f t="shared" si="2"/>
        <v>3.6800000000000068</v>
      </c>
      <c r="G94" s="33"/>
      <c r="H94" s="5"/>
      <c r="I94" s="5"/>
      <c r="J94" s="7">
        <f t="shared" si="3"/>
        <v>13.44597468354433</v>
      </c>
    </row>
    <row r="95" spans="1:11" x14ac:dyDescent="0.3">
      <c r="A95" s="68" t="s">
        <v>120</v>
      </c>
      <c r="B95" s="32"/>
      <c r="C95" s="10"/>
      <c r="D95" s="32">
        <v>967.56</v>
      </c>
      <c r="E95" s="32">
        <v>982.39</v>
      </c>
      <c r="F95" s="5">
        <f t="shared" si="2"/>
        <v>14.830000000000041</v>
      </c>
      <c r="G95" s="33"/>
      <c r="H95" s="5"/>
      <c r="I95" s="5"/>
      <c r="J95" s="7">
        <f t="shared" si="3"/>
        <v>54.185816455696354</v>
      </c>
    </row>
    <row r="96" spans="1:11" x14ac:dyDescent="0.3">
      <c r="A96" s="68" t="s">
        <v>53</v>
      </c>
      <c r="B96" s="32"/>
      <c r="C96" s="10"/>
      <c r="D96" s="32">
        <v>398.17</v>
      </c>
      <c r="E96" s="32">
        <v>402.66</v>
      </c>
      <c r="F96" s="5">
        <f t="shared" si="2"/>
        <v>4.4900000000000091</v>
      </c>
      <c r="G96" s="33"/>
      <c r="H96" s="5"/>
      <c r="I96" s="5"/>
      <c r="J96" s="7">
        <f t="shared" si="3"/>
        <v>16.405550632911428</v>
      </c>
    </row>
    <row r="97" spans="1:10" x14ac:dyDescent="0.3">
      <c r="A97" s="68" t="s">
        <v>121</v>
      </c>
      <c r="B97" s="32"/>
      <c r="C97" s="10"/>
      <c r="D97" s="32">
        <v>242.63</v>
      </c>
      <c r="E97" s="32">
        <v>245.02</v>
      </c>
      <c r="F97" s="5">
        <f t="shared" ref="F97:F151" si="4">+E97-D97</f>
        <v>2.3900000000000148</v>
      </c>
      <c r="G97" s="33"/>
      <c r="H97" s="5"/>
      <c r="I97" s="5"/>
      <c r="J97" s="7">
        <f t="shared" si="3"/>
        <v>8.7325759493671438</v>
      </c>
    </row>
    <row r="98" spans="1:10" x14ac:dyDescent="0.3">
      <c r="A98" s="68" t="s">
        <v>54</v>
      </c>
      <c r="B98" s="32"/>
      <c r="C98" s="10"/>
      <c r="D98" s="32">
        <v>237.34</v>
      </c>
      <c r="E98" s="32">
        <v>240.53</v>
      </c>
      <c r="F98" s="5">
        <f t="shared" si="4"/>
        <v>3.1899999999999977</v>
      </c>
      <c r="G98" s="33"/>
      <c r="H98" s="5"/>
      <c r="I98" s="5"/>
      <c r="J98" s="7">
        <f t="shared" si="3"/>
        <v>11.655613924050625</v>
      </c>
    </row>
    <row r="99" spans="1:10" x14ac:dyDescent="0.3">
      <c r="A99" s="68" t="s">
        <v>55</v>
      </c>
      <c r="B99" s="32"/>
      <c r="C99" s="10"/>
      <c r="D99" s="32">
        <v>349.01</v>
      </c>
      <c r="E99" s="32">
        <v>355.58</v>
      </c>
      <c r="F99" s="5">
        <f t="shared" si="4"/>
        <v>6.5699999999999932</v>
      </c>
      <c r="G99" s="33"/>
      <c r="H99" s="5"/>
      <c r="I99" s="5"/>
      <c r="J99" s="7">
        <f t="shared" si="3"/>
        <v>24.005449367088584</v>
      </c>
    </row>
    <row r="100" spans="1:10" x14ac:dyDescent="0.3">
      <c r="A100" s="68" t="s">
        <v>122</v>
      </c>
      <c r="B100" s="32"/>
      <c r="C100" s="10"/>
      <c r="D100" s="32">
        <v>646.52</v>
      </c>
      <c r="E100" s="32">
        <v>665.91</v>
      </c>
      <c r="F100" s="5">
        <f t="shared" si="4"/>
        <v>19.389999999999986</v>
      </c>
      <c r="G100" s="33"/>
      <c r="H100" s="5"/>
      <c r="I100" s="5"/>
      <c r="J100" s="7">
        <f t="shared" si="3"/>
        <v>70.847132911392364</v>
      </c>
    </row>
    <row r="101" spans="1:10" x14ac:dyDescent="0.3">
      <c r="A101" s="68" t="s">
        <v>56</v>
      </c>
      <c r="B101" s="32"/>
      <c r="C101" s="10"/>
      <c r="D101" s="32">
        <v>363.86</v>
      </c>
      <c r="E101" s="32">
        <v>369.24</v>
      </c>
      <c r="F101" s="5">
        <f t="shared" si="4"/>
        <v>5.3799999999999955</v>
      </c>
      <c r="G101" s="33"/>
      <c r="H101" s="5"/>
      <c r="I101" s="5"/>
      <c r="J101" s="7">
        <f t="shared" si="3"/>
        <v>19.65743037974682</v>
      </c>
    </row>
    <row r="102" spans="1:10" x14ac:dyDescent="0.3">
      <c r="A102" s="66" t="s">
        <v>57</v>
      </c>
      <c r="B102" s="32"/>
      <c r="C102" s="10"/>
      <c r="D102" s="32">
        <v>516.45000000000005</v>
      </c>
      <c r="E102" s="32">
        <v>521.67999999999995</v>
      </c>
      <c r="F102" s="5">
        <f t="shared" si="4"/>
        <v>5.2299999999999045</v>
      </c>
      <c r="G102" s="33"/>
      <c r="H102" s="5"/>
      <c r="I102" s="5"/>
      <c r="J102" s="7">
        <f t="shared" si="3"/>
        <v>19.109360759493324</v>
      </c>
    </row>
    <row r="103" spans="1:10" x14ac:dyDescent="0.3">
      <c r="A103" s="66" t="s">
        <v>58</v>
      </c>
      <c r="B103" s="32"/>
      <c r="C103" s="10"/>
      <c r="D103" s="32">
        <v>7.34</v>
      </c>
      <c r="E103" s="32">
        <v>7.34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0" x14ac:dyDescent="0.3">
      <c r="A104" s="68" t="s">
        <v>59</v>
      </c>
      <c r="B104" s="32"/>
      <c r="C104" s="10"/>
      <c r="D104" s="32">
        <v>1368.56</v>
      </c>
      <c r="E104" s="32">
        <v>1386.21</v>
      </c>
      <c r="F104" s="5">
        <f t="shared" si="4"/>
        <v>17.650000000000091</v>
      </c>
      <c r="G104" s="33"/>
      <c r="H104" s="5"/>
      <c r="I104" s="5"/>
      <c r="J104" s="7">
        <f t="shared" si="3"/>
        <v>64.489525316456039</v>
      </c>
    </row>
    <row r="105" spans="1:10" x14ac:dyDescent="0.3">
      <c r="A105" s="68" t="s">
        <v>60</v>
      </c>
      <c r="B105" s="32"/>
      <c r="C105" s="10"/>
      <c r="D105" s="32">
        <v>283.72000000000003</v>
      </c>
      <c r="E105" s="32">
        <v>292.01</v>
      </c>
      <c r="F105" s="5">
        <f t="shared" si="4"/>
        <v>8.2899999999999636</v>
      </c>
      <c r="G105" s="33"/>
      <c r="H105" s="5"/>
      <c r="I105" s="5"/>
      <c r="J105" s="7">
        <f t="shared" si="3"/>
        <v>30.2899810126581</v>
      </c>
    </row>
    <row r="106" spans="1:10" x14ac:dyDescent="0.3">
      <c r="A106" s="68" t="s">
        <v>61</v>
      </c>
      <c r="B106" s="32"/>
      <c r="C106" s="10"/>
      <c r="D106" s="32">
        <v>329.43</v>
      </c>
      <c r="E106" s="32">
        <v>336.31</v>
      </c>
      <c r="F106" s="5">
        <f t="shared" si="4"/>
        <v>6.8799999999999955</v>
      </c>
      <c r="G106" s="33"/>
      <c r="H106" s="5"/>
      <c r="I106" s="5"/>
      <c r="J106" s="7">
        <f t="shared" si="3"/>
        <v>25.138126582278467</v>
      </c>
    </row>
    <row r="107" spans="1:10" x14ac:dyDescent="0.3">
      <c r="A107" s="68" t="s">
        <v>62</v>
      </c>
      <c r="B107" s="32"/>
      <c r="C107" s="10"/>
      <c r="D107" s="32">
        <v>923.23</v>
      </c>
      <c r="E107" s="32">
        <v>941.56</v>
      </c>
      <c r="F107" s="5">
        <f t="shared" si="4"/>
        <v>18.329999999999927</v>
      </c>
      <c r="G107" s="33"/>
      <c r="H107" s="5"/>
      <c r="I107" s="5"/>
      <c r="J107" s="7">
        <f t="shared" si="3"/>
        <v>66.974107594936456</v>
      </c>
    </row>
    <row r="108" spans="1:10" x14ac:dyDescent="0.3">
      <c r="A108" s="68" t="s">
        <v>63</v>
      </c>
      <c r="B108" s="32"/>
      <c r="C108" s="10"/>
      <c r="D108" s="32">
        <v>488.66</v>
      </c>
      <c r="E108" s="32">
        <v>495.38</v>
      </c>
      <c r="F108" s="5">
        <f t="shared" si="4"/>
        <v>6.7199999999999704</v>
      </c>
      <c r="G108" s="33"/>
      <c r="H108" s="5"/>
      <c r="I108" s="5"/>
      <c r="J108" s="7">
        <f t="shared" si="3"/>
        <v>24.553518987341668</v>
      </c>
    </row>
    <row r="109" spans="1:10" x14ac:dyDescent="0.3">
      <c r="A109" s="68" t="s">
        <v>123</v>
      </c>
      <c r="B109" s="32"/>
      <c r="C109" s="10"/>
      <c r="D109" s="32">
        <v>396.64</v>
      </c>
      <c r="E109" s="32">
        <v>407.44</v>
      </c>
      <c r="F109" s="5">
        <f t="shared" si="4"/>
        <v>10.800000000000011</v>
      </c>
      <c r="G109" s="33"/>
      <c r="H109" s="5"/>
      <c r="I109" s="5"/>
      <c r="J109" s="7">
        <f t="shared" si="3"/>
        <v>39.461012658227894</v>
      </c>
    </row>
    <row r="110" spans="1:10" x14ac:dyDescent="0.3">
      <c r="A110" s="68" t="s">
        <v>64</v>
      </c>
      <c r="B110" s="32"/>
      <c r="C110" s="10"/>
      <c r="D110" s="32">
        <v>271.43</v>
      </c>
      <c r="E110" s="32">
        <v>278.52999999999997</v>
      </c>
      <c r="F110" s="5">
        <f t="shared" si="4"/>
        <v>7.0999999999999659</v>
      </c>
      <c r="G110" s="33"/>
      <c r="H110" s="5"/>
      <c r="I110" s="5"/>
      <c r="J110" s="7">
        <f t="shared" si="3"/>
        <v>25.941962025316332</v>
      </c>
    </row>
    <row r="111" spans="1:10" x14ac:dyDescent="0.3">
      <c r="A111" s="68" t="s">
        <v>65</v>
      </c>
      <c r="B111" s="32"/>
      <c r="C111" s="10"/>
      <c r="D111" s="32">
        <v>525.86</v>
      </c>
      <c r="E111" s="32">
        <v>525.86</v>
      </c>
      <c r="F111" s="5">
        <f t="shared" si="4"/>
        <v>0</v>
      </c>
      <c r="G111" s="33"/>
      <c r="H111" s="5"/>
      <c r="I111" s="5"/>
      <c r="J111" s="7">
        <f t="shared" si="3"/>
        <v>0</v>
      </c>
    </row>
    <row r="112" spans="1:10" x14ac:dyDescent="0.3">
      <c r="A112" s="68" t="s">
        <v>66</v>
      </c>
      <c r="B112" s="32"/>
      <c r="C112" s="10"/>
      <c r="D112" s="32">
        <v>256.83</v>
      </c>
      <c r="E112" s="32">
        <v>265.67</v>
      </c>
      <c r="F112" s="5">
        <f t="shared" si="4"/>
        <v>8.8400000000000318</v>
      </c>
      <c r="G112" s="33"/>
      <c r="H112" s="5"/>
      <c r="I112" s="5"/>
      <c r="J112" s="7">
        <f t="shared" si="3"/>
        <v>32.299569620253287</v>
      </c>
    </row>
    <row r="113" spans="1:10" x14ac:dyDescent="0.3">
      <c r="A113" s="68" t="s">
        <v>124</v>
      </c>
      <c r="B113" s="32"/>
      <c r="C113" s="10"/>
      <c r="D113" s="32">
        <v>127.54</v>
      </c>
      <c r="E113" s="32">
        <v>128.35</v>
      </c>
      <c r="F113" s="5">
        <f t="shared" si="4"/>
        <v>0.80999999999998806</v>
      </c>
      <c r="G113" s="33"/>
      <c r="H113" s="5"/>
      <c r="I113" s="5"/>
      <c r="J113" s="7">
        <f t="shared" si="3"/>
        <v>2.9595759493670455</v>
      </c>
    </row>
    <row r="114" spans="1:10" x14ac:dyDescent="0.3">
      <c r="A114" s="68" t="s">
        <v>67</v>
      </c>
      <c r="B114" s="32"/>
      <c r="C114" s="10"/>
      <c r="D114" s="32">
        <v>269.39</v>
      </c>
      <c r="E114" s="32">
        <v>275.24</v>
      </c>
      <c r="F114" s="5">
        <f t="shared" si="4"/>
        <v>5.8500000000000227</v>
      </c>
      <c r="G114" s="33"/>
      <c r="H114" s="5"/>
      <c r="I114" s="5"/>
      <c r="J114" s="7">
        <f t="shared" si="3"/>
        <v>21.374715189873502</v>
      </c>
    </row>
    <row r="115" spans="1:10" x14ac:dyDescent="0.3">
      <c r="A115" s="51" t="s">
        <v>68</v>
      </c>
      <c r="B115" s="32"/>
      <c r="C115" s="51"/>
      <c r="D115" s="9">
        <v>445.6</v>
      </c>
      <c r="E115" s="9">
        <v>455.98</v>
      </c>
      <c r="F115" s="5">
        <f t="shared" si="4"/>
        <v>10.379999999999995</v>
      </c>
      <c r="G115" s="33"/>
      <c r="H115" s="5"/>
      <c r="I115" s="5"/>
      <c r="J115" s="7">
        <f t="shared" si="3"/>
        <v>37.926417721518973</v>
      </c>
    </row>
    <row r="116" spans="1:10" x14ac:dyDescent="0.3">
      <c r="A116" s="68" t="s">
        <v>125</v>
      </c>
      <c r="B116" s="32"/>
      <c r="C116" s="10"/>
      <c r="D116" s="32">
        <v>570.5</v>
      </c>
      <c r="E116" s="32">
        <v>577.39</v>
      </c>
      <c r="F116" s="5">
        <f t="shared" si="4"/>
        <v>6.8899999999999864</v>
      </c>
      <c r="G116" s="33"/>
      <c r="H116" s="5"/>
      <c r="I116" s="5"/>
      <c r="J116" s="7">
        <f t="shared" si="3"/>
        <v>25.174664556961979</v>
      </c>
    </row>
    <row r="117" spans="1:10" x14ac:dyDescent="0.3">
      <c r="A117" s="68" t="s">
        <v>126</v>
      </c>
      <c r="B117" s="9"/>
      <c r="C117" s="10"/>
      <c r="D117" s="32">
        <v>230.72</v>
      </c>
      <c r="E117" s="32">
        <v>235.55</v>
      </c>
      <c r="F117" s="5">
        <f t="shared" si="4"/>
        <v>4.8300000000000125</v>
      </c>
      <c r="G117" s="33"/>
      <c r="H117" s="5"/>
      <c r="I117" s="5"/>
      <c r="J117" s="7">
        <f t="shared" si="3"/>
        <v>17.647841772151946</v>
      </c>
    </row>
    <row r="118" spans="1:10" x14ac:dyDescent="0.3">
      <c r="A118" s="68" t="s">
        <v>69</v>
      </c>
      <c r="B118" s="32"/>
      <c r="C118" s="10"/>
      <c r="D118" s="32">
        <v>241.96</v>
      </c>
      <c r="E118" s="32">
        <v>246.99</v>
      </c>
      <c r="F118" s="5">
        <f t="shared" si="4"/>
        <v>5.0300000000000011</v>
      </c>
      <c r="G118" s="33"/>
      <c r="H118" s="5"/>
      <c r="I118" s="5"/>
      <c r="J118" s="7">
        <f t="shared" si="3"/>
        <v>18.378601265822791</v>
      </c>
    </row>
    <row r="119" spans="1:10" x14ac:dyDescent="0.3">
      <c r="A119" s="68" t="s">
        <v>127</v>
      </c>
      <c r="B119" s="32"/>
      <c r="C119" s="10"/>
      <c r="D119" s="32">
        <v>567.48</v>
      </c>
      <c r="E119" s="32">
        <v>571.83000000000004</v>
      </c>
      <c r="F119" s="5">
        <f t="shared" si="4"/>
        <v>4.3500000000000227</v>
      </c>
      <c r="G119" s="33"/>
      <c r="H119" s="5"/>
      <c r="I119" s="5"/>
      <c r="J119" s="7">
        <f t="shared" si="3"/>
        <v>15.894018987341857</v>
      </c>
    </row>
    <row r="120" spans="1:10" x14ac:dyDescent="0.3">
      <c r="A120" s="68" t="s">
        <v>128</v>
      </c>
      <c r="B120" s="32"/>
      <c r="C120" s="10"/>
      <c r="D120" s="32">
        <v>547.22</v>
      </c>
      <c r="E120" s="32">
        <v>552.86</v>
      </c>
      <c r="F120" s="5">
        <f t="shared" si="4"/>
        <v>5.6399999999999864</v>
      </c>
      <c r="G120" s="33"/>
      <c r="H120" s="5"/>
      <c r="I120" s="5"/>
      <c r="J120" s="7">
        <f t="shared" si="3"/>
        <v>20.607417721518939</v>
      </c>
    </row>
    <row r="121" spans="1:10" x14ac:dyDescent="0.3">
      <c r="A121" s="68" t="s">
        <v>129</v>
      </c>
      <c r="B121" s="32"/>
      <c r="C121" s="10"/>
      <c r="D121" s="32">
        <v>331.98</v>
      </c>
      <c r="E121" s="32">
        <v>336.17</v>
      </c>
      <c r="F121" s="5">
        <f t="shared" si="4"/>
        <v>4.1899999999999977</v>
      </c>
      <c r="G121" s="33"/>
      <c r="H121" s="5"/>
      <c r="I121" s="5"/>
      <c r="J121" s="7">
        <f t="shared" si="3"/>
        <v>15.309411392405057</v>
      </c>
    </row>
    <row r="122" spans="1:10" x14ac:dyDescent="0.3">
      <c r="A122" s="68" t="s">
        <v>70</v>
      </c>
      <c r="B122" s="32"/>
      <c r="C122" s="10"/>
      <c r="D122" s="32">
        <v>155.91</v>
      </c>
      <c r="E122" s="32">
        <v>157.02000000000001</v>
      </c>
      <c r="F122" s="5">
        <f t="shared" si="4"/>
        <v>1.1100000000000136</v>
      </c>
      <c r="G122" s="33"/>
      <c r="H122" s="5"/>
      <c r="I122" s="5"/>
      <c r="J122" s="7">
        <f t="shared" si="3"/>
        <v>4.0557151898734682</v>
      </c>
    </row>
    <row r="123" spans="1:10" x14ac:dyDescent="0.3">
      <c r="A123" s="68" t="s">
        <v>71</v>
      </c>
      <c r="B123" s="32"/>
      <c r="C123" s="10"/>
      <c r="D123" s="32">
        <v>424.42</v>
      </c>
      <c r="E123" s="32">
        <v>424.42</v>
      </c>
      <c r="F123" s="5">
        <f t="shared" si="4"/>
        <v>0</v>
      </c>
      <c r="G123" s="33"/>
      <c r="H123" s="5"/>
      <c r="I123" s="5"/>
      <c r="J123" s="7">
        <f t="shared" si="3"/>
        <v>0</v>
      </c>
    </row>
    <row r="124" spans="1:10" x14ac:dyDescent="0.3">
      <c r="A124" s="68" t="s">
        <v>130</v>
      </c>
      <c r="B124" s="32"/>
      <c r="C124" s="10"/>
      <c r="D124" s="32">
        <v>220.45</v>
      </c>
      <c r="E124" s="32">
        <v>226.34</v>
      </c>
      <c r="F124" s="5">
        <f t="shared" si="4"/>
        <v>5.8900000000000148</v>
      </c>
      <c r="G124" s="33"/>
      <c r="H124" s="5"/>
      <c r="I124" s="5"/>
      <c r="J124" s="7">
        <f t="shared" si="3"/>
        <v>21.520867088607652</v>
      </c>
    </row>
    <row r="125" spans="1:10" x14ac:dyDescent="0.3">
      <c r="A125" s="68" t="s">
        <v>131</v>
      </c>
      <c r="B125" s="32"/>
      <c r="C125" s="10"/>
      <c r="D125" s="32">
        <v>120.85</v>
      </c>
      <c r="E125" s="32">
        <v>124.11</v>
      </c>
      <c r="F125" s="5">
        <f t="shared" si="4"/>
        <v>3.2600000000000051</v>
      </c>
      <c r="G125" s="33"/>
      <c r="H125" s="5"/>
      <c r="I125" s="5"/>
      <c r="J125" s="7">
        <f t="shared" si="3"/>
        <v>11.911379746835463</v>
      </c>
    </row>
    <row r="126" spans="1:10" x14ac:dyDescent="0.3">
      <c r="A126" s="68" t="s">
        <v>72</v>
      </c>
      <c r="B126" s="32"/>
      <c r="C126" s="10"/>
      <c r="D126" s="32">
        <v>150.9</v>
      </c>
      <c r="E126" s="32">
        <v>151.63</v>
      </c>
      <c r="F126" s="5">
        <f t="shared" si="4"/>
        <v>0.72999999999998977</v>
      </c>
      <c r="G126" s="33"/>
      <c r="H126" s="5"/>
      <c r="I126" s="5"/>
      <c r="J126" s="7">
        <f t="shared" si="3"/>
        <v>2.6672721518986973</v>
      </c>
    </row>
    <row r="127" spans="1:10" x14ac:dyDescent="0.3">
      <c r="A127" s="68" t="s">
        <v>73</v>
      </c>
      <c r="B127" s="32"/>
      <c r="C127" s="10"/>
      <c r="D127" s="32">
        <v>774.96</v>
      </c>
      <c r="E127" s="32">
        <v>785.23</v>
      </c>
      <c r="F127" s="5">
        <f t="shared" si="4"/>
        <v>10.269999999999982</v>
      </c>
      <c r="G127" s="33"/>
      <c r="H127" s="5"/>
      <c r="I127" s="5"/>
      <c r="J127" s="7">
        <f t="shared" si="3"/>
        <v>37.524499999999939</v>
      </c>
    </row>
    <row r="128" spans="1:10" x14ac:dyDescent="0.3">
      <c r="A128" s="68" t="s">
        <v>74</v>
      </c>
      <c r="B128" s="32"/>
      <c r="C128" s="10"/>
      <c r="D128" s="32">
        <v>442.03</v>
      </c>
      <c r="E128" s="32">
        <v>442.21</v>
      </c>
      <c r="F128" s="5">
        <f t="shared" si="4"/>
        <v>0.18000000000000682</v>
      </c>
      <c r="G128" s="33"/>
      <c r="H128" s="5"/>
      <c r="I128" s="5"/>
      <c r="J128" s="7">
        <f t="shared" si="3"/>
        <v>0.65768354430382248</v>
      </c>
    </row>
    <row r="129" spans="1:10" x14ac:dyDescent="0.3">
      <c r="A129" s="68" t="s">
        <v>132</v>
      </c>
      <c r="B129" s="32"/>
      <c r="C129" s="10"/>
      <c r="D129" s="32">
        <v>132.28</v>
      </c>
      <c r="E129" s="32">
        <v>132.61000000000001</v>
      </c>
      <c r="F129" s="5">
        <f t="shared" si="4"/>
        <v>0.33000000000001251</v>
      </c>
      <c r="G129" s="33"/>
      <c r="H129" s="5"/>
      <c r="I129" s="5"/>
      <c r="J129" s="7">
        <f t="shared" si="3"/>
        <v>1.2057531645570079</v>
      </c>
    </row>
    <row r="130" spans="1:10" x14ac:dyDescent="0.3">
      <c r="A130" s="68" t="s">
        <v>133</v>
      </c>
      <c r="B130" s="32"/>
      <c r="C130" s="10"/>
      <c r="D130" s="32">
        <v>209.87</v>
      </c>
      <c r="E130" s="32">
        <v>209.87</v>
      </c>
      <c r="F130" s="5">
        <f t="shared" si="4"/>
        <v>0</v>
      </c>
      <c r="G130" s="33"/>
      <c r="H130" s="5"/>
      <c r="I130" s="5"/>
      <c r="J130" s="7">
        <f t="shared" si="3"/>
        <v>0</v>
      </c>
    </row>
    <row r="131" spans="1:10" x14ac:dyDescent="0.3">
      <c r="A131" s="68" t="s">
        <v>75</v>
      </c>
      <c r="B131" s="32"/>
      <c r="C131" s="10"/>
      <c r="D131" s="32">
        <v>282.35000000000002</v>
      </c>
      <c r="E131" s="32">
        <v>289.75</v>
      </c>
      <c r="F131" s="5">
        <f t="shared" si="4"/>
        <v>7.3999999999999773</v>
      </c>
      <c r="G131" s="33"/>
      <c r="H131" s="5"/>
      <c r="I131" s="5"/>
      <c r="J131" s="7">
        <f t="shared" si="3"/>
        <v>27.038101265822704</v>
      </c>
    </row>
    <row r="132" spans="1:10" x14ac:dyDescent="0.3">
      <c r="A132" s="68" t="s">
        <v>134</v>
      </c>
      <c r="B132" s="32"/>
      <c r="C132" s="10"/>
      <c r="D132" s="32">
        <v>340.8</v>
      </c>
      <c r="E132" s="32">
        <v>346.13</v>
      </c>
      <c r="F132" s="5">
        <f t="shared" si="4"/>
        <v>5.3299999999999841</v>
      </c>
      <c r="G132" s="33"/>
      <c r="H132" s="5"/>
      <c r="I132" s="5"/>
      <c r="J132" s="7">
        <f t="shared" si="3"/>
        <v>19.474740506329059</v>
      </c>
    </row>
    <row r="133" spans="1:10" x14ac:dyDescent="0.3">
      <c r="A133" s="68" t="s">
        <v>135</v>
      </c>
      <c r="B133" s="32"/>
      <c r="C133" s="10"/>
      <c r="D133" s="32">
        <v>308.89999999999998</v>
      </c>
      <c r="E133" s="32">
        <v>311.20999999999998</v>
      </c>
      <c r="F133" s="5">
        <f t="shared" si="4"/>
        <v>2.3100000000000023</v>
      </c>
      <c r="G133" s="33"/>
      <c r="H133" s="5"/>
      <c r="I133" s="5"/>
      <c r="J133" s="7">
        <f t="shared" si="3"/>
        <v>8.4402721518987427</v>
      </c>
    </row>
    <row r="134" spans="1:10" x14ac:dyDescent="0.3">
      <c r="A134" s="68" t="s">
        <v>76</v>
      </c>
      <c r="B134" s="32"/>
      <c r="C134" s="10"/>
      <c r="D134" s="32">
        <v>99.45</v>
      </c>
      <c r="E134" s="32">
        <v>100.22</v>
      </c>
      <c r="F134" s="5">
        <f t="shared" si="4"/>
        <v>0.76999999999999602</v>
      </c>
      <c r="G134" s="33"/>
      <c r="H134" s="5"/>
      <c r="I134" s="5"/>
      <c r="J134" s="7">
        <f t="shared" si="3"/>
        <v>2.8134240506328974</v>
      </c>
    </row>
    <row r="135" spans="1:10" x14ac:dyDescent="0.3">
      <c r="A135" s="68" t="s">
        <v>136</v>
      </c>
      <c r="B135" s="32"/>
      <c r="C135" s="10"/>
      <c r="D135" s="32">
        <v>610.29</v>
      </c>
      <c r="E135" s="32">
        <v>618.55999999999995</v>
      </c>
      <c r="F135" s="5">
        <f t="shared" si="4"/>
        <v>8.2699999999999818</v>
      </c>
      <c r="G135" s="33"/>
      <c r="H135" s="5"/>
      <c r="I135" s="5"/>
      <c r="J135" s="7">
        <f t="shared" si="3"/>
        <v>30.216905063291076</v>
      </c>
    </row>
    <row r="136" spans="1:10" x14ac:dyDescent="0.3">
      <c r="A136" s="68" t="s">
        <v>137</v>
      </c>
      <c r="B136" s="32"/>
      <c r="C136" s="10"/>
      <c r="D136" s="32">
        <v>232.41</v>
      </c>
      <c r="E136" s="32">
        <v>233.9</v>
      </c>
      <c r="F136" s="5">
        <f t="shared" si="4"/>
        <v>1.4900000000000091</v>
      </c>
      <c r="G136" s="33"/>
      <c r="H136" s="5"/>
      <c r="I136" s="5"/>
      <c r="J136" s="7">
        <f t="shared" si="3"/>
        <v>5.4441582278481349</v>
      </c>
    </row>
    <row r="137" spans="1:10" x14ac:dyDescent="0.3">
      <c r="A137" s="68" t="s">
        <v>77</v>
      </c>
      <c r="B137" s="32"/>
      <c r="C137" s="10"/>
      <c r="D137" s="32">
        <v>376.45</v>
      </c>
      <c r="E137" s="32">
        <v>376.45</v>
      </c>
      <c r="F137" s="5">
        <f t="shared" si="4"/>
        <v>0</v>
      </c>
      <c r="G137" s="33"/>
      <c r="H137" s="5"/>
      <c r="I137" s="5"/>
      <c r="J137" s="7">
        <f t="shared" si="3"/>
        <v>0</v>
      </c>
    </row>
    <row r="138" spans="1:10" x14ac:dyDescent="0.3">
      <c r="A138" s="68" t="s">
        <v>138</v>
      </c>
      <c r="B138" s="32"/>
      <c r="C138" s="10"/>
      <c r="D138" s="32">
        <v>540.41</v>
      </c>
      <c r="E138" s="32">
        <v>547.35</v>
      </c>
      <c r="F138" s="5">
        <f t="shared" si="4"/>
        <v>6.9400000000000546</v>
      </c>
      <c r="G138" s="33"/>
      <c r="H138" s="5"/>
      <c r="I138" s="5"/>
      <c r="J138" s="7">
        <f t="shared" si="3"/>
        <v>25.357354430379949</v>
      </c>
    </row>
    <row r="139" spans="1:10" x14ac:dyDescent="0.3">
      <c r="A139" s="68" t="s">
        <v>78</v>
      </c>
      <c r="B139" s="32"/>
      <c r="C139" s="10"/>
      <c r="D139" s="32">
        <v>661.29</v>
      </c>
      <c r="E139" s="32">
        <v>671.11</v>
      </c>
      <c r="F139" s="5">
        <f t="shared" si="4"/>
        <v>9.82000000000005</v>
      </c>
      <c r="G139" s="33"/>
      <c r="H139" s="5"/>
      <c r="I139" s="5"/>
      <c r="J139" s="7">
        <f t="shared" si="3"/>
        <v>35.88029113924069</v>
      </c>
    </row>
    <row r="140" spans="1:10" x14ac:dyDescent="0.3">
      <c r="A140" s="68" t="s">
        <v>79</v>
      </c>
      <c r="B140" s="32"/>
      <c r="C140" s="10"/>
      <c r="D140" s="32">
        <v>259.58999999999997</v>
      </c>
      <c r="E140" s="32">
        <v>264.35000000000002</v>
      </c>
      <c r="F140" s="5">
        <f t="shared" si="4"/>
        <v>4.7600000000000477</v>
      </c>
      <c r="G140" s="33"/>
      <c r="H140" s="5"/>
      <c r="I140" s="5"/>
      <c r="J140" s="7">
        <f t="shared" si="3"/>
        <v>17.392075949367264</v>
      </c>
    </row>
    <row r="141" spans="1:10" x14ac:dyDescent="0.3">
      <c r="A141" s="68" t="s">
        <v>80</v>
      </c>
      <c r="B141" s="32"/>
      <c r="C141" s="10"/>
      <c r="D141" s="32">
        <v>308.75</v>
      </c>
      <c r="E141" s="32">
        <v>315.19</v>
      </c>
      <c r="F141" s="5">
        <f t="shared" si="4"/>
        <v>6.4399999999999977</v>
      </c>
      <c r="G141" s="33"/>
      <c r="H141" s="5"/>
      <c r="I141" s="5"/>
      <c r="J141" s="7">
        <f t="shared" si="3"/>
        <v>23.530455696202527</v>
      </c>
    </row>
    <row r="142" spans="1:10" x14ac:dyDescent="0.3">
      <c r="A142" s="68" t="s">
        <v>81</v>
      </c>
      <c r="B142" s="32"/>
      <c r="C142" s="10"/>
      <c r="D142" s="32">
        <v>222.95</v>
      </c>
      <c r="E142" s="32">
        <v>225.87</v>
      </c>
      <c r="F142" s="5">
        <f t="shared" si="4"/>
        <v>2.9200000000000159</v>
      </c>
      <c r="G142" s="33"/>
      <c r="H142" s="5"/>
      <c r="I142" s="5"/>
      <c r="J142" s="7">
        <f t="shared" si="3"/>
        <v>10.669088607594995</v>
      </c>
    </row>
    <row r="143" spans="1:10" x14ac:dyDescent="0.3">
      <c r="A143" s="68" t="s">
        <v>139</v>
      </c>
      <c r="B143" s="32"/>
      <c r="C143" s="10"/>
      <c r="D143" s="32">
        <v>407.42</v>
      </c>
      <c r="E143" s="32">
        <v>407.42</v>
      </c>
      <c r="F143" s="5">
        <f t="shared" si="4"/>
        <v>0</v>
      </c>
      <c r="G143" s="33"/>
      <c r="H143" s="5"/>
      <c r="I143" s="5"/>
      <c r="J143" s="7">
        <f t="shared" si="3"/>
        <v>0</v>
      </c>
    </row>
    <row r="144" spans="1:10" x14ac:dyDescent="0.3">
      <c r="A144" s="68" t="s">
        <v>82</v>
      </c>
      <c r="B144" s="32"/>
      <c r="C144" s="10"/>
      <c r="D144" s="32">
        <v>331.93</v>
      </c>
      <c r="E144" s="32">
        <v>335.76</v>
      </c>
      <c r="F144" s="5">
        <f t="shared" si="4"/>
        <v>3.8299999999999841</v>
      </c>
      <c r="G144" s="33"/>
      <c r="H144" s="5"/>
      <c r="I144" s="5"/>
      <c r="J144" s="7">
        <f t="shared" si="3"/>
        <v>13.994044303797411</v>
      </c>
    </row>
    <row r="145" spans="1:13" x14ac:dyDescent="0.3">
      <c r="A145" s="68" t="s">
        <v>140</v>
      </c>
      <c r="B145" s="32"/>
      <c r="C145" s="10"/>
      <c r="D145" s="32">
        <v>212.24</v>
      </c>
      <c r="E145" s="32">
        <v>212.24</v>
      </c>
      <c r="F145" s="5">
        <f t="shared" si="4"/>
        <v>0</v>
      </c>
      <c r="G145" s="33"/>
      <c r="H145" s="5"/>
      <c r="I145" s="5"/>
      <c r="J145" s="7">
        <f t="shared" si="3"/>
        <v>0</v>
      </c>
    </row>
    <row r="146" spans="1:13" x14ac:dyDescent="0.3">
      <c r="A146" s="68" t="s">
        <v>141</v>
      </c>
      <c r="B146" s="32"/>
      <c r="C146" s="10"/>
      <c r="D146" s="32">
        <v>191.97</v>
      </c>
      <c r="E146" s="32">
        <v>194.21</v>
      </c>
      <c r="F146" s="5">
        <f t="shared" si="4"/>
        <v>2.2400000000000091</v>
      </c>
      <c r="G146" s="33"/>
      <c r="H146" s="5"/>
      <c r="I146" s="5"/>
      <c r="J146" s="7">
        <f t="shared" si="3"/>
        <v>8.1845063291139581</v>
      </c>
    </row>
    <row r="147" spans="1:13" x14ac:dyDescent="0.3">
      <c r="A147" s="68" t="s">
        <v>142</v>
      </c>
      <c r="B147" s="32"/>
      <c r="C147" s="10"/>
      <c r="D147" s="32">
        <v>707.8</v>
      </c>
      <c r="E147" s="32">
        <v>718.15</v>
      </c>
      <c r="F147" s="5">
        <f t="shared" si="4"/>
        <v>10.350000000000023</v>
      </c>
      <c r="G147" s="33"/>
      <c r="H147" s="5"/>
      <c r="I147" s="5"/>
      <c r="J147" s="7">
        <f t="shared" si="3"/>
        <v>37.816803797468438</v>
      </c>
    </row>
    <row r="148" spans="1:13" x14ac:dyDescent="0.3">
      <c r="A148" s="68" t="s">
        <v>143</v>
      </c>
      <c r="B148" s="32"/>
      <c r="C148" s="10"/>
      <c r="D148" s="32">
        <v>326.52999999999997</v>
      </c>
      <c r="E148" s="32">
        <v>329.54</v>
      </c>
      <c r="F148" s="5">
        <f t="shared" si="4"/>
        <v>3.0100000000000477</v>
      </c>
      <c r="G148" s="33"/>
      <c r="H148" s="5"/>
      <c r="I148" s="5"/>
      <c r="J148" s="7">
        <f t="shared" ref="J148:J151" si="5">+F148*H$5</f>
        <v>10.997930379747011</v>
      </c>
    </row>
    <row r="149" spans="1:13" x14ac:dyDescent="0.3">
      <c r="A149" s="68" t="s">
        <v>83</v>
      </c>
      <c r="B149" s="32"/>
      <c r="C149" s="10"/>
      <c r="D149" s="32">
        <v>295.47000000000003</v>
      </c>
      <c r="E149" s="32">
        <v>297.23</v>
      </c>
      <c r="F149" s="5">
        <f t="shared" si="4"/>
        <v>1.7599999999999909</v>
      </c>
      <c r="G149" s="33"/>
      <c r="H149" s="5"/>
      <c r="I149" s="5"/>
      <c r="J149" s="7">
        <f t="shared" si="5"/>
        <v>6.4306835443037649</v>
      </c>
    </row>
    <row r="150" spans="1:13" x14ac:dyDescent="0.3">
      <c r="A150" s="68" t="s">
        <v>144</v>
      </c>
      <c r="B150" s="32"/>
      <c r="C150" s="10"/>
      <c r="D150" s="32">
        <v>1486.47</v>
      </c>
      <c r="E150" s="32">
        <v>1510.46</v>
      </c>
      <c r="F150" s="5">
        <f t="shared" si="4"/>
        <v>23.990000000000009</v>
      </c>
      <c r="G150" s="33"/>
      <c r="H150" s="5"/>
      <c r="I150" s="5"/>
      <c r="J150" s="7">
        <f t="shared" si="5"/>
        <v>87.654601265822834</v>
      </c>
    </row>
    <row r="151" spans="1:13" x14ac:dyDescent="0.3">
      <c r="A151" s="68" t="s">
        <v>145</v>
      </c>
      <c r="B151" s="32"/>
      <c r="C151" s="10"/>
      <c r="D151" s="32">
        <v>752.03</v>
      </c>
      <c r="E151" s="32">
        <v>764.21</v>
      </c>
      <c r="F151" s="5">
        <f t="shared" si="4"/>
        <v>12.180000000000064</v>
      </c>
      <c r="G151" s="33"/>
      <c r="H151" s="5"/>
      <c r="I151" s="5"/>
      <c r="J151" s="7">
        <f t="shared" si="5"/>
        <v>44.503253164557201</v>
      </c>
    </row>
    <row r="152" spans="1:13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2030.1477892777382</v>
      </c>
      <c r="K152" s="56">
        <f>SUM(J83:J151)</f>
        <v>1448.8768481012673</v>
      </c>
      <c r="M152">
        <v>1689</v>
      </c>
    </row>
    <row r="153" spans="1:13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2030.1477892777382</v>
      </c>
      <c r="K153" s="91">
        <f>SUM(K14:K152)</f>
        <v>2030.1477892777382</v>
      </c>
    </row>
    <row r="154" spans="1:13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3" x14ac:dyDescent="0.3">
      <c r="A155" s="73" t="s">
        <v>7</v>
      </c>
    </row>
    <row r="156" spans="1:13" x14ac:dyDescent="0.3">
      <c r="A156" s="73" t="s">
        <v>84</v>
      </c>
      <c r="G156" s="74" t="s">
        <v>314</v>
      </c>
    </row>
  </sheetData>
  <mergeCells count="23">
    <mergeCell ref="I27:I31"/>
    <mergeCell ref="B27:C31"/>
    <mergeCell ref="D27:D31"/>
    <mergeCell ref="E27:E31"/>
    <mergeCell ref="F27:F31"/>
    <mergeCell ref="G27:G31"/>
    <mergeCell ref="H27:H31"/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</mergeCells>
  <pageMargins left="0.47244094488188981" right="0.31496062992125984" top="0.74803149606299213" bottom="0.74803149606299213" header="0.31496062992125984" footer="0.31496062992125984"/>
  <pageSetup paperSize="9" scale="85" orientation="portrait" horizontalDpi="0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6"/>
  <sheetViews>
    <sheetView workbookViewId="0">
      <selection activeCell="A156" sqref="A1:J156"/>
    </sheetView>
  </sheetViews>
  <sheetFormatPr baseColWidth="10" defaultRowHeight="14.4" x14ac:dyDescent="0.3"/>
  <cols>
    <col min="2" max="2" width="27" customWidth="1"/>
    <col min="3" max="3" width="5.88671875" customWidth="1"/>
    <col min="5" max="5" width="13.6640625" customWidth="1"/>
  </cols>
  <sheetData>
    <row r="1" spans="1:10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733.9</v>
      </c>
      <c r="G2" s="10">
        <v>46</v>
      </c>
      <c r="H2" s="10">
        <f>+F2/G2</f>
        <v>15.954347826086956</v>
      </c>
    </row>
    <row r="3" spans="1:10" x14ac:dyDescent="0.3">
      <c r="D3" s="122" t="s">
        <v>192</v>
      </c>
      <c r="E3" s="122">
        <v>16498</v>
      </c>
      <c r="F3" s="155">
        <v>12.7</v>
      </c>
      <c r="G3" s="10">
        <v>4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1650</v>
      </c>
      <c r="G4" s="10">
        <v>450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51" t="s">
        <v>220</v>
      </c>
      <c r="F5" s="122">
        <f>+F4+F3</f>
        <v>1662.7</v>
      </c>
      <c r="G5" s="122">
        <f>+G4+G3</f>
        <v>454</v>
      </c>
      <c r="H5" s="10">
        <f>+F5/G5</f>
        <v>3.6623348017621145</v>
      </c>
    </row>
    <row r="6" spans="1:10" x14ac:dyDescent="0.3">
      <c r="A6" s="15" t="s">
        <v>316</v>
      </c>
      <c r="B6" s="15"/>
      <c r="C6" s="15"/>
      <c r="D6" s="15"/>
      <c r="E6" s="15"/>
      <c r="F6" s="15">
        <f>+F2+F3+F4</f>
        <v>2396.6</v>
      </c>
      <c r="G6" s="15">
        <f>+G2+G3+G4</f>
        <v>500</v>
      </c>
      <c r="J6" s="138" t="s">
        <v>189</v>
      </c>
    </row>
    <row r="7" spans="1:10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15.954347826086956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3.6623348017621145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4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7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37.333173913043986</v>
      </c>
      <c r="H14" s="98"/>
      <c r="I14" s="98"/>
      <c r="J14" s="99">
        <v>11</v>
      </c>
    </row>
    <row r="15" spans="1:10" ht="15.6" thickTop="1" thickBot="1" x14ac:dyDescent="0.35">
      <c r="A15" s="104" t="s">
        <v>9</v>
      </c>
      <c r="B15" s="146" t="s">
        <v>214</v>
      </c>
      <c r="C15" s="157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14</v>
      </c>
    </row>
    <row r="16" spans="1:10" ht="15.6" thickTop="1" thickBot="1" x14ac:dyDescent="0.35">
      <c r="A16" s="104" t="s">
        <v>13</v>
      </c>
      <c r="B16" s="146" t="s">
        <v>215</v>
      </c>
      <c r="C16" s="157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11</v>
      </c>
    </row>
    <row r="17" spans="1:12" ht="15.6" thickTop="1" thickBot="1" x14ac:dyDescent="0.35">
      <c r="A17" s="103" t="s">
        <v>86</v>
      </c>
      <c r="B17" s="209" t="s">
        <v>212</v>
      </c>
      <c r="C17" s="210"/>
      <c r="D17" s="220">
        <v>280.83999999999997</v>
      </c>
      <c r="E17" s="220">
        <v>283.18</v>
      </c>
      <c r="F17" s="220">
        <f>+E17-D17</f>
        <v>2.3400000000000318</v>
      </c>
      <c r="G17" s="221"/>
      <c r="H17" s="102"/>
      <c r="I17" s="102"/>
      <c r="J17" s="99">
        <v>10</v>
      </c>
    </row>
    <row r="18" spans="1:12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11</v>
      </c>
    </row>
    <row r="19" spans="1:12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11</v>
      </c>
    </row>
    <row r="20" spans="1:12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11</v>
      </c>
    </row>
    <row r="21" spans="1:12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11</v>
      </c>
    </row>
    <row r="22" spans="1:12" ht="15.6" thickTop="1" thickBot="1" x14ac:dyDescent="0.35">
      <c r="A22" s="92" t="s">
        <v>87</v>
      </c>
      <c r="B22" s="204" t="s">
        <v>210</v>
      </c>
      <c r="C22" s="205"/>
      <c r="D22" s="94">
        <v>30.45</v>
      </c>
      <c r="E22" s="94">
        <v>31.1</v>
      </c>
      <c r="F22" s="98">
        <f t="shared" ref="F22:F27" si="0">+E22-D22</f>
        <v>0.65000000000000213</v>
      </c>
      <c r="G22" s="95">
        <f>+F22*H2</f>
        <v>10.370326086956554</v>
      </c>
      <c r="H22" s="95"/>
      <c r="I22" s="95"/>
      <c r="J22" s="99">
        <v>11</v>
      </c>
    </row>
    <row r="23" spans="1:12" ht="15.6" thickTop="1" thickBot="1" x14ac:dyDescent="0.35">
      <c r="A23" s="92" t="s">
        <v>88</v>
      </c>
      <c r="B23" s="206" t="s">
        <v>210</v>
      </c>
      <c r="C23" s="207"/>
      <c r="D23" s="94">
        <v>79.209999999999994</v>
      </c>
      <c r="E23" s="94">
        <v>80.38</v>
      </c>
      <c r="F23" s="98">
        <f t="shared" si="0"/>
        <v>1.1700000000000017</v>
      </c>
      <c r="G23" s="95">
        <f>+F23*H2</f>
        <v>18.666586956521765</v>
      </c>
      <c r="H23" s="95"/>
      <c r="I23" s="95"/>
      <c r="J23" s="99">
        <v>21</v>
      </c>
    </row>
    <row r="24" spans="1:12" ht="15.6" thickTop="1" thickBot="1" x14ac:dyDescent="0.35">
      <c r="A24" s="93" t="s">
        <v>10</v>
      </c>
      <c r="B24" s="206" t="s">
        <v>210</v>
      </c>
      <c r="C24" s="207"/>
      <c r="D24" s="94">
        <v>24.26</v>
      </c>
      <c r="E24" s="94">
        <v>24.58</v>
      </c>
      <c r="F24" s="98">
        <f t="shared" si="0"/>
        <v>0.31999999999999673</v>
      </c>
      <c r="G24" s="95">
        <f>+F24*H2</f>
        <v>5.1053913043477737</v>
      </c>
      <c r="H24" s="95"/>
      <c r="I24" s="95"/>
      <c r="J24" s="99">
        <v>8</v>
      </c>
    </row>
    <row r="25" spans="1:12" ht="15.6" thickTop="1" thickBot="1" x14ac:dyDescent="0.35">
      <c r="A25" s="93" t="s">
        <v>149</v>
      </c>
      <c r="B25" s="206" t="s">
        <v>210</v>
      </c>
      <c r="C25" s="207"/>
      <c r="D25" s="94">
        <v>122.24</v>
      </c>
      <c r="E25" s="94">
        <v>126.65</v>
      </c>
      <c r="F25" s="98">
        <f t="shared" si="0"/>
        <v>4.4100000000000108</v>
      </c>
      <c r="G25" s="95">
        <f>+F25*H2</f>
        <v>70.358673913043646</v>
      </c>
      <c r="H25" s="95"/>
      <c r="I25" s="95"/>
      <c r="J25" s="99">
        <v>71</v>
      </c>
    </row>
    <row r="26" spans="1:12" ht="15.6" thickTop="1" thickBot="1" x14ac:dyDescent="0.35">
      <c r="A26" s="93" t="s">
        <v>16</v>
      </c>
      <c r="B26" s="206" t="s">
        <v>210</v>
      </c>
      <c r="C26" s="207"/>
      <c r="D26" s="96">
        <v>63.38</v>
      </c>
      <c r="E26" s="96">
        <v>65.39</v>
      </c>
      <c r="F26" s="98">
        <f t="shared" si="0"/>
        <v>2.009999999999998</v>
      </c>
      <c r="G26" s="95">
        <f>+F26*H2</f>
        <v>32.068239130434748</v>
      </c>
      <c r="H26" s="96"/>
      <c r="I26" s="96"/>
      <c r="J26" s="99">
        <v>32</v>
      </c>
      <c r="L26">
        <v>27</v>
      </c>
    </row>
    <row r="27" spans="1:12" ht="15.6" thickTop="1" thickBot="1" x14ac:dyDescent="0.35">
      <c r="A27" s="67" t="s">
        <v>90</v>
      </c>
      <c r="B27" s="230" t="s">
        <v>211</v>
      </c>
      <c r="C27" s="231"/>
      <c r="D27" s="227">
        <v>263.57</v>
      </c>
      <c r="E27" s="227">
        <v>265.99</v>
      </c>
      <c r="F27" s="220">
        <f t="shared" si="0"/>
        <v>2.4200000000000159</v>
      </c>
      <c r="G27" s="223">
        <f>+F27*H2</f>
        <v>38.609521739130685</v>
      </c>
      <c r="H27" s="223"/>
      <c r="I27" s="223"/>
      <c r="J27" s="99">
        <v>10</v>
      </c>
    </row>
    <row r="28" spans="1:12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10</v>
      </c>
    </row>
    <row r="29" spans="1:12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11</v>
      </c>
    </row>
    <row r="30" spans="1:12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11</v>
      </c>
    </row>
    <row r="31" spans="1:12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11</v>
      </c>
    </row>
    <row r="32" spans="1:12" ht="15.6" thickTop="1" thickBot="1" x14ac:dyDescent="0.35">
      <c r="A32" s="66" t="s">
        <v>92</v>
      </c>
      <c r="B32" s="6"/>
      <c r="C32" s="6"/>
      <c r="D32" s="6">
        <v>83.09</v>
      </c>
      <c r="E32" s="6">
        <v>85.14</v>
      </c>
      <c r="F32" s="5">
        <f>+E32-D32</f>
        <v>2.0499999999999972</v>
      </c>
      <c r="G32" s="5"/>
      <c r="H32" s="5"/>
      <c r="I32" s="5"/>
      <c r="J32" s="99">
        <f t="shared" ref="J32:J82" si="1">+F32*H$2</f>
        <v>32.706413043478214</v>
      </c>
    </row>
    <row r="33" spans="1:10" ht="15.6" thickTop="1" thickBot="1" x14ac:dyDescent="0.35">
      <c r="A33" s="66" t="s">
        <v>93</v>
      </c>
      <c r="B33" s="6"/>
      <c r="C33" s="6"/>
      <c r="D33" s="6">
        <v>43.38</v>
      </c>
      <c r="E33" s="6">
        <v>43.9</v>
      </c>
      <c r="F33" s="5">
        <f t="shared" ref="F33:F96" si="2">+E33-D33</f>
        <v>0.51999999999999602</v>
      </c>
      <c r="G33" s="5"/>
      <c r="H33" s="5"/>
      <c r="I33" s="5"/>
      <c r="J33" s="99">
        <f t="shared" si="1"/>
        <v>8.2962608695651543</v>
      </c>
    </row>
    <row r="34" spans="1:10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0" ht="15.6" thickTop="1" thickBot="1" x14ac:dyDescent="0.35">
      <c r="A35" s="66" t="s">
        <v>95</v>
      </c>
      <c r="B35" s="32"/>
      <c r="C35" s="6"/>
      <c r="D35" s="32">
        <v>29.44</v>
      </c>
      <c r="E35" s="32">
        <v>30.58</v>
      </c>
      <c r="F35" s="5">
        <f t="shared" si="2"/>
        <v>1.139999999999997</v>
      </c>
      <c r="G35" s="5"/>
      <c r="H35" s="5"/>
      <c r="I35" s="5"/>
      <c r="J35" s="99">
        <f t="shared" si="1"/>
        <v>18.187956521739082</v>
      </c>
    </row>
    <row r="36" spans="1:10" ht="15.6" thickTop="1" thickBot="1" x14ac:dyDescent="0.35">
      <c r="A36" s="66" t="s">
        <v>96</v>
      </c>
      <c r="B36" s="32"/>
      <c r="C36" s="6"/>
      <c r="D36" s="32">
        <v>9.91</v>
      </c>
      <c r="E36" s="32">
        <v>9.91</v>
      </c>
      <c r="F36" s="5">
        <f t="shared" si="2"/>
        <v>0</v>
      </c>
      <c r="G36" s="5"/>
      <c r="H36" s="5"/>
      <c r="I36" s="5"/>
      <c r="J36" s="99">
        <f t="shared" si="1"/>
        <v>0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32.630000000000003</v>
      </c>
      <c r="E38" s="32">
        <v>32.94</v>
      </c>
      <c r="F38" s="5">
        <f t="shared" si="2"/>
        <v>0.30999999999999517</v>
      </c>
      <c r="G38" s="5"/>
      <c r="H38" s="5"/>
      <c r="I38" s="5"/>
      <c r="J38" s="99">
        <f t="shared" si="1"/>
        <v>4.9458478260868795</v>
      </c>
    </row>
    <row r="39" spans="1:10" ht="15.6" thickTop="1" thickBot="1" x14ac:dyDescent="0.35">
      <c r="A39" s="66" t="s">
        <v>99</v>
      </c>
      <c r="B39" s="32"/>
      <c r="C39" s="6"/>
      <c r="D39" s="32">
        <v>47.02</v>
      </c>
      <c r="E39" s="32">
        <v>47.56</v>
      </c>
      <c r="F39" s="5">
        <f t="shared" si="2"/>
        <v>0.53999999999999915</v>
      </c>
      <c r="G39" s="5"/>
      <c r="H39" s="5"/>
      <c r="I39" s="5"/>
      <c r="J39" s="99">
        <f t="shared" si="1"/>
        <v>8.6153478260869427</v>
      </c>
    </row>
    <row r="40" spans="1:10" ht="15.6" thickTop="1" thickBot="1" x14ac:dyDescent="0.35">
      <c r="A40" s="66" t="s">
        <v>100</v>
      </c>
      <c r="B40" s="32"/>
      <c r="C40" s="6"/>
      <c r="D40" s="32">
        <v>15.38</v>
      </c>
      <c r="E40" s="32">
        <v>15.38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3.17</v>
      </c>
      <c r="E41" s="32">
        <v>3.17</v>
      </c>
      <c r="F41" s="5">
        <f t="shared" si="2"/>
        <v>0</v>
      </c>
      <c r="G41" s="5"/>
      <c r="H41" s="5"/>
      <c r="I41" s="5"/>
      <c r="J41" s="99">
        <f t="shared" si="1"/>
        <v>0</v>
      </c>
    </row>
    <row r="42" spans="1:10" ht="15.6" thickTop="1" thickBot="1" x14ac:dyDescent="0.35">
      <c r="A42" s="66" t="s">
        <v>102</v>
      </c>
      <c r="B42" s="32"/>
      <c r="C42" s="6"/>
      <c r="D42" s="32">
        <v>5.03</v>
      </c>
      <c r="E42" s="32">
        <v>5.03</v>
      </c>
      <c r="F42" s="5">
        <f t="shared" si="2"/>
        <v>0</v>
      </c>
      <c r="G42" s="5"/>
      <c r="H42" s="5"/>
      <c r="I42" s="5"/>
      <c r="J42" s="99">
        <f t="shared" si="1"/>
        <v>0</v>
      </c>
    </row>
    <row r="43" spans="1:10" ht="15.6" thickTop="1" thickBot="1" x14ac:dyDescent="0.35">
      <c r="A43" s="66" t="s">
        <v>103</v>
      </c>
      <c r="B43" s="32"/>
      <c r="C43" s="6"/>
      <c r="D43" s="32">
        <v>36.15</v>
      </c>
      <c r="E43" s="32">
        <v>36.479999999999997</v>
      </c>
      <c r="F43" s="5">
        <f t="shared" si="2"/>
        <v>0.32999999999999829</v>
      </c>
      <c r="G43" s="5"/>
      <c r="H43" s="5"/>
      <c r="I43" s="5"/>
      <c r="J43" s="99">
        <f t="shared" si="1"/>
        <v>5.2649347826086679</v>
      </c>
    </row>
    <row r="44" spans="1:10" ht="15.6" thickTop="1" thickBot="1" x14ac:dyDescent="0.35">
      <c r="A44" s="66" t="s">
        <v>104</v>
      </c>
      <c r="B44" s="32"/>
      <c r="C44" s="10"/>
      <c r="D44" s="32">
        <v>61.1</v>
      </c>
      <c r="E44" s="32">
        <v>61.26</v>
      </c>
      <c r="F44" s="5">
        <f t="shared" si="2"/>
        <v>0.15999999999999659</v>
      </c>
      <c r="G44" s="5"/>
      <c r="H44" s="5"/>
      <c r="I44" s="5"/>
      <c r="J44" s="99">
        <f t="shared" si="1"/>
        <v>2.5526956521738584</v>
      </c>
    </row>
    <row r="45" spans="1:10" ht="15.6" thickTop="1" thickBot="1" x14ac:dyDescent="0.35">
      <c r="A45" s="66" t="s">
        <v>105</v>
      </c>
      <c r="B45" s="32"/>
      <c r="C45" s="10"/>
      <c r="D45" s="32">
        <v>153.47</v>
      </c>
      <c r="E45" s="32">
        <v>156.97</v>
      </c>
      <c r="F45" s="5">
        <f>+E45-D45</f>
        <v>3.5</v>
      </c>
      <c r="G45" s="5"/>
      <c r="H45" s="5"/>
      <c r="I45" s="5"/>
      <c r="J45" s="99">
        <f t="shared" si="1"/>
        <v>55.840217391304343</v>
      </c>
    </row>
    <row r="46" spans="1:10" ht="15.6" thickTop="1" thickBot="1" x14ac:dyDescent="0.35">
      <c r="A46" s="66" t="s">
        <v>106</v>
      </c>
      <c r="B46" s="32"/>
      <c r="C46" s="10"/>
      <c r="D46" s="32">
        <v>100.86</v>
      </c>
      <c r="E46" s="32">
        <v>101.57</v>
      </c>
      <c r="F46" s="5">
        <f t="shared" si="2"/>
        <v>0.70999999999999375</v>
      </c>
      <c r="G46" s="5"/>
      <c r="H46" s="5"/>
      <c r="I46" s="5"/>
      <c r="J46" s="99">
        <f t="shared" si="1"/>
        <v>11.327586956521639</v>
      </c>
    </row>
    <row r="47" spans="1:10" ht="15.6" thickTop="1" thickBot="1" x14ac:dyDescent="0.35">
      <c r="A47" s="66" t="s">
        <v>18</v>
      </c>
      <c r="B47" s="32"/>
      <c r="C47" s="10"/>
      <c r="D47" s="32">
        <v>2.69</v>
      </c>
      <c r="E47" s="32">
        <v>2.69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97.9</v>
      </c>
      <c r="E48" s="32">
        <v>98.19</v>
      </c>
      <c r="F48" s="5">
        <f t="shared" si="2"/>
        <v>0.28999999999999204</v>
      </c>
      <c r="G48" s="5"/>
      <c r="H48" s="5"/>
      <c r="I48" s="5"/>
      <c r="J48" s="99">
        <f t="shared" si="1"/>
        <v>4.6267608695650901</v>
      </c>
    </row>
    <row r="49" spans="1:10" ht="15.6" thickTop="1" thickBot="1" x14ac:dyDescent="0.35">
      <c r="A49" s="66" t="s">
        <v>107</v>
      </c>
      <c r="B49" s="32"/>
      <c r="C49" s="10"/>
      <c r="D49" s="32">
        <v>110.22</v>
      </c>
      <c r="E49" s="32">
        <v>112.2</v>
      </c>
      <c r="F49" s="5">
        <f t="shared" si="2"/>
        <v>1.980000000000004</v>
      </c>
      <c r="G49" s="5"/>
      <c r="H49" s="5"/>
      <c r="I49" s="5"/>
      <c r="J49" s="99">
        <f t="shared" si="1"/>
        <v>31.589608695652235</v>
      </c>
    </row>
    <row r="50" spans="1:10" ht="15.6" thickTop="1" thickBot="1" x14ac:dyDescent="0.35">
      <c r="A50" s="66" t="s">
        <v>108</v>
      </c>
      <c r="B50" s="32"/>
      <c r="C50" s="10"/>
      <c r="D50" s="32">
        <v>17.63</v>
      </c>
      <c r="E50" s="32">
        <v>17.96</v>
      </c>
      <c r="F50" s="5">
        <f t="shared" si="2"/>
        <v>0.33000000000000185</v>
      </c>
      <c r="G50" s="5"/>
      <c r="H50" s="5"/>
      <c r="I50" s="5"/>
      <c r="J50" s="99">
        <f t="shared" si="1"/>
        <v>5.2649347826087247</v>
      </c>
    </row>
    <row r="51" spans="1:10" ht="15.6" thickTop="1" thickBot="1" x14ac:dyDescent="0.35">
      <c r="A51" s="66" t="s">
        <v>20</v>
      </c>
      <c r="B51" s="32"/>
      <c r="C51" s="10"/>
      <c r="D51" s="32">
        <v>74.7</v>
      </c>
      <c r="E51" s="32">
        <v>75.459999999999994</v>
      </c>
      <c r="F51" s="5">
        <f t="shared" si="2"/>
        <v>0.75999999999999091</v>
      </c>
      <c r="G51" s="5"/>
      <c r="H51" s="5"/>
      <c r="I51" s="5"/>
      <c r="J51" s="99">
        <f t="shared" si="1"/>
        <v>12.12530434782594</v>
      </c>
    </row>
    <row r="52" spans="1:10" ht="15.6" thickTop="1" thickBot="1" x14ac:dyDescent="0.35">
      <c r="A52" s="66" t="s">
        <v>21</v>
      </c>
      <c r="B52" s="32"/>
      <c r="C52" s="10"/>
      <c r="D52" s="32">
        <v>19.41</v>
      </c>
      <c r="E52" s="32">
        <v>19.73</v>
      </c>
      <c r="F52" s="5">
        <f t="shared" si="2"/>
        <v>0.32000000000000028</v>
      </c>
      <c r="G52" s="5"/>
      <c r="H52" s="5"/>
      <c r="I52" s="5"/>
      <c r="J52" s="99">
        <f t="shared" si="1"/>
        <v>5.1053913043478305</v>
      </c>
    </row>
    <row r="53" spans="1:10" ht="15.6" thickTop="1" thickBot="1" x14ac:dyDescent="0.35">
      <c r="A53" s="66" t="s">
        <v>22</v>
      </c>
      <c r="B53" s="32"/>
      <c r="C53" s="10"/>
      <c r="D53" s="32">
        <v>115.97</v>
      </c>
      <c r="E53" s="32">
        <v>117.96</v>
      </c>
      <c r="F53" s="5">
        <f t="shared" si="2"/>
        <v>1.9899999999999949</v>
      </c>
      <c r="G53" s="5"/>
      <c r="H53" s="5"/>
      <c r="I53" s="5"/>
      <c r="J53" s="99">
        <f t="shared" si="1"/>
        <v>31.749152173912961</v>
      </c>
    </row>
    <row r="54" spans="1:10" ht="15.6" thickTop="1" thickBot="1" x14ac:dyDescent="0.35">
      <c r="A54" s="66" t="s">
        <v>23</v>
      </c>
      <c r="B54" s="32"/>
      <c r="C54" s="10"/>
      <c r="D54" s="32">
        <v>27.39</v>
      </c>
      <c r="E54" s="32">
        <v>27.83</v>
      </c>
      <c r="F54" s="5">
        <f t="shared" si="2"/>
        <v>0.43999999999999773</v>
      </c>
      <c r="G54" s="5"/>
      <c r="H54" s="5"/>
      <c r="I54" s="5"/>
      <c r="J54" s="99">
        <f t="shared" si="1"/>
        <v>7.0199130434782244</v>
      </c>
    </row>
    <row r="55" spans="1:10" ht="15.6" thickTop="1" thickBot="1" x14ac:dyDescent="0.35">
      <c r="A55" s="66" t="s">
        <v>24</v>
      </c>
      <c r="B55" s="32"/>
      <c r="C55" s="10"/>
      <c r="D55" s="32">
        <v>25.11</v>
      </c>
      <c r="E55" s="32">
        <v>25.78</v>
      </c>
      <c r="F55" s="5">
        <f t="shared" si="2"/>
        <v>0.67000000000000171</v>
      </c>
      <c r="G55" s="5"/>
      <c r="H55" s="5"/>
      <c r="I55" s="5"/>
      <c r="J55" s="99">
        <f t="shared" si="1"/>
        <v>10.689413043478288</v>
      </c>
    </row>
    <row r="56" spans="1:10" ht="15.6" thickTop="1" thickBot="1" x14ac:dyDescent="0.35">
      <c r="A56" s="66" t="s">
        <v>25</v>
      </c>
      <c r="B56" s="32"/>
      <c r="C56" s="10"/>
      <c r="D56" s="32">
        <v>16.68</v>
      </c>
      <c r="E56" s="32">
        <v>17.46</v>
      </c>
      <c r="F56" s="5">
        <f t="shared" si="2"/>
        <v>0.78000000000000114</v>
      </c>
      <c r="G56" s="5"/>
      <c r="H56" s="5"/>
      <c r="I56" s="5"/>
      <c r="J56" s="99">
        <f t="shared" si="1"/>
        <v>12.444391304347844</v>
      </c>
    </row>
    <row r="57" spans="1:10" ht="15.6" thickTop="1" thickBot="1" x14ac:dyDescent="0.35">
      <c r="A57" s="66" t="s">
        <v>26</v>
      </c>
      <c r="B57" s="32"/>
      <c r="C57" s="10"/>
      <c r="D57" s="32">
        <v>43.72</v>
      </c>
      <c r="E57" s="32">
        <v>44.86</v>
      </c>
      <c r="F57" s="5">
        <f t="shared" si="2"/>
        <v>1.1400000000000006</v>
      </c>
      <c r="G57" s="5"/>
      <c r="H57" s="5"/>
      <c r="I57" s="5"/>
      <c r="J57" s="99">
        <f t="shared" si="1"/>
        <v>18.187956521739139</v>
      </c>
    </row>
    <row r="58" spans="1:10" ht="15.6" thickTop="1" thickBot="1" x14ac:dyDescent="0.35">
      <c r="A58" s="66" t="s">
        <v>27</v>
      </c>
      <c r="B58" s="32"/>
      <c r="C58" s="10"/>
      <c r="D58" s="32">
        <v>50.09</v>
      </c>
      <c r="E58" s="32">
        <v>50.96</v>
      </c>
      <c r="F58" s="5">
        <f t="shared" si="2"/>
        <v>0.86999999999999744</v>
      </c>
      <c r="G58" s="5"/>
      <c r="H58" s="5"/>
      <c r="I58" s="5"/>
      <c r="J58" s="99">
        <f t="shared" si="1"/>
        <v>13.880282608695611</v>
      </c>
    </row>
    <row r="59" spans="1:10" ht="15.6" thickTop="1" thickBot="1" x14ac:dyDescent="0.35">
      <c r="A59" s="66" t="s">
        <v>109</v>
      </c>
      <c r="B59" s="32"/>
      <c r="C59" s="10"/>
      <c r="D59" s="32">
        <v>1.83</v>
      </c>
      <c r="E59" s="32">
        <v>1.83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0" ht="15.6" thickTop="1" thickBot="1" x14ac:dyDescent="0.35">
      <c r="A60" s="66" t="s">
        <v>28</v>
      </c>
      <c r="B60" s="32"/>
      <c r="C60" s="10"/>
      <c r="D60" s="32">
        <v>15.39</v>
      </c>
      <c r="E60" s="32">
        <v>15.49</v>
      </c>
      <c r="F60" s="5">
        <f t="shared" si="2"/>
        <v>9.9999999999999645E-2</v>
      </c>
      <c r="G60" s="5"/>
      <c r="H60" s="5"/>
      <c r="I60" s="5"/>
      <c r="J60" s="99">
        <f t="shared" si="1"/>
        <v>1.5954347826086899</v>
      </c>
    </row>
    <row r="61" spans="1:10" ht="15.6" thickTop="1" thickBot="1" x14ac:dyDescent="0.35">
      <c r="A61" s="66" t="s">
        <v>29</v>
      </c>
      <c r="B61" s="32"/>
      <c r="C61" s="10"/>
      <c r="D61" s="32">
        <v>45.35</v>
      </c>
      <c r="E61" s="32">
        <v>45.96</v>
      </c>
      <c r="F61" s="5">
        <f t="shared" si="2"/>
        <v>0.60999999999999943</v>
      </c>
      <c r="G61" s="5"/>
      <c r="H61" s="5"/>
      <c r="I61" s="5"/>
      <c r="J61" s="99">
        <f t="shared" si="1"/>
        <v>9.7321521739130343</v>
      </c>
    </row>
    <row r="62" spans="1:10" ht="15.6" thickTop="1" thickBot="1" x14ac:dyDescent="0.35">
      <c r="A62" s="66" t="s">
        <v>30</v>
      </c>
      <c r="B62" s="32"/>
      <c r="C62" s="10"/>
      <c r="D62" s="32">
        <v>1.1000000000000001</v>
      </c>
      <c r="E62" s="32">
        <v>1.1000000000000001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71.099999999999994</v>
      </c>
      <c r="E63" s="32">
        <v>72.260000000000005</v>
      </c>
      <c r="F63" s="5">
        <f t="shared" si="2"/>
        <v>1.1600000000000108</v>
      </c>
      <c r="G63" s="5"/>
      <c r="H63" s="5"/>
      <c r="I63" s="5"/>
      <c r="J63" s="99">
        <f t="shared" si="1"/>
        <v>18.507043478261039</v>
      </c>
    </row>
    <row r="64" spans="1:10" ht="15.6" thickTop="1" thickBot="1" x14ac:dyDescent="0.35">
      <c r="A64" s="66" t="s">
        <v>32</v>
      </c>
      <c r="B64" s="32"/>
      <c r="C64" s="10"/>
      <c r="D64" s="32">
        <v>54.44</v>
      </c>
      <c r="E64" s="32">
        <v>54.97</v>
      </c>
      <c r="F64" s="5">
        <f t="shared" si="2"/>
        <v>0.53000000000000114</v>
      </c>
      <c r="G64" s="5"/>
      <c r="H64" s="5"/>
      <c r="I64" s="5"/>
      <c r="J64" s="99">
        <f t="shared" si="1"/>
        <v>8.4558043478261045</v>
      </c>
    </row>
    <row r="65" spans="1:10" ht="15.6" thickTop="1" thickBot="1" x14ac:dyDescent="0.35">
      <c r="A65" s="66" t="s">
        <v>33</v>
      </c>
      <c r="B65" s="32"/>
      <c r="C65" s="10"/>
      <c r="D65" s="32">
        <v>34.380000000000003</v>
      </c>
      <c r="E65" s="32">
        <v>34.6</v>
      </c>
      <c r="F65" s="5">
        <f t="shared" si="2"/>
        <v>0.21999999999999886</v>
      </c>
      <c r="G65" s="5"/>
      <c r="H65" s="5"/>
      <c r="I65" s="5"/>
      <c r="J65" s="99">
        <f t="shared" si="1"/>
        <v>3.5099565217391122</v>
      </c>
    </row>
    <row r="66" spans="1:10" ht="15.6" thickTop="1" thickBot="1" x14ac:dyDescent="0.35">
      <c r="A66" s="66" t="s">
        <v>34</v>
      </c>
      <c r="B66" s="32"/>
      <c r="C66" s="10"/>
      <c r="D66" s="32">
        <v>41.01</v>
      </c>
      <c r="E66" s="32">
        <v>41.28</v>
      </c>
      <c r="F66" s="5">
        <f t="shared" si="2"/>
        <v>0.27000000000000313</v>
      </c>
      <c r="G66" s="5"/>
      <c r="H66" s="5"/>
      <c r="I66" s="5"/>
      <c r="J66" s="99">
        <f t="shared" si="1"/>
        <v>4.3076739130435282</v>
      </c>
    </row>
    <row r="67" spans="1:10" ht="15.6" thickTop="1" thickBot="1" x14ac:dyDescent="0.35">
      <c r="A67" s="66" t="s">
        <v>110</v>
      </c>
      <c r="B67" s="32"/>
      <c r="C67" s="10"/>
      <c r="D67" s="32">
        <v>1.95</v>
      </c>
      <c r="E67" s="32">
        <v>2.04</v>
      </c>
      <c r="F67" s="5">
        <f t="shared" si="2"/>
        <v>9.000000000000008E-2</v>
      </c>
      <c r="G67" s="5"/>
      <c r="H67" s="5"/>
      <c r="I67" s="5"/>
      <c r="J67" s="99">
        <f t="shared" si="1"/>
        <v>1.4358913043478272</v>
      </c>
    </row>
    <row r="68" spans="1:10" ht="15.6" thickTop="1" thickBot="1" x14ac:dyDescent="0.35">
      <c r="A68" s="66" t="s">
        <v>35</v>
      </c>
      <c r="B68" s="32"/>
      <c r="C68" s="10"/>
      <c r="D68" s="32">
        <v>73.25</v>
      </c>
      <c r="E68" s="32">
        <v>73.81</v>
      </c>
      <c r="F68" s="5">
        <f t="shared" si="2"/>
        <v>0.56000000000000227</v>
      </c>
      <c r="G68" s="5"/>
      <c r="H68" s="5"/>
      <c r="I68" s="5"/>
      <c r="J68" s="99">
        <f t="shared" si="1"/>
        <v>8.9344347826087311</v>
      </c>
    </row>
    <row r="69" spans="1:10" ht="15.6" thickTop="1" thickBot="1" x14ac:dyDescent="0.35">
      <c r="A69" s="66" t="s">
        <v>111</v>
      </c>
      <c r="B69" s="32"/>
      <c r="C69" s="10"/>
      <c r="D69" s="32">
        <v>4.01</v>
      </c>
      <c r="E69" s="32">
        <v>4.01</v>
      </c>
      <c r="F69" s="5">
        <f t="shared" si="2"/>
        <v>0</v>
      </c>
      <c r="G69" s="5"/>
      <c r="H69" s="5"/>
      <c r="I69" s="5"/>
      <c r="J69" s="99">
        <f t="shared" si="1"/>
        <v>0</v>
      </c>
    </row>
    <row r="70" spans="1:10" ht="15.6" thickTop="1" thickBot="1" x14ac:dyDescent="0.35">
      <c r="A70" s="66" t="s">
        <v>36</v>
      </c>
      <c r="B70" s="32"/>
      <c r="C70" s="10"/>
      <c r="D70" s="32">
        <v>70.14</v>
      </c>
      <c r="E70" s="32">
        <v>72.59</v>
      </c>
      <c r="F70" s="5">
        <f t="shared" si="2"/>
        <v>2.4500000000000028</v>
      </c>
      <c r="G70" s="5"/>
      <c r="H70" s="5"/>
      <c r="I70" s="5"/>
      <c r="J70" s="99">
        <f t="shared" si="1"/>
        <v>39.088152173913087</v>
      </c>
    </row>
    <row r="71" spans="1:10" ht="15.6" thickTop="1" thickBot="1" x14ac:dyDescent="0.35">
      <c r="A71" s="66" t="s">
        <v>37</v>
      </c>
      <c r="B71" s="32"/>
      <c r="C71" s="10"/>
      <c r="D71" s="32">
        <v>26.38</v>
      </c>
      <c r="E71" s="32">
        <v>26.9</v>
      </c>
      <c r="F71" s="5">
        <f t="shared" si="2"/>
        <v>0.51999999999999957</v>
      </c>
      <c r="G71" s="5"/>
      <c r="H71" s="5"/>
      <c r="I71" s="5"/>
      <c r="J71" s="99">
        <f t="shared" si="1"/>
        <v>8.2962608695652094</v>
      </c>
    </row>
    <row r="72" spans="1:10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1.86</v>
      </c>
      <c r="E75" s="32">
        <v>1.86</v>
      </c>
      <c r="F75" s="5">
        <f t="shared" si="2"/>
        <v>0</v>
      </c>
      <c r="G75" s="5"/>
      <c r="H75" s="5"/>
      <c r="I75" s="5"/>
      <c r="J75" s="99">
        <f t="shared" si="1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31.02</v>
      </c>
      <c r="E76" s="32">
        <v>31.28</v>
      </c>
      <c r="F76" s="5">
        <f t="shared" si="2"/>
        <v>0.26000000000000156</v>
      </c>
      <c r="G76" s="5"/>
      <c r="H76" s="5"/>
      <c r="I76" s="5"/>
      <c r="J76" s="99">
        <f t="shared" si="1"/>
        <v>4.1481304347826331</v>
      </c>
    </row>
    <row r="77" spans="1:10" ht="15.6" thickTop="1" thickBot="1" x14ac:dyDescent="0.35">
      <c r="A77" s="66" t="s">
        <v>114</v>
      </c>
      <c r="B77" s="32"/>
      <c r="C77" s="10"/>
      <c r="D77" s="32">
        <v>10.98</v>
      </c>
      <c r="E77" s="32">
        <v>10.98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7.01</v>
      </c>
      <c r="E80" s="32">
        <v>9.4</v>
      </c>
      <c r="F80" s="5">
        <f t="shared" si="2"/>
        <v>2.3900000000000006</v>
      </c>
      <c r="G80" s="5"/>
      <c r="H80" s="5"/>
      <c r="I80" s="5"/>
      <c r="J80" s="99">
        <f t="shared" si="1"/>
        <v>38.130891304347834</v>
      </c>
    </row>
    <row r="81" spans="1:11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2.34</v>
      </c>
      <c r="E82" s="32">
        <v>2.34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732.56219565217373</v>
      </c>
    </row>
    <row r="83" spans="1:11" x14ac:dyDescent="0.3">
      <c r="A83" s="68" t="s">
        <v>43</v>
      </c>
      <c r="B83" s="32"/>
      <c r="C83" s="10"/>
      <c r="D83" s="32">
        <v>419.6</v>
      </c>
      <c r="E83" s="32">
        <v>426.84</v>
      </c>
      <c r="F83" s="5">
        <f t="shared" si="2"/>
        <v>7.2399999999999523</v>
      </c>
      <c r="G83" s="5"/>
      <c r="H83" s="5"/>
      <c r="I83" s="5"/>
      <c r="J83" s="7">
        <f>+F83*H$5</f>
        <v>26.515303964757535</v>
      </c>
    </row>
    <row r="84" spans="1:11" x14ac:dyDescent="0.3">
      <c r="A84" s="68" t="s">
        <v>44</v>
      </c>
      <c r="B84" s="32"/>
      <c r="C84" s="10"/>
      <c r="D84" s="32">
        <v>409.87</v>
      </c>
      <c r="E84" s="32">
        <v>415.85</v>
      </c>
      <c r="F84" s="5">
        <f t="shared" si="2"/>
        <v>5.9800000000000182</v>
      </c>
      <c r="G84" s="33"/>
      <c r="H84" s="5"/>
      <c r="I84" s="5"/>
      <c r="J84" s="7">
        <f t="shared" ref="J84:J147" si="3">+F84*H$5</f>
        <v>21.90076211453751</v>
      </c>
    </row>
    <row r="85" spans="1:11" x14ac:dyDescent="0.3">
      <c r="A85" s="68" t="s">
        <v>118</v>
      </c>
      <c r="B85" s="32"/>
      <c r="C85" s="10"/>
      <c r="D85" s="32">
        <v>567.5</v>
      </c>
      <c r="E85" s="32">
        <v>578.66999999999996</v>
      </c>
      <c r="F85" s="5">
        <f t="shared" si="2"/>
        <v>11.169999999999959</v>
      </c>
      <c r="G85" s="33"/>
      <c r="H85" s="5"/>
      <c r="I85" s="5"/>
      <c r="J85" s="7">
        <f t="shared" si="3"/>
        <v>40.908279735682669</v>
      </c>
    </row>
    <row r="86" spans="1:11" x14ac:dyDescent="0.3">
      <c r="A86" s="68" t="s">
        <v>119</v>
      </c>
      <c r="B86" s="32"/>
      <c r="C86" s="10"/>
      <c r="D86" s="32">
        <v>167.86</v>
      </c>
      <c r="E86" s="32">
        <v>167.86</v>
      </c>
      <c r="F86" s="5">
        <f t="shared" si="2"/>
        <v>0</v>
      </c>
      <c r="G86" s="33"/>
      <c r="H86" s="5"/>
      <c r="I86" s="5"/>
      <c r="J86" s="7">
        <f t="shared" si="3"/>
        <v>0</v>
      </c>
    </row>
    <row r="87" spans="1:11" x14ac:dyDescent="0.3">
      <c r="A87" s="68" t="s">
        <v>45</v>
      </c>
      <c r="B87" s="32"/>
      <c r="C87" s="10"/>
      <c r="D87" s="32">
        <v>300.31</v>
      </c>
      <c r="E87" s="32">
        <v>303.32</v>
      </c>
      <c r="F87" s="5">
        <f t="shared" si="2"/>
        <v>3.0099999999999909</v>
      </c>
      <c r="G87" s="33"/>
      <c r="H87" s="5"/>
      <c r="I87" s="5"/>
      <c r="J87" s="7">
        <f t="shared" si="3"/>
        <v>11.023627753303931</v>
      </c>
    </row>
    <row r="88" spans="1:11" x14ac:dyDescent="0.3">
      <c r="A88" s="68" t="s">
        <v>46</v>
      </c>
      <c r="B88" s="32"/>
      <c r="C88" s="10"/>
      <c r="D88" s="32">
        <v>501.17</v>
      </c>
      <c r="E88" s="32">
        <v>504.44</v>
      </c>
      <c r="F88" s="5">
        <f t="shared" si="2"/>
        <v>3.2699999999999818</v>
      </c>
      <c r="G88" s="33"/>
      <c r="H88" s="5"/>
      <c r="I88" s="5"/>
      <c r="J88" s="7">
        <f t="shared" si="3"/>
        <v>11.975834801762048</v>
      </c>
    </row>
    <row r="89" spans="1:11" x14ac:dyDescent="0.3">
      <c r="A89" s="68" t="s">
        <v>47</v>
      </c>
      <c r="B89" s="32"/>
      <c r="C89" s="10"/>
      <c r="D89" s="32">
        <v>206.33</v>
      </c>
      <c r="E89" s="32">
        <v>212.65</v>
      </c>
      <c r="F89" s="5">
        <f t="shared" si="2"/>
        <v>6.3199999999999932</v>
      </c>
      <c r="G89" s="33"/>
      <c r="H89" s="5"/>
      <c r="I89" s="5"/>
      <c r="J89" s="7">
        <f t="shared" si="3"/>
        <v>23.145955947136539</v>
      </c>
    </row>
    <row r="90" spans="1:11" x14ac:dyDescent="0.3">
      <c r="A90" s="68" t="s">
        <v>48</v>
      </c>
      <c r="B90" s="32"/>
      <c r="C90" s="10"/>
      <c r="D90" s="32">
        <v>480.32</v>
      </c>
      <c r="E90" s="32">
        <v>484.78</v>
      </c>
      <c r="F90" s="5">
        <f t="shared" si="2"/>
        <v>4.4599999999999795</v>
      </c>
      <c r="G90" s="33"/>
      <c r="H90" s="5"/>
      <c r="I90" s="5"/>
      <c r="J90" s="7">
        <f t="shared" si="3"/>
        <v>16.334013215858956</v>
      </c>
    </row>
    <row r="91" spans="1:11" x14ac:dyDescent="0.3">
      <c r="A91" s="68" t="s">
        <v>49</v>
      </c>
      <c r="B91" s="32"/>
      <c r="C91" s="10"/>
      <c r="D91" s="32">
        <v>618.88</v>
      </c>
      <c r="E91" s="32">
        <v>626.6</v>
      </c>
      <c r="F91" s="5">
        <f t="shared" si="2"/>
        <v>7.7200000000000273</v>
      </c>
      <c r="G91" s="33"/>
      <c r="H91" s="5"/>
      <c r="I91" s="5"/>
      <c r="J91" s="7">
        <f t="shared" si="3"/>
        <v>28.273224669603625</v>
      </c>
    </row>
    <row r="92" spans="1:11" x14ac:dyDescent="0.3">
      <c r="A92" s="68" t="s">
        <v>50</v>
      </c>
      <c r="B92" s="32"/>
      <c r="C92" s="10"/>
      <c r="D92" s="32">
        <v>814.99</v>
      </c>
      <c r="E92" s="32">
        <v>831.01</v>
      </c>
      <c r="F92" s="5">
        <f t="shared" si="2"/>
        <v>16.019999999999982</v>
      </c>
      <c r="G92" s="33"/>
      <c r="H92" s="5"/>
      <c r="I92" s="5"/>
      <c r="J92" s="7">
        <f t="shared" si="3"/>
        <v>58.670603524229008</v>
      </c>
    </row>
    <row r="93" spans="1:11" x14ac:dyDescent="0.3">
      <c r="A93" s="68" t="s">
        <v>51</v>
      </c>
      <c r="B93" s="32"/>
      <c r="C93" s="10"/>
      <c r="D93" s="32">
        <v>315.55</v>
      </c>
      <c r="E93" s="32">
        <v>321.83999999999997</v>
      </c>
      <c r="F93" s="5">
        <f t="shared" si="2"/>
        <v>6.2899999999999636</v>
      </c>
      <c r="G93" s="33"/>
      <c r="H93" s="5"/>
      <c r="I93" s="5"/>
      <c r="J93" s="7">
        <f t="shared" si="3"/>
        <v>23.036085903083567</v>
      </c>
    </row>
    <row r="94" spans="1:11" x14ac:dyDescent="0.3">
      <c r="A94" s="68" t="s">
        <v>52</v>
      </c>
      <c r="B94" s="32"/>
      <c r="C94" s="10"/>
      <c r="D94" s="32">
        <v>248.87</v>
      </c>
      <c r="E94" s="32">
        <v>248.87</v>
      </c>
      <c r="F94" s="5">
        <f t="shared" si="2"/>
        <v>0</v>
      </c>
      <c r="G94" s="33"/>
      <c r="H94" s="5"/>
      <c r="I94" s="5"/>
      <c r="J94" s="7">
        <f t="shared" si="3"/>
        <v>0</v>
      </c>
    </row>
    <row r="95" spans="1:11" x14ac:dyDescent="0.3">
      <c r="A95" s="68" t="s">
        <v>120</v>
      </c>
      <c r="B95" s="32"/>
      <c r="C95" s="10"/>
      <c r="D95" s="32">
        <v>982.39</v>
      </c>
      <c r="E95" s="32">
        <v>998.7</v>
      </c>
      <c r="F95" s="5">
        <f t="shared" si="2"/>
        <v>16.310000000000059</v>
      </c>
      <c r="G95" s="33"/>
      <c r="H95" s="5"/>
      <c r="I95" s="5"/>
      <c r="J95" s="7">
        <f t="shared" si="3"/>
        <v>59.732680616740303</v>
      </c>
    </row>
    <row r="96" spans="1:11" x14ac:dyDescent="0.3">
      <c r="A96" s="68" t="s">
        <v>53</v>
      </c>
      <c r="B96" s="32"/>
      <c r="C96" s="10"/>
      <c r="D96" s="32">
        <v>402.66</v>
      </c>
      <c r="E96" s="32">
        <v>409.31</v>
      </c>
      <c r="F96" s="5">
        <f t="shared" si="2"/>
        <v>6.6499999999999773</v>
      </c>
      <c r="G96" s="33"/>
      <c r="H96" s="5"/>
      <c r="I96" s="5"/>
      <c r="J96" s="7">
        <f t="shared" si="3"/>
        <v>24.354526431717979</v>
      </c>
    </row>
    <row r="97" spans="1:10" x14ac:dyDescent="0.3">
      <c r="A97" s="68" t="s">
        <v>121</v>
      </c>
      <c r="B97" s="32"/>
      <c r="C97" s="10"/>
      <c r="D97" s="32">
        <v>245.02</v>
      </c>
      <c r="E97" s="32">
        <v>247.88</v>
      </c>
      <c r="F97" s="5">
        <f t="shared" ref="F97:F151" si="4">+E97-D97</f>
        <v>2.8599999999999852</v>
      </c>
      <c r="G97" s="33"/>
      <c r="H97" s="5"/>
      <c r="I97" s="5"/>
      <c r="J97" s="7">
        <f t="shared" si="3"/>
        <v>10.474277533039594</v>
      </c>
    </row>
    <row r="98" spans="1:10" x14ac:dyDescent="0.3">
      <c r="A98" s="68" t="s">
        <v>54</v>
      </c>
      <c r="B98" s="32"/>
      <c r="C98" s="10"/>
      <c r="D98" s="32">
        <v>240.53</v>
      </c>
      <c r="E98" s="32">
        <v>241.89</v>
      </c>
      <c r="F98" s="5">
        <f t="shared" si="4"/>
        <v>1.3599999999999852</v>
      </c>
      <c r="G98" s="33"/>
      <c r="H98" s="5"/>
      <c r="I98" s="5"/>
      <c r="J98" s="7">
        <f t="shared" si="3"/>
        <v>4.9807753303964217</v>
      </c>
    </row>
    <row r="99" spans="1:10" x14ac:dyDescent="0.3">
      <c r="A99" s="68" t="s">
        <v>55</v>
      </c>
      <c r="B99" s="32"/>
      <c r="C99" s="10"/>
      <c r="D99" s="32">
        <v>355.58</v>
      </c>
      <c r="E99" s="32">
        <v>361.32</v>
      </c>
      <c r="F99" s="5">
        <f t="shared" si="4"/>
        <v>5.7400000000000091</v>
      </c>
      <c r="G99" s="33"/>
      <c r="H99" s="5"/>
      <c r="I99" s="5"/>
      <c r="J99" s="7">
        <f t="shared" si="3"/>
        <v>21.021801762114571</v>
      </c>
    </row>
    <row r="100" spans="1:10" x14ac:dyDescent="0.3">
      <c r="A100" s="68" t="s">
        <v>122</v>
      </c>
      <c r="B100" s="32"/>
      <c r="C100" s="10"/>
      <c r="D100" s="32">
        <v>672.91</v>
      </c>
      <c r="E100" s="32">
        <v>692.05</v>
      </c>
      <c r="F100" s="5">
        <f t="shared" si="4"/>
        <v>19.139999999999986</v>
      </c>
      <c r="G100" s="33"/>
      <c r="H100" s="5"/>
      <c r="I100" s="5"/>
      <c r="J100" s="7">
        <f t="shared" si="3"/>
        <v>70.097088105726826</v>
      </c>
    </row>
    <row r="101" spans="1:10" x14ac:dyDescent="0.3">
      <c r="A101" s="68" t="s">
        <v>56</v>
      </c>
      <c r="B101" s="32"/>
      <c r="C101" s="10"/>
      <c r="D101" s="32">
        <v>369.24</v>
      </c>
      <c r="E101" s="32">
        <v>374.21</v>
      </c>
      <c r="F101" s="5">
        <f t="shared" si="4"/>
        <v>4.9699999999999704</v>
      </c>
      <c r="G101" s="33"/>
      <c r="H101" s="5"/>
      <c r="I101" s="5"/>
      <c r="J101" s="7">
        <f t="shared" si="3"/>
        <v>18.201803964757602</v>
      </c>
    </row>
    <row r="102" spans="1:10" x14ac:dyDescent="0.3">
      <c r="A102" s="66" t="s">
        <v>57</v>
      </c>
      <c r="B102" s="32"/>
      <c r="C102" s="10"/>
      <c r="D102" s="32">
        <v>521.67999999999995</v>
      </c>
      <c r="E102" s="32">
        <v>527.98</v>
      </c>
      <c r="F102" s="5">
        <f t="shared" si="4"/>
        <v>6.3000000000000682</v>
      </c>
      <c r="G102" s="33"/>
      <c r="H102" s="5"/>
      <c r="I102" s="5"/>
      <c r="J102" s="7">
        <f t="shared" si="3"/>
        <v>23.072709251101571</v>
      </c>
    </row>
    <row r="103" spans="1:10" x14ac:dyDescent="0.3">
      <c r="A103" s="66" t="s">
        <v>58</v>
      </c>
      <c r="B103" s="32"/>
      <c r="C103" s="10"/>
      <c r="D103" s="32">
        <v>7.34</v>
      </c>
      <c r="E103" s="32">
        <v>7.34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0" x14ac:dyDescent="0.3">
      <c r="A104" s="68" t="s">
        <v>59</v>
      </c>
      <c r="B104" s="32"/>
      <c r="C104" s="10"/>
      <c r="D104" s="32">
        <v>1386.21</v>
      </c>
      <c r="E104" s="32">
        <v>1404.93</v>
      </c>
      <c r="F104" s="5">
        <f t="shared" si="4"/>
        <v>18.720000000000027</v>
      </c>
      <c r="G104" s="33"/>
      <c r="H104" s="5"/>
      <c r="I104" s="5"/>
      <c r="J104" s="7">
        <f t="shared" si="3"/>
        <v>68.558907488986875</v>
      </c>
    </row>
    <row r="105" spans="1:10" x14ac:dyDescent="0.3">
      <c r="A105" s="68" t="s">
        <v>60</v>
      </c>
      <c r="B105" s="32"/>
      <c r="C105" s="10"/>
      <c r="D105" s="32">
        <v>292.01</v>
      </c>
      <c r="E105" s="32">
        <v>299.82</v>
      </c>
      <c r="F105" s="5">
        <f t="shared" si="4"/>
        <v>7.8100000000000023</v>
      </c>
      <c r="G105" s="33"/>
      <c r="H105" s="5"/>
      <c r="I105" s="5"/>
      <c r="J105" s="7">
        <f t="shared" si="3"/>
        <v>28.602834801762121</v>
      </c>
    </row>
    <row r="106" spans="1:10" x14ac:dyDescent="0.3">
      <c r="A106" s="68" t="s">
        <v>61</v>
      </c>
      <c r="B106" s="32"/>
      <c r="C106" s="10"/>
      <c r="D106" s="32">
        <v>336.31</v>
      </c>
      <c r="E106" s="32">
        <v>342.96</v>
      </c>
      <c r="F106" s="5">
        <f t="shared" si="4"/>
        <v>6.6499999999999773</v>
      </c>
      <c r="G106" s="33"/>
      <c r="H106" s="5"/>
      <c r="I106" s="5"/>
      <c r="J106" s="7">
        <f t="shared" si="3"/>
        <v>24.354526431717979</v>
      </c>
    </row>
    <row r="107" spans="1:10" x14ac:dyDescent="0.3">
      <c r="A107" s="68" t="s">
        <v>62</v>
      </c>
      <c r="B107" s="32"/>
      <c r="C107" s="10"/>
      <c r="D107" s="32">
        <v>941.56</v>
      </c>
      <c r="E107" s="32">
        <v>959.57</v>
      </c>
      <c r="F107" s="5">
        <f t="shared" si="4"/>
        <v>18.010000000000105</v>
      </c>
      <c r="G107" s="33"/>
      <c r="H107" s="5"/>
      <c r="I107" s="5"/>
      <c r="J107" s="7">
        <f t="shared" si="3"/>
        <v>65.958649779736064</v>
      </c>
    </row>
    <row r="108" spans="1:10" x14ac:dyDescent="0.3">
      <c r="A108" s="68" t="s">
        <v>63</v>
      </c>
      <c r="B108" s="32"/>
      <c r="C108" s="10"/>
      <c r="D108" s="32">
        <v>495.38</v>
      </c>
      <c r="E108" s="32">
        <v>503.79</v>
      </c>
      <c r="F108" s="5">
        <f t="shared" si="4"/>
        <v>8.410000000000025</v>
      </c>
      <c r="G108" s="33"/>
      <c r="H108" s="5"/>
      <c r="I108" s="5"/>
      <c r="J108" s="7">
        <f t="shared" si="3"/>
        <v>30.800235682819473</v>
      </c>
    </row>
    <row r="109" spans="1:10" x14ac:dyDescent="0.3">
      <c r="A109" s="68" t="s">
        <v>123</v>
      </c>
      <c r="B109" s="32"/>
      <c r="C109" s="10"/>
      <c r="D109" s="32">
        <v>407.44</v>
      </c>
      <c r="E109" s="32">
        <v>421.05</v>
      </c>
      <c r="F109" s="5">
        <f t="shared" si="4"/>
        <v>13.610000000000014</v>
      </c>
      <c r="G109" s="33"/>
      <c r="H109" s="5"/>
      <c r="I109" s="5"/>
      <c r="J109" s="7">
        <f t="shared" si="3"/>
        <v>49.844376651982429</v>
      </c>
    </row>
    <row r="110" spans="1:10" x14ac:dyDescent="0.3">
      <c r="A110" s="68" t="s">
        <v>64</v>
      </c>
      <c r="B110" s="32"/>
      <c r="C110" s="10"/>
      <c r="D110" s="32">
        <v>278.52999999999997</v>
      </c>
      <c r="E110" s="32">
        <v>285.54000000000002</v>
      </c>
      <c r="F110" s="5">
        <f t="shared" si="4"/>
        <v>7.0100000000000477</v>
      </c>
      <c r="G110" s="33"/>
      <c r="H110" s="5"/>
      <c r="I110" s="5"/>
      <c r="J110" s="7">
        <f t="shared" si="3"/>
        <v>25.672966960352596</v>
      </c>
    </row>
    <row r="111" spans="1:10" x14ac:dyDescent="0.3">
      <c r="A111" s="68" t="s">
        <v>65</v>
      </c>
      <c r="B111" s="32"/>
      <c r="C111" s="10"/>
      <c r="D111" s="32">
        <v>525.86</v>
      </c>
      <c r="E111" s="32">
        <v>525.86</v>
      </c>
      <c r="F111" s="5">
        <f t="shared" si="4"/>
        <v>0</v>
      </c>
      <c r="G111" s="33"/>
      <c r="H111" s="5"/>
      <c r="I111" s="5"/>
      <c r="J111" s="7">
        <f t="shared" si="3"/>
        <v>0</v>
      </c>
    </row>
    <row r="112" spans="1:10" x14ac:dyDescent="0.3">
      <c r="A112" s="68" t="s">
        <v>66</v>
      </c>
      <c r="B112" s="32"/>
      <c r="C112" s="10"/>
      <c r="D112" s="32">
        <v>265.67</v>
      </c>
      <c r="E112" s="32">
        <v>275.45</v>
      </c>
      <c r="F112" s="5">
        <f t="shared" si="4"/>
        <v>9.7799999999999727</v>
      </c>
      <c r="G112" s="33"/>
      <c r="H112" s="5"/>
      <c r="I112" s="5"/>
      <c r="J112" s="7">
        <f t="shared" si="3"/>
        <v>35.817634361233381</v>
      </c>
    </row>
    <row r="113" spans="1:10" x14ac:dyDescent="0.3">
      <c r="A113" s="68" t="s">
        <v>124</v>
      </c>
      <c r="B113" s="32"/>
      <c r="C113" s="10"/>
      <c r="D113" s="32">
        <v>128.35</v>
      </c>
      <c r="E113" s="32">
        <v>129.59</v>
      </c>
      <c r="F113" s="5">
        <f t="shared" si="4"/>
        <v>1.2400000000000091</v>
      </c>
      <c r="G113" s="33"/>
      <c r="H113" s="5"/>
      <c r="I113" s="5"/>
      <c r="J113" s="7">
        <f t="shared" si="3"/>
        <v>4.5412951541850548</v>
      </c>
    </row>
    <row r="114" spans="1:10" x14ac:dyDescent="0.3">
      <c r="A114" s="68" t="s">
        <v>67</v>
      </c>
      <c r="B114" s="32"/>
      <c r="C114" s="10"/>
      <c r="D114" s="32">
        <v>275.24</v>
      </c>
      <c r="E114" s="32">
        <v>280.45999999999998</v>
      </c>
      <c r="F114" s="5">
        <f t="shared" si="4"/>
        <v>5.2199999999999704</v>
      </c>
      <c r="G114" s="33"/>
      <c r="H114" s="5"/>
      <c r="I114" s="5"/>
      <c r="J114" s="7">
        <f t="shared" si="3"/>
        <v>19.11738766519813</v>
      </c>
    </row>
    <row r="115" spans="1:10" x14ac:dyDescent="0.3">
      <c r="A115" s="51" t="s">
        <v>68</v>
      </c>
      <c r="B115" s="32"/>
      <c r="C115" s="51"/>
      <c r="D115" s="9">
        <v>455.98</v>
      </c>
      <c r="E115" s="9">
        <v>466.65</v>
      </c>
      <c r="F115" s="5">
        <f t="shared" si="4"/>
        <v>10.669999999999959</v>
      </c>
      <c r="G115" s="33"/>
      <c r="H115" s="5"/>
      <c r="I115" s="5"/>
      <c r="J115" s="7">
        <f t="shared" si="3"/>
        <v>39.077112334801612</v>
      </c>
    </row>
    <row r="116" spans="1:10" x14ac:dyDescent="0.3">
      <c r="A116" s="68" t="s">
        <v>125</v>
      </c>
      <c r="B116" s="32"/>
      <c r="C116" s="10"/>
      <c r="D116" s="32">
        <v>577.39</v>
      </c>
      <c r="E116" s="32">
        <v>586.75</v>
      </c>
      <c r="F116" s="5">
        <f t="shared" si="4"/>
        <v>9.3600000000000136</v>
      </c>
      <c r="G116" s="33"/>
      <c r="H116" s="5"/>
      <c r="I116" s="5"/>
      <c r="J116" s="7">
        <f t="shared" si="3"/>
        <v>34.279453744493438</v>
      </c>
    </row>
    <row r="117" spans="1:10" x14ac:dyDescent="0.3">
      <c r="A117" s="68" t="s">
        <v>126</v>
      </c>
      <c r="B117" s="9"/>
      <c r="C117" s="10"/>
      <c r="D117" s="32">
        <v>235.55</v>
      </c>
      <c r="E117" s="32">
        <v>241.45</v>
      </c>
      <c r="F117" s="5">
        <f t="shared" si="4"/>
        <v>5.8999999999999773</v>
      </c>
      <c r="G117" s="33"/>
      <c r="H117" s="5"/>
      <c r="I117" s="5"/>
      <c r="J117" s="7">
        <f t="shared" si="3"/>
        <v>21.607775330396393</v>
      </c>
    </row>
    <row r="118" spans="1:10" x14ac:dyDescent="0.3">
      <c r="A118" s="68" t="s">
        <v>69</v>
      </c>
      <c r="B118" s="32"/>
      <c r="C118" s="10"/>
      <c r="D118" s="32">
        <v>246.99</v>
      </c>
      <c r="E118" s="32">
        <v>247.98</v>
      </c>
      <c r="F118" s="5">
        <f t="shared" si="4"/>
        <v>0.98999999999998067</v>
      </c>
      <c r="G118" s="33"/>
      <c r="H118" s="5"/>
      <c r="I118" s="5"/>
      <c r="J118" s="7">
        <f t="shared" si="3"/>
        <v>3.6257114537444224</v>
      </c>
    </row>
    <row r="119" spans="1:10" x14ac:dyDescent="0.3">
      <c r="A119" s="68" t="s">
        <v>127</v>
      </c>
      <c r="B119" s="32"/>
      <c r="C119" s="10"/>
      <c r="D119" s="32">
        <v>571.83000000000004</v>
      </c>
      <c r="E119" s="32">
        <v>576.11</v>
      </c>
      <c r="F119" s="5">
        <f t="shared" si="4"/>
        <v>4.2799999999999727</v>
      </c>
      <c r="G119" s="33"/>
      <c r="H119" s="5"/>
      <c r="I119" s="5"/>
      <c r="J119" s="7">
        <f t="shared" si="3"/>
        <v>15.67479295154175</v>
      </c>
    </row>
    <row r="120" spans="1:10" x14ac:dyDescent="0.3">
      <c r="A120" s="68" t="s">
        <v>128</v>
      </c>
      <c r="B120" s="32"/>
      <c r="C120" s="10"/>
      <c r="D120" s="32">
        <v>552.86</v>
      </c>
      <c r="E120" s="32">
        <v>559.87</v>
      </c>
      <c r="F120" s="5">
        <f t="shared" si="4"/>
        <v>7.0099999999999909</v>
      </c>
      <c r="G120" s="33"/>
      <c r="H120" s="5"/>
      <c r="I120" s="5"/>
      <c r="J120" s="7">
        <f t="shared" si="3"/>
        <v>25.67296696035239</v>
      </c>
    </row>
    <row r="121" spans="1:10" x14ac:dyDescent="0.3">
      <c r="A121" s="68" t="s">
        <v>129</v>
      </c>
      <c r="B121" s="32"/>
      <c r="C121" s="10"/>
      <c r="D121" s="32">
        <v>336.17</v>
      </c>
      <c r="E121" s="32">
        <v>340.86</v>
      </c>
      <c r="F121" s="5">
        <f t="shared" si="4"/>
        <v>4.6899999999999977</v>
      </c>
      <c r="G121" s="33"/>
      <c r="H121" s="5"/>
      <c r="I121" s="5"/>
      <c r="J121" s="7">
        <f t="shared" si="3"/>
        <v>17.176350220264307</v>
      </c>
    </row>
    <row r="122" spans="1:10" x14ac:dyDescent="0.3">
      <c r="A122" s="68" t="s">
        <v>70</v>
      </c>
      <c r="B122" s="32"/>
      <c r="C122" s="10"/>
      <c r="D122" s="32">
        <v>157.02000000000001</v>
      </c>
      <c r="E122" s="32">
        <v>157.02000000000001</v>
      </c>
      <c r="F122" s="5">
        <f t="shared" si="4"/>
        <v>0</v>
      </c>
      <c r="G122" s="33"/>
      <c r="H122" s="5"/>
      <c r="I122" s="5"/>
      <c r="J122" s="7">
        <f t="shared" si="3"/>
        <v>0</v>
      </c>
    </row>
    <row r="123" spans="1:10" x14ac:dyDescent="0.3">
      <c r="A123" s="68" t="s">
        <v>71</v>
      </c>
      <c r="B123" s="32"/>
      <c r="C123" s="10"/>
      <c r="D123" s="32">
        <v>424.42</v>
      </c>
      <c r="E123" s="32">
        <v>424.68</v>
      </c>
      <c r="F123" s="5">
        <f t="shared" si="4"/>
        <v>0.25999999999999091</v>
      </c>
      <c r="G123" s="33"/>
      <c r="H123" s="5"/>
      <c r="I123" s="5"/>
      <c r="J123" s="7">
        <f t="shared" si="3"/>
        <v>0.95220704845811643</v>
      </c>
    </row>
    <row r="124" spans="1:10" x14ac:dyDescent="0.3">
      <c r="A124" s="68" t="s">
        <v>130</v>
      </c>
      <c r="B124" s="32"/>
      <c r="C124" s="10"/>
      <c r="D124" s="32">
        <v>226.34</v>
      </c>
      <c r="E124" s="32">
        <v>232.42</v>
      </c>
      <c r="F124" s="5">
        <f t="shared" si="4"/>
        <v>6.0799999999999841</v>
      </c>
      <c r="G124" s="33"/>
      <c r="H124" s="5"/>
      <c r="I124" s="5"/>
      <c r="J124" s="7">
        <f t="shared" si="3"/>
        <v>22.266995594713599</v>
      </c>
    </row>
    <row r="125" spans="1:10" x14ac:dyDescent="0.3">
      <c r="A125" s="68" t="s">
        <v>131</v>
      </c>
      <c r="B125" s="32"/>
      <c r="C125" s="10"/>
      <c r="D125" s="32">
        <v>124.11</v>
      </c>
      <c r="E125" s="32">
        <v>128.21</v>
      </c>
      <c r="F125" s="5">
        <f t="shared" si="4"/>
        <v>4.1000000000000085</v>
      </c>
      <c r="G125" s="33"/>
      <c r="H125" s="5"/>
      <c r="I125" s="5"/>
      <c r="J125" s="7">
        <f t="shared" si="3"/>
        <v>15.015572687224701</v>
      </c>
    </row>
    <row r="126" spans="1:10" x14ac:dyDescent="0.3">
      <c r="A126" s="68" t="s">
        <v>72</v>
      </c>
      <c r="B126" s="32"/>
      <c r="C126" s="10"/>
      <c r="D126" s="32">
        <v>151.63</v>
      </c>
      <c r="E126" s="32">
        <v>156.72999999999999</v>
      </c>
      <c r="F126" s="5">
        <f t="shared" si="4"/>
        <v>5.0999999999999943</v>
      </c>
      <c r="G126" s="33"/>
      <c r="H126" s="5"/>
      <c r="I126" s="5"/>
      <c r="J126" s="7">
        <f t="shared" si="3"/>
        <v>18.677907488986762</v>
      </c>
    </row>
    <row r="127" spans="1:10" x14ac:dyDescent="0.3">
      <c r="A127" s="68" t="s">
        <v>73</v>
      </c>
      <c r="B127" s="32"/>
      <c r="C127" s="10"/>
      <c r="D127" s="32">
        <v>785.23</v>
      </c>
      <c r="E127" s="32">
        <v>790.98</v>
      </c>
      <c r="F127" s="5">
        <f t="shared" si="4"/>
        <v>5.75</v>
      </c>
      <c r="G127" s="33"/>
      <c r="H127" s="5"/>
      <c r="I127" s="5"/>
      <c r="J127" s="7">
        <f t="shared" si="3"/>
        <v>21.058425110132159</v>
      </c>
    </row>
    <row r="128" spans="1:10" x14ac:dyDescent="0.3">
      <c r="A128" s="68" t="s">
        <v>74</v>
      </c>
      <c r="B128" s="32"/>
      <c r="C128" s="10"/>
      <c r="D128" s="32">
        <v>442.21</v>
      </c>
      <c r="E128" s="32">
        <v>442.21</v>
      </c>
      <c r="F128" s="5">
        <f t="shared" si="4"/>
        <v>0</v>
      </c>
      <c r="G128" s="33"/>
      <c r="H128" s="5"/>
      <c r="I128" s="5"/>
      <c r="J128" s="7">
        <f t="shared" si="3"/>
        <v>0</v>
      </c>
    </row>
    <row r="129" spans="1:10" x14ac:dyDescent="0.3">
      <c r="A129" s="68" t="s">
        <v>132</v>
      </c>
      <c r="B129" s="32"/>
      <c r="C129" s="10"/>
      <c r="D129" s="32">
        <v>132.61000000000001</v>
      </c>
      <c r="E129" s="32">
        <v>133.18</v>
      </c>
      <c r="F129" s="5">
        <f t="shared" si="4"/>
        <v>0.56999999999999318</v>
      </c>
      <c r="G129" s="33"/>
      <c r="H129" s="5"/>
      <c r="I129" s="5"/>
      <c r="J129" s="7">
        <f t="shared" si="3"/>
        <v>2.0875308370043801</v>
      </c>
    </row>
    <row r="130" spans="1:10" x14ac:dyDescent="0.3">
      <c r="A130" s="68" t="s">
        <v>133</v>
      </c>
      <c r="B130" s="32"/>
      <c r="C130" s="10"/>
      <c r="D130" s="32">
        <v>209.87</v>
      </c>
      <c r="E130" s="32">
        <v>209.87</v>
      </c>
      <c r="F130" s="5">
        <f t="shared" si="4"/>
        <v>0</v>
      </c>
      <c r="G130" s="33"/>
      <c r="H130" s="5"/>
      <c r="I130" s="5"/>
      <c r="J130" s="7">
        <f t="shared" si="3"/>
        <v>0</v>
      </c>
    </row>
    <row r="131" spans="1:10" x14ac:dyDescent="0.3">
      <c r="A131" s="68" t="s">
        <v>75</v>
      </c>
      <c r="B131" s="32"/>
      <c r="C131" s="10"/>
      <c r="D131" s="32">
        <v>289.75</v>
      </c>
      <c r="E131" s="32">
        <v>298.01</v>
      </c>
      <c r="F131" s="5">
        <f t="shared" si="4"/>
        <v>8.2599999999999909</v>
      </c>
      <c r="G131" s="33"/>
      <c r="H131" s="5"/>
      <c r="I131" s="5"/>
      <c r="J131" s="7">
        <f t="shared" si="3"/>
        <v>30.250885462555033</v>
      </c>
    </row>
    <row r="132" spans="1:10" x14ac:dyDescent="0.3">
      <c r="A132" s="68" t="s">
        <v>134</v>
      </c>
      <c r="B132" s="32"/>
      <c r="C132" s="10"/>
      <c r="D132" s="32">
        <v>346.13</v>
      </c>
      <c r="E132" s="32">
        <v>350.28</v>
      </c>
      <c r="F132" s="5">
        <f t="shared" si="4"/>
        <v>4.1499999999999773</v>
      </c>
      <c r="G132" s="33"/>
      <c r="H132" s="5"/>
      <c r="I132" s="5"/>
      <c r="J132" s="7">
        <f t="shared" si="3"/>
        <v>15.198689427312692</v>
      </c>
    </row>
    <row r="133" spans="1:10" x14ac:dyDescent="0.3">
      <c r="A133" s="68" t="s">
        <v>135</v>
      </c>
      <c r="B133" s="32"/>
      <c r="C133" s="10"/>
      <c r="D133" s="32">
        <v>311.20999999999998</v>
      </c>
      <c r="E133" s="32">
        <v>314.95999999999998</v>
      </c>
      <c r="F133" s="5">
        <f t="shared" si="4"/>
        <v>3.75</v>
      </c>
      <c r="G133" s="33"/>
      <c r="H133" s="5"/>
      <c r="I133" s="5"/>
      <c r="J133" s="7">
        <f t="shared" si="3"/>
        <v>13.733755506607929</v>
      </c>
    </row>
    <row r="134" spans="1:10" x14ac:dyDescent="0.3">
      <c r="A134" s="68" t="s">
        <v>76</v>
      </c>
      <c r="B134" s="32"/>
      <c r="C134" s="10"/>
      <c r="D134" s="32">
        <v>100.22</v>
      </c>
      <c r="E134" s="32">
        <v>102.64</v>
      </c>
      <c r="F134" s="5">
        <f t="shared" si="4"/>
        <v>2.4200000000000017</v>
      </c>
      <c r="G134" s="33"/>
      <c r="H134" s="5"/>
      <c r="I134" s="5"/>
      <c r="J134" s="7">
        <f t="shared" si="3"/>
        <v>8.862850220264324</v>
      </c>
    </row>
    <row r="135" spans="1:10" x14ac:dyDescent="0.3">
      <c r="A135" s="68" t="s">
        <v>136</v>
      </c>
      <c r="B135" s="32"/>
      <c r="C135" s="10"/>
      <c r="D135" s="32">
        <v>618.55999999999995</v>
      </c>
      <c r="E135" s="32">
        <v>626.03</v>
      </c>
      <c r="F135" s="5">
        <f t="shared" si="4"/>
        <v>7.4700000000000273</v>
      </c>
      <c r="G135" s="33"/>
      <c r="H135" s="5"/>
      <c r="I135" s="5"/>
      <c r="J135" s="7">
        <f t="shared" si="3"/>
        <v>27.357640969163096</v>
      </c>
    </row>
    <row r="136" spans="1:10" x14ac:dyDescent="0.3">
      <c r="A136" s="68" t="s">
        <v>137</v>
      </c>
      <c r="B136" s="32"/>
      <c r="C136" s="10"/>
      <c r="D136" s="32">
        <v>233.9</v>
      </c>
      <c r="E136" s="32">
        <v>235.42</v>
      </c>
      <c r="F136" s="5">
        <f t="shared" si="4"/>
        <v>1.5199999999999818</v>
      </c>
      <c r="G136" s="33"/>
      <c r="H136" s="5"/>
      <c r="I136" s="5"/>
      <c r="J136" s="7">
        <f t="shared" si="3"/>
        <v>5.5667488986783473</v>
      </c>
    </row>
    <row r="137" spans="1:10" x14ac:dyDescent="0.3">
      <c r="A137" s="68" t="s">
        <v>77</v>
      </c>
      <c r="B137" s="32"/>
      <c r="C137" s="10"/>
      <c r="D137" s="32">
        <v>376.45</v>
      </c>
      <c r="E137" s="32">
        <v>383.28</v>
      </c>
      <c r="F137" s="5">
        <f t="shared" si="4"/>
        <v>6.8299999999999841</v>
      </c>
      <c r="G137" s="33"/>
      <c r="H137" s="5"/>
      <c r="I137" s="5"/>
      <c r="J137" s="7">
        <f t="shared" si="3"/>
        <v>25.013746696035184</v>
      </c>
    </row>
    <row r="138" spans="1:10" x14ac:dyDescent="0.3">
      <c r="A138" s="68" t="s">
        <v>138</v>
      </c>
      <c r="B138" s="32"/>
      <c r="C138" s="10"/>
      <c r="D138" s="32">
        <v>547.35</v>
      </c>
      <c r="E138" s="32">
        <v>553.25</v>
      </c>
      <c r="F138" s="5">
        <f t="shared" si="4"/>
        <v>5.8999999999999773</v>
      </c>
      <c r="G138" s="33"/>
      <c r="H138" s="5"/>
      <c r="I138" s="5"/>
      <c r="J138" s="7">
        <f t="shared" si="3"/>
        <v>21.607775330396393</v>
      </c>
    </row>
    <row r="139" spans="1:10" x14ac:dyDescent="0.3">
      <c r="A139" s="68" t="s">
        <v>78</v>
      </c>
      <c r="B139" s="32"/>
      <c r="C139" s="10"/>
      <c r="D139" s="32">
        <v>671.11</v>
      </c>
      <c r="E139" s="32">
        <v>680.33</v>
      </c>
      <c r="F139" s="5">
        <f t="shared" si="4"/>
        <v>9.2200000000000273</v>
      </c>
      <c r="G139" s="33"/>
      <c r="H139" s="5"/>
      <c r="I139" s="5"/>
      <c r="J139" s="7">
        <f t="shared" si="3"/>
        <v>33.766726872246792</v>
      </c>
    </row>
    <row r="140" spans="1:10" x14ac:dyDescent="0.3">
      <c r="A140" s="68" t="s">
        <v>79</v>
      </c>
      <c r="B140" s="32"/>
      <c r="C140" s="10"/>
      <c r="D140" s="32">
        <v>264.35000000000002</v>
      </c>
      <c r="E140" s="32">
        <v>268.17</v>
      </c>
      <c r="F140" s="5">
        <f t="shared" si="4"/>
        <v>3.8199999999999932</v>
      </c>
      <c r="G140" s="33"/>
      <c r="H140" s="5"/>
      <c r="I140" s="5"/>
      <c r="J140" s="7">
        <f t="shared" si="3"/>
        <v>13.990118942731252</v>
      </c>
    </row>
    <row r="141" spans="1:10" x14ac:dyDescent="0.3">
      <c r="A141" s="68" t="s">
        <v>80</v>
      </c>
      <c r="B141" s="32"/>
      <c r="C141" s="10"/>
      <c r="D141" s="32">
        <v>315.19</v>
      </c>
      <c r="E141" s="32">
        <v>319.83999999999997</v>
      </c>
      <c r="F141" s="5">
        <f t="shared" si="4"/>
        <v>4.6499999999999773</v>
      </c>
      <c r="G141" s="33"/>
      <c r="H141" s="5"/>
      <c r="I141" s="5"/>
      <c r="J141" s="7">
        <f t="shared" si="3"/>
        <v>17.029856828193751</v>
      </c>
    </row>
    <row r="142" spans="1:10" x14ac:dyDescent="0.3">
      <c r="A142" s="68" t="s">
        <v>81</v>
      </c>
      <c r="B142" s="32"/>
      <c r="C142" s="10"/>
      <c r="D142" s="32">
        <v>225.87</v>
      </c>
      <c r="E142" s="32">
        <v>226.17</v>
      </c>
      <c r="F142" s="5">
        <f t="shared" si="4"/>
        <v>0.29999999999998295</v>
      </c>
      <c r="G142" s="33"/>
      <c r="H142" s="5"/>
      <c r="I142" s="5"/>
      <c r="J142" s="7">
        <f t="shared" si="3"/>
        <v>1.0987004405285719</v>
      </c>
    </row>
    <row r="143" spans="1:10" x14ac:dyDescent="0.3">
      <c r="A143" s="68" t="s">
        <v>139</v>
      </c>
      <c r="B143" s="32"/>
      <c r="C143" s="10"/>
      <c r="D143" s="32">
        <v>407.42</v>
      </c>
      <c r="E143" s="32">
        <v>414.59</v>
      </c>
      <c r="F143" s="5">
        <f t="shared" si="4"/>
        <v>7.1699999999999591</v>
      </c>
      <c r="G143" s="33"/>
      <c r="H143" s="5"/>
      <c r="I143" s="5"/>
      <c r="J143" s="7">
        <f t="shared" si="3"/>
        <v>26.258940528634209</v>
      </c>
    </row>
    <row r="144" spans="1:10" x14ac:dyDescent="0.3">
      <c r="A144" s="68" t="s">
        <v>82</v>
      </c>
      <c r="B144" s="32"/>
      <c r="C144" s="10"/>
      <c r="D144" s="32">
        <v>335.76</v>
      </c>
      <c r="E144" s="32">
        <v>338.21</v>
      </c>
      <c r="F144" s="5">
        <f t="shared" si="4"/>
        <v>2.4499999999999886</v>
      </c>
      <c r="G144" s="33"/>
      <c r="H144" s="5"/>
      <c r="I144" s="5"/>
      <c r="J144" s="7">
        <f t="shared" si="3"/>
        <v>8.9727202643171395</v>
      </c>
    </row>
    <row r="145" spans="1:13" x14ac:dyDescent="0.3">
      <c r="A145" s="68" t="s">
        <v>140</v>
      </c>
      <c r="B145" s="32"/>
      <c r="C145" s="10"/>
      <c r="D145" s="32">
        <v>212.24</v>
      </c>
      <c r="E145" s="32">
        <v>213.53</v>
      </c>
      <c r="F145" s="5">
        <f t="shared" si="4"/>
        <v>1.289999999999992</v>
      </c>
      <c r="G145" s="33"/>
      <c r="H145" s="5"/>
      <c r="I145" s="5"/>
      <c r="J145" s="7">
        <f t="shared" si="3"/>
        <v>4.7244118942730982</v>
      </c>
    </row>
    <row r="146" spans="1:13" x14ac:dyDescent="0.3">
      <c r="A146" s="68" t="s">
        <v>141</v>
      </c>
      <c r="B146" s="32"/>
      <c r="C146" s="10"/>
      <c r="D146" s="32">
        <v>194.21</v>
      </c>
      <c r="E146" s="32">
        <v>196.96</v>
      </c>
      <c r="F146" s="5">
        <f t="shared" si="4"/>
        <v>2.75</v>
      </c>
      <c r="G146" s="33"/>
      <c r="H146" s="5"/>
      <c r="I146" s="5"/>
      <c r="J146" s="7">
        <f t="shared" si="3"/>
        <v>10.071420704845815</v>
      </c>
    </row>
    <row r="147" spans="1:13" x14ac:dyDescent="0.3">
      <c r="A147" s="68" t="s">
        <v>142</v>
      </c>
      <c r="B147" s="32"/>
      <c r="C147" s="10"/>
      <c r="D147" s="32">
        <v>718.15</v>
      </c>
      <c r="E147" s="32">
        <v>727.96</v>
      </c>
      <c r="F147" s="5">
        <f t="shared" si="4"/>
        <v>9.8100000000000591</v>
      </c>
      <c r="G147" s="33"/>
      <c r="H147" s="5"/>
      <c r="I147" s="5"/>
      <c r="J147" s="7">
        <f t="shared" si="3"/>
        <v>35.927504405286562</v>
      </c>
    </row>
    <row r="148" spans="1:13" x14ac:dyDescent="0.3">
      <c r="A148" s="68" t="s">
        <v>143</v>
      </c>
      <c r="B148" s="32"/>
      <c r="C148" s="10"/>
      <c r="D148" s="32">
        <v>329.54</v>
      </c>
      <c r="E148" s="32">
        <v>335.69</v>
      </c>
      <c r="F148" s="5">
        <f t="shared" si="4"/>
        <v>6.1499999999999773</v>
      </c>
      <c r="G148" s="33"/>
      <c r="H148" s="5"/>
      <c r="I148" s="5"/>
      <c r="J148" s="7">
        <f t="shared" ref="J148:J151" si="5">+F148*H$5</f>
        <v>22.523359030836922</v>
      </c>
    </row>
    <row r="149" spans="1:13" x14ac:dyDescent="0.3">
      <c r="A149" s="68" t="s">
        <v>83</v>
      </c>
      <c r="B149" s="32"/>
      <c r="C149" s="10"/>
      <c r="D149" s="32">
        <v>297.23</v>
      </c>
      <c r="E149" s="32">
        <v>298.51</v>
      </c>
      <c r="F149" s="5">
        <f t="shared" si="4"/>
        <v>1.2799999999999727</v>
      </c>
      <c r="G149" s="33"/>
      <c r="H149" s="5"/>
      <c r="I149" s="5"/>
      <c r="J149" s="7">
        <f t="shared" si="5"/>
        <v>4.6877885462554065</v>
      </c>
    </row>
    <row r="150" spans="1:13" x14ac:dyDescent="0.3">
      <c r="A150" s="68" t="s">
        <v>144</v>
      </c>
      <c r="B150" s="32"/>
      <c r="C150" s="10"/>
      <c r="D150" s="32">
        <v>1510.46</v>
      </c>
      <c r="E150" s="32">
        <v>1535.55</v>
      </c>
      <c r="F150" s="5">
        <f t="shared" si="4"/>
        <v>25.089999999999918</v>
      </c>
      <c r="G150" s="33"/>
      <c r="H150" s="5"/>
      <c r="I150" s="5"/>
      <c r="J150" s="7">
        <f t="shared" si="5"/>
        <v>91.887980176211158</v>
      </c>
    </row>
    <row r="151" spans="1:13" x14ac:dyDescent="0.3">
      <c r="A151" s="68" t="s">
        <v>145</v>
      </c>
      <c r="B151" s="32"/>
      <c r="C151" s="10"/>
      <c r="D151" s="32">
        <v>764.21</v>
      </c>
      <c r="E151" s="32">
        <v>778.54</v>
      </c>
      <c r="F151" s="5">
        <f t="shared" si="4"/>
        <v>14.329999999999927</v>
      </c>
      <c r="G151" s="33"/>
      <c r="H151" s="5"/>
      <c r="I151" s="5"/>
      <c r="J151" s="7">
        <f t="shared" si="5"/>
        <v>52.481257709250833</v>
      </c>
    </row>
    <row r="152" spans="1:13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2287.736045872437</v>
      </c>
      <c r="K152" s="56">
        <f>SUM(J83:J151)</f>
        <v>1555.1738502202634</v>
      </c>
      <c r="M152">
        <v>1689</v>
      </c>
    </row>
    <row r="153" spans="1:13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2287.736045872437</v>
      </c>
      <c r="K153" s="91">
        <f>SUM(K14:K152)</f>
        <v>2287.736045872437</v>
      </c>
    </row>
    <row r="154" spans="1:13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3" x14ac:dyDescent="0.3">
      <c r="A155" s="73" t="s">
        <v>7</v>
      </c>
    </row>
    <row r="156" spans="1:13" x14ac:dyDescent="0.3">
      <c r="A156" s="73" t="s">
        <v>84</v>
      </c>
      <c r="G156" s="74" t="s">
        <v>317</v>
      </c>
    </row>
  </sheetData>
  <mergeCells count="23">
    <mergeCell ref="I27:I31"/>
    <mergeCell ref="B27:C31"/>
    <mergeCell ref="D27:D31"/>
    <mergeCell ref="E27:E31"/>
    <mergeCell ref="F27:F31"/>
    <mergeCell ref="G27:G31"/>
    <mergeCell ref="H27:H31"/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</mergeCells>
  <pageMargins left="0.35433070866141736" right="0.27559055118110237" top="0.36" bottom="0.56000000000000005" header="0.31496062992125984" footer="0.31496062992125984"/>
  <pageSetup paperSize="9" scale="75" orientation="portrait" horizontalDpi="0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6"/>
  <sheetViews>
    <sheetView topLeftCell="A29" workbookViewId="0">
      <selection activeCell="A46" sqref="A46"/>
    </sheetView>
  </sheetViews>
  <sheetFormatPr baseColWidth="10" defaultRowHeight="14.4" x14ac:dyDescent="0.3"/>
  <cols>
    <col min="2" max="2" width="27.109375" customWidth="1"/>
    <col min="3" max="3" width="6.6640625" customWidth="1"/>
    <col min="4" max="4" width="12.33203125" customWidth="1"/>
    <col min="5" max="5" width="14.33203125" customWidth="1"/>
    <col min="9" max="9" width="0.88671875" customWidth="1"/>
    <col min="10" max="10" width="12.33203125" customWidth="1"/>
  </cols>
  <sheetData>
    <row r="1" spans="1:10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539</v>
      </c>
      <c r="G2" s="10">
        <v>36</v>
      </c>
      <c r="H2" s="10">
        <f>+F2/G2</f>
        <v>14.972222222222221</v>
      </c>
    </row>
    <row r="3" spans="1:10" x14ac:dyDescent="0.3">
      <c r="D3" s="122" t="s">
        <v>192</v>
      </c>
      <c r="E3" s="122">
        <v>16498</v>
      </c>
      <c r="F3" s="155">
        <v>10.9</v>
      </c>
      <c r="G3" s="10">
        <v>3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>
        <v>21232</v>
      </c>
      <c r="F4" s="10">
        <v>1751.8</v>
      </c>
      <c r="G4" s="10">
        <v>477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51" t="s">
        <v>220</v>
      </c>
      <c r="F5" s="122">
        <f>+F4+F3</f>
        <v>1762.7</v>
      </c>
      <c r="G5" s="122">
        <f>+G4+G3</f>
        <v>480</v>
      </c>
      <c r="H5" s="10">
        <f>+F5/G5</f>
        <v>3.6722916666666667</v>
      </c>
    </row>
    <row r="6" spans="1:10" x14ac:dyDescent="0.3">
      <c r="A6" s="15" t="s">
        <v>318</v>
      </c>
      <c r="B6" s="15"/>
      <c r="C6" s="15"/>
      <c r="D6" s="15"/>
      <c r="E6" s="15"/>
      <c r="F6" s="15">
        <f>+F2+F3+F4</f>
        <v>2301.6999999999998</v>
      </c>
      <c r="G6" s="15">
        <f>+G2+G3+G4</f>
        <v>516</v>
      </c>
      <c r="J6" s="138" t="s">
        <v>189</v>
      </c>
    </row>
    <row r="7" spans="1:10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14.972222222222221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3.6722916666666667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4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7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26.500833333333059</v>
      </c>
      <c r="H14" s="98"/>
      <c r="I14" s="98"/>
      <c r="J14" s="99">
        <v>10</v>
      </c>
    </row>
    <row r="15" spans="1:10" ht="15.6" thickTop="1" thickBot="1" x14ac:dyDescent="0.35">
      <c r="A15" s="104" t="s">
        <v>9</v>
      </c>
      <c r="B15" s="146" t="s">
        <v>214</v>
      </c>
      <c r="C15" s="157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12</v>
      </c>
    </row>
    <row r="16" spans="1:10" ht="15.6" thickTop="1" thickBot="1" x14ac:dyDescent="0.35">
      <c r="A16" s="104" t="s">
        <v>13</v>
      </c>
      <c r="B16" s="146" t="s">
        <v>215</v>
      </c>
      <c r="C16" s="157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10</v>
      </c>
    </row>
    <row r="17" spans="1:12" ht="15.6" thickTop="1" thickBot="1" x14ac:dyDescent="0.35">
      <c r="A17" s="103" t="s">
        <v>86</v>
      </c>
      <c r="B17" s="209" t="s">
        <v>212</v>
      </c>
      <c r="C17" s="210"/>
      <c r="D17" s="220">
        <v>283.18</v>
      </c>
      <c r="E17" s="220">
        <v>284.95</v>
      </c>
      <c r="F17" s="220">
        <f>+E17-D17</f>
        <v>1.7699999999999818</v>
      </c>
      <c r="G17" s="221"/>
      <c r="H17" s="102"/>
      <c r="I17" s="102"/>
      <c r="J17" s="99">
        <v>10</v>
      </c>
    </row>
    <row r="18" spans="1:12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10</v>
      </c>
    </row>
    <row r="19" spans="1:12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10</v>
      </c>
    </row>
    <row r="20" spans="1:12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10</v>
      </c>
    </row>
    <row r="21" spans="1:12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8</v>
      </c>
    </row>
    <row r="22" spans="1:12" ht="15.6" thickTop="1" thickBot="1" x14ac:dyDescent="0.35">
      <c r="A22" s="92" t="s">
        <v>87</v>
      </c>
      <c r="B22" s="204" t="s">
        <v>210</v>
      </c>
      <c r="C22" s="205"/>
      <c r="D22" s="94">
        <v>31.1</v>
      </c>
      <c r="E22" s="94">
        <v>31.63</v>
      </c>
      <c r="F22" s="98">
        <f t="shared" ref="F22:F27" si="0">+E22-D22</f>
        <v>0.52999999999999758</v>
      </c>
      <c r="G22" s="95">
        <f>+F22*H2</f>
        <v>7.935277777777741</v>
      </c>
      <c r="H22" s="95"/>
      <c r="I22" s="95"/>
      <c r="J22" s="99">
        <v>9</v>
      </c>
    </row>
    <row r="23" spans="1:12" ht="15.6" thickTop="1" thickBot="1" x14ac:dyDescent="0.35">
      <c r="A23" s="92" t="s">
        <v>88</v>
      </c>
      <c r="B23" s="206" t="s">
        <v>210</v>
      </c>
      <c r="C23" s="207"/>
      <c r="D23" s="94">
        <v>80.38</v>
      </c>
      <c r="E23" s="94">
        <v>80.790000000000006</v>
      </c>
      <c r="F23" s="98">
        <f t="shared" si="0"/>
        <v>0.4100000000000108</v>
      </c>
      <c r="G23" s="95">
        <f>+F23*H2</f>
        <v>6.1386111111112722</v>
      </c>
      <c r="H23" s="95"/>
      <c r="I23" s="95"/>
      <c r="J23" s="99">
        <v>7</v>
      </c>
    </row>
    <row r="24" spans="1:12" ht="15.6" thickTop="1" thickBot="1" x14ac:dyDescent="0.35">
      <c r="A24" s="93" t="s">
        <v>10</v>
      </c>
      <c r="B24" s="206" t="s">
        <v>210</v>
      </c>
      <c r="C24" s="207"/>
      <c r="D24" s="94">
        <v>24.58</v>
      </c>
      <c r="E24" s="94">
        <v>25.22</v>
      </c>
      <c r="F24" s="98">
        <f t="shared" si="0"/>
        <v>0.64000000000000057</v>
      </c>
      <c r="G24" s="95">
        <f>+F24*H2</f>
        <v>9.5822222222222297</v>
      </c>
      <c r="H24" s="95"/>
      <c r="I24" s="95"/>
      <c r="J24" s="99">
        <v>6</v>
      </c>
    </row>
    <row r="25" spans="1:12" ht="15.6" thickTop="1" thickBot="1" x14ac:dyDescent="0.35">
      <c r="A25" s="93" t="s">
        <v>149</v>
      </c>
      <c r="B25" s="206" t="s">
        <v>210</v>
      </c>
      <c r="C25" s="207"/>
      <c r="D25" s="94">
        <v>126.65</v>
      </c>
      <c r="E25" s="94">
        <v>129.58000000000001</v>
      </c>
      <c r="F25" s="98">
        <f t="shared" si="0"/>
        <v>2.9300000000000068</v>
      </c>
      <c r="G25" s="95">
        <f>+F25*H2</f>
        <v>43.868611111111214</v>
      </c>
      <c r="H25" s="95"/>
      <c r="I25" s="95"/>
      <c r="J25" s="99">
        <v>45</v>
      </c>
    </row>
    <row r="26" spans="1:12" ht="15.6" thickTop="1" thickBot="1" x14ac:dyDescent="0.35">
      <c r="A26" s="93" t="s">
        <v>16</v>
      </c>
      <c r="B26" s="206" t="s">
        <v>210</v>
      </c>
      <c r="C26" s="207"/>
      <c r="D26" s="96">
        <v>65.39</v>
      </c>
      <c r="E26" s="96">
        <v>67.09</v>
      </c>
      <c r="F26" s="98">
        <f t="shared" si="0"/>
        <v>1.7000000000000028</v>
      </c>
      <c r="G26" s="95">
        <f>+F26*H2</f>
        <v>25.452777777777818</v>
      </c>
      <c r="H26" s="96"/>
      <c r="I26" s="96"/>
      <c r="J26" s="99">
        <v>26</v>
      </c>
      <c r="L26">
        <v>27</v>
      </c>
    </row>
    <row r="27" spans="1:12" ht="15.6" thickTop="1" thickBot="1" x14ac:dyDescent="0.35">
      <c r="A27" s="67" t="s">
        <v>90</v>
      </c>
      <c r="B27" s="230" t="s">
        <v>211</v>
      </c>
      <c r="C27" s="231"/>
      <c r="D27" s="227">
        <v>265.99</v>
      </c>
      <c r="E27" s="227">
        <v>269.01</v>
      </c>
      <c r="F27" s="220">
        <f t="shared" si="0"/>
        <v>3.0199999999999818</v>
      </c>
      <c r="G27" s="223">
        <f>+F27*H2</f>
        <v>45.216111111110834</v>
      </c>
      <c r="H27" s="223"/>
      <c r="I27" s="223"/>
      <c r="J27" s="99">
        <v>10</v>
      </c>
    </row>
    <row r="28" spans="1:12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8</v>
      </c>
    </row>
    <row r="29" spans="1:12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10</v>
      </c>
    </row>
    <row r="30" spans="1:12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10</v>
      </c>
    </row>
    <row r="31" spans="1:12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10</v>
      </c>
    </row>
    <row r="32" spans="1:12" ht="15.6" thickTop="1" thickBot="1" x14ac:dyDescent="0.35">
      <c r="A32" s="66" t="s">
        <v>92</v>
      </c>
      <c r="B32" s="6"/>
      <c r="C32" s="6"/>
      <c r="D32" s="6">
        <v>85.14</v>
      </c>
      <c r="E32" s="6">
        <v>86.66</v>
      </c>
      <c r="F32" s="5">
        <f>+E32-D32</f>
        <v>1.519999999999996</v>
      </c>
      <c r="G32" s="5"/>
      <c r="H32" s="5"/>
      <c r="I32" s="5"/>
      <c r="J32" s="99">
        <f t="shared" ref="J32:J82" si="1">+F32*H$2</f>
        <v>22.757777777777719</v>
      </c>
    </row>
    <row r="33" spans="1:10" ht="15.6" thickTop="1" thickBot="1" x14ac:dyDescent="0.35">
      <c r="A33" s="66" t="s">
        <v>93</v>
      </c>
      <c r="B33" s="6"/>
      <c r="C33" s="6"/>
      <c r="D33" s="6">
        <v>43.9</v>
      </c>
      <c r="E33" s="6">
        <v>44.12</v>
      </c>
      <c r="F33" s="5">
        <f t="shared" ref="F33:F96" si="2">+E33-D33</f>
        <v>0.21999999999999886</v>
      </c>
      <c r="G33" s="5"/>
      <c r="H33" s="5"/>
      <c r="I33" s="5"/>
      <c r="J33" s="99">
        <f t="shared" si="1"/>
        <v>3.2938888888888718</v>
      </c>
    </row>
    <row r="34" spans="1:10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0" ht="15.6" thickTop="1" thickBot="1" x14ac:dyDescent="0.35">
      <c r="A35" s="66" t="s">
        <v>95</v>
      </c>
      <c r="B35" s="32"/>
      <c r="C35" s="6"/>
      <c r="D35" s="32">
        <v>30.58</v>
      </c>
      <c r="E35" s="32">
        <v>32.840000000000003</v>
      </c>
      <c r="F35" s="5">
        <f t="shared" si="2"/>
        <v>2.2600000000000051</v>
      </c>
      <c r="G35" s="5"/>
      <c r="H35" s="5"/>
      <c r="I35" s="5"/>
      <c r="J35" s="99">
        <f t="shared" si="1"/>
        <v>33.837222222222294</v>
      </c>
    </row>
    <row r="36" spans="1:10" ht="15.6" thickTop="1" thickBot="1" x14ac:dyDescent="0.35">
      <c r="A36" s="66" t="s">
        <v>96</v>
      </c>
      <c r="B36" s="32"/>
      <c r="C36" s="6"/>
      <c r="D36" s="32">
        <v>9.91</v>
      </c>
      <c r="E36" s="32">
        <v>9.91</v>
      </c>
      <c r="F36" s="5">
        <f t="shared" si="2"/>
        <v>0</v>
      </c>
      <c r="G36" s="5"/>
      <c r="H36" s="5"/>
      <c r="I36" s="5"/>
      <c r="J36" s="99">
        <f t="shared" si="1"/>
        <v>0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32.94</v>
      </c>
      <c r="E38" s="32">
        <v>33.29</v>
      </c>
      <c r="F38" s="5">
        <f t="shared" si="2"/>
        <v>0.35000000000000142</v>
      </c>
      <c r="G38" s="5"/>
      <c r="H38" s="5"/>
      <c r="I38" s="5"/>
      <c r="J38" s="99">
        <f t="shared" si="1"/>
        <v>5.2402777777777985</v>
      </c>
    </row>
    <row r="39" spans="1:10" ht="15.6" thickTop="1" thickBot="1" x14ac:dyDescent="0.35">
      <c r="A39" s="66" t="s">
        <v>99</v>
      </c>
      <c r="B39" s="32"/>
      <c r="C39" s="6"/>
      <c r="D39" s="32">
        <v>47.56</v>
      </c>
      <c r="E39" s="32">
        <v>48.02</v>
      </c>
      <c r="F39" s="5">
        <f t="shared" si="2"/>
        <v>0.46000000000000085</v>
      </c>
      <c r="G39" s="5"/>
      <c r="H39" s="5"/>
      <c r="I39" s="5"/>
      <c r="J39" s="99">
        <f t="shared" si="1"/>
        <v>6.8872222222222348</v>
      </c>
    </row>
    <row r="40" spans="1:10" ht="15.6" thickTop="1" thickBot="1" x14ac:dyDescent="0.35">
      <c r="A40" s="66" t="s">
        <v>100</v>
      </c>
      <c r="B40" s="32"/>
      <c r="C40" s="6"/>
      <c r="D40" s="32">
        <v>15.38</v>
      </c>
      <c r="E40" s="32">
        <v>15.38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3.17</v>
      </c>
      <c r="E41" s="32">
        <v>3.31</v>
      </c>
      <c r="F41" s="5">
        <f t="shared" si="2"/>
        <v>0.14000000000000012</v>
      </c>
      <c r="G41" s="5"/>
      <c r="H41" s="5"/>
      <c r="I41" s="5"/>
      <c r="J41" s="99">
        <f t="shared" si="1"/>
        <v>2.0961111111111128</v>
      </c>
    </row>
    <row r="42" spans="1:10" ht="15.6" thickTop="1" thickBot="1" x14ac:dyDescent="0.35">
      <c r="A42" s="66" t="s">
        <v>102</v>
      </c>
      <c r="B42" s="32"/>
      <c r="C42" s="6"/>
      <c r="D42" s="32">
        <v>5.03</v>
      </c>
      <c r="E42" s="32">
        <v>5.03</v>
      </c>
      <c r="F42" s="5">
        <f t="shared" si="2"/>
        <v>0</v>
      </c>
      <c r="G42" s="5"/>
      <c r="H42" s="5"/>
      <c r="I42" s="5"/>
      <c r="J42" s="99">
        <f t="shared" si="1"/>
        <v>0</v>
      </c>
    </row>
    <row r="43" spans="1:10" ht="15.6" thickTop="1" thickBot="1" x14ac:dyDescent="0.35">
      <c r="A43" s="66" t="s">
        <v>103</v>
      </c>
      <c r="B43" s="32"/>
      <c r="C43" s="6"/>
      <c r="D43" s="32">
        <v>36.479999999999997</v>
      </c>
      <c r="E43" s="32">
        <v>36.659999999999997</v>
      </c>
      <c r="F43" s="5">
        <f t="shared" si="2"/>
        <v>0.17999999999999972</v>
      </c>
      <c r="G43" s="5"/>
      <c r="H43" s="5"/>
      <c r="I43" s="5"/>
      <c r="J43" s="99">
        <f t="shared" si="1"/>
        <v>2.6949999999999954</v>
      </c>
    </row>
    <row r="44" spans="1:10" ht="15.6" thickTop="1" thickBot="1" x14ac:dyDescent="0.35">
      <c r="A44" s="66" t="s">
        <v>104</v>
      </c>
      <c r="B44" s="32"/>
      <c r="C44" s="10"/>
      <c r="D44" s="32">
        <v>61.26</v>
      </c>
      <c r="E44" s="32">
        <v>61.26</v>
      </c>
      <c r="F44" s="5">
        <f t="shared" si="2"/>
        <v>0</v>
      </c>
      <c r="G44" s="5"/>
      <c r="H44" s="5"/>
      <c r="I44" s="5"/>
      <c r="J44" s="99">
        <f t="shared" si="1"/>
        <v>0</v>
      </c>
    </row>
    <row r="45" spans="1:10" ht="15.6" thickTop="1" thickBot="1" x14ac:dyDescent="0.35">
      <c r="A45" s="66" t="s">
        <v>105</v>
      </c>
      <c r="B45" s="32"/>
      <c r="C45" s="10"/>
      <c r="D45" s="32">
        <v>156.97</v>
      </c>
      <c r="E45" s="32">
        <v>160.56</v>
      </c>
      <c r="F45" s="5">
        <f>+E45-D45</f>
        <v>3.5900000000000034</v>
      </c>
      <c r="G45" s="5"/>
      <c r="H45" s="5"/>
      <c r="I45" s="5"/>
      <c r="J45" s="99">
        <f t="shared" si="1"/>
        <v>53.750277777777825</v>
      </c>
    </row>
    <row r="46" spans="1:10" ht="15.6" thickTop="1" thickBot="1" x14ac:dyDescent="0.35">
      <c r="A46" s="66" t="s">
        <v>106</v>
      </c>
      <c r="B46" s="32"/>
      <c r="C46" s="10"/>
      <c r="D46" s="32">
        <v>101.57</v>
      </c>
      <c r="E46" s="32">
        <v>102.29</v>
      </c>
      <c r="F46" s="5">
        <f t="shared" si="2"/>
        <v>0.72000000000001307</v>
      </c>
      <c r="G46" s="5"/>
      <c r="H46" s="5"/>
      <c r="I46" s="5"/>
      <c r="J46" s="99">
        <f t="shared" si="1"/>
        <v>10.780000000000195</v>
      </c>
    </row>
    <row r="47" spans="1:10" ht="15.6" thickTop="1" thickBot="1" x14ac:dyDescent="0.35">
      <c r="A47" s="66" t="s">
        <v>18</v>
      </c>
      <c r="B47" s="32"/>
      <c r="C47" s="10"/>
      <c r="D47" s="32">
        <v>2.69</v>
      </c>
      <c r="E47" s="32">
        <v>2.73</v>
      </c>
      <c r="F47" s="5">
        <f t="shared" si="2"/>
        <v>4.0000000000000036E-2</v>
      </c>
      <c r="G47" s="5"/>
      <c r="H47" s="5"/>
      <c r="I47" s="5"/>
      <c r="J47" s="99">
        <f t="shared" si="1"/>
        <v>0.59888888888888936</v>
      </c>
    </row>
    <row r="48" spans="1:10" ht="15.6" thickTop="1" thickBot="1" x14ac:dyDescent="0.35">
      <c r="A48" s="66" t="s">
        <v>19</v>
      </c>
      <c r="B48" s="32"/>
      <c r="C48" s="10"/>
      <c r="D48" s="32">
        <v>98.19</v>
      </c>
      <c r="E48" s="32">
        <v>98.29</v>
      </c>
      <c r="F48" s="5">
        <f t="shared" si="2"/>
        <v>0.10000000000000853</v>
      </c>
      <c r="G48" s="5"/>
      <c r="H48" s="5"/>
      <c r="I48" s="5"/>
      <c r="J48" s="99">
        <f t="shared" si="1"/>
        <v>1.4972222222223499</v>
      </c>
    </row>
    <row r="49" spans="1:10" ht="15.6" thickTop="1" thickBot="1" x14ac:dyDescent="0.35">
      <c r="A49" s="66" t="s">
        <v>107</v>
      </c>
      <c r="B49" s="32"/>
      <c r="C49" s="10"/>
      <c r="D49" s="32">
        <v>112.2</v>
      </c>
      <c r="E49" s="32">
        <v>114.02</v>
      </c>
      <c r="F49" s="5">
        <f t="shared" si="2"/>
        <v>1.8199999999999932</v>
      </c>
      <c r="G49" s="5"/>
      <c r="H49" s="5"/>
      <c r="I49" s="5"/>
      <c r="J49" s="99">
        <f t="shared" si="1"/>
        <v>27.24944444444434</v>
      </c>
    </row>
    <row r="50" spans="1:10" ht="15.6" thickTop="1" thickBot="1" x14ac:dyDescent="0.35">
      <c r="A50" s="66" t="s">
        <v>108</v>
      </c>
      <c r="B50" s="32"/>
      <c r="C50" s="10"/>
      <c r="D50" s="32">
        <v>17.96</v>
      </c>
      <c r="E50" s="32">
        <v>18.23</v>
      </c>
      <c r="F50" s="5">
        <f t="shared" si="2"/>
        <v>0.26999999999999957</v>
      </c>
      <c r="G50" s="5"/>
      <c r="H50" s="5"/>
      <c r="I50" s="5"/>
      <c r="J50" s="99">
        <f t="shared" si="1"/>
        <v>4.0424999999999933</v>
      </c>
    </row>
    <row r="51" spans="1:10" ht="15.6" thickTop="1" thickBot="1" x14ac:dyDescent="0.35">
      <c r="A51" s="66" t="s">
        <v>20</v>
      </c>
      <c r="B51" s="32"/>
      <c r="C51" s="10"/>
      <c r="D51" s="32">
        <v>75.459999999999994</v>
      </c>
      <c r="E51" s="32">
        <v>76.11</v>
      </c>
      <c r="F51" s="5">
        <f t="shared" si="2"/>
        <v>0.65000000000000568</v>
      </c>
      <c r="G51" s="5"/>
      <c r="H51" s="5"/>
      <c r="I51" s="5"/>
      <c r="J51" s="99">
        <f t="shared" si="1"/>
        <v>9.7319444444445296</v>
      </c>
    </row>
    <row r="52" spans="1:10" ht="15.6" thickTop="1" thickBot="1" x14ac:dyDescent="0.35">
      <c r="A52" s="66" t="s">
        <v>21</v>
      </c>
      <c r="B52" s="32"/>
      <c r="C52" s="10"/>
      <c r="D52" s="32">
        <v>19.73</v>
      </c>
      <c r="E52" s="32">
        <v>19.940000000000001</v>
      </c>
      <c r="F52" s="5">
        <f t="shared" si="2"/>
        <v>0.21000000000000085</v>
      </c>
      <c r="G52" s="5"/>
      <c r="H52" s="5"/>
      <c r="I52" s="5"/>
      <c r="J52" s="99">
        <f t="shared" si="1"/>
        <v>3.1441666666666794</v>
      </c>
    </row>
    <row r="53" spans="1:10" ht="15.6" thickTop="1" thickBot="1" x14ac:dyDescent="0.35">
      <c r="A53" s="66" t="s">
        <v>22</v>
      </c>
      <c r="B53" s="32"/>
      <c r="C53" s="10"/>
      <c r="D53" s="32">
        <v>117.96</v>
      </c>
      <c r="E53" s="32">
        <v>118.53</v>
      </c>
      <c r="F53" s="5">
        <f t="shared" si="2"/>
        <v>0.57000000000000739</v>
      </c>
      <c r="G53" s="5"/>
      <c r="H53" s="5"/>
      <c r="I53" s="5"/>
      <c r="J53" s="99">
        <f t="shared" si="1"/>
        <v>8.5341666666667777</v>
      </c>
    </row>
    <row r="54" spans="1:10" ht="15.6" thickTop="1" thickBot="1" x14ac:dyDescent="0.35">
      <c r="A54" s="66" t="s">
        <v>23</v>
      </c>
      <c r="B54" s="32"/>
      <c r="C54" s="10"/>
      <c r="D54" s="32">
        <v>27.83</v>
      </c>
      <c r="E54" s="32">
        <v>28.28</v>
      </c>
      <c r="F54" s="5">
        <f t="shared" si="2"/>
        <v>0.45000000000000284</v>
      </c>
      <c r="G54" s="5"/>
      <c r="H54" s="5"/>
      <c r="I54" s="5"/>
      <c r="J54" s="99">
        <f t="shared" si="1"/>
        <v>6.7375000000000425</v>
      </c>
    </row>
    <row r="55" spans="1:10" ht="15.6" thickTop="1" thickBot="1" x14ac:dyDescent="0.35">
      <c r="A55" s="66" t="s">
        <v>24</v>
      </c>
      <c r="B55" s="32"/>
      <c r="C55" s="10"/>
      <c r="D55" s="32">
        <v>25.78</v>
      </c>
      <c r="E55" s="32">
        <v>25.89</v>
      </c>
      <c r="F55" s="5">
        <f t="shared" si="2"/>
        <v>0.10999999999999943</v>
      </c>
      <c r="G55" s="5"/>
      <c r="H55" s="5"/>
      <c r="I55" s="5"/>
      <c r="J55" s="99">
        <f t="shared" si="1"/>
        <v>1.6469444444444359</v>
      </c>
    </row>
    <row r="56" spans="1:10" ht="15.6" thickTop="1" thickBot="1" x14ac:dyDescent="0.35">
      <c r="A56" s="66" t="s">
        <v>25</v>
      </c>
      <c r="B56" s="32"/>
      <c r="C56" s="10"/>
      <c r="D56" s="32">
        <v>17.46</v>
      </c>
      <c r="E56" s="32">
        <v>17.97</v>
      </c>
      <c r="F56" s="5">
        <f t="shared" si="2"/>
        <v>0.50999999999999801</v>
      </c>
      <c r="G56" s="5"/>
      <c r="H56" s="5"/>
      <c r="I56" s="5"/>
      <c r="J56" s="99">
        <f t="shared" si="1"/>
        <v>7.6358333333333031</v>
      </c>
    </row>
    <row r="57" spans="1:10" ht="15.6" thickTop="1" thickBot="1" x14ac:dyDescent="0.35">
      <c r="A57" s="66" t="s">
        <v>26</v>
      </c>
      <c r="B57" s="32"/>
      <c r="C57" s="10"/>
      <c r="D57" s="32">
        <v>44.86</v>
      </c>
      <c r="E57" s="32">
        <v>45.66</v>
      </c>
      <c r="F57" s="5">
        <f t="shared" si="2"/>
        <v>0.79999999999999716</v>
      </c>
      <c r="G57" s="5"/>
      <c r="H57" s="5"/>
      <c r="I57" s="5"/>
      <c r="J57" s="99">
        <f t="shared" si="1"/>
        <v>11.977777777777735</v>
      </c>
    </row>
    <row r="58" spans="1:10" ht="15.6" thickTop="1" thickBot="1" x14ac:dyDescent="0.35">
      <c r="A58" s="66" t="s">
        <v>27</v>
      </c>
      <c r="B58" s="32"/>
      <c r="C58" s="10"/>
      <c r="D58" s="32">
        <v>50.96</v>
      </c>
      <c r="E58" s="32">
        <v>51.18</v>
      </c>
      <c r="F58" s="5">
        <f t="shared" si="2"/>
        <v>0.21999999999999886</v>
      </c>
      <c r="G58" s="5"/>
      <c r="H58" s="5"/>
      <c r="I58" s="5"/>
      <c r="J58" s="99">
        <f t="shared" si="1"/>
        <v>3.2938888888888718</v>
      </c>
    </row>
    <row r="59" spans="1:10" ht="15.6" thickTop="1" thickBot="1" x14ac:dyDescent="0.35">
      <c r="A59" s="66" t="s">
        <v>109</v>
      </c>
      <c r="B59" s="32"/>
      <c r="C59" s="10"/>
      <c r="D59" s="32">
        <v>1.83</v>
      </c>
      <c r="E59" s="32">
        <v>1.83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0" ht="15.6" thickTop="1" thickBot="1" x14ac:dyDescent="0.35">
      <c r="A60" s="66" t="s">
        <v>28</v>
      </c>
      <c r="B60" s="32"/>
      <c r="C60" s="10"/>
      <c r="D60" s="32">
        <v>15.49</v>
      </c>
      <c r="E60" s="32">
        <v>15.62</v>
      </c>
      <c r="F60" s="5">
        <f t="shared" si="2"/>
        <v>0.12999999999999901</v>
      </c>
      <c r="G60" s="5"/>
      <c r="H60" s="5"/>
      <c r="I60" s="5"/>
      <c r="J60" s="99">
        <f t="shared" si="1"/>
        <v>1.9463888888888738</v>
      </c>
    </row>
    <row r="61" spans="1:10" ht="15.6" thickTop="1" thickBot="1" x14ac:dyDescent="0.35">
      <c r="A61" s="66" t="s">
        <v>29</v>
      </c>
      <c r="B61" s="32"/>
      <c r="C61" s="10"/>
      <c r="D61" s="32">
        <v>45.96</v>
      </c>
      <c r="E61" s="32">
        <v>46.56</v>
      </c>
      <c r="F61" s="5">
        <f t="shared" si="2"/>
        <v>0.60000000000000142</v>
      </c>
      <c r="G61" s="5"/>
      <c r="H61" s="5"/>
      <c r="I61" s="5"/>
      <c r="J61" s="99">
        <f t="shared" si="1"/>
        <v>8.9833333333333538</v>
      </c>
    </row>
    <row r="62" spans="1:10" ht="15.6" thickTop="1" thickBot="1" x14ac:dyDescent="0.35">
      <c r="A62" s="66" t="s">
        <v>30</v>
      </c>
      <c r="B62" s="32"/>
      <c r="C62" s="10"/>
      <c r="D62" s="32">
        <v>1.1000000000000001</v>
      </c>
      <c r="E62" s="32">
        <v>1.1000000000000001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72.260000000000005</v>
      </c>
      <c r="E63" s="32">
        <v>73.489999999999995</v>
      </c>
      <c r="F63" s="5">
        <f t="shared" si="2"/>
        <v>1.2299999999999898</v>
      </c>
      <c r="G63" s="5"/>
      <c r="H63" s="5"/>
      <c r="I63" s="5"/>
      <c r="J63" s="99">
        <f t="shared" si="1"/>
        <v>18.415833333333179</v>
      </c>
    </row>
    <row r="64" spans="1:10" ht="15.6" thickTop="1" thickBot="1" x14ac:dyDescent="0.35">
      <c r="A64" s="66" t="s">
        <v>32</v>
      </c>
      <c r="B64" s="32"/>
      <c r="C64" s="10"/>
      <c r="D64" s="32">
        <v>54.97</v>
      </c>
      <c r="E64" s="32">
        <v>55.38</v>
      </c>
      <c r="F64" s="5">
        <f t="shared" si="2"/>
        <v>0.41000000000000369</v>
      </c>
      <c r="G64" s="5"/>
      <c r="H64" s="5"/>
      <c r="I64" s="5"/>
      <c r="J64" s="99">
        <f t="shared" si="1"/>
        <v>6.1386111111111665</v>
      </c>
    </row>
    <row r="65" spans="1:10" ht="15.6" thickTop="1" thickBot="1" x14ac:dyDescent="0.35">
      <c r="A65" s="66" t="s">
        <v>33</v>
      </c>
      <c r="B65" s="32"/>
      <c r="C65" s="10"/>
      <c r="D65" s="32">
        <v>34.6</v>
      </c>
      <c r="E65" s="32">
        <v>34.65</v>
      </c>
      <c r="F65" s="5">
        <f t="shared" si="2"/>
        <v>4.9999999999997158E-2</v>
      </c>
      <c r="G65" s="5"/>
      <c r="H65" s="5"/>
      <c r="I65" s="5"/>
      <c r="J65" s="99">
        <f t="shared" si="1"/>
        <v>0.74861111111106848</v>
      </c>
    </row>
    <row r="66" spans="1:10" ht="15.6" thickTop="1" thickBot="1" x14ac:dyDescent="0.35">
      <c r="A66" s="66" t="s">
        <v>34</v>
      </c>
      <c r="B66" s="32"/>
      <c r="C66" s="10"/>
      <c r="D66" s="32">
        <v>41.28</v>
      </c>
      <c r="E66" s="32">
        <v>41.4</v>
      </c>
      <c r="F66" s="5">
        <f t="shared" si="2"/>
        <v>0.11999999999999744</v>
      </c>
      <c r="G66" s="5"/>
      <c r="H66" s="5"/>
      <c r="I66" s="5"/>
      <c r="J66" s="99">
        <f t="shared" si="1"/>
        <v>1.7966666666666282</v>
      </c>
    </row>
    <row r="67" spans="1:10" ht="15.6" thickTop="1" thickBot="1" x14ac:dyDescent="0.35">
      <c r="A67" s="66" t="s">
        <v>110</v>
      </c>
      <c r="B67" s="32"/>
      <c r="C67" s="10"/>
      <c r="D67" s="32">
        <v>2.04</v>
      </c>
      <c r="E67" s="32">
        <v>2.04</v>
      </c>
      <c r="F67" s="5">
        <f t="shared" si="2"/>
        <v>0</v>
      </c>
      <c r="G67" s="5"/>
      <c r="H67" s="5"/>
      <c r="I67" s="5"/>
      <c r="J67" s="99">
        <f t="shared" si="1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73.81</v>
      </c>
      <c r="E68" s="32">
        <v>74.42</v>
      </c>
      <c r="F68" s="5">
        <f t="shared" si="2"/>
        <v>0.60999999999999943</v>
      </c>
      <c r="G68" s="5"/>
      <c r="H68" s="5"/>
      <c r="I68" s="5"/>
      <c r="J68" s="99">
        <f t="shared" si="1"/>
        <v>9.133055555555547</v>
      </c>
    </row>
    <row r="69" spans="1:10" ht="15.6" thickTop="1" thickBot="1" x14ac:dyDescent="0.35">
      <c r="A69" s="66" t="s">
        <v>111</v>
      </c>
      <c r="B69" s="32"/>
      <c r="C69" s="10"/>
      <c r="D69" s="32">
        <v>4.01</v>
      </c>
      <c r="E69" s="32">
        <v>4.01</v>
      </c>
      <c r="F69" s="5">
        <f t="shared" si="2"/>
        <v>0</v>
      </c>
      <c r="G69" s="5"/>
      <c r="H69" s="5"/>
      <c r="I69" s="5"/>
      <c r="J69" s="99">
        <f t="shared" si="1"/>
        <v>0</v>
      </c>
    </row>
    <row r="70" spans="1:10" ht="15.6" thickTop="1" thickBot="1" x14ac:dyDescent="0.35">
      <c r="A70" s="66" t="s">
        <v>36</v>
      </c>
      <c r="B70" s="32"/>
      <c r="C70" s="10"/>
      <c r="D70" s="32">
        <v>72.59</v>
      </c>
      <c r="E70" s="32">
        <v>74.569999999999993</v>
      </c>
      <c r="F70" s="5">
        <f t="shared" si="2"/>
        <v>1.9799999999999898</v>
      </c>
      <c r="G70" s="5"/>
      <c r="H70" s="5"/>
      <c r="I70" s="5"/>
      <c r="J70" s="99">
        <f t="shared" si="1"/>
        <v>29.644999999999847</v>
      </c>
    </row>
    <row r="71" spans="1:10" ht="15.6" thickTop="1" thickBot="1" x14ac:dyDescent="0.35">
      <c r="A71" s="66" t="s">
        <v>37</v>
      </c>
      <c r="B71" s="32"/>
      <c r="C71" s="10"/>
      <c r="D71" s="32">
        <v>26.9</v>
      </c>
      <c r="E71" s="32">
        <v>27.33</v>
      </c>
      <c r="F71" s="5">
        <f t="shared" si="2"/>
        <v>0.42999999999999972</v>
      </c>
      <c r="G71" s="5"/>
      <c r="H71" s="5"/>
      <c r="I71" s="5"/>
      <c r="J71" s="99">
        <f t="shared" si="1"/>
        <v>6.4380555555555512</v>
      </c>
    </row>
    <row r="72" spans="1:10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1.86</v>
      </c>
      <c r="E75" s="32">
        <v>1.86</v>
      </c>
      <c r="F75" s="5">
        <f t="shared" si="2"/>
        <v>0</v>
      </c>
      <c r="G75" s="5"/>
      <c r="H75" s="5"/>
      <c r="I75" s="5"/>
      <c r="J75" s="99">
        <f t="shared" si="1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31.28</v>
      </c>
      <c r="E76" s="32">
        <v>31.66</v>
      </c>
      <c r="F76" s="5">
        <f t="shared" si="2"/>
        <v>0.37999999999999901</v>
      </c>
      <c r="G76" s="5"/>
      <c r="H76" s="5"/>
      <c r="I76" s="5"/>
      <c r="J76" s="99">
        <f t="shared" si="1"/>
        <v>5.6894444444444296</v>
      </c>
    </row>
    <row r="77" spans="1:10" ht="15.6" thickTop="1" thickBot="1" x14ac:dyDescent="0.35">
      <c r="A77" s="66" t="s">
        <v>114</v>
      </c>
      <c r="B77" s="32"/>
      <c r="C77" s="10"/>
      <c r="D77" s="32">
        <v>10.98</v>
      </c>
      <c r="E77" s="32">
        <v>10.98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9.4</v>
      </c>
      <c r="E80" s="32">
        <v>9.4</v>
      </c>
      <c r="F80" s="5">
        <f t="shared" si="2"/>
        <v>0</v>
      </c>
      <c r="G80" s="5"/>
      <c r="H80" s="5"/>
      <c r="I80" s="5"/>
      <c r="J80" s="99">
        <f t="shared" si="1"/>
        <v>0</v>
      </c>
    </row>
    <row r="81" spans="1:11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2.34</v>
      </c>
      <c r="E82" s="32">
        <v>2.34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537.36305555555589</v>
      </c>
    </row>
    <row r="83" spans="1:11" x14ac:dyDescent="0.3">
      <c r="A83" s="68" t="s">
        <v>43</v>
      </c>
      <c r="B83" s="32"/>
      <c r="C83" s="10"/>
      <c r="D83" s="32">
        <v>426.84</v>
      </c>
      <c r="E83" s="32">
        <v>435.29</v>
      </c>
      <c r="F83" s="5">
        <f t="shared" si="2"/>
        <v>8.4500000000000455</v>
      </c>
      <c r="G83" s="5"/>
      <c r="H83" s="5"/>
      <c r="I83" s="5"/>
      <c r="J83" s="7">
        <f>+F83*H$5</f>
        <v>31.0308645833335</v>
      </c>
    </row>
    <row r="84" spans="1:11" x14ac:dyDescent="0.3">
      <c r="A84" s="68" t="s">
        <v>44</v>
      </c>
      <c r="B84" s="32"/>
      <c r="C84" s="10"/>
      <c r="D84" s="32">
        <v>415.85</v>
      </c>
      <c r="E84" s="32">
        <v>421.01</v>
      </c>
      <c r="F84" s="5">
        <f t="shared" si="2"/>
        <v>5.1599999999999682</v>
      </c>
      <c r="G84" s="33"/>
      <c r="H84" s="5"/>
      <c r="I84" s="5"/>
      <c r="J84" s="7">
        <f t="shared" ref="J84:J147" si="3">+F84*H$5</f>
        <v>18.949024999999885</v>
      </c>
    </row>
    <row r="85" spans="1:11" x14ac:dyDescent="0.3">
      <c r="A85" s="68" t="s">
        <v>118</v>
      </c>
      <c r="B85" s="32"/>
      <c r="C85" s="10"/>
      <c r="D85" s="32">
        <v>578.66999999999996</v>
      </c>
      <c r="E85" s="32">
        <v>584.21</v>
      </c>
      <c r="F85" s="5">
        <f t="shared" si="2"/>
        <v>5.5400000000000773</v>
      </c>
      <c r="G85" s="33"/>
      <c r="H85" s="5"/>
      <c r="I85" s="5"/>
      <c r="J85" s="7">
        <f t="shared" si="3"/>
        <v>20.344495833333617</v>
      </c>
    </row>
    <row r="86" spans="1:11" x14ac:dyDescent="0.3">
      <c r="A86" s="68" t="s">
        <v>119</v>
      </c>
      <c r="B86" s="32"/>
      <c r="C86" s="10"/>
      <c r="D86" s="32">
        <v>167.86</v>
      </c>
      <c r="E86" s="32">
        <v>167.86</v>
      </c>
      <c r="F86" s="5">
        <f t="shared" si="2"/>
        <v>0</v>
      </c>
      <c r="G86" s="33"/>
      <c r="H86" s="5"/>
      <c r="I86" s="5"/>
      <c r="J86" s="7">
        <f t="shared" si="3"/>
        <v>0</v>
      </c>
    </row>
    <row r="87" spans="1:11" x14ac:dyDescent="0.3">
      <c r="A87" s="68" t="s">
        <v>45</v>
      </c>
      <c r="B87" s="32"/>
      <c r="C87" s="10"/>
      <c r="D87" s="32">
        <v>303.32</v>
      </c>
      <c r="E87" s="32">
        <v>307.01</v>
      </c>
      <c r="F87" s="5">
        <f t="shared" si="2"/>
        <v>3.6899999999999977</v>
      </c>
      <c r="G87" s="33"/>
      <c r="H87" s="5"/>
      <c r="I87" s="5"/>
      <c r="J87" s="7">
        <f t="shared" si="3"/>
        <v>13.550756249999992</v>
      </c>
    </row>
    <row r="88" spans="1:11" x14ac:dyDescent="0.3">
      <c r="A88" s="68" t="s">
        <v>46</v>
      </c>
      <c r="B88" s="32"/>
      <c r="C88" s="10"/>
      <c r="D88" s="32">
        <v>504.44</v>
      </c>
      <c r="E88" s="32">
        <v>508.96</v>
      </c>
      <c r="F88" s="5">
        <f t="shared" si="2"/>
        <v>4.5199999999999818</v>
      </c>
      <c r="G88" s="33"/>
      <c r="H88" s="5"/>
      <c r="I88" s="5"/>
      <c r="J88" s="7">
        <f t="shared" si="3"/>
        <v>16.598758333333265</v>
      </c>
    </row>
    <row r="89" spans="1:11" x14ac:dyDescent="0.3">
      <c r="A89" s="68" t="s">
        <v>47</v>
      </c>
      <c r="B89" s="32"/>
      <c r="C89" s="10"/>
      <c r="D89" s="32">
        <v>212.65</v>
      </c>
      <c r="E89" s="32">
        <v>217.85</v>
      </c>
      <c r="F89" s="5">
        <f t="shared" si="2"/>
        <v>5.1999999999999886</v>
      </c>
      <c r="G89" s="33"/>
      <c r="H89" s="5"/>
      <c r="I89" s="5"/>
      <c r="J89" s="7">
        <f t="shared" si="3"/>
        <v>19.095916666666625</v>
      </c>
    </row>
    <row r="90" spans="1:11" x14ac:dyDescent="0.3">
      <c r="A90" s="68" t="s">
        <v>48</v>
      </c>
      <c r="B90" s="32"/>
      <c r="C90" s="10"/>
      <c r="D90" s="32">
        <v>484.78</v>
      </c>
      <c r="E90" s="32">
        <v>490.04</v>
      </c>
      <c r="F90" s="5">
        <f t="shared" si="2"/>
        <v>5.2600000000000477</v>
      </c>
      <c r="G90" s="33"/>
      <c r="H90" s="5"/>
      <c r="I90" s="5"/>
      <c r="J90" s="7">
        <f t="shared" si="3"/>
        <v>19.316254166666841</v>
      </c>
    </row>
    <row r="91" spans="1:11" x14ac:dyDescent="0.3">
      <c r="A91" s="68" t="s">
        <v>49</v>
      </c>
      <c r="B91" s="32"/>
      <c r="C91" s="10"/>
      <c r="D91" s="32">
        <v>626.6</v>
      </c>
      <c r="E91" s="32">
        <v>635.01</v>
      </c>
      <c r="F91" s="5">
        <f t="shared" si="2"/>
        <v>8.4099999999999682</v>
      </c>
      <c r="G91" s="33"/>
      <c r="H91" s="5"/>
      <c r="I91" s="5"/>
      <c r="J91" s="7">
        <f t="shared" si="3"/>
        <v>30.883972916666551</v>
      </c>
    </row>
    <row r="92" spans="1:11" x14ac:dyDescent="0.3">
      <c r="A92" s="68" t="s">
        <v>50</v>
      </c>
      <c r="B92" s="32"/>
      <c r="C92" s="10"/>
      <c r="D92" s="32">
        <v>831.01</v>
      </c>
      <c r="E92" s="32">
        <v>836.41</v>
      </c>
      <c r="F92" s="5">
        <f t="shared" si="2"/>
        <v>5.3999999999999773</v>
      </c>
      <c r="G92" s="33"/>
      <c r="H92" s="5"/>
      <c r="I92" s="5"/>
      <c r="J92" s="7">
        <f t="shared" si="3"/>
        <v>19.830374999999918</v>
      </c>
    </row>
    <row r="93" spans="1:11" x14ac:dyDescent="0.3">
      <c r="A93" s="68" t="s">
        <v>51</v>
      </c>
      <c r="B93" s="32"/>
      <c r="C93" s="10"/>
      <c r="D93" s="32">
        <v>321.83999999999997</v>
      </c>
      <c r="E93" s="32">
        <v>327.43</v>
      </c>
      <c r="F93" s="5">
        <f t="shared" si="2"/>
        <v>5.5900000000000318</v>
      </c>
      <c r="G93" s="33"/>
      <c r="H93" s="5"/>
      <c r="I93" s="5"/>
      <c r="J93" s="7">
        <f t="shared" si="3"/>
        <v>20.528110416666784</v>
      </c>
    </row>
    <row r="94" spans="1:11" x14ac:dyDescent="0.3">
      <c r="A94" s="68" t="s">
        <v>52</v>
      </c>
      <c r="B94" s="32"/>
      <c r="C94" s="10"/>
      <c r="D94" s="32">
        <v>248.87</v>
      </c>
      <c r="E94" s="32">
        <v>249.22</v>
      </c>
      <c r="F94" s="5">
        <f t="shared" si="2"/>
        <v>0.34999999999999432</v>
      </c>
      <c r="G94" s="33"/>
      <c r="H94" s="5"/>
      <c r="I94" s="5"/>
      <c r="J94" s="7">
        <f t="shared" si="3"/>
        <v>1.2853020833333124</v>
      </c>
    </row>
    <row r="95" spans="1:11" x14ac:dyDescent="0.3">
      <c r="A95" s="68" t="s">
        <v>120</v>
      </c>
      <c r="B95" s="32"/>
      <c r="C95" s="10"/>
      <c r="D95" s="32">
        <v>998.7</v>
      </c>
      <c r="E95" s="32">
        <v>1013.78</v>
      </c>
      <c r="F95" s="5">
        <f t="shared" si="2"/>
        <v>15.079999999999927</v>
      </c>
      <c r="G95" s="33"/>
      <c r="H95" s="5"/>
      <c r="I95" s="5"/>
      <c r="J95" s="7">
        <f t="shared" si="3"/>
        <v>55.378158333333069</v>
      </c>
    </row>
    <row r="96" spans="1:11" x14ac:dyDescent="0.3">
      <c r="A96" s="68" t="s">
        <v>53</v>
      </c>
      <c r="B96" s="32"/>
      <c r="C96" s="10"/>
      <c r="D96" s="32">
        <v>409.31</v>
      </c>
      <c r="E96" s="32">
        <v>420.98</v>
      </c>
      <c r="F96" s="5">
        <f t="shared" si="2"/>
        <v>11.670000000000016</v>
      </c>
      <c r="G96" s="33"/>
      <c r="H96" s="5"/>
      <c r="I96" s="5"/>
      <c r="J96" s="7">
        <f t="shared" si="3"/>
        <v>42.855643750000063</v>
      </c>
    </row>
    <row r="97" spans="1:10" x14ac:dyDescent="0.3">
      <c r="A97" s="68" t="s">
        <v>121</v>
      </c>
      <c r="B97" s="32"/>
      <c r="C97" s="10"/>
      <c r="D97" s="32">
        <v>247.88</v>
      </c>
      <c r="E97" s="32">
        <v>249.73</v>
      </c>
      <c r="F97" s="5">
        <f t="shared" ref="F97:F151" si="4">+E97-D97</f>
        <v>1.8499999999999943</v>
      </c>
      <c r="G97" s="33"/>
      <c r="H97" s="5"/>
      <c r="I97" s="5"/>
      <c r="J97" s="7">
        <f t="shared" si="3"/>
        <v>6.7937395833333127</v>
      </c>
    </row>
    <row r="98" spans="1:10" x14ac:dyDescent="0.3">
      <c r="A98" s="68" t="s">
        <v>54</v>
      </c>
      <c r="B98" s="32"/>
      <c r="C98" s="10"/>
      <c r="D98" s="32">
        <v>241.89</v>
      </c>
      <c r="E98" s="32">
        <v>247.59</v>
      </c>
      <c r="F98" s="5">
        <f t="shared" si="4"/>
        <v>5.7000000000000171</v>
      </c>
      <c r="G98" s="33"/>
      <c r="H98" s="5"/>
      <c r="I98" s="5"/>
      <c r="J98" s="7">
        <f t="shared" si="3"/>
        <v>20.932062500000065</v>
      </c>
    </row>
    <row r="99" spans="1:10" x14ac:dyDescent="0.3">
      <c r="A99" s="68" t="s">
        <v>55</v>
      </c>
      <c r="B99" s="32"/>
      <c r="C99" s="10"/>
      <c r="D99" s="32">
        <v>361.32</v>
      </c>
      <c r="E99" s="32">
        <v>369.58</v>
      </c>
      <c r="F99" s="5">
        <f t="shared" si="4"/>
        <v>8.2599999999999909</v>
      </c>
      <c r="G99" s="33"/>
      <c r="H99" s="5"/>
      <c r="I99" s="5"/>
      <c r="J99" s="7">
        <f t="shared" si="3"/>
        <v>30.333129166666634</v>
      </c>
    </row>
    <row r="100" spans="1:10" x14ac:dyDescent="0.3">
      <c r="A100" s="68" t="s">
        <v>122</v>
      </c>
      <c r="B100" s="32"/>
      <c r="C100" s="10"/>
      <c r="D100" s="32">
        <v>713.56</v>
      </c>
      <c r="E100" s="32">
        <v>733.56</v>
      </c>
      <c r="F100" s="5">
        <f t="shared" si="4"/>
        <v>20</v>
      </c>
      <c r="G100" s="33"/>
      <c r="H100" s="5"/>
      <c r="I100" s="5"/>
      <c r="J100" s="7">
        <f t="shared" si="3"/>
        <v>73.44583333333334</v>
      </c>
    </row>
    <row r="101" spans="1:10" x14ac:dyDescent="0.3">
      <c r="A101" s="68" t="s">
        <v>56</v>
      </c>
      <c r="B101" s="32"/>
      <c r="C101" s="10"/>
      <c r="D101" s="32">
        <v>374.21</v>
      </c>
      <c r="E101" s="32">
        <v>378.91</v>
      </c>
      <c r="F101" s="5">
        <f t="shared" si="4"/>
        <v>4.7000000000000455</v>
      </c>
      <c r="G101" s="33"/>
      <c r="H101" s="5"/>
      <c r="I101" s="5"/>
      <c r="J101" s="7">
        <f t="shared" si="3"/>
        <v>17.259770833333501</v>
      </c>
    </row>
    <row r="102" spans="1:10" x14ac:dyDescent="0.3">
      <c r="A102" s="66" t="s">
        <v>57</v>
      </c>
      <c r="B102" s="32"/>
      <c r="C102" s="10"/>
      <c r="D102" s="32">
        <v>527.98</v>
      </c>
      <c r="E102" s="32">
        <v>530.20000000000005</v>
      </c>
      <c r="F102" s="5">
        <f t="shared" si="4"/>
        <v>2.2200000000000273</v>
      </c>
      <c r="G102" s="33"/>
      <c r="H102" s="5"/>
      <c r="I102" s="5"/>
      <c r="J102" s="7">
        <f t="shared" si="3"/>
        <v>8.1524875000001007</v>
      </c>
    </row>
    <row r="103" spans="1:10" x14ac:dyDescent="0.3">
      <c r="A103" s="66" t="s">
        <v>58</v>
      </c>
      <c r="B103" s="32"/>
      <c r="C103" s="10"/>
      <c r="D103" s="32">
        <v>7.34</v>
      </c>
      <c r="E103" s="32">
        <v>7.34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0" x14ac:dyDescent="0.3">
      <c r="A104" s="68" t="s">
        <v>59</v>
      </c>
      <c r="B104" s="32"/>
      <c r="C104" s="10"/>
      <c r="D104" s="32">
        <v>1404.93</v>
      </c>
      <c r="E104" s="32">
        <v>1421.41</v>
      </c>
      <c r="F104" s="5">
        <f t="shared" si="4"/>
        <v>16.480000000000018</v>
      </c>
      <c r="G104" s="33"/>
      <c r="H104" s="5"/>
      <c r="I104" s="5"/>
      <c r="J104" s="7">
        <f t="shared" si="3"/>
        <v>60.519366666666734</v>
      </c>
    </row>
    <row r="105" spans="1:10" x14ac:dyDescent="0.3">
      <c r="A105" s="68" t="s">
        <v>60</v>
      </c>
      <c r="B105" s="32"/>
      <c r="C105" s="10"/>
      <c r="D105" s="32">
        <v>299.82</v>
      </c>
      <c r="E105" s="32">
        <v>304.95</v>
      </c>
      <c r="F105" s="5">
        <f t="shared" si="4"/>
        <v>5.1299999999999955</v>
      </c>
      <c r="G105" s="33"/>
      <c r="H105" s="5"/>
      <c r="I105" s="5"/>
      <c r="J105" s="7">
        <f t="shared" si="3"/>
        <v>18.838856249999985</v>
      </c>
    </row>
    <row r="106" spans="1:10" x14ac:dyDescent="0.3">
      <c r="A106" s="68" t="s">
        <v>61</v>
      </c>
      <c r="B106" s="32"/>
      <c r="C106" s="10"/>
      <c r="D106" s="32">
        <v>342.96</v>
      </c>
      <c r="E106" s="32">
        <v>347.23</v>
      </c>
      <c r="F106" s="5">
        <f t="shared" si="4"/>
        <v>4.2700000000000387</v>
      </c>
      <c r="G106" s="33"/>
      <c r="H106" s="5"/>
      <c r="I106" s="5"/>
      <c r="J106" s="7">
        <f t="shared" si="3"/>
        <v>15.680685416666808</v>
      </c>
    </row>
    <row r="107" spans="1:10" x14ac:dyDescent="0.3">
      <c r="A107" s="68" t="s">
        <v>62</v>
      </c>
      <c r="B107" s="32"/>
      <c r="C107" s="10"/>
      <c r="D107" s="32">
        <v>959.57</v>
      </c>
      <c r="E107" s="32">
        <v>977.83</v>
      </c>
      <c r="F107" s="5">
        <f t="shared" si="4"/>
        <v>18.259999999999991</v>
      </c>
      <c r="G107" s="33"/>
      <c r="H107" s="5"/>
      <c r="I107" s="5"/>
      <c r="J107" s="7">
        <f t="shared" si="3"/>
        <v>67.0560458333333</v>
      </c>
    </row>
    <row r="108" spans="1:10" x14ac:dyDescent="0.3">
      <c r="A108" s="68" t="s">
        <v>63</v>
      </c>
      <c r="B108" s="32"/>
      <c r="C108" s="10"/>
      <c r="D108" s="32">
        <v>503.79</v>
      </c>
      <c r="E108" s="32">
        <v>511.04</v>
      </c>
      <c r="F108" s="5">
        <f t="shared" si="4"/>
        <v>7.25</v>
      </c>
      <c r="G108" s="33"/>
      <c r="H108" s="5"/>
      <c r="I108" s="5"/>
      <c r="J108" s="7">
        <f t="shared" si="3"/>
        <v>26.624114583333334</v>
      </c>
    </row>
    <row r="109" spans="1:10" x14ac:dyDescent="0.3">
      <c r="A109" s="68" t="s">
        <v>123</v>
      </c>
      <c r="B109" s="32"/>
      <c r="C109" s="10"/>
      <c r="D109" s="32">
        <v>421.05</v>
      </c>
      <c r="E109" s="32">
        <v>434.01</v>
      </c>
      <c r="F109" s="5">
        <f t="shared" si="4"/>
        <v>12.95999999999998</v>
      </c>
      <c r="G109" s="33"/>
      <c r="H109" s="5"/>
      <c r="I109" s="5"/>
      <c r="J109" s="7">
        <f t="shared" si="3"/>
        <v>47.592899999999929</v>
      </c>
    </row>
    <row r="110" spans="1:10" x14ac:dyDescent="0.3">
      <c r="A110" s="68" t="s">
        <v>64</v>
      </c>
      <c r="B110" s="32"/>
      <c r="C110" s="10"/>
      <c r="D110" s="32">
        <v>285.54000000000002</v>
      </c>
      <c r="E110" s="32">
        <v>291.66000000000003</v>
      </c>
      <c r="F110" s="5">
        <f t="shared" si="4"/>
        <v>6.1200000000000045</v>
      </c>
      <c r="G110" s="33"/>
      <c r="H110" s="5"/>
      <c r="I110" s="5"/>
      <c r="J110" s="7">
        <f t="shared" si="3"/>
        <v>22.474425000000018</v>
      </c>
    </row>
    <row r="111" spans="1:10" x14ac:dyDescent="0.3">
      <c r="A111" s="68" t="s">
        <v>65</v>
      </c>
      <c r="B111" s="32"/>
      <c r="C111" s="10"/>
      <c r="D111" s="32">
        <v>525.86</v>
      </c>
      <c r="E111" s="32">
        <v>525.86</v>
      </c>
      <c r="F111" s="5">
        <f t="shared" si="4"/>
        <v>0</v>
      </c>
      <c r="G111" s="33"/>
      <c r="H111" s="5"/>
      <c r="I111" s="5"/>
      <c r="J111" s="7">
        <f t="shared" si="3"/>
        <v>0</v>
      </c>
    </row>
    <row r="112" spans="1:10" x14ac:dyDescent="0.3">
      <c r="A112" s="68" t="s">
        <v>66</v>
      </c>
      <c r="B112" s="32"/>
      <c r="C112" s="10"/>
      <c r="D112" s="32">
        <v>275.45</v>
      </c>
      <c r="E112" s="32">
        <v>285.79000000000002</v>
      </c>
      <c r="F112" s="5">
        <f t="shared" si="4"/>
        <v>10.340000000000032</v>
      </c>
      <c r="G112" s="33"/>
      <c r="H112" s="5"/>
      <c r="I112" s="5"/>
      <c r="J112" s="7">
        <f t="shared" si="3"/>
        <v>37.971495833333449</v>
      </c>
    </row>
    <row r="113" spans="1:10" x14ac:dyDescent="0.3">
      <c r="A113" s="68" t="s">
        <v>124</v>
      </c>
      <c r="B113" s="32"/>
      <c r="C113" s="10"/>
      <c r="D113" s="32">
        <v>129.59</v>
      </c>
      <c r="E113" s="32">
        <v>131.38</v>
      </c>
      <c r="F113" s="5">
        <f t="shared" si="4"/>
        <v>1.789999999999992</v>
      </c>
      <c r="G113" s="33"/>
      <c r="H113" s="5"/>
      <c r="I113" s="5"/>
      <c r="J113" s="7">
        <f t="shared" si="3"/>
        <v>6.5734020833333044</v>
      </c>
    </row>
    <row r="114" spans="1:10" x14ac:dyDescent="0.3">
      <c r="A114" s="68" t="s">
        <v>67</v>
      </c>
      <c r="B114" s="32"/>
      <c r="C114" s="10"/>
      <c r="D114" s="32">
        <v>280.45999999999998</v>
      </c>
      <c r="E114" s="32">
        <v>286.56</v>
      </c>
      <c r="F114" s="5">
        <f t="shared" si="4"/>
        <v>6.1000000000000227</v>
      </c>
      <c r="G114" s="33"/>
      <c r="H114" s="5"/>
      <c r="I114" s="5"/>
      <c r="J114" s="7">
        <f t="shared" si="3"/>
        <v>22.400979166666751</v>
      </c>
    </row>
    <row r="115" spans="1:10" x14ac:dyDescent="0.3">
      <c r="A115" s="51" t="s">
        <v>68</v>
      </c>
      <c r="B115" s="32"/>
      <c r="C115" s="51"/>
      <c r="D115" s="9">
        <v>466.65</v>
      </c>
      <c r="E115" s="9">
        <v>474.26</v>
      </c>
      <c r="F115" s="5">
        <f t="shared" si="4"/>
        <v>7.6100000000000136</v>
      </c>
      <c r="G115" s="33"/>
      <c r="H115" s="5"/>
      <c r="I115" s="5"/>
      <c r="J115" s="7">
        <f t="shared" si="3"/>
        <v>27.946139583333384</v>
      </c>
    </row>
    <row r="116" spans="1:10" x14ac:dyDescent="0.3">
      <c r="A116" s="68" t="s">
        <v>125</v>
      </c>
      <c r="B116" s="32"/>
      <c r="C116" s="10"/>
      <c r="D116" s="32">
        <v>586.75</v>
      </c>
      <c r="E116" s="32">
        <v>595.66999999999996</v>
      </c>
      <c r="F116" s="5">
        <f t="shared" si="4"/>
        <v>8.9199999999999591</v>
      </c>
      <c r="G116" s="33"/>
      <c r="H116" s="5"/>
      <c r="I116" s="5"/>
      <c r="J116" s="7">
        <f t="shared" si="3"/>
        <v>32.756841666666517</v>
      </c>
    </row>
    <row r="117" spans="1:10" x14ac:dyDescent="0.3">
      <c r="A117" s="68" t="s">
        <v>126</v>
      </c>
      <c r="B117" s="9"/>
      <c r="C117" s="10"/>
      <c r="D117" s="32">
        <v>241.45</v>
      </c>
      <c r="E117" s="32">
        <v>246.76</v>
      </c>
      <c r="F117" s="5">
        <f t="shared" si="4"/>
        <v>5.3100000000000023</v>
      </c>
      <c r="G117" s="33"/>
      <c r="H117" s="5"/>
      <c r="I117" s="5"/>
      <c r="J117" s="7">
        <f t="shared" si="3"/>
        <v>19.499868750000008</v>
      </c>
    </row>
    <row r="118" spans="1:10" x14ac:dyDescent="0.3">
      <c r="A118" s="68" t="s">
        <v>69</v>
      </c>
      <c r="B118" s="32"/>
      <c r="C118" s="10"/>
      <c r="D118" s="32">
        <v>247.98</v>
      </c>
      <c r="E118" s="32">
        <v>248.01</v>
      </c>
      <c r="F118" s="5">
        <f t="shared" si="4"/>
        <v>3.0000000000001137E-2</v>
      </c>
      <c r="G118" s="33"/>
      <c r="H118" s="5"/>
      <c r="I118" s="5"/>
      <c r="J118" s="7">
        <f t="shared" si="3"/>
        <v>0.11016875000000417</v>
      </c>
    </row>
    <row r="119" spans="1:10" x14ac:dyDescent="0.3">
      <c r="A119" s="68" t="s">
        <v>127</v>
      </c>
      <c r="B119" s="32"/>
      <c r="C119" s="10"/>
      <c r="D119" s="32">
        <v>576.11</v>
      </c>
      <c r="E119" s="32">
        <v>580.04</v>
      </c>
      <c r="F119" s="5">
        <f t="shared" si="4"/>
        <v>3.92999999999995</v>
      </c>
      <c r="G119" s="33"/>
      <c r="H119" s="5"/>
      <c r="I119" s="5"/>
      <c r="J119" s="7">
        <f t="shared" si="3"/>
        <v>14.432106249999817</v>
      </c>
    </row>
    <row r="120" spans="1:10" x14ac:dyDescent="0.3">
      <c r="A120" s="68" t="s">
        <v>128</v>
      </c>
      <c r="B120" s="32"/>
      <c r="C120" s="10"/>
      <c r="D120" s="32">
        <v>559.87</v>
      </c>
      <c r="E120" s="32">
        <v>566.38</v>
      </c>
      <c r="F120" s="5">
        <f t="shared" si="4"/>
        <v>6.5099999999999909</v>
      </c>
      <c r="G120" s="33"/>
      <c r="H120" s="5"/>
      <c r="I120" s="5"/>
      <c r="J120" s="7">
        <f t="shared" si="3"/>
        <v>23.906618749999968</v>
      </c>
    </row>
    <row r="121" spans="1:10" x14ac:dyDescent="0.3">
      <c r="A121" s="68" t="s">
        <v>129</v>
      </c>
      <c r="B121" s="32"/>
      <c r="C121" s="10"/>
      <c r="D121" s="32">
        <v>340.86</v>
      </c>
      <c r="E121" s="32">
        <v>344.55</v>
      </c>
      <c r="F121" s="5">
        <f t="shared" si="4"/>
        <v>3.6899999999999977</v>
      </c>
      <c r="G121" s="33"/>
      <c r="H121" s="5"/>
      <c r="I121" s="5"/>
      <c r="J121" s="7">
        <f t="shared" si="3"/>
        <v>13.550756249999992</v>
      </c>
    </row>
    <row r="122" spans="1:10" x14ac:dyDescent="0.3">
      <c r="A122" s="68" t="s">
        <v>70</v>
      </c>
      <c r="B122" s="32"/>
      <c r="C122" s="10"/>
      <c r="D122" s="32">
        <v>157.02000000000001</v>
      </c>
      <c r="E122" s="32">
        <v>157.02000000000001</v>
      </c>
      <c r="F122" s="5">
        <f t="shared" si="4"/>
        <v>0</v>
      </c>
      <c r="G122" s="33"/>
      <c r="H122" s="5"/>
      <c r="I122" s="5"/>
      <c r="J122" s="7">
        <f t="shared" si="3"/>
        <v>0</v>
      </c>
    </row>
    <row r="123" spans="1:10" x14ac:dyDescent="0.3">
      <c r="A123" s="68" t="s">
        <v>71</v>
      </c>
      <c r="B123" s="32"/>
      <c r="C123" s="10"/>
      <c r="D123" s="32">
        <v>424.68</v>
      </c>
      <c r="E123" s="32">
        <v>424.68</v>
      </c>
      <c r="F123" s="5">
        <f t="shared" si="4"/>
        <v>0</v>
      </c>
      <c r="G123" s="33"/>
      <c r="H123" s="5"/>
      <c r="I123" s="5"/>
      <c r="J123" s="7">
        <f t="shared" si="3"/>
        <v>0</v>
      </c>
    </row>
    <row r="124" spans="1:10" x14ac:dyDescent="0.3">
      <c r="A124" s="68" t="s">
        <v>130</v>
      </c>
      <c r="B124" s="32"/>
      <c r="C124" s="10"/>
      <c r="D124" s="32">
        <v>232.42</v>
      </c>
      <c r="E124" s="32">
        <v>237.07</v>
      </c>
      <c r="F124" s="5">
        <f t="shared" si="4"/>
        <v>4.6500000000000057</v>
      </c>
      <c r="G124" s="33"/>
      <c r="H124" s="5"/>
      <c r="I124" s="5"/>
      <c r="J124" s="7">
        <f t="shared" si="3"/>
        <v>17.076156250000022</v>
      </c>
    </row>
    <row r="125" spans="1:10" x14ac:dyDescent="0.3">
      <c r="A125" s="68" t="s">
        <v>131</v>
      </c>
      <c r="B125" s="32"/>
      <c r="C125" s="10"/>
      <c r="D125" s="32">
        <v>128.21</v>
      </c>
      <c r="E125" s="32">
        <v>130.93</v>
      </c>
      <c r="F125" s="5">
        <f t="shared" si="4"/>
        <v>2.7199999999999989</v>
      </c>
      <c r="G125" s="33"/>
      <c r="H125" s="5"/>
      <c r="I125" s="5"/>
      <c r="J125" s="7">
        <f t="shared" si="3"/>
        <v>9.988633333333329</v>
      </c>
    </row>
    <row r="126" spans="1:10" x14ac:dyDescent="0.3">
      <c r="A126" s="68" t="s">
        <v>72</v>
      </c>
      <c r="B126" s="32"/>
      <c r="C126" s="10"/>
      <c r="D126" s="32">
        <v>156.72999999999999</v>
      </c>
      <c r="E126" s="32">
        <v>162.65</v>
      </c>
      <c r="F126" s="5">
        <f t="shared" si="4"/>
        <v>5.9200000000000159</v>
      </c>
      <c r="G126" s="33"/>
      <c r="H126" s="5"/>
      <c r="I126" s="5"/>
      <c r="J126" s="7">
        <f t="shared" si="3"/>
        <v>21.739966666666724</v>
      </c>
    </row>
    <row r="127" spans="1:10" x14ac:dyDescent="0.3">
      <c r="A127" s="68" t="s">
        <v>73</v>
      </c>
      <c r="B127" s="32"/>
      <c r="C127" s="10"/>
      <c r="D127" s="32">
        <v>790.98</v>
      </c>
      <c r="E127" s="32">
        <v>798.09</v>
      </c>
      <c r="F127" s="5">
        <f t="shared" si="4"/>
        <v>7.1100000000000136</v>
      </c>
      <c r="G127" s="33"/>
      <c r="H127" s="5"/>
      <c r="I127" s="5"/>
      <c r="J127" s="7">
        <f t="shared" si="3"/>
        <v>26.109993750000051</v>
      </c>
    </row>
    <row r="128" spans="1:10" x14ac:dyDescent="0.3">
      <c r="A128" s="68" t="s">
        <v>74</v>
      </c>
      <c r="B128" s="32"/>
      <c r="C128" s="10"/>
      <c r="D128" s="32">
        <v>442.21</v>
      </c>
      <c r="E128" s="32">
        <v>442.21</v>
      </c>
      <c r="F128" s="5">
        <f t="shared" si="4"/>
        <v>0</v>
      </c>
      <c r="G128" s="33"/>
      <c r="H128" s="5"/>
      <c r="I128" s="5"/>
      <c r="J128" s="7">
        <f t="shared" si="3"/>
        <v>0</v>
      </c>
    </row>
    <row r="129" spans="1:10" x14ac:dyDescent="0.3">
      <c r="A129" s="68" t="s">
        <v>132</v>
      </c>
      <c r="B129" s="32"/>
      <c r="C129" s="10"/>
      <c r="D129" s="32">
        <v>133.18</v>
      </c>
      <c r="E129" s="32">
        <v>133.78</v>
      </c>
      <c r="F129" s="5">
        <f t="shared" si="4"/>
        <v>0.59999999999999432</v>
      </c>
      <c r="G129" s="33"/>
      <c r="H129" s="5"/>
      <c r="I129" s="5"/>
      <c r="J129" s="7">
        <f t="shared" si="3"/>
        <v>2.203374999999979</v>
      </c>
    </row>
    <row r="130" spans="1:10" x14ac:dyDescent="0.3">
      <c r="A130" s="68" t="s">
        <v>133</v>
      </c>
      <c r="B130" s="32"/>
      <c r="C130" s="10"/>
      <c r="D130" s="32">
        <v>209.87</v>
      </c>
      <c r="E130" s="32">
        <v>210.01</v>
      </c>
      <c r="F130" s="5">
        <f t="shared" si="4"/>
        <v>0.13999999999998636</v>
      </c>
      <c r="G130" s="33"/>
      <c r="H130" s="5"/>
      <c r="I130" s="5"/>
      <c r="J130" s="7">
        <f t="shared" si="3"/>
        <v>0.51412083333328329</v>
      </c>
    </row>
    <row r="131" spans="1:10" x14ac:dyDescent="0.3">
      <c r="A131" s="68" t="s">
        <v>75</v>
      </c>
      <c r="B131" s="32"/>
      <c r="C131" s="10"/>
      <c r="D131" s="32">
        <v>298.01</v>
      </c>
      <c r="E131" s="32">
        <v>304.70999999999998</v>
      </c>
      <c r="F131" s="5">
        <f t="shared" si="4"/>
        <v>6.6999999999999886</v>
      </c>
      <c r="G131" s="33"/>
      <c r="H131" s="5"/>
      <c r="I131" s="5"/>
      <c r="J131" s="7">
        <f t="shared" si="3"/>
        <v>24.604354166666624</v>
      </c>
    </row>
    <row r="132" spans="1:10" x14ac:dyDescent="0.3">
      <c r="A132" s="68" t="s">
        <v>134</v>
      </c>
      <c r="B132" s="32"/>
      <c r="C132" s="10"/>
      <c r="D132" s="32">
        <v>350.28</v>
      </c>
      <c r="E132" s="32">
        <v>372.75</v>
      </c>
      <c r="F132" s="5">
        <f t="shared" si="4"/>
        <v>22.470000000000027</v>
      </c>
      <c r="G132" s="33"/>
      <c r="H132" s="5"/>
      <c r="I132" s="5"/>
      <c r="J132" s="7">
        <f t="shared" si="3"/>
        <v>82.516393750000105</v>
      </c>
    </row>
    <row r="133" spans="1:10" x14ac:dyDescent="0.3">
      <c r="A133" s="68" t="s">
        <v>135</v>
      </c>
      <c r="B133" s="32"/>
      <c r="C133" s="10"/>
      <c r="D133" s="32">
        <v>314.95999999999998</v>
      </c>
      <c r="E133" s="32">
        <v>317.2</v>
      </c>
      <c r="F133" s="5">
        <f t="shared" si="4"/>
        <v>2.2400000000000091</v>
      </c>
      <c r="G133" s="33"/>
      <c r="H133" s="5"/>
      <c r="I133" s="5"/>
      <c r="J133" s="7">
        <f t="shared" si="3"/>
        <v>8.2259333333333675</v>
      </c>
    </row>
    <row r="134" spans="1:10" x14ac:dyDescent="0.3">
      <c r="A134" s="68" t="s">
        <v>76</v>
      </c>
      <c r="B134" s="32"/>
      <c r="C134" s="10"/>
      <c r="D134" s="32">
        <v>102.64</v>
      </c>
      <c r="E134" s="32">
        <v>102.94</v>
      </c>
      <c r="F134" s="5">
        <f t="shared" si="4"/>
        <v>0.29999999999999716</v>
      </c>
      <c r="G134" s="33"/>
      <c r="H134" s="5"/>
      <c r="I134" s="5"/>
      <c r="J134" s="7">
        <f t="shared" si="3"/>
        <v>1.1016874999999895</v>
      </c>
    </row>
    <row r="135" spans="1:10" x14ac:dyDescent="0.3">
      <c r="A135" s="68" t="s">
        <v>136</v>
      </c>
      <c r="B135" s="32"/>
      <c r="C135" s="10"/>
      <c r="D135" s="32">
        <v>626.03</v>
      </c>
      <c r="E135" s="32">
        <v>635.12</v>
      </c>
      <c r="F135" s="5">
        <f t="shared" si="4"/>
        <v>9.0900000000000318</v>
      </c>
      <c r="G135" s="33"/>
      <c r="H135" s="5"/>
      <c r="I135" s="5"/>
      <c r="J135" s="7">
        <f t="shared" si="3"/>
        <v>33.381131250000116</v>
      </c>
    </row>
    <row r="136" spans="1:10" x14ac:dyDescent="0.3">
      <c r="A136" s="68" t="s">
        <v>137</v>
      </c>
      <c r="B136" s="32"/>
      <c r="C136" s="10"/>
      <c r="D136" s="32">
        <v>235.42</v>
      </c>
      <c r="E136" s="32">
        <v>236.74</v>
      </c>
      <c r="F136" s="5">
        <f t="shared" si="4"/>
        <v>1.3200000000000216</v>
      </c>
      <c r="G136" s="33"/>
      <c r="H136" s="5"/>
      <c r="I136" s="5"/>
      <c r="J136" s="7">
        <f t="shared" si="3"/>
        <v>4.8474250000000794</v>
      </c>
    </row>
    <row r="137" spans="1:10" x14ac:dyDescent="0.3">
      <c r="A137" s="68" t="s">
        <v>77</v>
      </c>
      <c r="B137" s="32"/>
      <c r="C137" s="10"/>
      <c r="D137" s="32">
        <v>383.28</v>
      </c>
      <c r="E137" s="32">
        <v>387.48</v>
      </c>
      <c r="F137" s="5">
        <f t="shared" si="4"/>
        <v>4.2000000000000455</v>
      </c>
      <c r="G137" s="33"/>
      <c r="H137" s="5"/>
      <c r="I137" s="5"/>
      <c r="J137" s="7">
        <f t="shared" si="3"/>
        <v>15.423625000000166</v>
      </c>
    </row>
    <row r="138" spans="1:10" x14ac:dyDescent="0.3">
      <c r="A138" s="68" t="s">
        <v>138</v>
      </c>
      <c r="B138" s="32"/>
      <c r="C138" s="10"/>
      <c r="D138" s="32">
        <v>553.25</v>
      </c>
      <c r="E138" s="32">
        <v>555.86</v>
      </c>
      <c r="F138" s="5">
        <f t="shared" si="4"/>
        <v>2.6100000000000136</v>
      </c>
      <c r="G138" s="33"/>
      <c r="H138" s="5"/>
      <c r="I138" s="5"/>
      <c r="J138" s="7">
        <f t="shared" si="3"/>
        <v>9.5846812500000507</v>
      </c>
    </row>
    <row r="139" spans="1:10" x14ac:dyDescent="0.3">
      <c r="A139" s="68" t="s">
        <v>78</v>
      </c>
      <c r="B139" s="32"/>
      <c r="C139" s="10"/>
      <c r="D139" s="32">
        <v>680.33</v>
      </c>
      <c r="E139" s="32">
        <v>692.66</v>
      </c>
      <c r="F139" s="5">
        <f t="shared" si="4"/>
        <v>12.329999999999927</v>
      </c>
      <c r="G139" s="33"/>
      <c r="H139" s="5"/>
      <c r="I139" s="5"/>
      <c r="J139" s="7">
        <f t="shared" si="3"/>
        <v>45.279356249999736</v>
      </c>
    </row>
    <row r="140" spans="1:10" x14ac:dyDescent="0.3">
      <c r="A140" s="68" t="s">
        <v>79</v>
      </c>
      <c r="B140" s="32"/>
      <c r="C140" s="10"/>
      <c r="D140" s="32">
        <v>268.17</v>
      </c>
      <c r="E140" s="32">
        <v>270.05</v>
      </c>
      <c r="F140" s="5">
        <f t="shared" si="4"/>
        <v>1.8799999999999955</v>
      </c>
      <c r="G140" s="33"/>
      <c r="H140" s="5"/>
      <c r="I140" s="5"/>
      <c r="J140" s="7">
        <f t="shared" si="3"/>
        <v>6.9039083333333169</v>
      </c>
    </row>
    <row r="141" spans="1:10" x14ac:dyDescent="0.3">
      <c r="A141" s="68" t="s">
        <v>80</v>
      </c>
      <c r="B141" s="32"/>
      <c r="C141" s="10"/>
      <c r="D141" s="32">
        <v>319.83999999999997</v>
      </c>
      <c r="E141" s="32">
        <v>320.64</v>
      </c>
      <c r="F141" s="5">
        <f t="shared" si="4"/>
        <v>0.80000000000001137</v>
      </c>
      <c r="G141" s="33"/>
      <c r="H141" s="5"/>
      <c r="I141" s="5"/>
      <c r="J141" s="7">
        <f t="shared" si="3"/>
        <v>2.937833333333375</v>
      </c>
    </row>
    <row r="142" spans="1:10" x14ac:dyDescent="0.3">
      <c r="A142" s="68" t="s">
        <v>81</v>
      </c>
      <c r="B142" s="32"/>
      <c r="C142" s="10"/>
      <c r="D142" s="32">
        <v>226.17</v>
      </c>
      <c r="E142" s="32">
        <v>226.17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0" x14ac:dyDescent="0.3">
      <c r="A143" s="68" t="s">
        <v>139</v>
      </c>
      <c r="B143" s="32"/>
      <c r="C143" s="10"/>
      <c r="D143" s="32">
        <v>414.59</v>
      </c>
      <c r="E143" s="32">
        <v>423.19</v>
      </c>
      <c r="F143" s="5">
        <f t="shared" si="4"/>
        <v>8.6000000000000227</v>
      </c>
      <c r="G143" s="33"/>
      <c r="H143" s="5"/>
      <c r="I143" s="5"/>
      <c r="J143" s="7">
        <f t="shared" si="3"/>
        <v>31.581708333333417</v>
      </c>
    </row>
    <row r="144" spans="1:10" x14ac:dyDescent="0.3">
      <c r="A144" s="68" t="s">
        <v>82</v>
      </c>
      <c r="B144" s="32"/>
      <c r="C144" s="10"/>
      <c r="D144" s="32">
        <v>338.21</v>
      </c>
      <c r="E144" s="32">
        <v>342.24</v>
      </c>
      <c r="F144" s="5">
        <f t="shared" si="4"/>
        <v>4.0300000000000296</v>
      </c>
      <c r="G144" s="33"/>
      <c r="H144" s="5"/>
      <c r="I144" s="5"/>
      <c r="J144" s="7">
        <f t="shared" si="3"/>
        <v>14.799335416666775</v>
      </c>
    </row>
    <row r="145" spans="1:13" x14ac:dyDescent="0.3">
      <c r="A145" s="68" t="s">
        <v>140</v>
      </c>
      <c r="B145" s="32"/>
      <c r="C145" s="10"/>
      <c r="D145" s="32">
        <v>213.53</v>
      </c>
      <c r="E145" s="32">
        <v>213.53</v>
      </c>
      <c r="F145" s="5">
        <f t="shared" si="4"/>
        <v>0</v>
      </c>
      <c r="G145" s="33"/>
      <c r="H145" s="5"/>
      <c r="I145" s="5"/>
      <c r="J145" s="7">
        <f t="shared" si="3"/>
        <v>0</v>
      </c>
    </row>
    <row r="146" spans="1:13" x14ac:dyDescent="0.3">
      <c r="A146" s="68" t="s">
        <v>141</v>
      </c>
      <c r="B146" s="32"/>
      <c r="C146" s="10"/>
      <c r="D146" s="32">
        <v>196.96</v>
      </c>
      <c r="E146" s="32">
        <v>198.85</v>
      </c>
      <c r="F146" s="5">
        <f t="shared" si="4"/>
        <v>1.8899999999999864</v>
      </c>
      <c r="G146" s="33"/>
      <c r="H146" s="5"/>
      <c r="I146" s="5"/>
      <c r="J146" s="7">
        <f t="shared" si="3"/>
        <v>6.9406312499999503</v>
      </c>
    </row>
    <row r="147" spans="1:13" x14ac:dyDescent="0.3">
      <c r="A147" s="68" t="s">
        <v>142</v>
      </c>
      <c r="B147" s="32"/>
      <c r="C147" s="10"/>
      <c r="D147" s="32">
        <v>727.96</v>
      </c>
      <c r="E147" s="32">
        <v>732.3</v>
      </c>
      <c r="F147" s="5">
        <f t="shared" si="4"/>
        <v>4.3399999999999181</v>
      </c>
      <c r="G147" s="33"/>
      <c r="H147" s="5"/>
      <c r="I147" s="5"/>
      <c r="J147" s="7">
        <f t="shared" si="3"/>
        <v>15.937745833333032</v>
      </c>
    </row>
    <row r="148" spans="1:13" x14ac:dyDescent="0.3">
      <c r="A148" s="68" t="s">
        <v>143</v>
      </c>
      <c r="B148" s="32"/>
      <c r="C148" s="10"/>
      <c r="D148" s="32">
        <v>335.69</v>
      </c>
      <c r="E148" s="32">
        <v>339.68</v>
      </c>
      <c r="F148" s="5">
        <f t="shared" si="4"/>
        <v>3.9900000000000091</v>
      </c>
      <c r="G148" s="33"/>
      <c r="H148" s="5"/>
      <c r="I148" s="5"/>
      <c r="J148" s="7">
        <f t="shared" ref="J148:J151" si="5">+F148*H$5</f>
        <v>14.652443750000034</v>
      </c>
    </row>
    <row r="149" spans="1:13" x14ac:dyDescent="0.3">
      <c r="A149" s="68" t="s">
        <v>83</v>
      </c>
      <c r="B149" s="32"/>
      <c r="C149" s="10"/>
      <c r="D149" s="32">
        <v>298.51</v>
      </c>
      <c r="E149" s="32">
        <v>302.7</v>
      </c>
      <c r="F149" s="5">
        <f t="shared" si="4"/>
        <v>4.1899999999999977</v>
      </c>
      <c r="G149" s="33"/>
      <c r="H149" s="5"/>
      <c r="I149" s="5"/>
      <c r="J149" s="7">
        <f t="shared" si="5"/>
        <v>15.386902083333325</v>
      </c>
    </row>
    <row r="150" spans="1:13" x14ac:dyDescent="0.3">
      <c r="A150" s="68" t="s">
        <v>144</v>
      </c>
      <c r="B150" s="32"/>
      <c r="C150" s="10"/>
      <c r="D150" s="32">
        <v>1535.55</v>
      </c>
      <c r="E150" s="32">
        <v>1560.11</v>
      </c>
      <c r="F150" s="5">
        <f t="shared" si="4"/>
        <v>24.559999999999945</v>
      </c>
      <c r="G150" s="33"/>
      <c r="H150" s="5"/>
      <c r="I150" s="5"/>
      <c r="J150" s="7">
        <f t="shared" si="5"/>
        <v>90.191483333333139</v>
      </c>
    </row>
    <row r="151" spans="1:13" x14ac:dyDescent="0.3">
      <c r="A151" s="68" t="s">
        <v>145</v>
      </c>
      <c r="B151" s="32"/>
      <c r="C151" s="10"/>
      <c r="D151" s="32">
        <v>778.54</v>
      </c>
      <c r="E151" s="32">
        <v>795.86</v>
      </c>
      <c r="F151" s="5">
        <f t="shared" si="4"/>
        <v>17.32000000000005</v>
      </c>
      <c r="G151" s="33"/>
      <c r="H151" s="5"/>
      <c r="I151" s="5"/>
      <c r="J151" s="7">
        <f t="shared" si="5"/>
        <v>63.604091666666854</v>
      </c>
    </row>
    <row r="152" spans="1:13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2027.3953993055561</v>
      </c>
      <c r="K152" s="56">
        <f>SUM(J83:J151)</f>
        <v>1490.0323437500008</v>
      </c>
      <c r="M152">
        <v>1751</v>
      </c>
    </row>
    <row r="153" spans="1:13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2027.3953993055561</v>
      </c>
      <c r="K153" s="91">
        <f>SUM(K14:K152)</f>
        <v>2027.3953993055566</v>
      </c>
    </row>
    <row r="154" spans="1:13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3" x14ac:dyDescent="0.3">
      <c r="A155" s="73" t="s">
        <v>7</v>
      </c>
    </row>
    <row r="156" spans="1:13" x14ac:dyDescent="0.3">
      <c r="A156" s="73" t="s">
        <v>84</v>
      </c>
      <c r="G156" s="74" t="s">
        <v>319</v>
      </c>
    </row>
  </sheetData>
  <mergeCells count="23"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  <mergeCell ref="I27:I31"/>
    <mergeCell ref="B27:C31"/>
    <mergeCell ref="D27:D31"/>
    <mergeCell ref="E27:E31"/>
    <mergeCell ref="F27:F31"/>
    <mergeCell ref="G27:G31"/>
    <mergeCell ref="H27:H31"/>
  </mergeCells>
  <pageMargins left="0.39" right="0.31" top="0.36" bottom="0.74803149606299213" header="0.31496062992125984" footer="0.31496062992125984"/>
  <pageSetup paperSize="9" scale="80" orientation="portrait" horizontalDpi="0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6"/>
  <sheetViews>
    <sheetView topLeftCell="A146" workbookViewId="0">
      <selection activeCell="A156" sqref="A1:M156"/>
    </sheetView>
  </sheetViews>
  <sheetFormatPr baseColWidth="10" defaultRowHeight="14.4" x14ac:dyDescent="0.3"/>
  <cols>
    <col min="3" max="3" width="15" customWidth="1"/>
    <col min="4" max="4" width="12.109375" customWidth="1"/>
    <col min="5" max="5" width="14" customWidth="1"/>
    <col min="6" max="6" width="12.33203125" customWidth="1"/>
    <col min="9" max="9" width="1.109375" customWidth="1"/>
    <col min="10" max="10" width="13" customWidth="1"/>
  </cols>
  <sheetData>
    <row r="1" spans="1:10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598.70000000000005</v>
      </c>
      <c r="G2" s="10">
        <v>39</v>
      </c>
      <c r="H2" s="10">
        <f>+F2/G2</f>
        <v>15.351282051282052</v>
      </c>
    </row>
    <row r="3" spans="1:10" x14ac:dyDescent="0.3">
      <c r="D3" s="122" t="s">
        <v>192</v>
      </c>
      <c r="E3" s="122">
        <v>16498</v>
      </c>
      <c r="F3" s="155">
        <v>16.3</v>
      </c>
      <c r="G3" s="10">
        <v>6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 t="s">
        <v>322</v>
      </c>
      <c r="F4" s="10">
        <v>1625.8</v>
      </c>
      <c r="G4" s="10">
        <v>442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51" t="s">
        <v>220</v>
      </c>
      <c r="F5" s="122">
        <f>+F4+F3</f>
        <v>1642.1</v>
      </c>
      <c r="G5" s="122">
        <f>+G4+G3</f>
        <v>448</v>
      </c>
      <c r="H5" s="10">
        <f>+F5/G5</f>
        <v>3.6654017857142853</v>
      </c>
    </row>
    <row r="6" spans="1:10" x14ac:dyDescent="0.3">
      <c r="A6" s="15" t="s">
        <v>320</v>
      </c>
      <c r="B6" s="15"/>
      <c r="C6" s="15"/>
      <c r="D6" s="15"/>
      <c r="E6" s="15"/>
      <c r="F6" s="15">
        <f>+F2+F3+F4</f>
        <v>2240.8000000000002</v>
      </c>
      <c r="G6" s="15">
        <f>+G2+G3+G4</f>
        <v>487</v>
      </c>
      <c r="J6" s="138" t="s">
        <v>189</v>
      </c>
    </row>
    <row r="7" spans="1:10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15.351282051282052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3.6654017857142853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4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7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28.553384615384825</v>
      </c>
      <c r="H14" s="98"/>
      <c r="I14" s="98"/>
      <c r="J14" s="99">
        <v>9</v>
      </c>
    </row>
    <row r="15" spans="1:10" ht="15.6" thickTop="1" thickBot="1" x14ac:dyDescent="0.35">
      <c r="A15" s="104" t="s">
        <v>9</v>
      </c>
      <c r="B15" s="146" t="s">
        <v>214</v>
      </c>
      <c r="C15" s="157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12</v>
      </c>
    </row>
    <row r="16" spans="1:10" ht="15.6" thickTop="1" thickBot="1" x14ac:dyDescent="0.35">
      <c r="A16" s="104" t="s">
        <v>13</v>
      </c>
      <c r="B16" s="146" t="s">
        <v>215</v>
      </c>
      <c r="C16" s="157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9</v>
      </c>
    </row>
    <row r="17" spans="1:12" ht="15.6" thickTop="1" thickBot="1" x14ac:dyDescent="0.35">
      <c r="A17" s="103" t="s">
        <v>86</v>
      </c>
      <c r="B17" s="209" t="s">
        <v>212</v>
      </c>
      <c r="C17" s="210"/>
      <c r="D17" s="220">
        <v>284.95</v>
      </c>
      <c r="E17" s="220">
        <v>286.81</v>
      </c>
      <c r="F17" s="220">
        <f>+E17-D17</f>
        <v>1.8600000000000136</v>
      </c>
      <c r="G17" s="221"/>
      <c r="H17" s="102"/>
      <c r="I17" s="102"/>
      <c r="J17" s="99">
        <v>9</v>
      </c>
    </row>
    <row r="18" spans="1:12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9</v>
      </c>
    </row>
    <row r="19" spans="1:12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9</v>
      </c>
    </row>
    <row r="20" spans="1:12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9</v>
      </c>
    </row>
    <row r="21" spans="1:12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8</v>
      </c>
    </row>
    <row r="22" spans="1:12" ht="15.6" thickTop="1" thickBot="1" x14ac:dyDescent="0.35">
      <c r="A22" s="92" t="s">
        <v>87</v>
      </c>
      <c r="B22" s="204" t="s">
        <v>210</v>
      </c>
      <c r="C22" s="205"/>
      <c r="D22" s="94">
        <v>31.63</v>
      </c>
      <c r="E22" s="94">
        <v>32.21</v>
      </c>
      <c r="F22" s="98">
        <f t="shared" ref="F22:F27" si="0">+E22-D22</f>
        <v>0.58000000000000185</v>
      </c>
      <c r="G22" s="95">
        <f>+F22*H2</f>
        <v>8.9037435897436179</v>
      </c>
      <c r="H22" s="95"/>
      <c r="I22" s="95"/>
      <c r="J22" s="99">
        <v>10</v>
      </c>
    </row>
    <row r="23" spans="1:12" ht="15.6" thickTop="1" thickBot="1" x14ac:dyDescent="0.35">
      <c r="A23" s="92" t="s">
        <v>88</v>
      </c>
      <c r="B23" s="206" t="s">
        <v>210</v>
      </c>
      <c r="C23" s="207"/>
      <c r="D23" s="94">
        <v>80.790000000000006</v>
      </c>
      <c r="E23" s="94">
        <v>81.650000000000006</v>
      </c>
      <c r="F23" s="98">
        <f t="shared" si="0"/>
        <v>0.85999999999999943</v>
      </c>
      <c r="G23" s="95">
        <f>+F23*H2</f>
        <v>13.202102564102557</v>
      </c>
      <c r="H23" s="95"/>
      <c r="I23" s="95"/>
      <c r="J23" s="99">
        <v>13</v>
      </c>
    </row>
    <row r="24" spans="1:12" ht="15.6" thickTop="1" thickBot="1" x14ac:dyDescent="0.35">
      <c r="A24" s="93" t="s">
        <v>10</v>
      </c>
      <c r="B24" s="206" t="s">
        <v>210</v>
      </c>
      <c r="C24" s="207"/>
      <c r="D24" s="94">
        <v>25.22</v>
      </c>
      <c r="E24" s="94">
        <v>25.89</v>
      </c>
      <c r="F24" s="98">
        <f t="shared" si="0"/>
        <v>0.67000000000000171</v>
      </c>
      <c r="G24" s="95">
        <f>+F24*H2</f>
        <v>10.285358974359001</v>
      </c>
      <c r="H24" s="95"/>
      <c r="I24" s="95"/>
      <c r="J24" s="99">
        <v>11</v>
      </c>
    </row>
    <row r="25" spans="1:12" ht="15.6" thickTop="1" thickBot="1" x14ac:dyDescent="0.35">
      <c r="A25" s="93" t="s">
        <v>149</v>
      </c>
      <c r="B25" s="206" t="s">
        <v>210</v>
      </c>
      <c r="C25" s="207"/>
      <c r="D25" s="94">
        <v>129.58000000000001</v>
      </c>
      <c r="E25" s="94">
        <v>133.76</v>
      </c>
      <c r="F25" s="98">
        <f t="shared" si="0"/>
        <v>4.1799999999999784</v>
      </c>
      <c r="G25" s="95">
        <f>+F25*H2</f>
        <v>64.16835897435864</v>
      </c>
      <c r="H25" s="95"/>
      <c r="I25" s="95"/>
      <c r="J25" s="99">
        <v>65</v>
      </c>
    </row>
    <row r="26" spans="1:12" ht="15.6" thickTop="1" thickBot="1" x14ac:dyDescent="0.35">
      <c r="A26" s="93" t="s">
        <v>16</v>
      </c>
      <c r="B26" s="206" t="s">
        <v>210</v>
      </c>
      <c r="C26" s="207"/>
      <c r="D26" s="96">
        <v>67.09</v>
      </c>
      <c r="E26" s="96">
        <v>68.92</v>
      </c>
      <c r="F26" s="98">
        <f t="shared" si="0"/>
        <v>1.8299999999999983</v>
      </c>
      <c r="G26" s="95">
        <f>+F26*H2</f>
        <v>28.092846153846128</v>
      </c>
      <c r="H26" s="96"/>
      <c r="I26" s="96"/>
      <c r="J26" s="99">
        <v>28</v>
      </c>
      <c r="L26">
        <v>27</v>
      </c>
    </row>
    <row r="27" spans="1:12" ht="15.6" thickTop="1" thickBot="1" x14ac:dyDescent="0.35">
      <c r="A27" s="67" t="s">
        <v>90</v>
      </c>
      <c r="B27" s="230" t="s">
        <v>211</v>
      </c>
      <c r="C27" s="231"/>
      <c r="D27" s="227">
        <v>269.01</v>
      </c>
      <c r="E27" s="227">
        <v>271.52999999999997</v>
      </c>
      <c r="F27" s="220">
        <f t="shared" si="0"/>
        <v>2.5199999999999818</v>
      </c>
      <c r="G27" s="223">
        <f>+F27*H2</f>
        <v>38.685230769230493</v>
      </c>
      <c r="H27" s="223"/>
      <c r="I27" s="223"/>
      <c r="J27" s="99">
        <v>10</v>
      </c>
    </row>
    <row r="28" spans="1:12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8</v>
      </c>
    </row>
    <row r="29" spans="1:12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10</v>
      </c>
    </row>
    <row r="30" spans="1:12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10</v>
      </c>
    </row>
    <row r="31" spans="1:12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10</v>
      </c>
    </row>
    <row r="32" spans="1:12" ht="15.6" thickTop="1" thickBot="1" x14ac:dyDescent="0.35">
      <c r="A32" s="66" t="s">
        <v>92</v>
      </c>
      <c r="B32" s="6"/>
      <c r="C32" s="6"/>
      <c r="D32" s="6">
        <v>88.66</v>
      </c>
      <c r="E32" s="6">
        <v>90.32</v>
      </c>
      <c r="F32" s="5">
        <f>+E32-D32</f>
        <v>1.6599999999999966</v>
      </c>
      <c r="G32" s="5"/>
      <c r="H32" s="5"/>
      <c r="I32" s="5"/>
      <c r="J32" s="99">
        <f t="shared" ref="J32:J82" si="1">+F32*H$2</f>
        <v>25.483128205128153</v>
      </c>
    </row>
    <row r="33" spans="1:10" ht="15.6" thickTop="1" thickBot="1" x14ac:dyDescent="0.35">
      <c r="A33" s="66" t="s">
        <v>93</v>
      </c>
      <c r="B33" s="6"/>
      <c r="C33" s="6"/>
      <c r="D33" s="6">
        <v>44.12</v>
      </c>
      <c r="E33" s="6">
        <v>44.51</v>
      </c>
      <c r="F33" s="5">
        <f t="shared" ref="F33:F96" si="2">+E33-D33</f>
        <v>0.39000000000000057</v>
      </c>
      <c r="G33" s="5"/>
      <c r="H33" s="5"/>
      <c r="I33" s="5"/>
      <c r="J33" s="99">
        <f t="shared" si="1"/>
        <v>5.987000000000009</v>
      </c>
    </row>
    <row r="34" spans="1:10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0" ht="15.6" thickTop="1" thickBot="1" x14ac:dyDescent="0.35">
      <c r="A35" s="66" t="s">
        <v>95</v>
      </c>
      <c r="B35" s="32"/>
      <c r="C35" s="6"/>
      <c r="D35" s="32">
        <v>32.840000000000003</v>
      </c>
      <c r="E35" s="32">
        <v>34.01</v>
      </c>
      <c r="F35" s="5">
        <f t="shared" si="2"/>
        <v>1.1699999999999946</v>
      </c>
      <c r="G35" s="5"/>
      <c r="H35" s="5"/>
      <c r="I35" s="5"/>
      <c r="J35" s="99">
        <f t="shared" si="1"/>
        <v>17.960999999999917</v>
      </c>
    </row>
    <row r="36" spans="1:10" ht="15.6" thickTop="1" thickBot="1" x14ac:dyDescent="0.35">
      <c r="A36" s="66" t="s">
        <v>96</v>
      </c>
      <c r="B36" s="32"/>
      <c r="C36" s="6"/>
      <c r="D36" s="32">
        <v>9.91</v>
      </c>
      <c r="E36" s="32">
        <v>9.91</v>
      </c>
      <c r="F36" s="5">
        <f t="shared" si="2"/>
        <v>0</v>
      </c>
      <c r="G36" s="5"/>
      <c r="H36" s="5"/>
      <c r="I36" s="5"/>
      <c r="J36" s="99">
        <f t="shared" si="1"/>
        <v>0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33.29</v>
      </c>
      <c r="E38" s="32">
        <v>33.93</v>
      </c>
      <c r="F38" s="5">
        <f t="shared" si="2"/>
        <v>0.64000000000000057</v>
      </c>
      <c r="G38" s="5"/>
      <c r="H38" s="5"/>
      <c r="I38" s="5"/>
      <c r="J38" s="99">
        <f t="shared" si="1"/>
        <v>9.824820512820521</v>
      </c>
    </row>
    <row r="39" spans="1:10" ht="15.6" thickTop="1" thickBot="1" x14ac:dyDescent="0.35">
      <c r="A39" s="66" t="s">
        <v>99</v>
      </c>
      <c r="B39" s="32"/>
      <c r="C39" s="6"/>
      <c r="D39" s="32">
        <v>48.02</v>
      </c>
      <c r="E39" s="32">
        <v>48.82</v>
      </c>
      <c r="F39" s="5">
        <f t="shared" si="2"/>
        <v>0.79999999999999716</v>
      </c>
      <c r="G39" s="5"/>
      <c r="H39" s="5"/>
      <c r="I39" s="5"/>
      <c r="J39" s="99">
        <f t="shared" si="1"/>
        <v>12.281025641025598</v>
      </c>
    </row>
    <row r="40" spans="1:10" ht="15.6" thickTop="1" thickBot="1" x14ac:dyDescent="0.35">
      <c r="A40" s="66" t="s">
        <v>100</v>
      </c>
      <c r="B40" s="32"/>
      <c r="C40" s="6"/>
      <c r="D40" s="32">
        <v>15.38</v>
      </c>
      <c r="E40" s="32">
        <v>15.38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3.31</v>
      </c>
      <c r="E41" s="32">
        <v>4.16</v>
      </c>
      <c r="F41" s="5">
        <f t="shared" si="2"/>
        <v>0.85000000000000009</v>
      </c>
      <c r="G41" s="5"/>
      <c r="H41" s="5"/>
      <c r="I41" s="5"/>
      <c r="J41" s="99">
        <f t="shared" si="1"/>
        <v>13.048589743589746</v>
      </c>
    </row>
    <row r="42" spans="1:10" ht="15.6" thickTop="1" thickBot="1" x14ac:dyDescent="0.35">
      <c r="A42" s="66" t="s">
        <v>102</v>
      </c>
      <c r="B42" s="32"/>
      <c r="C42" s="6"/>
      <c r="D42" s="32">
        <v>5.03</v>
      </c>
      <c r="E42" s="32">
        <v>5.03</v>
      </c>
      <c r="F42" s="5">
        <f t="shared" si="2"/>
        <v>0</v>
      </c>
      <c r="G42" s="5"/>
      <c r="H42" s="5"/>
      <c r="I42" s="5"/>
      <c r="J42" s="99">
        <f t="shared" si="1"/>
        <v>0</v>
      </c>
    </row>
    <row r="43" spans="1:10" ht="15.6" thickTop="1" thickBot="1" x14ac:dyDescent="0.35">
      <c r="A43" s="66" t="s">
        <v>103</v>
      </c>
      <c r="B43" s="32"/>
      <c r="C43" s="6"/>
      <c r="D43" s="32">
        <v>36.659999999999997</v>
      </c>
      <c r="E43" s="32">
        <v>36.78</v>
      </c>
      <c r="F43" s="5">
        <f t="shared" si="2"/>
        <v>0.12000000000000455</v>
      </c>
      <c r="G43" s="5"/>
      <c r="H43" s="5"/>
      <c r="I43" s="5"/>
      <c r="J43" s="99">
        <f t="shared" si="1"/>
        <v>1.842153846153916</v>
      </c>
    </row>
    <row r="44" spans="1:10" ht="15.6" thickTop="1" thickBot="1" x14ac:dyDescent="0.35">
      <c r="A44" s="66" t="s">
        <v>104</v>
      </c>
      <c r="B44" s="32"/>
      <c r="C44" s="10"/>
      <c r="D44" s="32">
        <v>61.26</v>
      </c>
      <c r="E44" s="32">
        <v>61.26</v>
      </c>
      <c r="F44" s="5">
        <f t="shared" si="2"/>
        <v>0</v>
      </c>
      <c r="G44" s="5"/>
      <c r="H44" s="5"/>
      <c r="I44" s="5"/>
      <c r="J44" s="99">
        <f t="shared" si="1"/>
        <v>0</v>
      </c>
    </row>
    <row r="45" spans="1:10" ht="15.6" thickTop="1" thickBot="1" x14ac:dyDescent="0.35">
      <c r="A45" s="66" t="s">
        <v>105</v>
      </c>
      <c r="B45" s="32"/>
      <c r="C45" s="10"/>
      <c r="D45" s="32">
        <v>160.56</v>
      </c>
      <c r="E45" s="32">
        <v>163.80000000000001</v>
      </c>
      <c r="F45" s="5">
        <f>+E45-D45</f>
        <v>3.2400000000000091</v>
      </c>
      <c r="G45" s="5"/>
      <c r="H45" s="5"/>
      <c r="I45" s="5"/>
      <c r="J45" s="99">
        <f t="shared" si="1"/>
        <v>49.738153846153985</v>
      </c>
    </row>
    <row r="46" spans="1:10" ht="15.6" thickTop="1" thickBot="1" x14ac:dyDescent="0.35">
      <c r="A46" s="66" t="s">
        <v>106</v>
      </c>
      <c r="B46" s="32"/>
      <c r="C46" s="10"/>
      <c r="D46" s="32">
        <v>102.29</v>
      </c>
      <c r="E46" s="32">
        <v>102.97</v>
      </c>
      <c r="F46" s="5">
        <f t="shared" si="2"/>
        <v>0.67999999999999261</v>
      </c>
      <c r="G46" s="5"/>
      <c r="H46" s="5"/>
      <c r="I46" s="5"/>
      <c r="J46" s="99">
        <f t="shared" si="1"/>
        <v>10.438871794871682</v>
      </c>
    </row>
    <row r="47" spans="1:10" ht="15.6" thickTop="1" thickBot="1" x14ac:dyDescent="0.35">
      <c r="A47" s="66" t="s">
        <v>18</v>
      </c>
      <c r="B47" s="32"/>
      <c r="C47" s="10"/>
      <c r="D47" s="32">
        <v>2.73</v>
      </c>
      <c r="E47" s="32">
        <v>2.97</v>
      </c>
      <c r="F47" s="5">
        <f t="shared" si="2"/>
        <v>0.24000000000000021</v>
      </c>
      <c r="G47" s="5"/>
      <c r="H47" s="5"/>
      <c r="I47" s="5"/>
      <c r="J47" s="99">
        <f t="shared" si="1"/>
        <v>3.6843076923076956</v>
      </c>
    </row>
    <row r="48" spans="1:10" ht="15.6" thickTop="1" thickBot="1" x14ac:dyDescent="0.35">
      <c r="A48" s="66" t="s">
        <v>19</v>
      </c>
      <c r="B48" s="32"/>
      <c r="C48" s="10"/>
      <c r="D48" s="32">
        <v>98.29</v>
      </c>
      <c r="E48" s="32">
        <v>98.63</v>
      </c>
      <c r="F48" s="5">
        <f t="shared" si="2"/>
        <v>0.3399999999999892</v>
      </c>
      <c r="G48" s="5"/>
      <c r="H48" s="5"/>
      <c r="I48" s="5"/>
      <c r="J48" s="99">
        <f t="shared" si="1"/>
        <v>5.2194358974357318</v>
      </c>
    </row>
    <row r="49" spans="1:10" ht="15.6" thickTop="1" thickBot="1" x14ac:dyDescent="0.35">
      <c r="A49" s="66" t="s">
        <v>107</v>
      </c>
      <c r="B49" s="32"/>
      <c r="C49" s="10"/>
      <c r="D49" s="32">
        <v>114.02</v>
      </c>
      <c r="E49" s="32">
        <v>116.01</v>
      </c>
      <c r="F49" s="5">
        <f t="shared" si="2"/>
        <v>1.9900000000000091</v>
      </c>
      <c r="G49" s="5"/>
      <c r="H49" s="5"/>
      <c r="I49" s="5"/>
      <c r="J49" s="99">
        <f t="shared" si="1"/>
        <v>30.549051282051423</v>
      </c>
    </row>
    <row r="50" spans="1:10" ht="15.6" thickTop="1" thickBot="1" x14ac:dyDescent="0.35">
      <c r="A50" s="66" t="s">
        <v>108</v>
      </c>
      <c r="B50" s="32"/>
      <c r="C50" s="10"/>
      <c r="D50" s="32">
        <v>18.23</v>
      </c>
      <c r="E50" s="32">
        <v>18.46</v>
      </c>
      <c r="F50" s="5">
        <f t="shared" si="2"/>
        <v>0.23000000000000043</v>
      </c>
      <c r="G50" s="5"/>
      <c r="H50" s="5"/>
      <c r="I50" s="5"/>
      <c r="J50" s="99">
        <f t="shared" si="1"/>
        <v>3.5307948717948783</v>
      </c>
    </row>
    <row r="51" spans="1:10" ht="15.6" thickTop="1" thickBot="1" x14ac:dyDescent="0.35">
      <c r="A51" s="66" t="s">
        <v>20</v>
      </c>
      <c r="B51" s="32"/>
      <c r="C51" s="10"/>
      <c r="D51" s="32">
        <v>76.11</v>
      </c>
      <c r="E51" s="32">
        <v>76.849999999999994</v>
      </c>
      <c r="F51" s="5">
        <f t="shared" si="2"/>
        <v>0.73999999999999488</v>
      </c>
      <c r="G51" s="5"/>
      <c r="H51" s="5"/>
      <c r="I51" s="5"/>
      <c r="J51" s="99">
        <f t="shared" si="1"/>
        <v>11.35994871794864</v>
      </c>
    </row>
    <row r="52" spans="1:10" ht="15.6" thickTop="1" thickBot="1" x14ac:dyDescent="0.35">
      <c r="A52" s="66" t="s">
        <v>21</v>
      </c>
      <c r="B52" s="32"/>
      <c r="C52" s="10"/>
      <c r="D52" s="32">
        <v>19.940000000000001</v>
      </c>
      <c r="E52" s="32">
        <v>20.32</v>
      </c>
      <c r="F52" s="5">
        <f t="shared" si="2"/>
        <v>0.37999999999999901</v>
      </c>
      <c r="G52" s="5"/>
      <c r="H52" s="5"/>
      <c r="I52" s="5"/>
      <c r="J52" s="99">
        <f t="shared" si="1"/>
        <v>5.8334871794871646</v>
      </c>
    </row>
    <row r="53" spans="1:10" ht="15.6" thickTop="1" thickBot="1" x14ac:dyDescent="0.35">
      <c r="A53" s="66" t="s">
        <v>22</v>
      </c>
      <c r="B53" s="32"/>
      <c r="C53" s="10"/>
      <c r="D53" s="32">
        <v>118.53</v>
      </c>
      <c r="E53" s="32">
        <v>120.32</v>
      </c>
      <c r="F53" s="5">
        <f t="shared" si="2"/>
        <v>1.789999999999992</v>
      </c>
      <c r="G53" s="5"/>
      <c r="H53" s="5"/>
      <c r="I53" s="5"/>
      <c r="J53" s="99">
        <f t="shared" si="1"/>
        <v>27.478794871794751</v>
      </c>
    </row>
    <row r="54" spans="1:10" ht="15.6" thickTop="1" thickBot="1" x14ac:dyDescent="0.35">
      <c r="A54" s="66" t="s">
        <v>23</v>
      </c>
      <c r="B54" s="32"/>
      <c r="C54" s="10"/>
      <c r="D54" s="32">
        <v>28.28</v>
      </c>
      <c r="E54" s="32">
        <v>28.96</v>
      </c>
      <c r="F54" s="5">
        <f t="shared" si="2"/>
        <v>0.67999999999999972</v>
      </c>
      <c r="G54" s="5"/>
      <c r="H54" s="5"/>
      <c r="I54" s="5"/>
      <c r="J54" s="99">
        <f t="shared" si="1"/>
        <v>10.43887179487179</v>
      </c>
    </row>
    <row r="55" spans="1:10" ht="15.6" thickTop="1" thickBot="1" x14ac:dyDescent="0.35">
      <c r="A55" s="66" t="s">
        <v>24</v>
      </c>
      <c r="B55" s="32"/>
      <c r="C55" s="10"/>
      <c r="D55" s="32">
        <v>25.89</v>
      </c>
      <c r="E55" s="32">
        <v>26.49</v>
      </c>
      <c r="F55" s="5">
        <f t="shared" si="2"/>
        <v>0.59999999999999787</v>
      </c>
      <c r="G55" s="5"/>
      <c r="H55" s="5"/>
      <c r="I55" s="5"/>
      <c r="J55" s="99">
        <f t="shared" si="1"/>
        <v>9.2107692307691984</v>
      </c>
    </row>
    <row r="56" spans="1:10" ht="15.6" thickTop="1" thickBot="1" x14ac:dyDescent="0.35">
      <c r="A56" s="66" t="s">
        <v>25</v>
      </c>
      <c r="B56" s="32"/>
      <c r="C56" s="10"/>
      <c r="D56" s="32">
        <v>17.97</v>
      </c>
      <c r="E56" s="32">
        <v>18.89</v>
      </c>
      <c r="F56" s="5">
        <f t="shared" si="2"/>
        <v>0.92000000000000171</v>
      </c>
      <c r="G56" s="5"/>
      <c r="H56" s="5"/>
      <c r="I56" s="5"/>
      <c r="J56" s="99">
        <f t="shared" si="1"/>
        <v>14.123179487179513</v>
      </c>
    </row>
    <row r="57" spans="1:10" ht="15.6" thickTop="1" thickBot="1" x14ac:dyDescent="0.35">
      <c r="A57" s="66" t="s">
        <v>26</v>
      </c>
      <c r="B57" s="32"/>
      <c r="C57" s="10"/>
      <c r="D57" s="32">
        <v>45.66</v>
      </c>
      <c r="E57" s="32">
        <v>45.93</v>
      </c>
      <c r="F57" s="5">
        <f t="shared" si="2"/>
        <v>0.27000000000000313</v>
      </c>
      <c r="G57" s="5"/>
      <c r="H57" s="5"/>
      <c r="I57" s="5"/>
      <c r="J57" s="99">
        <f t="shared" si="1"/>
        <v>4.1448461538462018</v>
      </c>
    </row>
    <row r="58" spans="1:10" ht="15.6" thickTop="1" thickBot="1" x14ac:dyDescent="0.35">
      <c r="A58" s="66" t="s">
        <v>27</v>
      </c>
      <c r="B58" s="32"/>
      <c r="C58" s="10"/>
      <c r="D58" s="32">
        <v>51.18</v>
      </c>
      <c r="E58" s="32">
        <v>52.38</v>
      </c>
      <c r="F58" s="5">
        <f t="shared" si="2"/>
        <v>1.2000000000000028</v>
      </c>
      <c r="G58" s="5"/>
      <c r="H58" s="5"/>
      <c r="I58" s="5"/>
      <c r="J58" s="99">
        <f t="shared" si="1"/>
        <v>18.421538461538507</v>
      </c>
    </row>
    <row r="59" spans="1:10" ht="15.6" thickTop="1" thickBot="1" x14ac:dyDescent="0.35">
      <c r="A59" s="66" t="s">
        <v>109</v>
      </c>
      <c r="B59" s="32"/>
      <c r="C59" s="10"/>
      <c r="D59" s="32">
        <v>1.83</v>
      </c>
      <c r="E59" s="32">
        <v>1.93</v>
      </c>
      <c r="F59" s="5">
        <f t="shared" si="2"/>
        <v>9.9999999999999867E-2</v>
      </c>
      <c r="G59" s="5"/>
      <c r="H59" s="5"/>
      <c r="I59" s="5"/>
      <c r="J59" s="99">
        <f t="shared" si="1"/>
        <v>1.5351282051282031</v>
      </c>
    </row>
    <row r="60" spans="1:10" ht="15.6" thickTop="1" thickBot="1" x14ac:dyDescent="0.35">
      <c r="A60" s="66" t="s">
        <v>28</v>
      </c>
      <c r="B60" s="32"/>
      <c r="C60" s="10"/>
      <c r="D60" s="32">
        <v>15.62</v>
      </c>
      <c r="E60" s="32">
        <v>15.74</v>
      </c>
      <c r="F60" s="5">
        <f t="shared" si="2"/>
        <v>0.12000000000000099</v>
      </c>
      <c r="G60" s="5"/>
      <c r="H60" s="5"/>
      <c r="I60" s="5"/>
      <c r="J60" s="99">
        <f t="shared" si="1"/>
        <v>1.8421538461538616</v>
      </c>
    </row>
    <row r="61" spans="1:10" ht="15.6" thickTop="1" thickBot="1" x14ac:dyDescent="0.35">
      <c r="A61" s="66" t="s">
        <v>29</v>
      </c>
      <c r="B61" s="32"/>
      <c r="C61" s="10"/>
      <c r="D61" s="32">
        <v>46.56</v>
      </c>
      <c r="E61" s="32">
        <v>47.5</v>
      </c>
      <c r="F61" s="5">
        <f t="shared" si="2"/>
        <v>0.93999999999999773</v>
      </c>
      <c r="G61" s="5"/>
      <c r="H61" s="5"/>
      <c r="I61" s="5"/>
      <c r="J61" s="99">
        <f t="shared" si="1"/>
        <v>14.430205128205094</v>
      </c>
    </row>
    <row r="62" spans="1:10" ht="15.6" thickTop="1" thickBot="1" x14ac:dyDescent="0.35">
      <c r="A62" s="66" t="s">
        <v>30</v>
      </c>
      <c r="B62" s="32"/>
      <c r="C62" s="10"/>
      <c r="D62" s="32">
        <v>1.1000000000000001</v>
      </c>
      <c r="E62" s="32">
        <v>1.1000000000000001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73.489999999999995</v>
      </c>
      <c r="E63" s="32">
        <v>75.13</v>
      </c>
      <c r="F63" s="5">
        <f t="shared" si="2"/>
        <v>1.6400000000000006</v>
      </c>
      <c r="G63" s="5"/>
      <c r="H63" s="5"/>
      <c r="I63" s="5"/>
      <c r="J63" s="99">
        <f t="shared" si="1"/>
        <v>25.176102564102575</v>
      </c>
    </row>
    <row r="64" spans="1:10" ht="15.6" thickTop="1" thickBot="1" x14ac:dyDescent="0.35">
      <c r="A64" s="66" t="s">
        <v>32</v>
      </c>
      <c r="B64" s="32"/>
      <c r="C64" s="10"/>
      <c r="D64" s="32">
        <v>55.38</v>
      </c>
      <c r="E64" s="32">
        <v>55.89</v>
      </c>
      <c r="F64" s="5">
        <f t="shared" si="2"/>
        <v>0.50999999999999801</v>
      </c>
      <c r="G64" s="5"/>
      <c r="H64" s="5"/>
      <c r="I64" s="5"/>
      <c r="J64" s="99">
        <f t="shared" si="1"/>
        <v>7.8291538461538162</v>
      </c>
    </row>
    <row r="65" spans="1:10" ht="15.6" thickTop="1" thickBot="1" x14ac:dyDescent="0.35">
      <c r="A65" s="66" t="s">
        <v>33</v>
      </c>
      <c r="B65" s="32"/>
      <c r="C65" s="10"/>
      <c r="D65" s="32">
        <v>34.65</v>
      </c>
      <c r="E65" s="32">
        <v>34.69</v>
      </c>
      <c r="F65" s="5">
        <f t="shared" si="2"/>
        <v>3.9999999999999147E-2</v>
      </c>
      <c r="G65" s="5"/>
      <c r="H65" s="5"/>
      <c r="I65" s="5"/>
      <c r="J65" s="99">
        <f t="shared" si="1"/>
        <v>0.61405128205126902</v>
      </c>
    </row>
    <row r="66" spans="1:10" ht="15.6" thickTop="1" thickBot="1" x14ac:dyDescent="0.35">
      <c r="A66" s="66" t="s">
        <v>34</v>
      </c>
      <c r="B66" s="32"/>
      <c r="C66" s="10"/>
      <c r="D66" s="32">
        <v>41.4</v>
      </c>
      <c r="E66" s="32">
        <v>41.68</v>
      </c>
      <c r="F66" s="5">
        <f t="shared" si="2"/>
        <v>0.28000000000000114</v>
      </c>
      <c r="G66" s="5"/>
      <c r="H66" s="5"/>
      <c r="I66" s="5"/>
      <c r="J66" s="99">
        <f t="shared" si="1"/>
        <v>4.2983589743589921</v>
      </c>
    </row>
    <row r="67" spans="1:10" ht="15.6" thickTop="1" thickBot="1" x14ac:dyDescent="0.35">
      <c r="A67" s="66" t="s">
        <v>110</v>
      </c>
      <c r="B67" s="32"/>
      <c r="C67" s="10"/>
      <c r="D67" s="32">
        <v>2.04</v>
      </c>
      <c r="E67" s="32">
        <v>2.04</v>
      </c>
      <c r="F67" s="5">
        <f t="shared" si="2"/>
        <v>0</v>
      </c>
      <c r="G67" s="5"/>
      <c r="H67" s="5"/>
      <c r="I67" s="5"/>
      <c r="J67" s="99">
        <f t="shared" si="1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74.42</v>
      </c>
      <c r="E68" s="32">
        <v>74.97</v>
      </c>
      <c r="F68" s="5">
        <f t="shared" si="2"/>
        <v>0.54999999999999716</v>
      </c>
      <c r="G68" s="5"/>
      <c r="H68" s="5"/>
      <c r="I68" s="5"/>
      <c r="J68" s="99">
        <f t="shared" si="1"/>
        <v>8.4432051282050846</v>
      </c>
    </row>
    <row r="69" spans="1:10" ht="15.6" thickTop="1" thickBot="1" x14ac:dyDescent="0.35">
      <c r="A69" s="66" t="s">
        <v>111</v>
      </c>
      <c r="B69" s="32"/>
      <c r="C69" s="10"/>
      <c r="D69" s="32">
        <v>4.01</v>
      </c>
      <c r="E69" s="32">
        <v>4.1500000000000004</v>
      </c>
      <c r="F69" s="5">
        <f t="shared" si="2"/>
        <v>0.14000000000000057</v>
      </c>
      <c r="G69" s="5"/>
      <c r="H69" s="5"/>
      <c r="I69" s="5"/>
      <c r="J69" s="99">
        <f t="shared" si="1"/>
        <v>2.149179487179496</v>
      </c>
    </row>
    <row r="70" spans="1:10" ht="15.6" thickTop="1" thickBot="1" x14ac:dyDescent="0.35">
      <c r="A70" s="66" t="s">
        <v>36</v>
      </c>
      <c r="B70" s="32"/>
      <c r="C70" s="10"/>
      <c r="D70" s="32">
        <v>74.569999999999993</v>
      </c>
      <c r="E70" s="32">
        <v>76.88</v>
      </c>
      <c r="F70" s="5">
        <f t="shared" si="2"/>
        <v>2.3100000000000023</v>
      </c>
      <c r="G70" s="5"/>
      <c r="H70" s="5"/>
      <c r="I70" s="5"/>
      <c r="J70" s="99">
        <f t="shared" si="1"/>
        <v>35.461461538461577</v>
      </c>
    </row>
    <row r="71" spans="1:10" ht="15.6" thickTop="1" thickBot="1" x14ac:dyDescent="0.35">
      <c r="A71" s="66" t="s">
        <v>37</v>
      </c>
      <c r="B71" s="32"/>
      <c r="C71" s="10"/>
      <c r="D71" s="32">
        <v>27.33</v>
      </c>
      <c r="E71" s="32">
        <v>27.87</v>
      </c>
      <c r="F71" s="5">
        <f t="shared" si="2"/>
        <v>0.5400000000000027</v>
      </c>
      <c r="G71" s="5"/>
      <c r="H71" s="5"/>
      <c r="I71" s="5"/>
      <c r="J71" s="99">
        <f t="shared" si="1"/>
        <v>8.2896923076923485</v>
      </c>
    </row>
    <row r="72" spans="1:10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1.86</v>
      </c>
      <c r="E75" s="32">
        <v>1.86</v>
      </c>
      <c r="F75" s="5">
        <f t="shared" si="2"/>
        <v>0</v>
      </c>
      <c r="G75" s="5"/>
      <c r="H75" s="5"/>
      <c r="I75" s="5"/>
      <c r="J75" s="99">
        <f t="shared" si="1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31.66</v>
      </c>
      <c r="E76" s="32">
        <v>32.19</v>
      </c>
      <c r="F76" s="5">
        <f t="shared" si="2"/>
        <v>0.52999999999999758</v>
      </c>
      <c r="G76" s="5"/>
      <c r="H76" s="5"/>
      <c r="I76" s="5"/>
      <c r="J76" s="99">
        <f t="shared" si="1"/>
        <v>8.1361794871794508</v>
      </c>
    </row>
    <row r="77" spans="1:10" ht="15.6" thickTop="1" thickBot="1" x14ac:dyDescent="0.35">
      <c r="A77" s="66" t="s">
        <v>114</v>
      </c>
      <c r="B77" s="32"/>
      <c r="C77" s="10"/>
      <c r="D77" s="32">
        <v>10.98</v>
      </c>
      <c r="E77" s="32">
        <v>10.98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12.07</v>
      </c>
      <c r="E80" s="32">
        <v>12.35</v>
      </c>
      <c r="F80" s="5">
        <f t="shared" si="2"/>
        <v>0.27999999999999936</v>
      </c>
      <c r="G80" s="5"/>
      <c r="H80" s="5"/>
      <c r="I80" s="5"/>
      <c r="J80" s="99">
        <f t="shared" si="1"/>
        <v>4.2983589743589645</v>
      </c>
    </row>
    <row r="81" spans="1:11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2.34</v>
      </c>
      <c r="E82" s="32">
        <v>2.34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662.10299999999972</v>
      </c>
    </row>
    <row r="83" spans="1:11" x14ac:dyDescent="0.3">
      <c r="A83" s="68" t="s">
        <v>43</v>
      </c>
      <c r="B83" s="32"/>
      <c r="C83" s="10"/>
      <c r="D83" s="32">
        <v>435.29</v>
      </c>
      <c r="E83" s="32">
        <v>443.9</v>
      </c>
      <c r="F83" s="5">
        <f t="shared" si="2"/>
        <v>8.6099999999999568</v>
      </c>
      <c r="G83" s="5"/>
      <c r="H83" s="5"/>
      <c r="I83" s="5"/>
      <c r="J83" s="7">
        <f>+F83*H$5</f>
        <v>31.559109374999839</v>
      </c>
    </row>
    <row r="84" spans="1:11" x14ac:dyDescent="0.3">
      <c r="A84" s="68" t="s">
        <v>44</v>
      </c>
      <c r="B84" s="32"/>
      <c r="C84" s="10"/>
      <c r="D84" s="32">
        <v>421.01</v>
      </c>
      <c r="E84" s="32">
        <v>425.76</v>
      </c>
      <c r="F84" s="5">
        <f t="shared" si="2"/>
        <v>4.75</v>
      </c>
      <c r="G84" s="33"/>
      <c r="H84" s="5"/>
      <c r="I84" s="5"/>
      <c r="J84" s="7">
        <f t="shared" ref="J84:J147" si="3">+F84*H$5</f>
        <v>17.410658482142857</v>
      </c>
    </row>
    <row r="85" spans="1:11" x14ac:dyDescent="0.3">
      <c r="A85" s="68" t="s">
        <v>118</v>
      </c>
      <c r="B85" s="32"/>
      <c r="C85" s="10"/>
      <c r="D85" s="32">
        <v>584.21</v>
      </c>
      <c r="E85" s="32">
        <v>594.91999999999996</v>
      </c>
      <c r="F85" s="5">
        <f t="shared" si="2"/>
        <v>10.709999999999923</v>
      </c>
      <c r="G85" s="33"/>
      <c r="H85" s="5"/>
      <c r="I85" s="5"/>
      <c r="J85" s="7">
        <f t="shared" si="3"/>
        <v>39.256453124999716</v>
      </c>
    </row>
    <row r="86" spans="1:11" x14ac:dyDescent="0.3">
      <c r="A86" s="68" t="s">
        <v>119</v>
      </c>
      <c r="B86" s="32"/>
      <c r="C86" s="10"/>
      <c r="D86" s="32">
        <v>167.86</v>
      </c>
      <c r="E86" s="32">
        <v>167.86</v>
      </c>
      <c r="F86" s="5">
        <f t="shared" si="2"/>
        <v>0</v>
      </c>
      <c r="G86" s="33"/>
      <c r="H86" s="5"/>
      <c r="I86" s="5"/>
      <c r="J86" s="7">
        <f t="shared" si="3"/>
        <v>0</v>
      </c>
    </row>
    <row r="87" spans="1:11" x14ac:dyDescent="0.3">
      <c r="A87" s="68" t="s">
        <v>45</v>
      </c>
      <c r="B87" s="32"/>
      <c r="C87" s="10"/>
      <c r="D87" s="32">
        <v>307.01</v>
      </c>
      <c r="E87" s="32">
        <v>308.86</v>
      </c>
      <c r="F87" s="5">
        <f t="shared" si="2"/>
        <v>1.8500000000000227</v>
      </c>
      <c r="G87" s="33"/>
      <c r="H87" s="5"/>
      <c r="I87" s="5"/>
      <c r="J87" s="7">
        <f t="shared" si="3"/>
        <v>6.7809933035715115</v>
      </c>
    </row>
    <row r="88" spans="1:11" x14ac:dyDescent="0.3">
      <c r="A88" s="68" t="s">
        <v>46</v>
      </c>
      <c r="B88" s="32"/>
      <c r="C88" s="10"/>
      <c r="D88" s="32">
        <v>508.96</v>
      </c>
      <c r="E88" s="32">
        <v>512.49</v>
      </c>
      <c r="F88" s="5">
        <f t="shared" si="2"/>
        <v>3.5300000000000296</v>
      </c>
      <c r="G88" s="33"/>
      <c r="H88" s="5"/>
      <c r="I88" s="5"/>
      <c r="J88" s="7">
        <f t="shared" si="3"/>
        <v>12.938868303571535</v>
      </c>
    </row>
    <row r="89" spans="1:11" x14ac:dyDescent="0.3">
      <c r="A89" s="68" t="s">
        <v>47</v>
      </c>
      <c r="B89" s="32"/>
      <c r="C89" s="10"/>
      <c r="D89" s="32">
        <v>217.85</v>
      </c>
      <c r="E89" s="32">
        <v>220.91</v>
      </c>
      <c r="F89" s="5">
        <f t="shared" si="2"/>
        <v>3.0600000000000023</v>
      </c>
      <c r="G89" s="33"/>
      <c r="H89" s="5"/>
      <c r="I89" s="5"/>
      <c r="J89" s="7">
        <f t="shared" si="3"/>
        <v>11.216129464285721</v>
      </c>
    </row>
    <row r="90" spans="1:11" x14ac:dyDescent="0.3">
      <c r="A90" s="68" t="s">
        <v>48</v>
      </c>
      <c r="B90" s="32"/>
      <c r="C90" s="10"/>
      <c r="D90" s="32">
        <v>490.04</v>
      </c>
      <c r="E90" s="32">
        <v>493.06</v>
      </c>
      <c r="F90" s="5">
        <f t="shared" si="2"/>
        <v>3.0199999999999818</v>
      </c>
      <c r="G90" s="33"/>
      <c r="H90" s="5"/>
      <c r="I90" s="5"/>
      <c r="J90" s="7">
        <f t="shared" si="3"/>
        <v>11.069513392857075</v>
      </c>
    </row>
    <row r="91" spans="1:11" x14ac:dyDescent="0.3">
      <c r="A91" s="68" t="s">
        <v>49</v>
      </c>
      <c r="B91" s="32"/>
      <c r="C91" s="10"/>
      <c r="D91" s="32">
        <v>635.01</v>
      </c>
      <c r="E91" s="32">
        <v>643.95000000000005</v>
      </c>
      <c r="F91" s="5">
        <f t="shared" si="2"/>
        <v>8.9400000000000546</v>
      </c>
      <c r="G91" s="33"/>
      <c r="H91" s="5"/>
      <c r="I91" s="5"/>
      <c r="J91" s="7">
        <f t="shared" si="3"/>
        <v>32.768691964285914</v>
      </c>
    </row>
    <row r="92" spans="1:11" x14ac:dyDescent="0.3">
      <c r="A92" s="68" t="s">
        <v>50</v>
      </c>
      <c r="B92" s="32"/>
      <c r="C92" s="10"/>
      <c r="D92" s="32">
        <v>836.41</v>
      </c>
      <c r="E92" s="32">
        <v>848.25</v>
      </c>
      <c r="F92" s="5">
        <f t="shared" si="2"/>
        <v>11.840000000000032</v>
      </c>
      <c r="G92" s="33"/>
      <c r="H92" s="5"/>
      <c r="I92" s="5"/>
      <c r="J92" s="7">
        <f t="shared" si="3"/>
        <v>43.398357142857257</v>
      </c>
    </row>
    <row r="93" spans="1:11" x14ac:dyDescent="0.3">
      <c r="A93" s="68" t="s">
        <v>51</v>
      </c>
      <c r="B93" s="32"/>
      <c r="C93" s="10"/>
      <c r="D93" s="32">
        <v>327.43</v>
      </c>
      <c r="E93" s="32">
        <v>335.44</v>
      </c>
      <c r="F93" s="5">
        <f t="shared" si="2"/>
        <v>8.0099999999999909</v>
      </c>
      <c r="G93" s="33"/>
      <c r="H93" s="5"/>
      <c r="I93" s="5"/>
      <c r="J93" s="7">
        <f t="shared" si="3"/>
        <v>29.359868303571393</v>
      </c>
    </row>
    <row r="94" spans="1:11" x14ac:dyDescent="0.3">
      <c r="A94" s="68" t="s">
        <v>52</v>
      </c>
      <c r="B94" s="32"/>
      <c r="C94" s="10"/>
      <c r="D94" s="32">
        <v>249.22</v>
      </c>
      <c r="E94" s="32">
        <v>253.17</v>
      </c>
      <c r="F94" s="5">
        <f t="shared" si="2"/>
        <v>3.9499999999999886</v>
      </c>
      <c r="G94" s="33"/>
      <c r="H94" s="5"/>
      <c r="I94" s="5"/>
      <c r="J94" s="7">
        <f t="shared" si="3"/>
        <v>14.478337053571385</v>
      </c>
    </row>
    <row r="95" spans="1:11" x14ac:dyDescent="0.3">
      <c r="A95" s="68" t="s">
        <v>120</v>
      </c>
      <c r="B95" s="32"/>
      <c r="C95" s="10"/>
      <c r="D95" s="32">
        <v>1013.78</v>
      </c>
      <c r="E95" s="32">
        <v>1026.54</v>
      </c>
      <c r="F95" s="5">
        <f t="shared" si="2"/>
        <v>12.759999999999991</v>
      </c>
      <c r="G95" s="33"/>
      <c r="H95" s="5"/>
      <c r="I95" s="5"/>
      <c r="J95" s="7">
        <f t="shared" si="3"/>
        <v>46.770526785714246</v>
      </c>
    </row>
    <row r="96" spans="1:11" x14ac:dyDescent="0.3">
      <c r="A96" s="68" t="s">
        <v>53</v>
      </c>
      <c r="B96" s="32"/>
      <c r="C96" s="10"/>
      <c r="D96" s="32">
        <v>420.98</v>
      </c>
      <c r="E96" s="32">
        <v>429.76</v>
      </c>
      <c r="F96" s="5">
        <f t="shared" si="2"/>
        <v>8.7799999999999727</v>
      </c>
      <c r="G96" s="33"/>
      <c r="H96" s="5"/>
      <c r="I96" s="5"/>
      <c r="J96" s="7">
        <f t="shared" si="3"/>
        <v>32.182227678571323</v>
      </c>
    </row>
    <row r="97" spans="1:10" x14ac:dyDescent="0.3">
      <c r="A97" s="68" t="s">
        <v>121</v>
      </c>
      <c r="B97" s="32"/>
      <c r="C97" s="10"/>
      <c r="D97" s="32">
        <v>249.73</v>
      </c>
      <c r="E97" s="32">
        <v>253.18</v>
      </c>
      <c r="F97" s="5">
        <f t="shared" ref="F97:F151" si="4">+E97-D97</f>
        <v>3.4500000000000171</v>
      </c>
      <c r="G97" s="33"/>
      <c r="H97" s="5"/>
      <c r="I97" s="5"/>
      <c r="J97" s="7">
        <f t="shared" si="3"/>
        <v>12.645636160714346</v>
      </c>
    </row>
    <row r="98" spans="1:10" x14ac:dyDescent="0.3">
      <c r="A98" s="68" t="s">
        <v>54</v>
      </c>
      <c r="B98" s="32"/>
      <c r="C98" s="10"/>
      <c r="D98" s="32">
        <v>247.59</v>
      </c>
      <c r="E98" s="32">
        <v>252.45</v>
      </c>
      <c r="F98" s="5">
        <f t="shared" si="4"/>
        <v>4.8599999999999852</v>
      </c>
      <c r="G98" s="33"/>
      <c r="H98" s="5"/>
      <c r="I98" s="5"/>
      <c r="J98" s="7">
        <f t="shared" si="3"/>
        <v>17.813852678571372</v>
      </c>
    </row>
    <row r="99" spans="1:10" x14ac:dyDescent="0.3">
      <c r="A99" s="68" t="s">
        <v>55</v>
      </c>
      <c r="B99" s="32"/>
      <c r="C99" s="10"/>
      <c r="D99" s="32">
        <v>369.58</v>
      </c>
      <c r="E99" s="32">
        <v>376.9</v>
      </c>
      <c r="F99" s="5">
        <f t="shared" si="4"/>
        <v>7.3199999999999932</v>
      </c>
      <c r="G99" s="33"/>
      <c r="H99" s="5"/>
      <c r="I99" s="5"/>
      <c r="J99" s="7">
        <f t="shared" si="3"/>
        <v>26.830741071428545</v>
      </c>
    </row>
    <row r="100" spans="1:10" x14ac:dyDescent="0.3">
      <c r="A100" s="68" t="s">
        <v>122</v>
      </c>
      <c r="B100" s="32"/>
      <c r="C100" s="10"/>
      <c r="D100" s="32">
        <v>737.56</v>
      </c>
      <c r="E100" s="32">
        <v>748.48</v>
      </c>
      <c r="F100" s="5">
        <f t="shared" si="4"/>
        <v>10.920000000000073</v>
      </c>
      <c r="G100" s="33"/>
      <c r="H100" s="5"/>
      <c r="I100" s="5"/>
      <c r="J100" s="7">
        <f t="shared" si="3"/>
        <v>40.026187500000262</v>
      </c>
    </row>
    <row r="101" spans="1:10" x14ac:dyDescent="0.3">
      <c r="A101" s="68" t="s">
        <v>56</v>
      </c>
      <c r="B101" s="32"/>
      <c r="C101" s="10"/>
      <c r="D101" s="32">
        <v>378.91</v>
      </c>
      <c r="E101" s="32">
        <v>383.89</v>
      </c>
      <c r="F101" s="5">
        <f t="shared" si="4"/>
        <v>4.9799999999999613</v>
      </c>
      <c r="G101" s="33"/>
      <c r="H101" s="5"/>
      <c r="I101" s="5"/>
      <c r="J101" s="7">
        <f t="shared" si="3"/>
        <v>18.253700892856997</v>
      </c>
    </row>
    <row r="102" spans="1:10" x14ac:dyDescent="0.3">
      <c r="A102" s="66" t="s">
        <v>57</v>
      </c>
      <c r="B102" s="32"/>
      <c r="C102" s="10"/>
      <c r="D102" s="32">
        <v>530.20000000000005</v>
      </c>
      <c r="E102" s="32">
        <v>534.62</v>
      </c>
      <c r="F102" s="5">
        <f t="shared" si="4"/>
        <v>4.4199999999999591</v>
      </c>
      <c r="G102" s="33"/>
      <c r="H102" s="5"/>
      <c r="I102" s="5"/>
      <c r="J102" s="7">
        <f t="shared" si="3"/>
        <v>16.201075892856991</v>
      </c>
    </row>
    <row r="103" spans="1:10" x14ac:dyDescent="0.3">
      <c r="A103" s="66" t="s">
        <v>58</v>
      </c>
      <c r="B103" s="32"/>
      <c r="C103" s="10"/>
      <c r="D103" s="32">
        <v>7.34</v>
      </c>
      <c r="E103" s="32">
        <v>7.34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0" x14ac:dyDescent="0.3">
      <c r="A104" s="68" t="s">
        <v>59</v>
      </c>
      <c r="B104" s="32"/>
      <c r="C104" s="10"/>
      <c r="D104" s="32">
        <v>1421.41</v>
      </c>
      <c r="E104" s="32">
        <v>1439.37</v>
      </c>
      <c r="F104" s="5">
        <f t="shared" si="4"/>
        <v>17.959999999999809</v>
      </c>
      <c r="G104" s="33"/>
      <c r="H104" s="5"/>
      <c r="I104" s="5"/>
      <c r="J104" s="7">
        <f t="shared" si="3"/>
        <v>65.830616071427869</v>
      </c>
    </row>
    <row r="105" spans="1:10" x14ac:dyDescent="0.3">
      <c r="A105" s="68" t="s">
        <v>60</v>
      </c>
      <c r="B105" s="32"/>
      <c r="C105" s="10"/>
      <c r="D105" s="32">
        <v>304.95</v>
      </c>
      <c r="E105" s="32">
        <v>313.93</v>
      </c>
      <c r="F105" s="5">
        <f t="shared" si="4"/>
        <v>8.9800000000000182</v>
      </c>
      <c r="G105" s="33"/>
      <c r="H105" s="5"/>
      <c r="I105" s="5"/>
      <c r="J105" s="7">
        <f t="shared" si="3"/>
        <v>32.915308035714347</v>
      </c>
    </row>
    <row r="106" spans="1:10" x14ac:dyDescent="0.3">
      <c r="A106" s="68" t="s">
        <v>61</v>
      </c>
      <c r="B106" s="32"/>
      <c r="C106" s="10"/>
      <c r="D106" s="32">
        <v>347.23</v>
      </c>
      <c r="E106" s="32">
        <v>353.96</v>
      </c>
      <c r="F106" s="5">
        <f t="shared" si="4"/>
        <v>6.7299999999999613</v>
      </c>
      <c r="G106" s="33"/>
      <c r="H106" s="5"/>
      <c r="I106" s="5"/>
      <c r="J106" s="7">
        <f t="shared" si="3"/>
        <v>24.668154017856999</v>
      </c>
    </row>
    <row r="107" spans="1:10" x14ac:dyDescent="0.3">
      <c r="A107" s="68" t="s">
        <v>62</v>
      </c>
      <c r="B107" s="32"/>
      <c r="C107" s="10"/>
      <c r="D107" s="32">
        <v>977.83</v>
      </c>
      <c r="E107" s="32">
        <v>994.39</v>
      </c>
      <c r="F107" s="5">
        <f t="shared" si="4"/>
        <v>16.559999999999945</v>
      </c>
      <c r="G107" s="33"/>
      <c r="H107" s="5"/>
      <c r="I107" s="5"/>
      <c r="J107" s="7">
        <f t="shared" si="3"/>
        <v>60.699053571428365</v>
      </c>
    </row>
    <row r="108" spans="1:10" x14ac:dyDescent="0.3">
      <c r="A108" s="68" t="s">
        <v>63</v>
      </c>
      <c r="B108" s="32"/>
      <c r="C108" s="10"/>
      <c r="D108" s="32">
        <v>511.04</v>
      </c>
      <c r="E108" s="32">
        <v>518.48</v>
      </c>
      <c r="F108" s="5">
        <f t="shared" si="4"/>
        <v>7.4399999999999977</v>
      </c>
      <c r="G108" s="33"/>
      <c r="H108" s="5"/>
      <c r="I108" s="5"/>
      <c r="J108" s="7">
        <f t="shared" si="3"/>
        <v>27.270589285714273</v>
      </c>
    </row>
    <row r="109" spans="1:10" x14ac:dyDescent="0.3">
      <c r="A109" s="68" t="s">
        <v>123</v>
      </c>
      <c r="B109" s="32"/>
      <c r="C109" s="10"/>
      <c r="D109" s="32">
        <v>434.01</v>
      </c>
      <c r="E109" s="32">
        <v>447.01</v>
      </c>
      <c r="F109" s="5">
        <f t="shared" si="4"/>
        <v>13</v>
      </c>
      <c r="G109" s="33"/>
      <c r="H109" s="5"/>
      <c r="I109" s="5"/>
      <c r="J109" s="7">
        <f t="shared" si="3"/>
        <v>47.65022321428571</v>
      </c>
    </row>
    <row r="110" spans="1:10" x14ac:dyDescent="0.3">
      <c r="A110" s="68" t="s">
        <v>64</v>
      </c>
      <c r="B110" s="32"/>
      <c r="C110" s="10"/>
      <c r="D110" s="32">
        <v>291.66000000000003</v>
      </c>
      <c r="E110" s="32">
        <v>297.25</v>
      </c>
      <c r="F110" s="5">
        <f t="shared" si="4"/>
        <v>5.589999999999975</v>
      </c>
      <c r="G110" s="33"/>
      <c r="H110" s="5"/>
      <c r="I110" s="5"/>
      <c r="J110" s="7">
        <f t="shared" si="3"/>
        <v>20.489595982142763</v>
      </c>
    </row>
    <row r="111" spans="1:10" x14ac:dyDescent="0.3">
      <c r="A111" s="68" t="s">
        <v>65</v>
      </c>
      <c r="B111" s="32"/>
      <c r="C111" s="10"/>
      <c r="D111" s="32">
        <v>525.86</v>
      </c>
      <c r="E111" s="32">
        <v>528.26</v>
      </c>
      <c r="F111" s="5">
        <f t="shared" si="4"/>
        <v>2.3999999999999773</v>
      </c>
      <c r="G111" s="33"/>
      <c r="H111" s="5"/>
      <c r="I111" s="5"/>
      <c r="J111" s="7">
        <f t="shared" si="3"/>
        <v>8.7969642857142016</v>
      </c>
    </row>
    <row r="112" spans="1:10" x14ac:dyDescent="0.3">
      <c r="A112" s="68" t="s">
        <v>66</v>
      </c>
      <c r="B112" s="32"/>
      <c r="C112" s="10"/>
      <c r="D112" s="32">
        <v>285.79000000000002</v>
      </c>
      <c r="E112" s="32">
        <v>293.51</v>
      </c>
      <c r="F112" s="5">
        <f t="shared" si="4"/>
        <v>7.7199999999999704</v>
      </c>
      <c r="G112" s="33"/>
      <c r="H112" s="5"/>
      <c r="I112" s="5"/>
      <c r="J112" s="7">
        <f t="shared" si="3"/>
        <v>28.296901785714173</v>
      </c>
    </row>
    <row r="113" spans="1:10" x14ac:dyDescent="0.3">
      <c r="A113" s="68" t="s">
        <v>124</v>
      </c>
      <c r="B113" s="32"/>
      <c r="C113" s="10"/>
      <c r="D113" s="32">
        <v>131.38</v>
      </c>
      <c r="E113" s="32">
        <v>133.63999999999999</v>
      </c>
      <c r="F113" s="5">
        <f t="shared" si="4"/>
        <v>2.2599999999999909</v>
      </c>
      <c r="G113" s="33"/>
      <c r="H113" s="5"/>
      <c r="I113" s="5"/>
      <c r="J113" s="7">
        <f t="shared" si="3"/>
        <v>8.2838080357142516</v>
      </c>
    </row>
    <row r="114" spans="1:10" x14ac:dyDescent="0.3">
      <c r="A114" s="68" t="s">
        <v>67</v>
      </c>
      <c r="B114" s="32"/>
      <c r="C114" s="10"/>
      <c r="D114" s="32">
        <v>286.56</v>
      </c>
      <c r="E114" s="32">
        <v>292.76</v>
      </c>
      <c r="F114" s="5">
        <f t="shared" si="4"/>
        <v>6.1999999999999886</v>
      </c>
      <c r="G114" s="33"/>
      <c r="H114" s="5"/>
      <c r="I114" s="5"/>
      <c r="J114" s="7">
        <f t="shared" si="3"/>
        <v>22.725491071428529</v>
      </c>
    </row>
    <row r="115" spans="1:10" x14ac:dyDescent="0.3">
      <c r="A115" s="51" t="s">
        <v>68</v>
      </c>
      <c r="B115" s="32"/>
      <c r="C115" s="51"/>
      <c r="D115" s="9">
        <v>474.26</v>
      </c>
      <c r="E115" s="9">
        <v>483.55</v>
      </c>
      <c r="F115" s="5">
        <f t="shared" si="4"/>
        <v>9.2900000000000205</v>
      </c>
      <c r="G115" s="33"/>
      <c r="H115" s="5"/>
      <c r="I115" s="5"/>
      <c r="J115" s="7">
        <f t="shared" si="3"/>
        <v>34.051582589285786</v>
      </c>
    </row>
    <row r="116" spans="1:10" x14ac:dyDescent="0.3">
      <c r="A116" s="68" t="s">
        <v>125</v>
      </c>
      <c r="B116" s="32"/>
      <c r="C116" s="10"/>
      <c r="D116" s="32">
        <v>595.66999999999996</v>
      </c>
      <c r="E116" s="32">
        <v>605.49</v>
      </c>
      <c r="F116" s="5">
        <f t="shared" si="4"/>
        <v>9.82000000000005</v>
      </c>
      <c r="G116" s="33"/>
      <c r="H116" s="5"/>
      <c r="I116" s="5"/>
      <c r="J116" s="7">
        <f t="shared" si="3"/>
        <v>35.994245535714462</v>
      </c>
    </row>
    <row r="117" spans="1:10" x14ac:dyDescent="0.3">
      <c r="A117" s="68" t="s">
        <v>126</v>
      </c>
      <c r="B117" s="9"/>
      <c r="C117" s="10"/>
      <c r="D117" s="32">
        <v>246.76</v>
      </c>
      <c r="E117" s="32">
        <v>253.49</v>
      </c>
      <c r="F117" s="5">
        <f t="shared" si="4"/>
        <v>6.7300000000000182</v>
      </c>
      <c r="G117" s="33"/>
      <c r="H117" s="5"/>
      <c r="I117" s="5"/>
      <c r="J117" s="7">
        <f t="shared" si="3"/>
        <v>24.668154017857209</v>
      </c>
    </row>
    <row r="118" spans="1:10" x14ac:dyDescent="0.3">
      <c r="A118" s="68" t="s">
        <v>69</v>
      </c>
      <c r="B118" s="32"/>
      <c r="C118" s="10"/>
      <c r="D118" s="32">
        <v>248.01</v>
      </c>
      <c r="E118" s="32">
        <v>248.01</v>
      </c>
      <c r="F118" s="5">
        <f t="shared" si="4"/>
        <v>0</v>
      </c>
      <c r="G118" s="33"/>
      <c r="H118" s="5"/>
      <c r="I118" s="5"/>
      <c r="J118" s="7">
        <f t="shared" si="3"/>
        <v>0</v>
      </c>
    </row>
    <row r="119" spans="1:10" x14ac:dyDescent="0.3">
      <c r="A119" s="68" t="s">
        <v>127</v>
      </c>
      <c r="B119" s="32"/>
      <c r="C119" s="10"/>
      <c r="D119" s="32">
        <v>580.04</v>
      </c>
      <c r="E119" s="32">
        <v>584.80999999999995</v>
      </c>
      <c r="F119" s="5">
        <f t="shared" si="4"/>
        <v>4.7699999999999818</v>
      </c>
      <c r="G119" s="33"/>
      <c r="H119" s="5"/>
      <c r="I119" s="5"/>
      <c r="J119" s="7">
        <f t="shared" si="3"/>
        <v>17.483966517857073</v>
      </c>
    </row>
    <row r="120" spans="1:10" x14ac:dyDescent="0.3">
      <c r="A120" s="68" t="s">
        <v>128</v>
      </c>
      <c r="B120" s="32"/>
      <c r="C120" s="10"/>
      <c r="D120" s="32">
        <v>566.38</v>
      </c>
      <c r="E120" s="32">
        <v>572.79999999999995</v>
      </c>
      <c r="F120" s="5">
        <f t="shared" si="4"/>
        <v>6.4199999999999591</v>
      </c>
      <c r="G120" s="33"/>
      <c r="H120" s="5"/>
      <c r="I120" s="5"/>
      <c r="J120" s="7">
        <f t="shared" si="3"/>
        <v>23.531879464285563</v>
      </c>
    </row>
    <row r="121" spans="1:10" x14ac:dyDescent="0.3">
      <c r="A121" s="68" t="s">
        <v>129</v>
      </c>
      <c r="B121" s="32"/>
      <c r="C121" s="10"/>
      <c r="D121" s="32">
        <v>344.55</v>
      </c>
      <c r="E121" s="32">
        <v>348.4</v>
      </c>
      <c r="F121" s="5">
        <f t="shared" si="4"/>
        <v>3.8499999999999659</v>
      </c>
      <c r="G121" s="33"/>
      <c r="H121" s="5"/>
      <c r="I121" s="5"/>
      <c r="J121" s="7">
        <f t="shared" si="3"/>
        <v>14.111796874999873</v>
      </c>
    </row>
    <row r="122" spans="1:10" x14ac:dyDescent="0.3">
      <c r="A122" s="68" t="s">
        <v>70</v>
      </c>
      <c r="B122" s="32"/>
      <c r="C122" s="10"/>
      <c r="D122" s="32">
        <v>157.02000000000001</v>
      </c>
      <c r="E122" s="32">
        <v>159.01</v>
      </c>
      <c r="F122" s="5">
        <f t="shared" si="4"/>
        <v>1.9899999999999807</v>
      </c>
      <c r="G122" s="33"/>
      <c r="H122" s="5"/>
      <c r="I122" s="5"/>
      <c r="J122" s="7">
        <f t="shared" si="3"/>
        <v>7.2941495535713567</v>
      </c>
    </row>
    <row r="123" spans="1:10" x14ac:dyDescent="0.3">
      <c r="A123" s="68" t="s">
        <v>71</v>
      </c>
      <c r="B123" s="32"/>
      <c r="C123" s="10"/>
      <c r="D123" s="32">
        <v>424.68</v>
      </c>
      <c r="E123" s="32">
        <v>425.6</v>
      </c>
      <c r="F123" s="5">
        <f t="shared" si="4"/>
        <v>0.92000000000001592</v>
      </c>
      <c r="G123" s="33"/>
      <c r="H123" s="5"/>
      <c r="I123" s="5"/>
      <c r="J123" s="7">
        <f t="shared" si="3"/>
        <v>3.3721696428572008</v>
      </c>
    </row>
    <row r="124" spans="1:10" x14ac:dyDescent="0.3">
      <c r="A124" s="68" t="s">
        <v>130</v>
      </c>
      <c r="B124" s="32"/>
      <c r="C124" s="10"/>
      <c r="D124" s="32">
        <v>237.07</v>
      </c>
      <c r="E124" s="32">
        <v>240.87</v>
      </c>
      <c r="F124" s="5">
        <f t="shared" si="4"/>
        <v>3.8000000000000114</v>
      </c>
      <c r="G124" s="33"/>
      <c r="H124" s="5"/>
      <c r="I124" s="5"/>
      <c r="J124" s="7">
        <f t="shared" si="3"/>
        <v>13.928526785714325</v>
      </c>
    </row>
    <row r="125" spans="1:10" x14ac:dyDescent="0.3">
      <c r="A125" s="68" t="s">
        <v>131</v>
      </c>
      <c r="B125" s="32"/>
      <c r="C125" s="10"/>
      <c r="D125" s="32">
        <v>130.93</v>
      </c>
      <c r="E125" s="32">
        <v>134.16</v>
      </c>
      <c r="F125" s="5">
        <f t="shared" si="4"/>
        <v>3.2299999999999898</v>
      </c>
      <c r="G125" s="33"/>
      <c r="H125" s="5"/>
      <c r="I125" s="5"/>
      <c r="J125" s="7">
        <f t="shared" si="3"/>
        <v>11.839247767857104</v>
      </c>
    </row>
    <row r="126" spans="1:10" x14ac:dyDescent="0.3">
      <c r="A126" s="68" t="s">
        <v>72</v>
      </c>
      <c r="B126" s="32"/>
      <c r="C126" s="10"/>
      <c r="D126" s="32">
        <v>162.65</v>
      </c>
      <c r="E126" s="32">
        <v>169.19</v>
      </c>
      <c r="F126" s="5">
        <f t="shared" si="4"/>
        <v>6.539999999999992</v>
      </c>
      <c r="G126" s="33"/>
      <c r="H126" s="5"/>
      <c r="I126" s="5"/>
      <c r="J126" s="7">
        <f t="shared" si="3"/>
        <v>23.971727678571398</v>
      </c>
    </row>
    <row r="127" spans="1:10" x14ac:dyDescent="0.3">
      <c r="A127" s="68" t="s">
        <v>73</v>
      </c>
      <c r="B127" s="32"/>
      <c r="C127" s="10"/>
      <c r="D127" s="32">
        <v>798.09</v>
      </c>
      <c r="E127" s="32">
        <v>804.75</v>
      </c>
      <c r="F127" s="5">
        <f t="shared" si="4"/>
        <v>6.6599999999999682</v>
      </c>
      <c r="G127" s="33"/>
      <c r="H127" s="5"/>
      <c r="I127" s="5"/>
      <c r="J127" s="7">
        <f t="shared" si="3"/>
        <v>24.411575892857023</v>
      </c>
    </row>
    <row r="128" spans="1:10" x14ac:dyDescent="0.3">
      <c r="A128" s="68" t="s">
        <v>74</v>
      </c>
      <c r="B128" s="32"/>
      <c r="C128" s="10"/>
      <c r="D128" s="32">
        <v>442.21</v>
      </c>
      <c r="E128" s="32">
        <v>442.21</v>
      </c>
      <c r="F128" s="5">
        <f t="shared" si="4"/>
        <v>0</v>
      </c>
      <c r="G128" s="33"/>
      <c r="H128" s="5"/>
      <c r="I128" s="5"/>
      <c r="J128" s="7">
        <f t="shared" si="3"/>
        <v>0</v>
      </c>
    </row>
    <row r="129" spans="1:10" x14ac:dyDescent="0.3">
      <c r="A129" s="68" t="s">
        <v>132</v>
      </c>
      <c r="B129" s="32"/>
      <c r="C129" s="10"/>
      <c r="D129" s="32">
        <v>133.78</v>
      </c>
      <c r="E129" s="32">
        <v>134.43</v>
      </c>
      <c r="F129" s="5">
        <f t="shared" si="4"/>
        <v>0.65000000000000568</v>
      </c>
      <c r="G129" s="33"/>
      <c r="H129" s="5"/>
      <c r="I129" s="5"/>
      <c r="J129" s="7">
        <f t="shared" si="3"/>
        <v>2.3825111607143064</v>
      </c>
    </row>
    <row r="130" spans="1:10" x14ac:dyDescent="0.3">
      <c r="A130" s="68" t="s">
        <v>133</v>
      </c>
      <c r="B130" s="32"/>
      <c r="C130" s="10"/>
      <c r="D130" s="32">
        <v>210.01</v>
      </c>
      <c r="E130" s="32">
        <v>212.33</v>
      </c>
      <c r="F130" s="5">
        <f t="shared" si="4"/>
        <v>2.3200000000000216</v>
      </c>
      <c r="G130" s="33"/>
      <c r="H130" s="5"/>
      <c r="I130" s="5"/>
      <c r="J130" s="7">
        <f t="shared" si="3"/>
        <v>8.5037321428572206</v>
      </c>
    </row>
    <row r="131" spans="1:10" x14ac:dyDescent="0.3">
      <c r="A131" s="68" t="s">
        <v>75</v>
      </c>
      <c r="B131" s="32"/>
      <c r="C131" s="10"/>
      <c r="D131" s="32">
        <v>304.70999999999998</v>
      </c>
      <c r="E131" s="32">
        <v>313.44</v>
      </c>
      <c r="F131" s="5">
        <f t="shared" si="4"/>
        <v>8.7300000000000182</v>
      </c>
      <c r="G131" s="33"/>
      <c r="H131" s="5"/>
      <c r="I131" s="5"/>
      <c r="J131" s="7">
        <f t="shared" si="3"/>
        <v>31.998957589285776</v>
      </c>
    </row>
    <row r="132" spans="1:10" x14ac:dyDescent="0.3">
      <c r="A132" s="68" t="s">
        <v>134</v>
      </c>
      <c r="B132" s="32"/>
      <c r="C132" s="10"/>
      <c r="D132" s="32">
        <v>372.75</v>
      </c>
      <c r="E132" s="32">
        <v>380.64</v>
      </c>
      <c r="F132" s="5">
        <f t="shared" si="4"/>
        <v>7.8899999999999864</v>
      </c>
      <c r="G132" s="33"/>
      <c r="H132" s="5"/>
      <c r="I132" s="5"/>
      <c r="J132" s="7">
        <f t="shared" si="3"/>
        <v>28.920020089285661</v>
      </c>
    </row>
    <row r="133" spans="1:10" x14ac:dyDescent="0.3">
      <c r="A133" s="68" t="s">
        <v>135</v>
      </c>
      <c r="B133" s="32"/>
      <c r="C133" s="10"/>
      <c r="D133" s="32">
        <v>317.2</v>
      </c>
      <c r="E133" s="32">
        <v>320.23</v>
      </c>
      <c r="F133" s="5">
        <f t="shared" si="4"/>
        <v>3.0300000000000296</v>
      </c>
      <c r="G133" s="33"/>
      <c r="H133" s="5"/>
      <c r="I133" s="5"/>
      <c r="J133" s="7">
        <f t="shared" si="3"/>
        <v>11.106167410714393</v>
      </c>
    </row>
    <row r="134" spans="1:10" x14ac:dyDescent="0.3">
      <c r="A134" s="68" t="s">
        <v>76</v>
      </c>
      <c r="B134" s="32"/>
      <c r="C134" s="10"/>
      <c r="D134" s="32">
        <v>102.94</v>
      </c>
      <c r="E134" s="32">
        <v>104.43</v>
      </c>
      <c r="F134" s="5">
        <f t="shared" si="4"/>
        <v>1.4900000000000091</v>
      </c>
      <c r="G134" s="33"/>
      <c r="H134" s="5"/>
      <c r="I134" s="5"/>
      <c r="J134" s="7">
        <f t="shared" si="3"/>
        <v>5.4614486607143187</v>
      </c>
    </row>
    <row r="135" spans="1:10" x14ac:dyDescent="0.3">
      <c r="A135" s="68" t="s">
        <v>136</v>
      </c>
      <c r="B135" s="32"/>
      <c r="C135" s="10"/>
      <c r="D135" s="32">
        <v>635.12</v>
      </c>
      <c r="E135" s="32">
        <v>643.29999999999995</v>
      </c>
      <c r="F135" s="5">
        <f t="shared" si="4"/>
        <v>8.17999999999995</v>
      </c>
      <c r="G135" s="33"/>
      <c r="H135" s="5"/>
      <c r="I135" s="5"/>
      <c r="J135" s="7">
        <f t="shared" si="3"/>
        <v>29.982986607142671</v>
      </c>
    </row>
    <row r="136" spans="1:10" x14ac:dyDescent="0.3">
      <c r="A136" s="68" t="s">
        <v>137</v>
      </c>
      <c r="B136" s="32"/>
      <c r="C136" s="10"/>
      <c r="D136" s="32">
        <v>236.74</v>
      </c>
      <c r="E136" s="32">
        <v>238.34</v>
      </c>
      <c r="F136" s="5">
        <f t="shared" si="4"/>
        <v>1.5999999999999943</v>
      </c>
      <c r="G136" s="33"/>
      <c r="H136" s="5"/>
      <c r="I136" s="5"/>
      <c r="J136" s="7">
        <f t="shared" si="3"/>
        <v>5.8646428571428357</v>
      </c>
    </row>
    <row r="137" spans="1:10" x14ac:dyDescent="0.3">
      <c r="A137" s="68" t="s">
        <v>77</v>
      </c>
      <c r="B137" s="32"/>
      <c r="C137" s="10"/>
      <c r="D137" s="32">
        <v>387.48</v>
      </c>
      <c r="E137" s="32">
        <v>389.81</v>
      </c>
      <c r="F137" s="5">
        <f t="shared" si="4"/>
        <v>2.3299999999999841</v>
      </c>
      <c r="G137" s="33"/>
      <c r="H137" s="5"/>
      <c r="I137" s="5"/>
      <c r="J137" s="7">
        <f t="shared" si="3"/>
        <v>8.5403861607142257</v>
      </c>
    </row>
    <row r="138" spans="1:10" x14ac:dyDescent="0.3">
      <c r="A138" s="68" t="s">
        <v>138</v>
      </c>
      <c r="B138" s="32"/>
      <c r="C138" s="10"/>
      <c r="D138" s="32">
        <v>555.86</v>
      </c>
      <c r="E138" s="32">
        <v>561.19000000000005</v>
      </c>
      <c r="F138" s="5">
        <f t="shared" si="4"/>
        <v>5.3300000000000409</v>
      </c>
      <c r="G138" s="33"/>
      <c r="H138" s="5"/>
      <c r="I138" s="5"/>
      <c r="J138" s="7">
        <f t="shared" si="3"/>
        <v>19.536591517857289</v>
      </c>
    </row>
    <row r="139" spans="1:10" x14ac:dyDescent="0.3">
      <c r="A139" s="68" t="s">
        <v>78</v>
      </c>
      <c r="B139" s="32"/>
      <c r="C139" s="10"/>
      <c r="D139" s="32">
        <v>692.66</v>
      </c>
      <c r="E139" s="32">
        <v>705.06</v>
      </c>
      <c r="F139" s="5">
        <f t="shared" si="4"/>
        <v>12.399999999999977</v>
      </c>
      <c r="G139" s="33"/>
      <c r="H139" s="5"/>
      <c r="I139" s="5"/>
      <c r="J139" s="7">
        <f t="shared" si="3"/>
        <v>45.450982142857058</v>
      </c>
    </row>
    <row r="140" spans="1:10" x14ac:dyDescent="0.3">
      <c r="A140" s="68" t="s">
        <v>79</v>
      </c>
      <c r="B140" s="32"/>
      <c r="C140" s="10"/>
      <c r="D140" s="32">
        <v>270.05</v>
      </c>
      <c r="E140" s="32">
        <v>274.39</v>
      </c>
      <c r="F140" s="5">
        <f t="shared" si="4"/>
        <v>4.339999999999975</v>
      </c>
      <c r="G140" s="33"/>
      <c r="H140" s="5"/>
      <c r="I140" s="5"/>
      <c r="J140" s="7">
        <f t="shared" si="3"/>
        <v>15.907843749999907</v>
      </c>
    </row>
    <row r="141" spans="1:10" x14ac:dyDescent="0.3">
      <c r="A141" s="68" t="s">
        <v>80</v>
      </c>
      <c r="B141" s="32"/>
      <c r="C141" s="10"/>
      <c r="D141" s="32">
        <v>320.64</v>
      </c>
      <c r="E141" s="32">
        <v>320.64</v>
      </c>
      <c r="F141" s="5">
        <f t="shared" si="4"/>
        <v>0</v>
      </c>
      <c r="G141" s="33"/>
      <c r="H141" s="5"/>
      <c r="I141" s="5"/>
      <c r="J141" s="7">
        <f t="shared" si="3"/>
        <v>0</v>
      </c>
    </row>
    <row r="142" spans="1:10" x14ac:dyDescent="0.3">
      <c r="A142" s="68" t="s">
        <v>81</v>
      </c>
      <c r="B142" s="32"/>
      <c r="C142" s="10"/>
      <c r="D142" s="32">
        <v>226.17</v>
      </c>
      <c r="E142" s="32">
        <v>226.17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0" x14ac:dyDescent="0.3">
      <c r="A143" s="68" t="s">
        <v>139</v>
      </c>
      <c r="B143" s="32"/>
      <c r="C143" s="10"/>
      <c r="D143" s="32">
        <v>423.19</v>
      </c>
      <c r="E143" s="32">
        <v>430.48</v>
      </c>
      <c r="F143" s="5">
        <f t="shared" si="4"/>
        <v>7.2900000000000205</v>
      </c>
      <c r="G143" s="33"/>
      <c r="H143" s="5"/>
      <c r="I143" s="5"/>
      <c r="J143" s="7">
        <f t="shared" si="3"/>
        <v>26.720779017857215</v>
      </c>
    </row>
    <row r="144" spans="1:10" x14ac:dyDescent="0.3">
      <c r="A144" s="68" t="s">
        <v>82</v>
      </c>
      <c r="B144" s="32"/>
      <c r="C144" s="10"/>
      <c r="D144" s="32">
        <v>342.24</v>
      </c>
      <c r="E144" s="32">
        <v>345.26</v>
      </c>
      <c r="F144" s="5">
        <f t="shared" si="4"/>
        <v>3.0199999999999818</v>
      </c>
      <c r="G144" s="33"/>
      <c r="H144" s="5"/>
      <c r="I144" s="5"/>
      <c r="J144" s="7">
        <f t="shared" si="3"/>
        <v>11.069513392857075</v>
      </c>
    </row>
    <row r="145" spans="1:13" x14ac:dyDescent="0.3">
      <c r="A145" s="68" t="s">
        <v>140</v>
      </c>
      <c r="B145" s="32"/>
      <c r="C145" s="10"/>
      <c r="D145" s="32">
        <v>213.53</v>
      </c>
      <c r="E145" s="32">
        <v>217.49</v>
      </c>
      <c r="F145" s="5">
        <f t="shared" si="4"/>
        <v>3.960000000000008</v>
      </c>
      <c r="G145" s="33"/>
      <c r="H145" s="5"/>
      <c r="I145" s="5"/>
      <c r="J145" s="7">
        <f t="shared" si="3"/>
        <v>14.514991071428598</v>
      </c>
    </row>
    <row r="146" spans="1:13" x14ac:dyDescent="0.3">
      <c r="A146" s="68" t="s">
        <v>141</v>
      </c>
      <c r="B146" s="32"/>
      <c r="C146" s="10"/>
      <c r="D146" s="32">
        <v>198.85</v>
      </c>
      <c r="E146" s="32">
        <v>200.73</v>
      </c>
      <c r="F146" s="5">
        <f t="shared" si="4"/>
        <v>1.8799999999999955</v>
      </c>
      <c r="G146" s="33"/>
      <c r="H146" s="5"/>
      <c r="I146" s="5"/>
      <c r="J146" s="7">
        <f t="shared" si="3"/>
        <v>6.8909553571428397</v>
      </c>
    </row>
    <row r="147" spans="1:13" x14ac:dyDescent="0.3">
      <c r="A147" s="68" t="s">
        <v>142</v>
      </c>
      <c r="B147" s="32"/>
      <c r="C147" s="10"/>
      <c r="D147" s="32">
        <v>732.3</v>
      </c>
      <c r="E147" s="32">
        <v>732.3</v>
      </c>
      <c r="F147" s="5">
        <f t="shared" si="4"/>
        <v>0</v>
      </c>
      <c r="G147" s="33"/>
      <c r="H147" s="5"/>
      <c r="I147" s="5"/>
      <c r="J147" s="7">
        <f t="shared" si="3"/>
        <v>0</v>
      </c>
    </row>
    <row r="148" spans="1:13" x14ac:dyDescent="0.3">
      <c r="A148" s="68" t="s">
        <v>143</v>
      </c>
      <c r="B148" s="32"/>
      <c r="C148" s="10"/>
      <c r="D148" s="32">
        <v>339.68</v>
      </c>
      <c r="E148" s="32">
        <v>343.07</v>
      </c>
      <c r="F148" s="5">
        <f t="shared" si="4"/>
        <v>3.3899999999999864</v>
      </c>
      <c r="G148" s="33"/>
      <c r="H148" s="5"/>
      <c r="I148" s="5"/>
      <c r="J148" s="7">
        <f t="shared" ref="J148:J151" si="5">+F148*H$5</f>
        <v>12.425712053571377</v>
      </c>
    </row>
    <row r="149" spans="1:13" x14ac:dyDescent="0.3">
      <c r="A149" s="68" t="s">
        <v>83</v>
      </c>
      <c r="B149" s="32"/>
      <c r="C149" s="10"/>
      <c r="D149" s="32">
        <v>302.7</v>
      </c>
      <c r="E149" s="32">
        <v>306.64</v>
      </c>
      <c r="F149" s="5">
        <f t="shared" si="4"/>
        <v>3.9399999999999977</v>
      </c>
      <c r="G149" s="33"/>
      <c r="H149" s="5"/>
      <c r="I149" s="5"/>
      <c r="J149" s="7">
        <f t="shared" si="5"/>
        <v>14.441683035714275</v>
      </c>
    </row>
    <row r="150" spans="1:13" x14ac:dyDescent="0.3">
      <c r="A150" s="68" t="s">
        <v>144</v>
      </c>
      <c r="B150" s="32"/>
      <c r="C150" s="10"/>
      <c r="D150" s="32">
        <v>1560.11</v>
      </c>
      <c r="E150" s="32">
        <v>1578.4</v>
      </c>
      <c r="F150" s="5">
        <f t="shared" si="4"/>
        <v>18.290000000000191</v>
      </c>
      <c r="G150" s="33"/>
      <c r="H150" s="5"/>
      <c r="I150" s="5"/>
      <c r="J150" s="7">
        <f t="shared" si="5"/>
        <v>67.040198660714978</v>
      </c>
    </row>
    <row r="151" spans="1:13" x14ac:dyDescent="0.3">
      <c r="A151" s="68" t="s">
        <v>145</v>
      </c>
      <c r="B151" s="32"/>
      <c r="C151" s="10"/>
      <c r="D151" s="32">
        <v>795.86</v>
      </c>
      <c r="E151" s="32">
        <v>809.37</v>
      </c>
      <c r="F151" s="5">
        <f t="shared" si="4"/>
        <v>13.509999999999991</v>
      </c>
      <c r="G151" s="33"/>
      <c r="H151" s="5"/>
      <c r="I151" s="5"/>
      <c r="J151" s="7">
        <f t="shared" si="5"/>
        <v>49.51957812499996</v>
      </c>
    </row>
    <row r="152" spans="1:13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2121.6293370535695</v>
      </c>
      <c r="K152" s="56">
        <f>SUM(J83:J151)</f>
        <v>1459.5263370535702</v>
      </c>
      <c r="M152">
        <v>1751</v>
      </c>
    </row>
    <row r="153" spans="1:13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2121.6293370535695</v>
      </c>
      <c r="K153" s="91">
        <f>SUM(K14:K152)</f>
        <v>2121.62933705357</v>
      </c>
    </row>
    <row r="154" spans="1:13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3" x14ac:dyDescent="0.3">
      <c r="A155" s="73" t="s">
        <v>7</v>
      </c>
    </row>
    <row r="156" spans="1:13" x14ac:dyDescent="0.3">
      <c r="A156" s="73" t="s">
        <v>84</v>
      </c>
      <c r="G156" s="74" t="s">
        <v>321</v>
      </c>
    </row>
  </sheetData>
  <mergeCells count="23"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  <mergeCell ref="I27:I31"/>
    <mergeCell ref="B27:C31"/>
    <mergeCell ref="D27:D31"/>
    <mergeCell ref="E27:E31"/>
    <mergeCell ref="F27:F31"/>
    <mergeCell ref="G27:G31"/>
    <mergeCell ref="H27:H31"/>
  </mergeCells>
  <pageMargins left="0.39" right="0.28000000000000003" top="0.32" bottom="0.74803149606299213" header="0.31496062992125984" footer="0.31496062992125984"/>
  <pageSetup paperSize="9" scale="85" orientation="portrait" horizontalDpi="0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6"/>
  <sheetViews>
    <sheetView topLeftCell="A98" workbookViewId="0">
      <selection activeCell="A118" sqref="A118"/>
    </sheetView>
  </sheetViews>
  <sheetFormatPr baseColWidth="10" defaultRowHeight="14.4" x14ac:dyDescent="0.3"/>
  <cols>
    <col min="5" max="5" width="13.88671875" customWidth="1"/>
    <col min="9" max="9" width="0.109375" customWidth="1"/>
  </cols>
  <sheetData>
    <row r="1" spans="1:10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599.79999999999995</v>
      </c>
      <c r="G2" s="10">
        <v>39</v>
      </c>
      <c r="H2" s="10">
        <f>+F2/G2</f>
        <v>15.379487179487178</v>
      </c>
    </row>
    <row r="3" spans="1:10" x14ac:dyDescent="0.3">
      <c r="D3" s="122" t="s">
        <v>192</v>
      </c>
      <c r="E3" s="122">
        <v>16498</v>
      </c>
      <c r="F3" s="155">
        <v>12.7</v>
      </c>
      <c r="G3" s="10">
        <v>4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 t="s">
        <v>322</v>
      </c>
      <c r="F4" s="10">
        <v>1801.5</v>
      </c>
      <c r="G4" s="10">
        <v>489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51" t="s">
        <v>220</v>
      </c>
      <c r="F5" s="122">
        <f>+F4+F3</f>
        <v>1814.2</v>
      </c>
      <c r="G5" s="122">
        <f>+G4+G3</f>
        <v>493</v>
      </c>
      <c r="H5" s="10">
        <f>+F5/G5</f>
        <v>3.6799188640973632</v>
      </c>
    </row>
    <row r="6" spans="1:10" x14ac:dyDescent="0.3">
      <c r="A6" s="15" t="s">
        <v>324</v>
      </c>
      <c r="B6" s="15"/>
      <c r="C6" s="15"/>
      <c r="D6" s="15"/>
      <c r="E6" s="15"/>
      <c r="F6" s="15">
        <f>+F2+F3+F4</f>
        <v>2414</v>
      </c>
      <c r="G6" s="15">
        <f>+G2+G3+G4</f>
        <v>532</v>
      </c>
      <c r="J6" s="138" t="s">
        <v>189</v>
      </c>
    </row>
    <row r="7" spans="1:10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15.379487179487178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3.6799188640973632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4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7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34.757641025640879</v>
      </c>
      <c r="H14" s="98"/>
      <c r="I14" s="98"/>
      <c r="J14" s="99">
        <v>10</v>
      </c>
    </row>
    <row r="15" spans="1:10" ht="15.6" thickTop="1" thickBot="1" x14ac:dyDescent="0.35">
      <c r="A15" s="104" t="s">
        <v>9</v>
      </c>
      <c r="B15" s="146" t="s">
        <v>214</v>
      </c>
      <c r="C15" s="157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12</v>
      </c>
    </row>
    <row r="16" spans="1:10" ht="15.6" thickTop="1" thickBot="1" x14ac:dyDescent="0.35">
      <c r="A16" s="104" t="s">
        <v>13</v>
      </c>
      <c r="B16" s="146" t="s">
        <v>215</v>
      </c>
      <c r="C16" s="157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10</v>
      </c>
    </row>
    <row r="17" spans="1:12" ht="15.6" thickTop="1" thickBot="1" x14ac:dyDescent="0.35">
      <c r="A17" s="103" t="s">
        <v>86</v>
      </c>
      <c r="B17" s="209" t="s">
        <v>212</v>
      </c>
      <c r="C17" s="210"/>
      <c r="D17" s="220">
        <v>286.81</v>
      </c>
      <c r="E17" s="220">
        <v>289.07</v>
      </c>
      <c r="F17" s="220">
        <f>+E17-D17</f>
        <v>2.2599999999999909</v>
      </c>
      <c r="G17" s="221"/>
      <c r="H17" s="102"/>
      <c r="I17" s="102"/>
      <c r="J17" s="99">
        <v>10</v>
      </c>
    </row>
    <row r="18" spans="1:12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10</v>
      </c>
    </row>
    <row r="19" spans="1:12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10</v>
      </c>
    </row>
    <row r="20" spans="1:12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10</v>
      </c>
    </row>
    <row r="21" spans="1:12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8</v>
      </c>
    </row>
    <row r="22" spans="1:12" ht="15.6" thickTop="1" thickBot="1" x14ac:dyDescent="0.35">
      <c r="A22" s="92" t="s">
        <v>87</v>
      </c>
      <c r="B22" s="204" t="s">
        <v>210</v>
      </c>
      <c r="C22" s="205"/>
      <c r="D22" s="94">
        <v>32.21</v>
      </c>
      <c r="E22" s="94">
        <v>32.729999999999997</v>
      </c>
      <c r="F22" s="98">
        <f t="shared" ref="F22:F27" si="0">+E22-D22</f>
        <v>0.51999999999999602</v>
      </c>
      <c r="G22" s="95">
        <f>+F22*H2</f>
        <v>7.9973333333332715</v>
      </c>
      <c r="H22" s="95"/>
      <c r="I22" s="95"/>
      <c r="J22" s="99">
        <v>10</v>
      </c>
    </row>
    <row r="23" spans="1:12" ht="15.6" thickTop="1" thickBot="1" x14ac:dyDescent="0.35">
      <c r="A23" s="92" t="s">
        <v>88</v>
      </c>
      <c r="B23" s="206" t="s">
        <v>210</v>
      </c>
      <c r="C23" s="207"/>
      <c r="D23" s="94">
        <v>81.650000000000006</v>
      </c>
      <c r="E23" s="94">
        <v>82.42</v>
      </c>
      <c r="F23" s="98">
        <f t="shared" si="0"/>
        <v>0.76999999999999602</v>
      </c>
      <c r="G23" s="95">
        <f>+F23*H2</f>
        <v>11.842205128205066</v>
      </c>
      <c r="H23" s="95"/>
      <c r="I23" s="95"/>
      <c r="J23" s="99">
        <v>13</v>
      </c>
    </row>
    <row r="24" spans="1:12" ht="15.6" thickTop="1" thickBot="1" x14ac:dyDescent="0.35">
      <c r="A24" s="93" t="s">
        <v>10</v>
      </c>
      <c r="B24" s="206" t="s">
        <v>210</v>
      </c>
      <c r="C24" s="207"/>
      <c r="D24" s="94">
        <v>25.89</v>
      </c>
      <c r="E24" s="94">
        <v>26.23</v>
      </c>
      <c r="F24" s="98">
        <f t="shared" si="0"/>
        <v>0.33999999999999986</v>
      </c>
      <c r="G24" s="95">
        <f>+F24*H2</f>
        <v>5.2290256410256379</v>
      </c>
      <c r="H24" s="95"/>
      <c r="I24" s="95"/>
      <c r="J24" s="99">
        <v>8</v>
      </c>
    </row>
    <row r="25" spans="1:12" ht="15.6" thickTop="1" thickBot="1" x14ac:dyDescent="0.35">
      <c r="A25" s="93" t="s">
        <v>149</v>
      </c>
      <c r="B25" s="206" t="s">
        <v>210</v>
      </c>
      <c r="C25" s="207"/>
      <c r="D25" s="94">
        <v>133.76</v>
      </c>
      <c r="E25" s="94">
        <v>137.97</v>
      </c>
      <c r="F25" s="98">
        <f t="shared" si="0"/>
        <v>4.210000000000008</v>
      </c>
      <c r="G25" s="95">
        <f>+F25*H2</f>
        <v>64.747641025641144</v>
      </c>
      <c r="H25" s="95"/>
      <c r="I25" s="95"/>
      <c r="J25" s="99">
        <v>65</v>
      </c>
    </row>
    <row r="26" spans="1:12" ht="15.6" thickTop="1" thickBot="1" x14ac:dyDescent="0.35">
      <c r="A26" s="93" t="s">
        <v>16</v>
      </c>
      <c r="B26" s="206" t="s">
        <v>210</v>
      </c>
      <c r="C26" s="207"/>
      <c r="D26" s="96">
        <v>68.92</v>
      </c>
      <c r="E26" s="96">
        <v>70.36</v>
      </c>
      <c r="F26" s="98">
        <f t="shared" si="0"/>
        <v>1.4399999999999977</v>
      </c>
      <c r="G26" s="95">
        <f>+F26*H2</f>
        <v>22.146461538461502</v>
      </c>
      <c r="H26" s="96"/>
      <c r="I26" s="96"/>
      <c r="J26" s="99">
        <v>23</v>
      </c>
      <c r="L26">
        <v>27</v>
      </c>
    </row>
    <row r="27" spans="1:12" ht="15.6" thickTop="1" thickBot="1" x14ac:dyDescent="0.35">
      <c r="A27" s="67" t="s">
        <v>90</v>
      </c>
      <c r="B27" s="230" t="s">
        <v>211</v>
      </c>
      <c r="C27" s="231"/>
      <c r="D27" s="227">
        <v>271.52999999999997</v>
      </c>
      <c r="E27" s="227">
        <v>274.07</v>
      </c>
      <c r="F27" s="220">
        <f t="shared" si="0"/>
        <v>2.5400000000000205</v>
      </c>
      <c r="G27" s="223">
        <f>+F27*H2</f>
        <v>39.063897435897751</v>
      </c>
      <c r="H27" s="223"/>
      <c r="I27" s="223"/>
      <c r="J27" s="99">
        <v>10</v>
      </c>
    </row>
    <row r="28" spans="1:12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8</v>
      </c>
    </row>
    <row r="29" spans="1:12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10</v>
      </c>
    </row>
    <row r="30" spans="1:12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10</v>
      </c>
    </row>
    <row r="31" spans="1:12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10</v>
      </c>
    </row>
    <row r="32" spans="1:12" ht="15.6" thickTop="1" thickBot="1" x14ac:dyDescent="0.35">
      <c r="A32" s="66" t="s">
        <v>92</v>
      </c>
      <c r="B32" s="6"/>
      <c r="C32" s="6"/>
      <c r="D32" s="6">
        <v>90.32</v>
      </c>
      <c r="E32" s="6">
        <v>93.39</v>
      </c>
      <c r="F32" s="5">
        <f>+E32-D32</f>
        <v>3.0700000000000074</v>
      </c>
      <c r="G32" s="5"/>
      <c r="H32" s="5"/>
      <c r="I32" s="5"/>
      <c r="J32" s="99">
        <f t="shared" ref="J32:J82" si="1">+F32*H$2</f>
        <v>47.215025641025754</v>
      </c>
    </row>
    <row r="33" spans="1:10" ht="15.6" thickTop="1" thickBot="1" x14ac:dyDescent="0.35">
      <c r="A33" s="66" t="s">
        <v>93</v>
      </c>
      <c r="B33" s="6"/>
      <c r="C33" s="6"/>
      <c r="D33" s="6">
        <v>44.51</v>
      </c>
      <c r="E33" s="6">
        <v>45.19</v>
      </c>
      <c r="F33" s="5">
        <f t="shared" ref="F33:F96" si="2">+E33-D33</f>
        <v>0.67999999999999972</v>
      </c>
      <c r="G33" s="5"/>
      <c r="H33" s="5"/>
      <c r="I33" s="5"/>
      <c r="J33" s="99">
        <f t="shared" si="1"/>
        <v>10.458051282051276</v>
      </c>
    </row>
    <row r="34" spans="1:10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0" ht="15.6" thickTop="1" thickBot="1" x14ac:dyDescent="0.35">
      <c r="A35" s="66" t="s">
        <v>95</v>
      </c>
      <c r="B35" s="32"/>
      <c r="C35" s="6"/>
      <c r="D35" s="32">
        <v>34.01</v>
      </c>
      <c r="E35" s="32">
        <v>34.979999999999997</v>
      </c>
      <c r="F35" s="5">
        <f t="shared" si="2"/>
        <v>0.96999999999999886</v>
      </c>
      <c r="G35" s="5"/>
      <c r="H35" s="5"/>
      <c r="I35" s="5"/>
      <c r="J35" s="99">
        <f t="shared" si="1"/>
        <v>14.918102564102545</v>
      </c>
    </row>
    <row r="36" spans="1:10" ht="15.6" thickTop="1" thickBot="1" x14ac:dyDescent="0.35">
      <c r="A36" s="66" t="s">
        <v>96</v>
      </c>
      <c r="B36" s="32"/>
      <c r="C36" s="6"/>
      <c r="D36" s="32">
        <v>9.91</v>
      </c>
      <c r="E36" s="32">
        <v>10.01</v>
      </c>
      <c r="F36" s="5">
        <f t="shared" si="2"/>
        <v>9.9999999999999645E-2</v>
      </c>
      <c r="G36" s="5"/>
      <c r="H36" s="5"/>
      <c r="I36" s="5"/>
      <c r="J36" s="99">
        <f t="shared" si="1"/>
        <v>1.5379487179487124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33.93</v>
      </c>
      <c r="E38" s="32">
        <v>34.53</v>
      </c>
      <c r="F38" s="5">
        <f t="shared" si="2"/>
        <v>0.60000000000000142</v>
      </c>
      <c r="G38" s="5"/>
      <c r="H38" s="5"/>
      <c r="I38" s="5"/>
      <c r="J38" s="99">
        <f t="shared" si="1"/>
        <v>9.2276923076923296</v>
      </c>
    </row>
    <row r="39" spans="1:10" ht="15.6" thickTop="1" thickBot="1" x14ac:dyDescent="0.35">
      <c r="A39" s="66" t="s">
        <v>99</v>
      </c>
      <c r="B39" s="32"/>
      <c r="C39" s="6"/>
      <c r="D39" s="32">
        <v>48.82</v>
      </c>
      <c r="E39" s="32">
        <v>49.23</v>
      </c>
      <c r="F39" s="5">
        <f t="shared" si="2"/>
        <v>0.40999999999999659</v>
      </c>
      <c r="G39" s="5"/>
      <c r="H39" s="5"/>
      <c r="I39" s="5"/>
      <c r="J39" s="99">
        <f t="shared" si="1"/>
        <v>6.3055897435896906</v>
      </c>
    </row>
    <row r="40" spans="1:10" ht="15.6" thickTop="1" thickBot="1" x14ac:dyDescent="0.35">
      <c r="A40" s="66" t="s">
        <v>100</v>
      </c>
      <c r="B40" s="32"/>
      <c r="C40" s="6"/>
      <c r="D40" s="32">
        <v>15.38</v>
      </c>
      <c r="E40" s="32">
        <v>15.38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4.16</v>
      </c>
      <c r="E41" s="32">
        <v>5.89</v>
      </c>
      <c r="F41" s="5">
        <f t="shared" si="2"/>
        <v>1.7299999999999995</v>
      </c>
      <c r="G41" s="5"/>
      <c r="H41" s="5"/>
      <c r="I41" s="5"/>
      <c r="J41" s="99">
        <f t="shared" si="1"/>
        <v>26.606512820512812</v>
      </c>
    </row>
    <row r="42" spans="1:10" ht="15.6" thickTop="1" thickBot="1" x14ac:dyDescent="0.35">
      <c r="A42" s="66" t="s">
        <v>102</v>
      </c>
      <c r="B42" s="32"/>
      <c r="C42" s="6"/>
      <c r="D42" s="32">
        <v>5.03</v>
      </c>
      <c r="E42" s="32">
        <v>5.0999999999999996</v>
      </c>
      <c r="F42" s="5">
        <f t="shared" si="2"/>
        <v>6.9999999999999396E-2</v>
      </c>
      <c r="G42" s="5"/>
      <c r="H42" s="5"/>
      <c r="I42" s="5"/>
      <c r="J42" s="99">
        <f t="shared" si="1"/>
        <v>1.0765641025640931</v>
      </c>
    </row>
    <row r="43" spans="1:10" ht="15.6" thickTop="1" thickBot="1" x14ac:dyDescent="0.35">
      <c r="A43" s="66" t="s">
        <v>103</v>
      </c>
      <c r="B43" s="32"/>
      <c r="C43" s="6"/>
      <c r="D43" s="32">
        <v>36.78</v>
      </c>
      <c r="E43" s="32">
        <v>36.99</v>
      </c>
      <c r="F43" s="5">
        <f t="shared" si="2"/>
        <v>0.21000000000000085</v>
      </c>
      <c r="G43" s="5"/>
      <c r="H43" s="5"/>
      <c r="I43" s="5"/>
      <c r="J43" s="99">
        <f t="shared" si="1"/>
        <v>3.2296923076923205</v>
      </c>
    </row>
    <row r="44" spans="1:10" ht="15.6" thickTop="1" thickBot="1" x14ac:dyDescent="0.35">
      <c r="A44" s="66" t="s">
        <v>104</v>
      </c>
      <c r="B44" s="32"/>
      <c r="C44" s="10"/>
      <c r="D44" s="32">
        <v>61.26</v>
      </c>
      <c r="E44" s="32">
        <v>61.26</v>
      </c>
      <c r="F44" s="5">
        <f t="shared" si="2"/>
        <v>0</v>
      </c>
      <c r="G44" s="5"/>
      <c r="H44" s="5"/>
      <c r="I44" s="5"/>
      <c r="J44" s="99">
        <f t="shared" si="1"/>
        <v>0</v>
      </c>
    </row>
    <row r="45" spans="1:10" ht="15.6" thickTop="1" thickBot="1" x14ac:dyDescent="0.35">
      <c r="A45" s="66" t="s">
        <v>105</v>
      </c>
      <c r="B45" s="32"/>
      <c r="C45" s="10"/>
      <c r="D45" s="32">
        <v>163.80000000000001</v>
      </c>
      <c r="E45" s="32">
        <v>166.67</v>
      </c>
      <c r="F45" s="5">
        <f>+E45-D45</f>
        <v>2.8699999999999761</v>
      </c>
      <c r="G45" s="5"/>
      <c r="H45" s="5"/>
      <c r="I45" s="5"/>
      <c r="J45" s="99">
        <f t="shared" si="1"/>
        <v>44.139128205127832</v>
      </c>
    </row>
    <row r="46" spans="1:10" ht="15.6" thickTop="1" thickBot="1" x14ac:dyDescent="0.35">
      <c r="A46" s="66" t="s">
        <v>106</v>
      </c>
      <c r="B46" s="32"/>
      <c r="C46" s="10"/>
      <c r="D46" s="32">
        <v>102.97</v>
      </c>
      <c r="E46" s="32">
        <v>103.55</v>
      </c>
      <c r="F46" s="5">
        <f t="shared" si="2"/>
        <v>0.57999999999999829</v>
      </c>
      <c r="G46" s="5"/>
      <c r="H46" s="5"/>
      <c r="I46" s="5"/>
      <c r="J46" s="99">
        <f t="shared" si="1"/>
        <v>8.9201025641025371</v>
      </c>
    </row>
    <row r="47" spans="1:10" ht="15.6" thickTop="1" thickBot="1" x14ac:dyDescent="0.35">
      <c r="A47" s="66" t="s">
        <v>18</v>
      </c>
      <c r="B47" s="32"/>
      <c r="C47" s="10"/>
      <c r="D47" s="32">
        <v>2.97</v>
      </c>
      <c r="E47" s="32">
        <v>2.97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98.63</v>
      </c>
      <c r="E48" s="32">
        <v>98.71</v>
      </c>
      <c r="F48" s="5">
        <f t="shared" si="2"/>
        <v>7.9999999999998295E-2</v>
      </c>
      <c r="G48" s="5"/>
      <c r="H48" s="5"/>
      <c r="I48" s="5"/>
      <c r="J48" s="99">
        <f t="shared" si="1"/>
        <v>1.230358974358948</v>
      </c>
    </row>
    <row r="49" spans="1:10" ht="15.6" thickTop="1" thickBot="1" x14ac:dyDescent="0.35">
      <c r="A49" s="66" t="s">
        <v>107</v>
      </c>
      <c r="B49" s="32"/>
      <c r="C49" s="10"/>
      <c r="D49" s="32">
        <v>116.01</v>
      </c>
      <c r="E49" s="32">
        <v>118.02</v>
      </c>
      <c r="F49" s="5">
        <f t="shared" si="2"/>
        <v>2.0099999999999909</v>
      </c>
      <c r="G49" s="5"/>
      <c r="H49" s="5"/>
      <c r="I49" s="5"/>
      <c r="J49" s="99">
        <f t="shared" si="1"/>
        <v>30.912769230769086</v>
      </c>
    </row>
    <row r="50" spans="1:10" ht="15.6" thickTop="1" thickBot="1" x14ac:dyDescent="0.35">
      <c r="A50" s="66" t="s">
        <v>108</v>
      </c>
      <c r="B50" s="32"/>
      <c r="C50" s="10"/>
      <c r="D50" s="32">
        <v>18.46</v>
      </c>
      <c r="E50" s="32">
        <v>18.809999999999999</v>
      </c>
      <c r="F50" s="5">
        <f t="shared" si="2"/>
        <v>0.34999999999999787</v>
      </c>
      <c r="G50" s="5"/>
      <c r="H50" s="5"/>
      <c r="I50" s="5"/>
      <c r="J50" s="99">
        <f t="shared" si="1"/>
        <v>5.3828205128204791</v>
      </c>
    </row>
    <row r="51" spans="1:10" ht="15.6" thickTop="1" thickBot="1" x14ac:dyDescent="0.35">
      <c r="A51" s="66" t="s">
        <v>20</v>
      </c>
      <c r="B51" s="32"/>
      <c r="C51" s="10"/>
      <c r="D51" s="32">
        <v>76.849999999999994</v>
      </c>
      <c r="E51" s="32">
        <v>77.8</v>
      </c>
      <c r="F51" s="5">
        <f t="shared" si="2"/>
        <v>0.95000000000000284</v>
      </c>
      <c r="G51" s="5"/>
      <c r="H51" s="5"/>
      <c r="I51" s="5"/>
      <c r="J51" s="99">
        <f t="shared" si="1"/>
        <v>14.610512820512863</v>
      </c>
    </row>
    <row r="52" spans="1:10" ht="15.6" thickTop="1" thickBot="1" x14ac:dyDescent="0.35">
      <c r="A52" s="66" t="s">
        <v>21</v>
      </c>
      <c r="B52" s="32"/>
      <c r="C52" s="10"/>
      <c r="D52" s="32">
        <v>20.32</v>
      </c>
      <c r="E52" s="32">
        <v>20.81</v>
      </c>
      <c r="F52" s="5">
        <f t="shared" si="2"/>
        <v>0.48999999999999844</v>
      </c>
      <c r="G52" s="5"/>
      <c r="H52" s="5"/>
      <c r="I52" s="5"/>
      <c r="J52" s="99">
        <f t="shared" si="1"/>
        <v>7.5359487179486928</v>
      </c>
    </row>
    <row r="53" spans="1:10" ht="15.6" thickTop="1" thickBot="1" x14ac:dyDescent="0.35">
      <c r="A53" s="66" t="s">
        <v>22</v>
      </c>
      <c r="B53" s="32"/>
      <c r="C53" s="10"/>
      <c r="D53" s="32">
        <v>120.32</v>
      </c>
      <c r="E53" s="32">
        <v>121.93</v>
      </c>
      <c r="F53" s="5">
        <f t="shared" si="2"/>
        <v>1.6100000000000136</v>
      </c>
      <c r="G53" s="5"/>
      <c r="H53" s="5"/>
      <c r="I53" s="5"/>
      <c r="J53" s="99">
        <f t="shared" si="1"/>
        <v>24.760974358974568</v>
      </c>
    </row>
    <row r="54" spans="1:10" ht="15.6" thickTop="1" thickBot="1" x14ac:dyDescent="0.35">
      <c r="A54" s="66" t="s">
        <v>23</v>
      </c>
      <c r="B54" s="32"/>
      <c r="C54" s="10"/>
      <c r="D54" s="32">
        <v>28.96</v>
      </c>
      <c r="E54" s="32">
        <v>29.22</v>
      </c>
      <c r="F54" s="5">
        <f t="shared" si="2"/>
        <v>0.25999999999999801</v>
      </c>
      <c r="G54" s="5"/>
      <c r="H54" s="5"/>
      <c r="I54" s="5"/>
      <c r="J54" s="99">
        <f t="shared" si="1"/>
        <v>3.9986666666666357</v>
      </c>
    </row>
    <row r="55" spans="1:10" ht="15.6" thickTop="1" thickBot="1" x14ac:dyDescent="0.35">
      <c r="A55" s="66" t="s">
        <v>24</v>
      </c>
      <c r="B55" s="32"/>
      <c r="C55" s="10"/>
      <c r="D55" s="32">
        <v>26.49</v>
      </c>
      <c r="E55" s="32">
        <v>26.93</v>
      </c>
      <c r="F55" s="5">
        <f t="shared" si="2"/>
        <v>0.44000000000000128</v>
      </c>
      <c r="G55" s="5"/>
      <c r="H55" s="5"/>
      <c r="I55" s="5"/>
      <c r="J55" s="99">
        <f t="shared" si="1"/>
        <v>6.7669743589743785</v>
      </c>
    </row>
    <row r="56" spans="1:10" ht="15.6" thickTop="1" thickBot="1" x14ac:dyDescent="0.35">
      <c r="A56" s="66" t="s">
        <v>25</v>
      </c>
      <c r="B56" s="32"/>
      <c r="C56" s="10"/>
      <c r="D56" s="32">
        <v>18.89</v>
      </c>
      <c r="E56" s="32">
        <v>19.97</v>
      </c>
      <c r="F56" s="5">
        <f t="shared" si="2"/>
        <v>1.0799999999999983</v>
      </c>
      <c r="G56" s="5"/>
      <c r="H56" s="5"/>
      <c r="I56" s="5"/>
      <c r="J56" s="99">
        <f t="shared" si="1"/>
        <v>16.609846153846124</v>
      </c>
    </row>
    <row r="57" spans="1:10" ht="15.6" thickTop="1" thickBot="1" x14ac:dyDescent="0.35">
      <c r="A57" s="66" t="s">
        <v>26</v>
      </c>
      <c r="B57" s="32"/>
      <c r="C57" s="10"/>
      <c r="D57" s="32">
        <v>45.93</v>
      </c>
      <c r="E57" s="32">
        <v>45.95</v>
      </c>
      <c r="F57" s="5">
        <f t="shared" si="2"/>
        <v>2.0000000000003126E-2</v>
      </c>
      <c r="G57" s="5"/>
      <c r="H57" s="5"/>
      <c r="I57" s="5"/>
      <c r="J57" s="99">
        <f t="shared" si="1"/>
        <v>0.30758974358979163</v>
      </c>
    </row>
    <row r="58" spans="1:10" ht="15.6" thickTop="1" thickBot="1" x14ac:dyDescent="0.35">
      <c r="A58" s="66" t="s">
        <v>27</v>
      </c>
      <c r="B58" s="32"/>
      <c r="C58" s="10"/>
      <c r="D58" s="32">
        <v>52.38</v>
      </c>
      <c r="E58" s="32">
        <v>53.54</v>
      </c>
      <c r="F58" s="5">
        <f t="shared" si="2"/>
        <v>1.1599999999999966</v>
      </c>
      <c r="G58" s="5"/>
      <c r="H58" s="5"/>
      <c r="I58" s="5"/>
      <c r="J58" s="99">
        <f t="shared" si="1"/>
        <v>17.840205128205074</v>
      </c>
    </row>
    <row r="59" spans="1:10" ht="15.6" thickTop="1" thickBot="1" x14ac:dyDescent="0.35">
      <c r="A59" s="66" t="s">
        <v>109</v>
      </c>
      <c r="B59" s="32"/>
      <c r="C59" s="10"/>
      <c r="D59" s="32">
        <v>1.93</v>
      </c>
      <c r="E59" s="32">
        <v>1.93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0" ht="15.6" thickTop="1" thickBot="1" x14ac:dyDescent="0.35">
      <c r="A60" s="66" t="s">
        <v>28</v>
      </c>
      <c r="B60" s="32"/>
      <c r="C60" s="10"/>
      <c r="D60" s="32">
        <v>15.74</v>
      </c>
      <c r="E60" s="32">
        <v>15.83</v>
      </c>
      <c r="F60" s="5">
        <f t="shared" si="2"/>
        <v>8.9999999999999858E-2</v>
      </c>
      <c r="G60" s="5"/>
      <c r="H60" s="5"/>
      <c r="I60" s="5"/>
      <c r="J60" s="99">
        <f t="shared" si="1"/>
        <v>1.3841538461538438</v>
      </c>
    </row>
    <row r="61" spans="1:10" ht="15.6" thickTop="1" thickBot="1" x14ac:dyDescent="0.35">
      <c r="A61" s="66" t="s">
        <v>29</v>
      </c>
      <c r="B61" s="32"/>
      <c r="C61" s="10"/>
      <c r="D61" s="32">
        <v>47.5</v>
      </c>
      <c r="E61" s="32">
        <v>48.16</v>
      </c>
      <c r="F61" s="5">
        <f t="shared" si="2"/>
        <v>0.65999999999999659</v>
      </c>
      <c r="G61" s="5"/>
      <c r="H61" s="5"/>
      <c r="I61" s="5"/>
      <c r="J61" s="99">
        <f t="shared" si="1"/>
        <v>10.150461538461485</v>
      </c>
    </row>
    <row r="62" spans="1:10" ht="15.6" thickTop="1" thickBot="1" x14ac:dyDescent="0.35">
      <c r="A62" s="66" t="s">
        <v>30</v>
      </c>
      <c r="B62" s="32"/>
      <c r="C62" s="10"/>
      <c r="D62" s="32">
        <v>1.1000000000000001</v>
      </c>
      <c r="E62" s="32">
        <v>1.1000000000000001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75.13</v>
      </c>
      <c r="E63" s="32">
        <v>76.63</v>
      </c>
      <c r="F63" s="5">
        <f t="shared" si="2"/>
        <v>1.5</v>
      </c>
      <c r="G63" s="5"/>
      <c r="H63" s="5"/>
      <c r="I63" s="5"/>
      <c r="J63" s="99">
        <f t="shared" si="1"/>
        <v>23.069230769230767</v>
      </c>
    </row>
    <row r="64" spans="1:10" ht="15.6" thickTop="1" thickBot="1" x14ac:dyDescent="0.35">
      <c r="A64" s="66" t="s">
        <v>32</v>
      </c>
      <c r="B64" s="32"/>
      <c r="C64" s="10"/>
      <c r="D64" s="32">
        <v>55.89</v>
      </c>
      <c r="E64" s="32">
        <v>56.2</v>
      </c>
      <c r="F64" s="5">
        <f t="shared" si="2"/>
        <v>0.31000000000000227</v>
      </c>
      <c r="G64" s="5"/>
      <c r="H64" s="5"/>
      <c r="I64" s="5"/>
      <c r="J64" s="99">
        <f t="shared" si="1"/>
        <v>4.7676410256410602</v>
      </c>
    </row>
    <row r="65" spans="1:10" ht="15.6" thickTop="1" thickBot="1" x14ac:dyDescent="0.35">
      <c r="A65" s="66" t="s">
        <v>33</v>
      </c>
      <c r="B65" s="32"/>
      <c r="C65" s="10"/>
      <c r="D65" s="32">
        <v>34.69</v>
      </c>
      <c r="E65" s="32">
        <v>35.82</v>
      </c>
      <c r="F65" s="5">
        <f t="shared" si="2"/>
        <v>1.1300000000000026</v>
      </c>
      <c r="G65" s="5"/>
      <c r="H65" s="5"/>
      <c r="I65" s="5"/>
      <c r="J65" s="99">
        <f t="shared" si="1"/>
        <v>17.37882051282055</v>
      </c>
    </row>
    <row r="66" spans="1:10" ht="15.6" thickTop="1" thickBot="1" x14ac:dyDescent="0.35">
      <c r="A66" s="66" t="s">
        <v>34</v>
      </c>
      <c r="B66" s="32"/>
      <c r="C66" s="10"/>
      <c r="D66" s="32">
        <v>41.68</v>
      </c>
      <c r="E66" s="32">
        <v>42.06</v>
      </c>
      <c r="F66" s="5">
        <f t="shared" si="2"/>
        <v>0.38000000000000256</v>
      </c>
      <c r="G66" s="5"/>
      <c r="H66" s="5"/>
      <c r="I66" s="5"/>
      <c r="J66" s="99">
        <f t="shared" si="1"/>
        <v>5.844205128205167</v>
      </c>
    </row>
    <row r="67" spans="1:10" ht="15.6" thickTop="1" thickBot="1" x14ac:dyDescent="0.35">
      <c r="A67" s="66" t="s">
        <v>110</v>
      </c>
      <c r="B67" s="32"/>
      <c r="C67" s="10"/>
      <c r="D67" s="32">
        <v>2.04</v>
      </c>
      <c r="E67" s="32">
        <v>2.09</v>
      </c>
      <c r="F67" s="5">
        <f t="shared" si="2"/>
        <v>4.9999999999999822E-2</v>
      </c>
      <c r="G67" s="5"/>
      <c r="H67" s="5"/>
      <c r="I67" s="5"/>
      <c r="J67" s="99">
        <f t="shared" si="1"/>
        <v>0.76897435897435618</v>
      </c>
    </row>
    <row r="68" spans="1:10" ht="15.6" thickTop="1" thickBot="1" x14ac:dyDescent="0.35">
      <c r="A68" s="66" t="s">
        <v>35</v>
      </c>
      <c r="B68" s="32"/>
      <c r="C68" s="10"/>
      <c r="D68" s="32">
        <v>74.97</v>
      </c>
      <c r="E68" s="32">
        <v>75.48</v>
      </c>
      <c r="F68" s="5">
        <f t="shared" si="2"/>
        <v>0.51000000000000512</v>
      </c>
      <c r="G68" s="5"/>
      <c r="H68" s="5"/>
      <c r="I68" s="5"/>
      <c r="J68" s="99">
        <f t="shared" si="1"/>
        <v>7.8435384615385395</v>
      </c>
    </row>
    <row r="69" spans="1:10" ht="15.6" thickTop="1" thickBot="1" x14ac:dyDescent="0.35">
      <c r="A69" s="66" t="s">
        <v>111</v>
      </c>
      <c r="B69" s="32"/>
      <c r="C69" s="10"/>
      <c r="D69" s="32">
        <v>4.1500000000000004</v>
      </c>
      <c r="E69" s="32">
        <v>4.1500000000000004</v>
      </c>
      <c r="F69" s="5">
        <f t="shared" si="2"/>
        <v>0</v>
      </c>
      <c r="G69" s="5"/>
      <c r="H69" s="5"/>
      <c r="I69" s="5"/>
      <c r="J69" s="99">
        <f t="shared" si="1"/>
        <v>0</v>
      </c>
    </row>
    <row r="70" spans="1:10" ht="15.6" thickTop="1" thickBot="1" x14ac:dyDescent="0.35">
      <c r="A70" s="66" t="s">
        <v>36</v>
      </c>
      <c r="B70" s="32"/>
      <c r="C70" s="10"/>
      <c r="D70" s="32">
        <v>76.88</v>
      </c>
      <c r="E70" s="32">
        <v>78.459999999999994</v>
      </c>
      <c r="F70" s="5">
        <f t="shared" si="2"/>
        <v>1.5799999999999983</v>
      </c>
      <c r="G70" s="5"/>
      <c r="H70" s="5"/>
      <c r="I70" s="5"/>
      <c r="J70" s="99">
        <f t="shared" si="1"/>
        <v>24.299589743589713</v>
      </c>
    </row>
    <row r="71" spans="1:10" ht="15.6" thickTop="1" thickBot="1" x14ac:dyDescent="0.35">
      <c r="A71" s="66" t="s">
        <v>37</v>
      </c>
      <c r="B71" s="32"/>
      <c r="C71" s="10"/>
      <c r="D71" s="32">
        <v>27.87</v>
      </c>
      <c r="E71" s="32">
        <v>28.46</v>
      </c>
      <c r="F71" s="5">
        <f t="shared" si="2"/>
        <v>0.58999999999999986</v>
      </c>
      <c r="G71" s="5"/>
      <c r="H71" s="5"/>
      <c r="I71" s="5"/>
      <c r="J71" s="99">
        <f t="shared" si="1"/>
        <v>9.0738974358974325</v>
      </c>
    </row>
    <row r="72" spans="1:10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1.86</v>
      </c>
      <c r="E75" s="32">
        <v>1.86</v>
      </c>
      <c r="F75" s="5">
        <f t="shared" si="2"/>
        <v>0</v>
      </c>
      <c r="G75" s="5"/>
      <c r="H75" s="5"/>
      <c r="I75" s="5"/>
      <c r="J75" s="99">
        <f t="shared" si="1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32.19</v>
      </c>
      <c r="E76" s="32">
        <v>32.229999999999997</v>
      </c>
      <c r="F76" s="5">
        <f t="shared" si="2"/>
        <v>3.9999999999999147E-2</v>
      </c>
      <c r="G76" s="5"/>
      <c r="H76" s="5"/>
      <c r="I76" s="5"/>
      <c r="J76" s="99">
        <f t="shared" si="1"/>
        <v>0.61517948717947402</v>
      </c>
    </row>
    <row r="77" spans="1:10" ht="15.6" thickTop="1" thickBot="1" x14ac:dyDescent="0.35">
      <c r="A77" s="66" t="s">
        <v>114</v>
      </c>
      <c r="B77" s="32"/>
      <c r="C77" s="10"/>
      <c r="D77" s="32">
        <v>10.98</v>
      </c>
      <c r="E77" s="32">
        <v>10.98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12.35</v>
      </c>
      <c r="E80" s="32">
        <v>12.76</v>
      </c>
      <c r="F80" s="5">
        <f t="shared" si="2"/>
        <v>0.41000000000000014</v>
      </c>
      <c r="G80" s="5"/>
      <c r="H80" s="5"/>
      <c r="I80" s="5"/>
      <c r="J80" s="99">
        <f t="shared" si="1"/>
        <v>6.3055897435897457</v>
      </c>
    </row>
    <row r="81" spans="1:11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2.34</v>
      </c>
      <c r="E82" s="32">
        <v>2.34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662.0923589743586</v>
      </c>
    </row>
    <row r="83" spans="1:11" x14ac:dyDescent="0.3">
      <c r="A83" s="68" t="s">
        <v>43</v>
      </c>
      <c r="B83" s="32"/>
      <c r="C83" s="10"/>
      <c r="D83" s="32">
        <v>443.9</v>
      </c>
      <c r="E83" s="32">
        <v>453.08</v>
      </c>
      <c r="F83" s="5">
        <f t="shared" si="2"/>
        <v>9.1800000000000068</v>
      </c>
      <c r="G83" s="5"/>
      <c r="H83" s="5"/>
      <c r="I83" s="5"/>
      <c r="J83" s="7">
        <f>+F83*H$5</f>
        <v>33.781655172413821</v>
      </c>
    </row>
    <row r="84" spans="1:11" x14ac:dyDescent="0.3">
      <c r="A84" s="68" t="s">
        <v>44</v>
      </c>
      <c r="B84" s="32"/>
      <c r="C84" s="10"/>
      <c r="D84" s="32">
        <v>425.76</v>
      </c>
      <c r="E84" s="32">
        <v>433.01</v>
      </c>
      <c r="F84" s="5">
        <f t="shared" si="2"/>
        <v>7.25</v>
      </c>
      <c r="G84" s="33"/>
      <c r="H84" s="5"/>
      <c r="I84" s="5"/>
      <c r="J84" s="7">
        <f t="shared" ref="J84:J147" si="3">+F84*H$5</f>
        <v>26.679411764705883</v>
      </c>
    </row>
    <row r="85" spans="1:11" x14ac:dyDescent="0.3">
      <c r="A85" s="68" t="s">
        <v>118</v>
      </c>
      <c r="B85" s="32"/>
      <c r="C85" s="10"/>
      <c r="D85" s="32">
        <v>594.91999999999996</v>
      </c>
      <c r="E85" s="32">
        <v>605.20000000000005</v>
      </c>
      <c r="F85" s="5">
        <f t="shared" si="2"/>
        <v>10.280000000000086</v>
      </c>
      <c r="G85" s="33"/>
      <c r="H85" s="5"/>
      <c r="I85" s="5"/>
      <c r="J85" s="7">
        <f t="shared" si="3"/>
        <v>37.829565922921212</v>
      </c>
    </row>
    <row r="86" spans="1:11" x14ac:dyDescent="0.3">
      <c r="A86" s="68" t="s">
        <v>119</v>
      </c>
      <c r="B86" s="32"/>
      <c r="C86" s="10"/>
      <c r="D86" s="32">
        <v>167.86</v>
      </c>
      <c r="E86" s="32">
        <v>167.86</v>
      </c>
      <c r="F86" s="5">
        <f t="shared" si="2"/>
        <v>0</v>
      </c>
      <c r="G86" s="33"/>
      <c r="H86" s="5"/>
      <c r="I86" s="5"/>
      <c r="J86" s="7">
        <f t="shared" si="3"/>
        <v>0</v>
      </c>
    </row>
    <row r="87" spans="1:11" x14ac:dyDescent="0.3">
      <c r="A87" s="68" t="s">
        <v>45</v>
      </c>
      <c r="B87" s="32"/>
      <c r="C87" s="10"/>
      <c r="D87" s="32">
        <v>308.86</v>
      </c>
      <c r="E87" s="32">
        <v>312.62</v>
      </c>
      <c r="F87" s="5">
        <f t="shared" si="2"/>
        <v>3.7599999999999909</v>
      </c>
      <c r="G87" s="33"/>
      <c r="H87" s="5"/>
      <c r="I87" s="5"/>
      <c r="J87" s="7">
        <f t="shared" si="3"/>
        <v>13.836494929006053</v>
      </c>
    </row>
    <row r="88" spans="1:11" x14ac:dyDescent="0.3">
      <c r="A88" s="68" t="s">
        <v>46</v>
      </c>
      <c r="B88" s="32"/>
      <c r="C88" s="10"/>
      <c r="D88" s="32">
        <v>512.49</v>
      </c>
      <c r="E88" s="32">
        <v>517.25</v>
      </c>
      <c r="F88" s="5">
        <f t="shared" si="2"/>
        <v>4.7599999999999909</v>
      </c>
      <c r="G88" s="33"/>
      <c r="H88" s="5"/>
      <c r="I88" s="5"/>
      <c r="J88" s="7">
        <f t="shared" si="3"/>
        <v>17.516413793103414</v>
      </c>
    </row>
    <row r="89" spans="1:11" x14ac:dyDescent="0.3">
      <c r="A89" s="68" t="s">
        <v>47</v>
      </c>
      <c r="B89" s="32"/>
      <c r="C89" s="10"/>
      <c r="D89" s="32">
        <v>220.91</v>
      </c>
      <c r="E89" s="32">
        <v>227.42</v>
      </c>
      <c r="F89" s="5">
        <f t="shared" si="2"/>
        <v>6.5099999999999909</v>
      </c>
      <c r="G89" s="33"/>
      <c r="H89" s="5"/>
      <c r="I89" s="5"/>
      <c r="J89" s="7">
        <f t="shared" si="3"/>
        <v>23.956271805273801</v>
      </c>
    </row>
    <row r="90" spans="1:11" x14ac:dyDescent="0.3">
      <c r="A90" s="68" t="s">
        <v>48</v>
      </c>
      <c r="B90" s="32"/>
      <c r="C90" s="10"/>
      <c r="D90" s="32">
        <v>493.06</v>
      </c>
      <c r="E90" s="32">
        <v>497.93</v>
      </c>
      <c r="F90" s="5">
        <f t="shared" si="2"/>
        <v>4.8700000000000045</v>
      </c>
      <c r="G90" s="33"/>
      <c r="H90" s="5"/>
      <c r="I90" s="5"/>
      <c r="J90" s="7">
        <f t="shared" si="3"/>
        <v>17.921204868154177</v>
      </c>
    </row>
    <row r="91" spans="1:11" x14ac:dyDescent="0.3">
      <c r="A91" s="68" t="s">
        <v>49</v>
      </c>
      <c r="B91" s="32"/>
      <c r="C91" s="10"/>
      <c r="D91" s="32">
        <v>643.95000000000005</v>
      </c>
      <c r="E91" s="32">
        <v>649.47</v>
      </c>
      <c r="F91" s="5">
        <f t="shared" si="2"/>
        <v>5.5199999999999818</v>
      </c>
      <c r="G91" s="33"/>
      <c r="H91" s="5"/>
      <c r="I91" s="5"/>
      <c r="J91" s="7">
        <f t="shared" si="3"/>
        <v>20.313152129817379</v>
      </c>
    </row>
    <row r="92" spans="1:11" x14ac:dyDescent="0.3">
      <c r="A92" s="68" t="s">
        <v>50</v>
      </c>
      <c r="B92" s="32"/>
      <c r="C92" s="10"/>
      <c r="D92" s="32">
        <v>848.25</v>
      </c>
      <c r="E92" s="32">
        <v>858.62</v>
      </c>
      <c r="F92" s="5">
        <f t="shared" si="2"/>
        <v>10.370000000000005</v>
      </c>
      <c r="G92" s="33"/>
      <c r="H92" s="5"/>
      <c r="I92" s="5"/>
      <c r="J92" s="7">
        <f t="shared" si="3"/>
        <v>38.160758620689677</v>
      </c>
    </row>
    <row r="93" spans="1:11" x14ac:dyDescent="0.3">
      <c r="A93" s="68" t="s">
        <v>51</v>
      </c>
      <c r="B93" s="32"/>
      <c r="C93" s="10"/>
      <c r="D93" s="32">
        <v>335.44</v>
      </c>
      <c r="E93" s="32">
        <v>342.28</v>
      </c>
      <c r="F93" s="5">
        <f t="shared" si="2"/>
        <v>6.839999999999975</v>
      </c>
      <c r="G93" s="33"/>
      <c r="H93" s="5"/>
      <c r="I93" s="5"/>
      <c r="J93" s="7">
        <f t="shared" si="3"/>
        <v>25.170645030425874</v>
      </c>
    </row>
    <row r="94" spans="1:11" x14ac:dyDescent="0.3">
      <c r="A94" s="68" t="s">
        <v>52</v>
      </c>
      <c r="B94" s="32"/>
      <c r="C94" s="10"/>
      <c r="D94" s="32">
        <v>253.17</v>
      </c>
      <c r="E94" s="32">
        <v>255.46</v>
      </c>
      <c r="F94" s="5">
        <f t="shared" si="2"/>
        <v>2.2900000000000205</v>
      </c>
      <c r="G94" s="33"/>
      <c r="H94" s="5"/>
      <c r="I94" s="5"/>
      <c r="J94" s="7">
        <f t="shared" si="3"/>
        <v>8.4270141987830378</v>
      </c>
    </row>
    <row r="95" spans="1:11" x14ac:dyDescent="0.3">
      <c r="A95" s="68" t="s">
        <v>120</v>
      </c>
      <c r="B95" s="32"/>
      <c r="C95" s="10"/>
      <c r="D95" s="32">
        <v>1026.54</v>
      </c>
      <c r="E95" s="32">
        <v>1041.58</v>
      </c>
      <c r="F95" s="5">
        <f t="shared" si="2"/>
        <v>15.039999999999964</v>
      </c>
      <c r="G95" s="33"/>
      <c r="H95" s="5"/>
      <c r="I95" s="5"/>
      <c r="J95" s="7">
        <f t="shared" si="3"/>
        <v>55.34597971602421</v>
      </c>
    </row>
    <row r="96" spans="1:11" x14ac:dyDescent="0.3">
      <c r="A96" s="68" t="s">
        <v>53</v>
      </c>
      <c r="B96" s="32"/>
      <c r="C96" s="10"/>
      <c r="D96" s="32">
        <v>429.76</v>
      </c>
      <c r="E96" s="32">
        <v>435.02</v>
      </c>
      <c r="F96" s="5">
        <f t="shared" si="2"/>
        <v>5.2599999999999909</v>
      </c>
      <c r="G96" s="33"/>
      <c r="H96" s="5"/>
      <c r="I96" s="5"/>
      <c r="J96" s="7">
        <f t="shared" si="3"/>
        <v>19.356373225152097</v>
      </c>
    </row>
    <row r="97" spans="1:10" x14ac:dyDescent="0.3">
      <c r="A97" s="68" t="s">
        <v>121</v>
      </c>
      <c r="B97" s="32"/>
      <c r="C97" s="10"/>
      <c r="D97" s="32">
        <v>253.18</v>
      </c>
      <c r="E97" s="32">
        <v>256.77999999999997</v>
      </c>
      <c r="F97" s="5">
        <f t="shared" ref="F97:F151" si="4">+E97-D97</f>
        <v>3.5999999999999659</v>
      </c>
      <c r="G97" s="33"/>
      <c r="H97" s="5"/>
      <c r="I97" s="5"/>
      <c r="J97" s="7">
        <f t="shared" si="3"/>
        <v>13.247707910750382</v>
      </c>
    </row>
    <row r="98" spans="1:10" x14ac:dyDescent="0.3">
      <c r="A98" s="68" t="s">
        <v>54</v>
      </c>
      <c r="B98" s="32"/>
      <c r="C98" s="10"/>
      <c r="D98" s="32">
        <v>252.45</v>
      </c>
      <c r="E98" s="32">
        <v>256.43</v>
      </c>
      <c r="F98" s="5">
        <f t="shared" si="4"/>
        <v>3.9800000000000182</v>
      </c>
      <c r="G98" s="33"/>
      <c r="H98" s="5"/>
      <c r="I98" s="5"/>
      <c r="J98" s="7">
        <f t="shared" si="3"/>
        <v>14.646077079107572</v>
      </c>
    </row>
    <row r="99" spans="1:10" x14ac:dyDescent="0.3">
      <c r="A99" s="68" t="s">
        <v>55</v>
      </c>
      <c r="B99" s="32"/>
      <c r="C99" s="10"/>
      <c r="D99" s="32">
        <v>376.9</v>
      </c>
      <c r="E99" s="32">
        <v>384.13</v>
      </c>
      <c r="F99" s="5">
        <f t="shared" si="4"/>
        <v>7.2300000000000182</v>
      </c>
      <c r="G99" s="33"/>
      <c r="H99" s="5"/>
      <c r="I99" s="5"/>
      <c r="J99" s="7">
        <f t="shared" si="3"/>
        <v>26.605813387424003</v>
      </c>
    </row>
    <row r="100" spans="1:10" x14ac:dyDescent="0.3">
      <c r="A100" s="68" t="s">
        <v>122</v>
      </c>
      <c r="B100" s="32"/>
      <c r="C100" s="10"/>
      <c r="D100" s="32">
        <v>750.48</v>
      </c>
      <c r="E100" s="32">
        <v>770.36</v>
      </c>
      <c r="F100" s="5">
        <f t="shared" si="4"/>
        <v>19.879999999999995</v>
      </c>
      <c r="G100" s="33"/>
      <c r="H100" s="5"/>
      <c r="I100" s="5"/>
      <c r="J100" s="7">
        <f t="shared" si="3"/>
        <v>73.156787018255571</v>
      </c>
    </row>
    <row r="101" spans="1:10" x14ac:dyDescent="0.3">
      <c r="A101" s="68" t="s">
        <v>56</v>
      </c>
      <c r="B101" s="32"/>
      <c r="C101" s="10"/>
      <c r="D101" s="32">
        <v>383.89</v>
      </c>
      <c r="E101" s="32">
        <v>389.12</v>
      </c>
      <c r="F101" s="5">
        <f t="shared" si="4"/>
        <v>5.2300000000000182</v>
      </c>
      <c r="G101" s="33"/>
      <c r="H101" s="5"/>
      <c r="I101" s="5"/>
      <c r="J101" s="7">
        <f t="shared" si="3"/>
        <v>19.245975659229277</v>
      </c>
    </row>
    <row r="102" spans="1:10" x14ac:dyDescent="0.3">
      <c r="A102" s="66" t="s">
        <v>57</v>
      </c>
      <c r="B102" s="32"/>
      <c r="C102" s="10"/>
      <c r="D102" s="32">
        <v>534.62</v>
      </c>
      <c r="E102" s="32">
        <v>540.15</v>
      </c>
      <c r="F102" s="5">
        <f t="shared" si="4"/>
        <v>5.5299999999999727</v>
      </c>
      <c r="G102" s="33"/>
      <c r="H102" s="5"/>
      <c r="I102" s="5"/>
      <c r="J102" s="7">
        <f t="shared" si="3"/>
        <v>20.34995131845832</v>
      </c>
    </row>
    <row r="103" spans="1:10" x14ac:dyDescent="0.3">
      <c r="A103" s="66" t="s">
        <v>58</v>
      </c>
      <c r="B103" s="32"/>
      <c r="C103" s="10"/>
      <c r="D103" s="32">
        <v>7.34</v>
      </c>
      <c r="E103" s="32">
        <v>8.07</v>
      </c>
      <c r="F103" s="5">
        <f t="shared" si="4"/>
        <v>0.73000000000000043</v>
      </c>
      <c r="G103" s="33"/>
      <c r="H103" s="5"/>
      <c r="I103" s="5"/>
      <c r="J103" s="7">
        <f t="shared" si="3"/>
        <v>2.6863407707910767</v>
      </c>
    </row>
    <row r="104" spans="1:10" x14ac:dyDescent="0.3">
      <c r="A104" s="68" t="s">
        <v>59</v>
      </c>
      <c r="B104" s="32"/>
      <c r="C104" s="10"/>
      <c r="D104" s="32">
        <v>1439.37</v>
      </c>
      <c r="E104" s="32">
        <v>1457.12</v>
      </c>
      <c r="F104" s="5">
        <f t="shared" si="4"/>
        <v>17.75</v>
      </c>
      <c r="G104" s="33"/>
      <c r="H104" s="5"/>
      <c r="I104" s="5"/>
      <c r="J104" s="7">
        <f t="shared" si="3"/>
        <v>65.318559837728202</v>
      </c>
    </row>
    <row r="105" spans="1:10" x14ac:dyDescent="0.3">
      <c r="A105" s="68" t="s">
        <v>60</v>
      </c>
      <c r="B105" s="32"/>
      <c r="C105" s="10"/>
      <c r="D105" s="32">
        <v>313.93</v>
      </c>
      <c r="E105" s="32">
        <v>323.31</v>
      </c>
      <c r="F105" s="5">
        <f t="shared" si="4"/>
        <v>9.3799999999999955</v>
      </c>
      <c r="G105" s="33"/>
      <c r="H105" s="5"/>
      <c r="I105" s="5"/>
      <c r="J105" s="7">
        <f t="shared" si="3"/>
        <v>34.517638945233251</v>
      </c>
    </row>
    <row r="106" spans="1:10" x14ac:dyDescent="0.3">
      <c r="A106" s="68" t="s">
        <v>61</v>
      </c>
      <c r="B106" s="32"/>
      <c r="C106" s="10"/>
      <c r="D106" s="32">
        <v>353.96</v>
      </c>
      <c r="E106" s="32">
        <v>363.05</v>
      </c>
      <c r="F106" s="5">
        <f t="shared" si="4"/>
        <v>9.0900000000000318</v>
      </c>
      <c r="G106" s="33"/>
      <c r="H106" s="5"/>
      <c r="I106" s="5"/>
      <c r="J106" s="7">
        <f t="shared" si="3"/>
        <v>33.45046247464515</v>
      </c>
    </row>
    <row r="107" spans="1:10" x14ac:dyDescent="0.3">
      <c r="A107" s="68" t="s">
        <v>62</v>
      </c>
      <c r="B107" s="32"/>
      <c r="C107" s="10"/>
      <c r="D107" s="32">
        <v>994.39</v>
      </c>
      <c r="E107" s="32">
        <v>1011.83</v>
      </c>
      <c r="F107" s="5">
        <f t="shared" si="4"/>
        <v>17.440000000000055</v>
      </c>
      <c r="G107" s="33"/>
      <c r="H107" s="5"/>
      <c r="I107" s="5"/>
      <c r="J107" s="7">
        <f t="shared" si="3"/>
        <v>64.17778498985821</v>
      </c>
    </row>
    <row r="108" spans="1:10" x14ac:dyDescent="0.3">
      <c r="A108" s="68" t="s">
        <v>63</v>
      </c>
      <c r="B108" s="32"/>
      <c r="C108" s="10"/>
      <c r="D108" s="32">
        <v>518.48</v>
      </c>
      <c r="E108" s="32">
        <v>524.29</v>
      </c>
      <c r="F108" s="5">
        <f t="shared" si="4"/>
        <v>5.8099999999999454</v>
      </c>
      <c r="G108" s="33"/>
      <c r="H108" s="5"/>
      <c r="I108" s="5"/>
      <c r="J108" s="7">
        <f t="shared" si="3"/>
        <v>21.38032860040548</v>
      </c>
    </row>
    <row r="109" spans="1:10" x14ac:dyDescent="0.3">
      <c r="A109" s="68" t="s">
        <v>123</v>
      </c>
      <c r="B109" s="32"/>
      <c r="C109" s="10"/>
      <c r="D109" s="32">
        <v>447.01</v>
      </c>
      <c r="E109" s="32">
        <v>459.79</v>
      </c>
      <c r="F109" s="5">
        <f t="shared" si="4"/>
        <v>12.78000000000003</v>
      </c>
      <c r="G109" s="33"/>
      <c r="H109" s="5"/>
      <c r="I109" s="5"/>
      <c r="J109" s="7">
        <f t="shared" si="3"/>
        <v>47.029363083164412</v>
      </c>
    </row>
    <row r="110" spans="1:10" x14ac:dyDescent="0.3">
      <c r="A110" s="68" t="s">
        <v>64</v>
      </c>
      <c r="B110" s="32"/>
      <c r="C110" s="10"/>
      <c r="D110" s="32">
        <v>297.25</v>
      </c>
      <c r="E110" s="32">
        <v>303.64999999999998</v>
      </c>
      <c r="F110" s="5">
        <f t="shared" si="4"/>
        <v>6.3999999999999773</v>
      </c>
      <c r="G110" s="33"/>
      <c r="H110" s="5"/>
      <c r="I110" s="5"/>
      <c r="J110" s="7">
        <f t="shared" si="3"/>
        <v>23.551480730223041</v>
      </c>
    </row>
    <row r="111" spans="1:10" x14ac:dyDescent="0.3">
      <c r="A111" s="68" t="s">
        <v>65</v>
      </c>
      <c r="B111" s="32"/>
      <c r="C111" s="10"/>
      <c r="D111" s="32">
        <v>528.26</v>
      </c>
      <c r="E111" s="32">
        <v>540.41999999999996</v>
      </c>
      <c r="F111" s="5">
        <f t="shared" si="4"/>
        <v>12.159999999999968</v>
      </c>
      <c r="G111" s="33"/>
      <c r="H111" s="5"/>
      <c r="I111" s="5"/>
      <c r="J111" s="7">
        <f t="shared" si="3"/>
        <v>44.747813387423818</v>
      </c>
    </row>
    <row r="112" spans="1:10" x14ac:dyDescent="0.3">
      <c r="A112" s="68" t="s">
        <v>66</v>
      </c>
      <c r="B112" s="32"/>
      <c r="C112" s="10"/>
      <c r="D112" s="32">
        <v>293.51</v>
      </c>
      <c r="E112" s="32">
        <v>304.45999999999998</v>
      </c>
      <c r="F112" s="5">
        <f t="shared" si="4"/>
        <v>10.949999999999989</v>
      </c>
      <c r="G112" s="33"/>
      <c r="H112" s="5"/>
      <c r="I112" s="5"/>
      <c r="J112" s="7">
        <f t="shared" si="3"/>
        <v>40.295111561866086</v>
      </c>
    </row>
    <row r="113" spans="1:10" x14ac:dyDescent="0.3">
      <c r="A113" s="68" t="s">
        <v>124</v>
      </c>
      <c r="B113" s="32"/>
      <c r="C113" s="10"/>
      <c r="D113" s="32">
        <v>133.63999999999999</v>
      </c>
      <c r="E113" s="32">
        <v>135.22</v>
      </c>
      <c r="F113" s="5">
        <f t="shared" si="4"/>
        <v>1.5800000000000125</v>
      </c>
      <c r="G113" s="33"/>
      <c r="H113" s="5"/>
      <c r="I113" s="5"/>
      <c r="J113" s="7">
        <f t="shared" si="3"/>
        <v>5.8142718052738802</v>
      </c>
    </row>
    <row r="114" spans="1:10" x14ac:dyDescent="0.3">
      <c r="A114" s="68" t="s">
        <v>67</v>
      </c>
      <c r="B114" s="32"/>
      <c r="C114" s="10"/>
      <c r="D114" s="32">
        <v>292.76</v>
      </c>
      <c r="E114" s="32">
        <v>299.99</v>
      </c>
      <c r="F114" s="5">
        <f t="shared" si="4"/>
        <v>7.2300000000000182</v>
      </c>
      <c r="G114" s="33"/>
      <c r="H114" s="5"/>
      <c r="I114" s="5"/>
      <c r="J114" s="7">
        <f t="shared" si="3"/>
        <v>26.605813387424003</v>
      </c>
    </row>
    <row r="115" spans="1:10" x14ac:dyDescent="0.3">
      <c r="A115" s="51" t="s">
        <v>68</v>
      </c>
      <c r="B115" s="32"/>
      <c r="C115" s="51"/>
      <c r="D115" s="9">
        <v>483.55</v>
      </c>
      <c r="E115" s="9">
        <v>494.23</v>
      </c>
      <c r="F115" s="5">
        <f t="shared" si="4"/>
        <v>10.680000000000007</v>
      </c>
      <c r="G115" s="33"/>
      <c r="H115" s="5"/>
      <c r="I115" s="5"/>
      <c r="J115" s="7">
        <f t="shared" si="3"/>
        <v>39.301533468559867</v>
      </c>
    </row>
    <row r="116" spans="1:10" x14ac:dyDescent="0.3">
      <c r="A116" s="68" t="s">
        <v>125</v>
      </c>
      <c r="B116" s="32"/>
      <c r="C116" s="10"/>
      <c r="D116" s="32">
        <v>605.49</v>
      </c>
      <c r="E116" s="32">
        <v>615.05999999999995</v>
      </c>
      <c r="F116" s="5">
        <f t="shared" si="4"/>
        <v>9.5699999999999363</v>
      </c>
      <c r="G116" s="33"/>
      <c r="H116" s="5"/>
      <c r="I116" s="5"/>
      <c r="J116" s="7">
        <f t="shared" si="3"/>
        <v>35.216823529411535</v>
      </c>
    </row>
    <row r="117" spans="1:10" x14ac:dyDescent="0.3">
      <c r="A117" s="68" t="s">
        <v>126</v>
      </c>
      <c r="B117" s="9"/>
      <c r="C117" s="10"/>
      <c r="D117" s="32">
        <v>253.49</v>
      </c>
      <c r="E117" s="32">
        <v>262.57</v>
      </c>
      <c r="F117" s="5">
        <f t="shared" si="4"/>
        <v>9.0799999999999841</v>
      </c>
      <c r="G117" s="33"/>
      <c r="H117" s="5"/>
      <c r="I117" s="5"/>
      <c r="J117" s="7">
        <f t="shared" si="3"/>
        <v>33.413663286004002</v>
      </c>
    </row>
    <row r="118" spans="1:10" x14ac:dyDescent="0.3">
      <c r="A118" s="68" t="s">
        <v>69</v>
      </c>
      <c r="B118" s="32"/>
      <c r="C118" s="10"/>
      <c r="D118" s="32">
        <v>248.01</v>
      </c>
      <c r="E118" s="32">
        <v>249.01</v>
      </c>
      <c r="F118" s="5">
        <f t="shared" si="4"/>
        <v>1</v>
      </c>
      <c r="G118" s="33"/>
      <c r="H118" s="5"/>
      <c r="I118" s="5"/>
      <c r="J118" s="7">
        <f t="shared" si="3"/>
        <v>3.6799188640973632</v>
      </c>
    </row>
    <row r="119" spans="1:10" x14ac:dyDescent="0.3">
      <c r="A119" s="68" t="s">
        <v>127</v>
      </c>
      <c r="B119" s="32"/>
      <c r="C119" s="10"/>
      <c r="D119" s="32">
        <v>584.80999999999995</v>
      </c>
      <c r="E119" s="32">
        <v>589.1</v>
      </c>
      <c r="F119" s="5">
        <f t="shared" si="4"/>
        <v>4.2900000000000773</v>
      </c>
      <c r="G119" s="33"/>
      <c r="H119" s="5"/>
      <c r="I119" s="5"/>
      <c r="J119" s="7">
        <f t="shared" si="3"/>
        <v>15.786851926977972</v>
      </c>
    </row>
    <row r="120" spans="1:10" x14ac:dyDescent="0.3">
      <c r="A120" s="68" t="s">
        <v>128</v>
      </c>
      <c r="B120" s="32"/>
      <c r="C120" s="10"/>
      <c r="D120" s="32">
        <v>572.79999999999995</v>
      </c>
      <c r="E120" s="32">
        <v>580.78</v>
      </c>
      <c r="F120" s="5">
        <f t="shared" si="4"/>
        <v>7.9800000000000182</v>
      </c>
      <c r="G120" s="33"/>
      <c r="H120" s="5"/>
      <c r="I120" s="5"/>
      <c r="J120" s="7">
        <f t="shared" si="3"/>
        <v>29.365752535497027</v>
      </c>
    </row>
    <row r="121" spans="1:10" x14ac:dyDescent="0.3">
      <c r="A121" s="68" t="s">
        <v>129</v>
      </c>
      <c r="B121" s="32"/>
      <c r="C121" s="10"/>
      <c r="D121" s="32">
        <v>348.4</v>
      </c>
      <c r="E121" s="32">
        <v>353.53</v>
      </c>
      <c r="F121" s="5">
        <f t="shared" si="4"/>
        <v>5.1299999999999955</v>
      </c>
      <c r="G121" s="33"/>
      <c r="H121" s="5"/>
      <c r="I121" s="5"/>
      <c r="J121" s="7">
        <f t="shared" si="3"/>
        <v>18.877983772819455</v>
      </c>
    </row>
    <row r="122" spans="1:10" x14ac:dyDescent="0.3">
      <c r="A122" s="68" t="s">
        <v>70</v>
      </c>
      <c r="B122" s="32"/>
      <c r="C122" s="10"/>
      <c r="D122" s="32">
        <v>159.01</v>
      </c>
      <c r="E122" s="32">
        <v>159.01</v>
      </c>
      <c r="F122" s="5">
        <f t="shared" si="4"/>
        <v>0</v>
      </c>
      <c r="G122" s="33"/>
      <c r="H122" s="5"/>
      <c r="I122" s="5"/>
      <c r="J122" s="7">
        <f t="shared" si="3"/>
        <v>0</v>
      </c>
    </row>
    <row r="123" spans="1:10" x14ac:dyDescent="0.3">
      <c r="A123" s="68" t="s">
        <v>71</v>
      </c>
      <c r="B123" s="32"/>
      <c r="C123" s="10"/>
      <c r="D123" s="32">
        <v>425.6</v>
      </c>
      <c r="E123" s="32">
        <v>426.91</v>
      </c>
      <c r="F123" s="5">
        <f t="shared" si="4"/>
        <v>1.3100000000000023</v>
      </c>
      <c r="G123" s="33"/>
      <c r="H123" s="5"/>
      <c r="I123" s="5"/>
      <c r="J123" s="7">
        <f t="shared" si="3"/>
        <v>4.8206937119675546</v>
      </c>
    </row>
    <row r="124" spans="1:10" x14ac:dyDescent="0.3">
      <c r="A124" s="68" t="s">
        <v>130</v>
      </c>
      <c r="B124" s="32"/>
      <c r="C124" s="10"/>
      <c r="D124" s="32">
        <v>240.87</v>
      </c>
      <c r="E124" s="32">
        <v>245.19</v>
      </c>
      <c r="F124" s="5">
        <f t="shared" si="4"/>
        <v>4.3199999999999932</v>
      </c>
      <c r="G124" s="33"/>
      <c r="H124" s="5"/>
      <c r="I124" s="5"/>
      <c r="J124" s="7">
        <f t="shared" si="3"/>
        <v>15.897249492900585</v>
      </c>
    </row>
    <row r="125" spans="1:10" x14ac:dyDescent="0.3">
      <c r="A125" s="68" t="s">
        <v>131</v>
      </c>
      <c r="B125" s="32"/>
      <c r="C125" s="10"/>
      <c r="D125" s="32">
        <v>134.16</v>
      </c>
      <c r="E125" s="32">
        <v>138.81</v>
      </c>
      <c r="F125" s="5">
        <f t="shared" si="4"/>
        <v>4.6500000000000057</v>
      </c>
      <c r="G125" s="33"/>
      <c r="H125" s="5"/>
      <c r="I125" s="5"/>
      <c r="J125" s="7">
        <f t="shared" si="3"/>
        <v>17.111622718052761</v>
      </c>
    </row>
    <row r="126" spans="1:10" x14ac:dyDescent="0.3">
      <c r="A126" s="68" t="s">
        <v>72</v>
      </c>
      <c r="B126" s="32"/>
      <c r="C126" s="10"/>
      <c r="D126" s="32">
        <v>169.19</v>
      </c>
      <c r="E126" s="32">
        <v>175.23</v>
      </c>
      <c r="F126" s="5">
        <f t="shared" si="4"/>
        <v>6.039999999999992</v>
      </c>
      <c r="G126" s="33"/>
      <c r="H126" s="5"/>
      <c r="I126" s="5"/>
      <c r="J126" s="7">
        <f t="shared" si="3"/>
        <v>22.226709939148044</v>
      </c>
    </row>
    <row r="127" spans="1:10" x14ac:dyDescent="0.3">
      <c r="A127" s="68" t="s">
        <v>73</v>
      </c>
      <c r="B127" s="32"/>
      <c r="C127" s="10"/>
      <c r="D127" s="32">
        <v>804.75</v>
      </c>
      <c r="E127" s="32">
        <v>815.37</v>
      </c>
      <c r="F127" s="5">
        <f t="shared" si="4"/>
        <v>10.620000000000005</v>
      </c>
      <c r="G127" s="33"/>
      <c r="H127" s="5"/>
      <c r="I127" s="5"/>
      <c r="J127" s="7">
        <f t="shared" si="3"/>
        <v>39.080738336714013</v>
      </c>
    </row>
    <row r="128" spans="1:10" x14ac:dyDescent="0.3">
      <c r="A128" s="68" t="s">
        <v>74</v>
      </c>
      <c r="B128" s="32"/>
      <c r="C128" s="10"/>
      <c r="D128" s="32">
        <v>442.21</v>
      </c>
      <c r="E128" s="32">
        <v>442.21</v>
      </c>
      <c r="F128" s="5">
        <f t="shared" si="4"/>
        <v>0</v>
      </c>
      <c r="G128" s="33"/>
      <c r="H128" s="5"/>
      <c r="I128" s="5"/>
      <c r="J128" s="7">
        <f t="shared" si="3"/>
        <v>0</v>
      </c>
    </row>
    <row r="129" spans="1:10" x14ac:dyDescent="0.3">
      <c r="A129" s="68" t="s">
        <v>132</v>
      </c>
      <c r="B129" s="32"/>
      <c r="C129" s="10"/>
      <c r="D129" s="32">
        <v>134.43</v>
      </c>
      <c r="E129" s="32">
        <v>135.91</v>
      </c>
      <c r="F129" s="5">
        <f t="shared" si="4"/>
        <v>1.4799999999999898</v>
      </c>
      <c r="G129" s="33"/>
      <c r="H129" s="5"/>
      <c r="I129" s="5"/>
      <c r="J129" s="7">
        <f t="shared" si="3"/>
        <v>5.44627991886406</v>
      </c>
    </row>
    <row r="130" spans="1:10" x14ac:dyDescent="0.3">
      <c r="A130" s="68" t="s">
        <v>133</v>
      </c>
      <c r="B130" s="32"/>
      <c r="C130" s="10"/>
      <c r="D130" s="32">
        <v>212.33</v>
      </c>
      <c r="E130" s="32">
        <v>215.73</v>
      </c>
      <c r="F130" s="5">
        <f t="shared" si="4"/>
        <v>3.3999999999999773</v>
      </c>
      <c r="G130" s="33"/>
      <c r="H130" s="5"/>
      <c r="I130" s="5"/>
      <c r="J130" s="7">
        <f t="shared" si="3"/>
        <v>12.511724137930951</v>
      </c>
    </row>
    <row r="131" spans="1:10" x14ac:dyDescent="0.3">
      <c r="A131" s="68" t="s">
        <v>75</v>
      </c>
      <c r="B131" s="32"/>
      <c r="C131" s="10"/>
      <c r="D131" s="32">
        <v>313.44</v>
      </c>
      <c r="E131" s="32">
        <v>315.54000000000002</v>
      </c>
      <c r="F131" s="5">
        <f t="shared" si="4"/>
        <v>2.1000000000000227</v>
      </c>
      <c r="G131" s="33"/>
      <c r="H131" s="5"/>
      <c r="I131" s="5"/>
      <c r="J131" s="7">
        <f t="shared" si="3"/>
        <v>7.7278296146045466</v>
      </c>
    </row>
    <row r="132" spans="1:10" x14ac:dyDescent="0.3">
      <c r="A132" s="68" t="s">
        <v>134</v>
      </c>
      <c r="B132" s="32"/>
      <c r="C132" s="10"/>
      <c r="D132" s="32">
        <v>380.64</v>
      </c>
      <c r="E132" s="32">
        <v>385.91</v>
      </c>
      <c r="F132" s="5">
        <f t="shared" si="4"/>
        <v>5.2700000000000387</v>
      </c>
      <c r="G132" s="33"/>
      <c r="H132" s="5"/>
      <c r="I132" s="5"/>
      <c r="J132" s="7">
        <f t="shared" si="3"/>
        <v>19.393172413793245</v>
      </c>
    </row>
    <row r="133" spans="1:10" x14ac:dyDescent="0.3">
      <c r="A133" s="68" t="s">
        <v>135</v>
      </c>
      <c r="B133" s="32"/>
      <c r="C133" s="10"/>
      <c r="D133" s="32">
        <v>320.23</v>
      </c>
      <c r="E133" s="32">
        <v>323.06</v>
      </c>
      <c r="F133" s="5">
        <f t="shared" si="4"/>
        <v>2.8299999999999841</v>
      </c>
      <c r="G133" s="33"/>
      <c r="H133" s="5"/>
      <c r="I133" s="5"/>
      <c r="J133" s="7">
        <f t="shared" si="3"/>
        <v>10.414170385395479</v>
      </c>
    </row>
    <row r="134" spans="1:10" x14ac:dyDescent="0.3">
      <c r="A134" s="68" t="s">
        <v>76</v>
      </c>
      <c r="B134" s="32"/>
      <c r="C134" s="10"/>
      <c r="D134" s="32">
        <v>104.43</v>
      </c>
      <c r="E134" s="32">
        <v>106.9</v>
      </c>
      <c r="F134" s="5">
        <f t="shared" si="4"/>
        <v>2.4699999999999989</v>
      </c>
      <c r="G134" s="33"/>
      <c r="H134" s="5"/>
      <c r="I134" s="5"/>
      <c r="J134" s="7">
        <f t="shared" si="3"/>
        <v>9.0893995943204828</v>
      </c>
    </row>
    <row r="135" spans="1:10" x14ac:dyDescent="0.3">
      <c r="A135" s="68" t="s">
        <v>136</v>
      </c>
      <c r="B135" s="32"/>
      <c r="C135" s="10"/>
      <c r="D135" s="32">
        <v>643.29999999999995</v>
      </c>
      <c r="E135" s="32">
        <v>652.34</v>
      </c>
      <c r="F135" s="5">
        <f t="shared" si="4"/>
        <v>9.0400000000000773</v>
      </c>
      <c r="G135" s="33"/>
      <c r="H135" s="5"/>
      <c r="I135" s="5"/>
      <c r="J135" s="7">
        <f t="shared" si="3"/>
        <v>33.26646653144045</v>
      </c>
    </row>
    <row r="136" spans="1:10" x14ac:dyDescent="0.3">
      <c r="A136" s="68" t="s">
        <v>137</v>
      </c>
      <c r="B136" s="32"/>
      <c r="C136" s="10"/>
      <c r="D136" s="32">
        <v>238.34</v>
      </c>
      <c r="E136" s="32">
        <v>240.35</v>
      </c>
      <c r="F136" s="5">
        <f t="shared" si="4"/>
        <v>2.0099999999999909</v>
      </c>
      <c r="G136" s="33"/>
      <c r="H136" s="5"/>
      <c r="I136" s="5"/>
      <c r="J136" s="7">
        <f t="shared" si="3"/>
        <v>7.3966369168356669</v>
      </c>
    </row>
    <row r="137" spans="1:10" x14ac:dyDescent="0.3">
      <c r="A137" s="68" t="s">
        <v>77</v>
      </c>
      <c r="B137" s="32"/>
      <c r="C137" s="10"/>
      <c r="D137" s="32">
        <v>389.81</v>
      </c>
      <c r="E137" s="32">
        <v>390.17</v>
      </c>
      <c r="F137" s="5">
        <f t="shared" si="4"/>
        <v>0.36000000000001364</v>
      </c>
      <c r="G137" s="33"/>
      <c r="H137" s="5"/>
      <c r="I137" s="5"/>
      <c r="J137" s="7">
        <f t="shared" si="3"/>
        <v>1.324770791075101</v>
      </c>
    </row>
    <row r="138" spans="1:10" x14ac:dyDescent="0.3">
      <c r="A138" s="68" t="s">
        <v>138</v>
      </c>
      <c r="B138" s="32"/>
      <c r="C138" s="10"/>
      <c r="D138" s="32">
        <v>561.19000000000005</v>
      </c>
      <c r="E138" s="32">
        <v>568.85</v>
      </c>
      <c r="F138" s="5">
        <f t="shared" si="4"/>
        <v>7.6599999999999682</v>
      </c>
      <c r="G138" s="33"/>
      <c r="H138" s="5"/>
      <c r="I138" s="5"/>
      <c r="J138" s="7">
        <f t="shared" si="3"/>
        <v>28.188178498985685</v>
      </c>
    </row>
    <row r="139" spans="1:10" x14ac:dyDescent="0.3">
      <c r="A139" s="68" t="s">
        <v>78</v>
      </c>
      <c r="B139" s="32"/>
      <c r="C139" s="10"/>
      <c r="D139" s="32">
        <v>705.06</v>
      </c>
      <c r="E139" s="32">
        <v>721.04</v>
      </c>
      <c r="F139" s="5">
        <f t="shared" si="4"/>
        <v>15.980000000000018</v>
      </c>
      <c r="G139" s="33"/>
      <c r="H139" s="5"/>
      <c r="I139" s="5"/>
      <c r="J139" s="7">
        <f t="shared" si="3"/>
        <v>58.805103448275929</v>
      </c>
    </row>
    <row r="140" spans="1:10" x14ac:dyDescent="0.3">
      <c r="A140" s="68" t="s">
        <v>79</v>
      </c>
      <c r="B140" s="32"/>
      <c r="C140" s="10"/>
      <c r="D140" s="32">
        <v>274.39</v>
      </c>
      <c r="E140" s="32">
        <v>278.75</v>
      </c>
      <c r="F140" s="5">
        <f t="shared" si="4"/>
        <v>4.3600000000000136</v>
      </c>
      <c r="G140" s="33"/>
      <c r="H140" s="5"/>
      <c r="I140" s="5"/>
      <c r="J140" s="7">
        <f t="shared" si="3"/>
        <v>16.044446247464553</v>
      </c>
    </row>
    <row r="141" spans="1:10" x14ac:dyDescent="0.3">
      <c r="A141" s="68" t="s">
        <v>80</v>
      </c>
      <c r="B141" s="32"/>
      <c r="C141" s="10"/>
      <c r="D141" s="32">
        <v>320.64</v>
      </c>
      <c r="E141" s="32">
        <v>322.43</v>
      </c>
      <c r="F141" s="5">
        <f t="shared" si="4"/>
        <v>1.7900000000000205</v>
      </c>
      <c r="G141" s="33"/>
      <c r="H141" s="5"/>
      <c r="I141" s="5"/>
      <c r="J141" s="7">
        <f t="shared" si="3"/>
        <v>6.5870547667343553</v>
      </c>
    </row>
    <row r="142" spans="1:10" x14ac:dyDescent="0.3">
      <c r="A142" s="68" t="s">
        <v>81</v>
      </c>
      <c r="B142" s="32"/>
      <c r="C142" s="10"/>
      <c r="D142" s="32">
        <v>226.17</v>
      </c>
      <c r="E142" s="32">
        <v>226.17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0" x14ac:dyDescent="0.3">
      <c r="A143" s="68" t="s">
        <v>139</v>
      </c>
      <c r="B143" s="32"/>
      <c r="C143" s="10"/>
      <c r="D143" s="32">
        <v>430.48</v>
      </c>
      <c r="E143" s="32">
        <v>440.71</v>
      </c>
      <c r="F143" s="5">
        <f t="shared" si="4"/>
        <v>10.229999999999961</v>
      </c>
      <c r="G143" s="33"/>
      <c r="H143" s="5"/>
      <c r="I143" s="5"/>
      <c r="J143" s="7">
        <f t="shared" si="3"/>
        <v>37.645569979715887</v>
      </c>
    </row>
    <row r="144" spans="1:10" x14ac:dyDescent="0.3">
      <c r="A144" s="68" t="s">
        <v>82</v>
      </c>
      <c r="B144" s="32"/>
      <c r="C144" s="10"/>
      <c r="D144" s="32">
        <v>345.26</v>
      </c>
      <c r="E144" s="32">
        <v>348.9</v>
      </c>
      <c r="F144" s="5">
        <f t="shared" si="4"/>
        <v>3.6399999999999864</v>
      </c>
      <c r="G144" s="33"/>
      <c r="H144" s="5"/>
      <c r="I144" s="5"/>
      <c r="J144" s="7">
        <f t="shared" si="3"/>
        <v>13.394904665314352</v>
      </c>
    </row>
    <row r="145" spans="1:13" x14ac:dyDescent="0.3">
      <c r="A145" s="68" t="s">
        <v>140</v>
      </c>
      <c r="B145" s="32"/>
      <c r="C145" s="10"/>
      <c r="D145" s="32">
        <v>217.49</v>
      </c>
      <c r="E145" s="32">
        <v>217.96</v>
      </c>
      <c r="F145" s="5">
        <f t="shared" si="4"/>
        <v>0.46999999999999886</v>
      </c>
      <c r="G145" s="33"/>
      <c r="H145" s="5"/>
      <c r="I145" s="5"/>
      <c r="J145" s="7">
        <f t="shared" si="3"/>
        <v>1.7295618661257566</v>
      </c>
    </row>
    <row r="146" spans="1:13" x14ac:dyDescent="0.3">
      <c r="A146" s="68" t="s">
        <v>141</v>
      </c>
      <c r="B146" s="32"/>
      <c r="C146" s="10"/>
      <c r="D146" s="32">
        <v>200.73</v>
      </c>
      <c r="E146" s="32">
        <v>203.16</v>
      </c>
      <c r="F146" s="5">
        <f t="shared" si="4"/>
        <v>2.4300000000000068</v>
      </c>
      <c r="G146" s="33"/>
      <c r="H146" s="5"/>
      <c r="I146" s="5"/>
      <c r="J146" s="7">
        <f t="shared" si="3"/>
        <v>8.942202839756618</v>
      </c>
    </row>
    <row r="147" spans="1:13" x14ac:dyDescent="0.3">
      <c r="A147" s="68" t="s">
        <v>142</v>
      </c>
      <c r="B147" s="32"/>
      <c r="C147" s="10"/>
      <c r="D147" s="32">
        <v>732.3</v>
      </c>
      <c r="E147" s="32">
        <v>739.87</v>
      </c>
      <c r="F147" s="5">
        <f t="shared" si="4"/>
        <v>7.57000000000005</v>
      </c>
      <c r="G147" s="33"/>
      <c r="H147" s="5"/>
      <c r="I147" s="5"/>
      <c r="J147" s="7">
        <f t="shared" si="3"/>
        <v>27.856985801217224</v>
      </c>
    </row>
    <row r="148" spans="1:13" x14ac:dyDescent="0.3">
      <c r="A148" s="68" t="s">
        <v>143</v>
      </c>
      <c r="B148" s="32"/>
      <c r="C148" s="10"/>
      <c r="D148" s="32">
        <v>343.07</v>
      </c>
      <c r="E148" s="32">
        <v>347.42</v>
      </c>
      <c r="F148" s="5">
        <f t="shared" si="4"/>
        <v>4.3500000000000227</v>
      </c>
      <c r="G148" s="33"/>
      <c r="H148" s="5"/>
      <c r="I148" s="5"/>
      <c r="J148" s="7">
        <f t="shared" ref="J148:J151" si="5">+F148*H$5</f>
        <v>16.007647058823615</v>
      </c>
    </row>
    <row r="149" spans="1:13" x14ac:dyDescent="0.3">
      <c r="A149" s="68" t="s">
        <v>83</v>
      </c>
      <c r="B149" s="32"/>
      <c r="C149" s="10"/>
      <c r="D149" s="32">
        <v>306.64</v>
      </c>
      <c r="E149" s="32">
        <v>311.2</v>
      </c>
      <c r="F149" s="5">
        <f t="shared" si="4"/>
        <v>4.5600000000000023</v>
      </c>
      <c r="G149" s="33"/>
      <c r="H149" s="5"/>
      <c r="I149" s="5"/>
      <c r="J149" s="7">
        <f t="shared" si="5"/>
        <v>16.780430020283983</v>
      </c>
    </row>
    <row r="150" spans="1:13" x14ac:dyDescent="0.3">
      <c r="A150" s="68" t="s">
        <v>144</v>
      </c>
      <c r="B150" s="32"/>
      <c r="C150" s="10"/>
      <c r="D150" s="32">
        <v>1578.4</v>
      </c>
      <c r="E150" s="32">
        <v>1603.59</v>
      </c>
      <c r="F150" s="5">
        <f t="shared" si="4"/>
        <v>25.189999999999827</v>
      </c>
      <c r="G150" s="33"/>
      <c r="H150" s="5"/>
      <c r="I150" s="5"/>
      <c r="J150" s="7">
        <f t="shared" si="5"/>
        <v>92.697156186611949</v>
      </c>
    </row>
    <row r="151" spans="1:13" x14ac:dyDescent="0.3">
      <c r="A151" s="68" t="s">
        <v>145</v>
      </c>
      <c r="B151" s="32"/>
      <c r="C151" s="10"/>
      <c r="D151" s="32">
        <v>809.37</v>
      </c>
      <c r="E151" s="32">
        <v>818.75</v>
      </c>
      <c r="F151" s="5">
        <f t="shared" si="4"/>
        <v>9.3799999999999955</v>
      </c>
      <c r="G151" s="33"/>
      <c r="H151" s="5"/>
      <c r="I151" s="5"/>
      <c r="J151" s="7">
        <f t="shared" si="5"/>
        <v>34.517638945233251</v>
      </c>
    </row>
    <row r="152" spans="1:13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2317.7614543090444</v>
      </c>
      <c r="K152" s="56">
        <f>SUM(J83:J151)</f>
        <v>1655.6690953346856</v>
      </c>
      <c r="M152">
        <v>1751</v>
      </c>
    </row>
    <row r="153" spans="1:13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2317.7614543090444</v>
      </c>
      <c r="K153" s="91">
        <f>SUM(K14:K152)</f>
        <v>2317.761454309044</v>
      </c>
    </row>
    <row r="154" spans="1:13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3" x14ac:dyDescent="0.3">
      <c r="A155" s="73" t="s">
        <v>7</v>
      </c>
    </row>
    <row r="156" spans="1:13" x14ac:dyDescent="0.3">
      <c r="A156" s="73" t="s">
        <v>84</v>
      </c>
      <c r="G156" s="74" t="s">
        <v>323</v>
      </c>
    </row>
  </sheetData>
  <mergeCells count="23">
    <mergeCell ref="I27:I31"/>
    <mergeCell ref="B27:C31"/>
    <mergeCell ref="D27:D31"/>
    <mergeCell ref="E27:E31"/>
    <mergeCell ref="F27:F31"/>
    <mergeCell ref="G27:G31"/>
    <mergeCell ref="H27:H31"/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</mergeCells>
  <pageMargins left="0.35" right="0.37" top="0.39" bottom="0.74803149606299213" header="0.31496062992125984" footer="0.31496062992125984"/>
  <pageSetup paperSize="9" scale="85" orientation="portrait" horizontalDpi="0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6"/>
  <sheetViews>
    <sheetView topLeftCell="A147" workbookViewId="0">
      <selection activeCell="A157" sqref="A1:M157"/>
    </sheetView>
  </sheetViews>
  <sheetFormatPr baseColWidth="10" defaultRowHeight="14.4" x14ac:dyDescent="0.3"/>
  <cols>
    <col min="5" max="5" width="13.33203125" customWidth="1"/>
    <col min="9" max="9" width="2.109375" customWidth="1"/>
  </cols>
  <sheetData>
    <row r="1" spans="1:10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462.8</v>
      </c>
      <c r="G2" s="10">
        <v>32</v>
      </c>
      <c r="H2" s="10">
        <f>+F2/G2</f>
        <v>14.4625</v>
      </c>
    </row>
    <row r="3" spans="1:10" x14ac:dyDescent="0.3">
      <c r="D3" s="122" t="s">
        <v>192</v>
      </c>
      <c r="E3" s="122">
        <v>16498</v>
      </c>
      <c r="F3" s="155">
        <v>11</v>
      </c>
      <c r="G3" s="10">
        <v>3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 t="s">
        <v>322</v>
      </c>
      <c r="F4" s="10">
        <v>1797</v>
      </c>
      <c r="G4" s="10">
        <v>487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51" t="s">
        <v>220</v>
      </c>
      <c r="F5" s="122">
        <f>+F4+F3</f>
        <v>1808</v>
      </c>
      <c r="G5" s="122">
        <f>+G4+G3</f>
        <v>490</v>
      </c>
      <c r="H5" s="10">
        <f>+F5/G5</f>
        <v>3.6897959183673468</v>
      </c>
    </row>
    <row r="6" spans="1:10" x14ac:dyDescent="0.3">
      <c r="A6" s="15" t="s">
        <v>325</v>
      </c>
      <c r="B6" s="15"/>
      <c r="C6" s="15"/>
      <c r="D6" s="15"/>
      <c r="E6" s="15"/>
      <c r="F6" s="15">
        <f>+F2+F3+F4</f>
        <v>2270.8000000000002</v>
      </c>
      <c r="G6" s="15">
        <f>+G2+G3+G4</f>
        <v>522</v>
      </c>
      <c r="J6" s="138" t="s">
        <v>189</v>
      </c>
    </row>
    <row r="7" spans="1:10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14.4625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3.6897959183673468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4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7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26.177125000000032</v>
      </c>
      <c r="H14" s="98"/>
      <c r="I14" s="98"/>
      <c r="J14" s="99">
        <v>5</v>
      </c>
    </row>
    <row r="15" spans="1:10" ht="15.6" thickTop="1" thickBot="1" x14ac:dyDescent="0.35">
      <c r="A15" s="104" t="s">
        <v>9</v>
      </c>
      <c r="B15" s="146" t="s">
        <v>214</v>
      </c>
      <c r="C15" s="157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13</v>
      </c>
    </row>
    <row r="16" spans="1:10" ht="15.6" thickTop="1" thickBot="1" x14ac:dyDescent="0.35">
      <c r="A16" s="104" t="s">
        <v>13</v>
      </c>
      <c r="B16" s="146" t="s">
        <v>215</v>
      </c>
      <c r="C16" s="157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9</v>
      </c>
    </row>
    <row r="17" spans="1:12" ht="15.6" thickTop="1" thickBot="1" x14ac:dyDescent="0.35">
      <c r="A17" s="103" t="s">
        <v>86</v>
      </c>
      <c r="B17" s="209" t="s">
        <v>212</v>
      </c>
      <c r="C17" s="210"/>
      <c r="D17" s="220">
        <v>289.07</v>
      </c>
      <c r="E17" s="220">
        <v>290.88</v>
      </c>
      <c r="F17" s="220">
        <f>+E17-D17</f>
        <v>1.8100000000000023</v>
      </c>
      <c r="G17" s="221"/>
      <c r="H17" s="102"/>
      <c r="I17" s="102"/>
      <c r="J17" s="99">
        <v>9</v>
      </c>
    </row>
    <row r="18" spans="1:12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8</v>
      </c>
    </row>
    <row r="19" spans="1:12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10</v>
      </c>
    </row>
    <row r="20" spans="1:12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10</v>
      </c>
    </row>
    <row r="21" spans="1:12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5</v>
      </c>
    </row>
    <row r="22" spans="1:12" ht="15.6" thickTop="1" thickBot="1" x14ac:dyDescent="0.35">
      <c r="A22" s="92" t="s">
        <v>87</v>
      </c>
      <c r="B22" s="204" t="s">
        <v>210</v>
      </c>
      <c r="C22" s="205"/>
      <c r="D22" s="94">
        <v>32.729999999999997</v>
      </c>
      <c r="E22" s="94">
        <v>33.25</v>
      </c>
      <c r="F22" s="98">
        <f t="shared" ref="F22:F27" si="0">+E22-D22</f>
        <v>0.52000000000000313</v>
      </c>
      <c r="G22" s="95">
        <f>+F22*H2</f>
        <v>7.5205000000000455</v>
      </c>
      <c r="H22" s="95"/>
      <c r="I22" s="95"/>
      <c r="J22" s="99">
        <v>9</v>
      </c>
    </row>
    <row r="23" spans="1:12" ht="15.6" thickTop="1" thickBot="1" x14ac:dyDescent="0.35">
      <c r="A23" s="92" t="s">
        <v>88</v>
      </c>
      <c r="B23" s="206" t="s">
        <v>210</v>
      </c>
      <c r="C23" s="207"/>
      <c r="D23" s="94">
        <v>82.42</v>
      </c>
      <c r="E23" s="94">
        <v>83.01</v>
      </c>
      <c r="F23" s="98">
        <f t="shared" si="0"/>
        <v>0.59000000000000341</v>
      </c>
      <c r="G23" s="95">
        <f>+F23*H2</f>
        <v>8.5328750000000504</v>
      </c>
      <c r="H23" s="95"/>
      <c r="I23" s="95"/>
      <c r="J23" s="99">
        <v>10</v>
      </c>
    </row>
    <row r="24" spans="1:12" ht="15.6" thickTop="1" thickBot="1" x14ac:dyDescent="0.35">
      <c r="A24" s="93" t="s">
        <v>10</v>
      </c>
      <c r="B24" s="206" t="s">
        <v>210</v>
      </c>
      <c r="C24" s="207"/>
      <c r="D24" s="94">
        <v>26.23</v>
      </c>
      <c r="E24" s="94">
        <v>26.48</v>
      </c>
      <c r="F24" s="98">
        <f t="shared" si="0"/>
        <v>0.25</v>
      </c>
      <c r="G24" s="95">
        <f>+F24*H2</f>
        <v>3.6156250000000001</v>
      </c>
      <c r="H24" s="95"/>
      <c r="I24" s="95"/>
      <c r="J24" s="99">
        <v>7</v>
      </c>
    </row>
    <row r="25" spans="1:12" ht="15.6" thickTop="1" thickBot="1" x14ac:dyDescent="0.35">
      <c r="A25" s="93" t="s">
        <v>149</v>
      </c>
      <c r="B25" s="206" t="s">
        <v>210</v>
      </c>
      <c r="C25" s="207"/>
      <c r="D25" s="94">
        <v>137.97</v>
      </c>
      <c r="E25" s="94">
        <v>143.18</v>
      </c>
      <c r="F25" s="98">
        <f t="shared" si="0"/>
        <v>5.210000000000008</v>
      </c>
      <c r="G25" s="95">
        <f>+F25*H2</f>
        <v>75.349625000000117</v>
      </c>
      <c r="H25" s="95"/>
      <c r="I25" s="95"/>
      <c r="J25" s="99">
        <v>75</v>
      </c>
    </row>
    <row r="26" spans="1:12" ht="15.6" thickTop="1" thickBot="1" x14ac:dyDescent="0.35">
      <c r="A26" s="93" t="s">
        <v>16</v>
      </c>
      <c r="B26" s="206" t="s">
        <v>210</v>
      </c>
      <c r="C26" s="207"/>
      <c r="D26" s="96">
        <v>70.36</v>
      </c>
      <c r="E26" s="96">
        <v>70.36</v>
      </c>
      <c r="F26" s="98">
        <f t="shared" si="0"/>
        <v>0</v>
      </c>
      <c r="G26" s="95">
        <f>+F26*H2</f>
        <v>0</v>
      </c>
      <c r="H26" s="96"/>
      <c r="I26" s="96"/>
      <c r="J26" s="99">
        <v>2</v>
      </c>
      <c r="L26">
        <v>27</v>
      </c>
    </row>
    <row r="27" spans="1:12" ht="15.6" thickTop="1" thickBot="1" x14ac:dyDescent="0.35">
      <c r="A27" s="67" t="s">
        <v>90</v>
      </c>
      <c r="B27" s="230" t="s">
        <v>211</v>
      </c>
      <c r="C27" s="231"/>
      <c r="D27" s="227">
        <v>274.07</v>
      </c>
      <c r="E27" s="227">
        <v>276.45999999999998</v>
      </c>
      <c r="F27" s="220">
        <f t="shared" si="0"/>
        <v>2.3899999999999864</v>
      </c>
      <c r="G27" s="223">
        <f>+F27*H2</f>
        <v>34.565374999999804</v>
      </c>
      <c r="H27" s="223"/>
      <c r="I27" s="223"/>
      <c r="J27" s="99">
        <v>10</v>
      </c>
    </row>
    <row r="28" spans="1:12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5</v>
      </c>
    </row>
    <row r="29" spans="1:12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10</v>
      </c>
    </row>
    <row r="30" spans="1:12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10</v>
      </c>
    </row>
    <row r="31" spans="1:12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10</v>
      </c>
    </row>
    <row r="32" spans="1:12" ht="15.6" thickTop="1" thickBot="1" x14ac:dyDescent="0.35">
      <c r="A32" s="66" t="s">
        <v>92</v>
      </c>
      <c r="B32" s="6"/>
      <c r="C32" s="6"/>
      <c r="D32" s="6">
        <v>93.39</v>
      </c>
      <c r="E32" s="6">
        <v>96.43</v>
      </c>
      <c r="F32" s="5">
        <f>+E32-D32</f>
        <v>3.0400000000000063</v>
      </c>
      <c r="G32" s="5"/>
      <c r="H32" s="5"/>
      <c r="I32" s="5"/>
      <c r="J32" s="99">
        <f t="shared" ref="J32:J82" si="1">+F32*H$2</f>
        <v>43.966000000000093</v>
      </c>
    </row>
    <row r="33" spans="1:10" ht="15.6" thickTop="1" thickBot="1" x14ac:dyDescent="0.35">
      <c r="A33" s="66" t="s">
        <v>93</v>
      </c>
      <c r="B33" s="6"/>
      <c r="C33" s="6"/>
      <c r="D33" s="6">
        <v>45.19</v>
      </c>
      <c r="E33" s="6">
        <v>45.84</v>
      </c>
      <c r="F33" s="5">
        <f t="shared" ref="F33:F96" si="2">+E33-D33</f>
        <v>0.65000000000000568</v>
      </c>
      <c r="G33" s="5"/>
      <c r="H33" s="5"/>
      <c r="I33" s="5"/>
      <c r="J33" s="99">
        <f t="shared" si="1"/>
        <v>9.4006250000000833</v>
      </c>
    </row>
    <row r="34" spans="1:10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0" ht="15.6" thickTop="1" thickBot="1" x14ac:dyDescent="0.35">
      <c r="A35" s="66" t="s">
        <v>95</v>
      </c>
      <c r="B35" s="32"/>
      <c r="C35" s="6"/>
      <c r="D35" s="32">
        <v>34.979999999999997</v>
      </c>
      <c r="E35" s="32">
        <v>36.19</v>
      </c>
      <c r="F35" s="5">
        <f t="shared" si="2"/>
        <v>1.2100000000000009</v>
      </c>
      <c r="G35" s="5"/>
      <c r="H35" s="5"/>
      <c r="I35" s="5"/>
      <c r="J35" s="99">
        <f t="shared" si="1"/>
        <v>17.499625000000012</v>
      </c>
    </row>
    <row r="36" spans="1:10" ht="15.6" thickTop="1" thickBot="1" x14ac:dyDescent="0.35">
      <c r="A36" s="66" t="s">
        <v>96</v>
      </c>
      <c r="B36" s="32"/>
      <c r="C36" s="6"/>
      <c r="D36" s="32">
        <v>10.01</v>
      </c>
      <c r="E36" s="32">
        <v>10.3</v>
      </c>
      <c r="F36" s="5">
        <f t="shared" si="2"/>
        <v>0.29000000000000092</v>
      </c>
      <c r="G36" s="5"/>
      <c r="H36" s="5"/>
      <c r="I36" s="5"/>
      <c r="J36" s="99">
        <f t="shared" si="1"/>
        <v>4.1941250000000139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34.53</v>
      </c>
      <c r="E38" s="32">
        <v>34.979999999999997</v>
      </c>
      <c r="F38" s="5">
        <f t="shared" si="2"/>
        <v>0.44999999999999574</v>
      </c>
      <c r="G38" s="5"/>
      <c r="H38" s="5"/>
      <c r="I38" s="5"/>
      <c r="J38" s="99">
        <f t="shared" si="1"/>
        <v>6.5081249999999384</v>
      </c>
    </row>
    <row r="39" spans="1:10" ht="15.6" thickTop="1" thickBot="1" x14ac:dyDescent="0.35">
      <c r="A39" s="66" t="s">
        <v>99</v>
      </c>
      <c r="B39" s="32"/>
      <c r="C39" s="6"/>
      <c r="D39" s="32">
        <v>49.23</v>
      </c>
      <c r="E39" s="32">
        <v>49.69</v>
      </c>
      <c r="F39" s="5">
        <f t="shared" si="2"/>
        <v>0.46000000000000085</v>
      </c>
      <c r="G39" s="5"/>
      <c r="H39" s="5"/>
      <c r="I39" s="5"/>
      <c r="J39" s="99">
        <f t="shared" si="1"/>
        <v>6.6527500000000126</v>
      </c>
    </row>
    <row r="40" spans="1:10" ht="15.6" thickTop="1" thickBot="1" x14ac:dyDescent="0.35">
      <c r="A40" s="66" t="s">
        <v>100</v>
      </c>
      <c r="B40" s="32"/>
      <c r="C40" s="6"/>
      <c r="D40" s="32">
        <v>15.38</v>
      </c>
      <c r="E40" s="32">
        <v>15.38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5.89</v>
      </c>
      <c r="E41" s="32">
        <v>7.33</v>
      </c>
      <c r="F41" s="5">
        <f t="shared" si="2"/>
        <v>1.4400000000000004</v>
      </c>
      <c r="G41" s="5"/>
      <c r="H41" s="5"/>
      <c r="I41" s="5"/>
      <c r="J41" s="99">
        <f t="shared" si="1"/>
        <v>20.826000000000008</v>
      </c>
    </row>
    <row r="42" spans="1:10" ht="15.6" thickTop="1" thickBot="1" x14ac:dyDescent="0.35">
      <c r="A42" s="66" t="s">
        <v>102</v>
      </c>
      <c r="B42" s="32"/>
      <c r="C42" s="6"/>
      <c r="D42" s="32">
        <v>5.0999999999999996</v>
      </c>
      <c r="E42" s="32">
        <v>5.0999999999999996</v>
      </c>
      <c r="F42" s="5">
        <f t="shared" si="2"/>
        <v>0</v>
      </c>
      <c r="G42" s="5"/>
      <c r="H42" s="5"/>
      <c r="I42" s="5"/>
      <c r="J42" s="99">
        <f t="shared" si="1"/>
        <v>0</v>
      </c>
    </row>
    <row r="43" spans="1:10" ht="15.6" thickTop="1" thickBot="1" x14ac:dyDescent="0.35">
      <c r="A43" s="66" t="s">
        <v>103</v>
      </c>
      <c r="B43" s="32"/>
      <c r="C43" s="6"/>
      <c r="D43" s="32">
        <v>36.99</v>
      </c>
      <c r="E43" s="32">
        <v>37.090000000000003</v>
      </c>
      <c r="F43" s="5">
        <f t="shared" si="2"/>
        <v>0.10000000000000142</v>
      </c>
      <c r="G43" s="5"/>
      <c r="H43" s="5"/>
      <c r="I43" s="5"/>
      <c r="J43" s="99">
        <f t="shared" si="1"/>
        <v>1.4462500000000207</v>
      </c>
    </row>
    <row r="44" spans="1:10" ht="15.6" thickTop="1" thickBot="1" x14ac:dyDescent="0.35">
      <c r="A44" s="66" t="s">
        <v>104</v>
      </c>
      <c r="B44" s="32"/>
      <c r="C44" s="10"/>
      <c r="D44" s="32">
        <v>61.26</v>
      </c>
      <c r="E44" s="32">
        <v>61.26</v>
      </c>
      <c r="F44" s="5">
        <f t="shared" si="2"/>
        <v>0</v>
      </c>
      <c r="G44" s="5"/>
      <c r="H44" s="5"/>
      <c r="I44" s="5"/>
      <c r="J44" s="99">
        <f t="shared" si="1"/>
        <v>0</v>
      </c>
    </row>
    <row r="45" spans="1:10" ht="15.6" thickTop="1" thickBot="1" x14ac:dyDescent="0.35">
      <c r="A45" s="66" t="s">
        <v>105</v>
      </c>
      <c r="B45" s="32"/>
      <c r="C45" s="10"/>
      <c r="D45" s="32">
        <v>166.67</v>
      </c>
      <c r="E45" s="32">
        <v>170.91</v>
      </c>
      <c r="F45" s="5">
        <f>+E45-D45</f>
        <v>4.2400000000000091</v>
      </c>
      <c r="G45" s="5"/>
      <c r="H45" s="5"/>
      <c r="I45" s="5"/>
      <c r="J45" s="99">
        <f t="shared" si="1"/>
        <v>61.321000000000133</v>
      </c>
    </row>
    <row r="46" spans="1:10" ht="15.6" thickTop="1" thickBot="1" x14ac:dyDescent="0.35">
      <c r="A46" s="66" t="s">
        <v>106</v>
      </c>
      <c r="B46" s="32"/>
      <c r="C46" s="10"/>
      <c r="D46" s="32">
        <v>103.55</v>
      </c>
      <c r="E46" s="32">
        <v>104.03</v>
      </c>
      <c r="F46" s="5">
        <f t="shared" si="2"/>
        <v>0.48000000000000398</v>
      </c>
      <c r="G46" s="5"/>
      <c r="H46" s="5"/>
      <c r="I46" s="5"/>
      <c r="J46" s="99">
        <f t="shared" si="1"/>
        <v>6.9420000000000579</v>
      </c>
    </row>
    <row r="47" spans="1:10" ht="15.6" thickTop="1" thickBot="1" x14ac:dyDescent="0.35">
      <c r="A47" s="66" t="s">
        <v>18</v>
      </c>
      <c r="B47" s="32"/>
      <c r="C47" s="10"/>
      <c r="D47" s="32">
        <v>2.97</v>
      </c>
      <c r="E47" s="32">
        <v>3.02</v>
      </c>
      <c r="F47" s="5">
        <f t="shared" si="2"/>
        <v>4.9999999999999822E-2</v>
      </c>
      <c r="G47" s="5"/>
      <c r="H47" s="5"/>
      <c r="I47" s="5"/>
      <c r="J47" s="99">
        <f t="shared" si="1"/>
        <v>0.72312499999999746</v>
      </c>
    </row>
    <row r="48" spans="1:10" ht="15.6" thickTop="1" thickBot="1" x14ac:dyDescent="0.35">
      <c r="A48" s="66" t="s">
        <v>19</v>
      </c>
      <c r="B48" s="32"/>
      <c r="C48" s="10"/>
      <c r="D48" s="32">
        <v>98.71</v>
      </c>
      <c r="E48" s="32">
        <v>98.92</v>
      </c>
      <c r="F48" s="5">
        <f t="shared" si="2"/>
        <v>0.21000000000000796</v>
      </c>
      <c r="G48" s="5"/>
      <c r="H48" s="5"/>
      <c r="I48" s="5"/>
      <c r="J48" s="99">
        <f t="shared" si="1"/>
        <v>3.0371250000001151</v>
      </c>
    </row>
    <row r="49" spans="1:10" ht="15.6" thickTop="1" thickBot="1" x14ac:dyDescent="0.35">
      <c r="A49" s="66" t="s">
        <v>107</v>
      </c>
      <c r="B49" s="32"/>
      <c r="C49" s="10"/>
      <c r="D49" s="32">
        <v>118.02</v>
      </c>
      <c r="E49" s="32">
        <v>119.86</v>
      </c>
      <c r="F49" s="5">
        <f t="shared" si="2"/>
        <v>1.8400000000000034</v>
      </c>
      <c r="G49" s="5"/>
      <c r="H49" s="5"/>
      <c r="I49" s="5"/>
      <c r="J49" s="99">
        <f t="shared" si="1"/>
        <v>26.61100000000005</v>
      </c>
    </row>
    <row r="50" spans="1:10" ht="15.6" thickTop="1" thickBot="1" x14ac:dyDescent="0.35">
      <c r="A50" s="66" t="s">
        <v>108</v>
      </c>
      <c r="B50" s="32"/>
      <c r="C50" s="10"/>
      <c r="D50" s="32">
        <v>18.809999999999999</v>
      </c>
      <c r="E50" s="32">
        <v>19.2</v>
      </c>
      <c r="F50" s="5">
        <f t="shared" si="2"/>
        <v>0.39000000000000057</v>
      </c>
      <c r="G50" s="5"/>
      <c r="H50" s="5"/>
      <c r="I50" s="5"/>
      <c r="J50" s="99">
        <f t="shared" si="1"/>
        <v>5.6403750000000086</v>
      </c>
    </row>
    <row r="51" spans="1:10" ht="15.6" thickTop="1" thickBot="1" x14ac:dyDescent="0.35">
      <c r="A51" s="66" t="s">
        <v>20</v>
      </c>
      <c r="B51" s="32"/>
      <c r="C51" s="10"/>
      <c r="D51" s="32">
        <v>77.8</v>
      </c>
      <c r="E51" s="32">
        <v>78.760000000000005</v>
      </c>
      <c r="F51" s="5">
        <f t="shared" si="2"/>
        <v>0.96000000000000796</v>
      </c>
      <c r="G51" s="5"/>
      <c r="H51" s="5"/>
      <c r="I51" s="5"/>
      <c r="J51" s="99">
        <f t="shared" si="1"/>
        <v>13.884000000000116</v>
      </c>
    </row>
    <row r="52" spans="1:10" ht="15.6" thickTop="1" thickBot="1" x14ac:dyDescent="0.35">
      <c r="A52" s="66" t="s">
        <v>21</v>
      </c>
      <c r="B52" s="32"/>
      <c r="C52" s="10"/>
      <c r="D52" s="32">
        <v>20.81</v>
      </c>
      <c r="E52" s="32">
        <v>21</v>
      </c>
      <c r="F52" s="5">
        <f t="shared" si="2"/>
        <v>0.19000000000000128</v>
      </c>
      <c r="G52" s="5"/>
      <c r="H52" s="5"/>
      <c r="I52" s="5"/>
      <c r="J52" s="99">
        <f t="shared" si="1"/>
        <v>2.7478750000000187</v>
      </c>
    </row>
    <row r="53" spans="1:10" ht="15.6" thickTop="1" thickBot="1" x14ac:dyDescent="0.35">
      <c r="A53" s="66" t="s">
        <v>22</v>
      </c>
      <c r="B53" s="32"/>
      <c r="C53" s="10"/>
      <c r="D53" s="32">
        <v>121.93</v>
      </c>
      <c r="E53" s="32">
        <v>123.52</v>
      </c>
      <c r="F53" s="5">
        <f t="shared" si="2"/>
        <v>1.5899999999999892</v>
      </c>
      <c r="G53" s="5"/>
      <c r="H53" s="5"/>
      <c r="I53" s="5"/>
      <c r="J53" s="99">
        <f t="shared" si="1"/>
        <v>22.995374999999843</v>
      </c>
    </row>
    <row r="54" spans="1:10" ht="15.6" thickTop="1" thickBot="1" x14ac:dyDescent="0.35">
      <c r="A54" s="66" t="s">
        <v>23</v>
      </c>
      <c r="B54" s="32"/>
      <c r="C54" s="10"/>
      <c r="D54" s="32">
        <v>29.22</v>
      </c>
      <c r="E54" s="32">
        <v>29.68</v>
      </c>
      <c r="F54" s="5">
        <f t="shared" si="2"/>
        <v>0.46000000000000085</v>
      </c>
      <c r="G54" s="5"/>
      <c r="H54" s="5"/>
      <c r="I54" s="5"/>
      <c r="J54" s="99">
        <f t="shared" si="1"/>
        <v>6.6527500000000126</v>
      </c>
    </row>
    <row r="55" spans="1:10" ht="15.6" thickTop="1" thickBot="1" x14ac:dyDescent="0.35">
      <c r="A55" s="66" t="s">
        <v>24</v>
      </c>
      <c r="B55" s="32"/>
      <c r="C55" s="10"/>
      <c r="D55" s="32">
        <v>26.93</v>
      </c>
      <c r="E55" s="32">
        <v>27.58</v>
      </c>
      <c r="F55" s="5">
        <f t="shared" si="2"/>
        <v>0.64999999999999858</v>
      </c>
      <c r="G55" s="5"/>
      <c r="H55" s="5"/>
      <c r="I55" s="5"/>
      <c r="J55" s="99">
        <f t="shared" si="1"/>
        <v>9.4006249999999802</v>
      </c>
    </row>
    <row r="56" spans="1:10" ht="15.6" thickTop="1" thickBot="1" x14ac:dyDescent="0.35">
      <c r="A56" s="66" t="s">
        <v>25</v>
      </c>
      <c r="B56" s="32"/>
      <c r="C56" s="10"/>
      <c r="D56" s="32">
        <v>19.97</v>
      </c>
      <c r="E56" s="32">
        <v>20.86</v>
      </c>
      <c r="F56" s="5">
        <f t="shared" si="2"/>
        <v>0.89000000000000057</v>
      </c>
      <c r="G56" s="5"/>
      <c r="H56" s="5"/>
      <c r="I56" s="5"/>
      <c r="J56" s="99">
        <f t="shared" si="1"/>
        <v>12.871625000000009</v>
      </c>
    </row>
    <row r="57" spans="1:10" ht="15.6" thickTop="1" thickBot="1" x14ac:dyDescent="0.35">
      <c r="A57" s="66" t="s">
        <v>26</v>
      </c>
      <c r="B57" s="32"/>
      <c r="C57" s="10"/>
      <c r="D57" s="32">
        <v>45.95</v>
      </c>
      <c r="E57" s="32">
        <v>46.62</v>
      </c>
      <c r="F57" s="5">
        <f t="shared" si="2"/>
        <v>0.6699999999999946</v>
      </c>
      <c r="G57" s="5"/>
      <c r="H57" s="5"/>
      <c r="I57" s="5"/>
      <c r="J57" s="99">
        <f t="shared" si="1"/>
        <v>9.6898749999999225</v>
      </c>
    </row>
    <row r="58" spans="1:10" ht="15.6" thickTop="1" thickBot="1" x14ac:dyDescent="0.35">
      <c r="A58" s="66" t="s">
        <v>27</v>
      </c>
      <c r="B58" s="32"/>
      <c r="C58" s="10"/>
      <c r="D58" s="32">
        <v>53.54</v>
      </c>
      <c r="E58" s="32">
        <v>54.78</v>
      </c>
      <c r="F58" s="5">
        <f t="shared" si="2"/>
        <v>1.240000000000002</v>
      </c>
      <c r="G58" s="5"/>
      <c r="H58" s="5"/>
      <c r="I58" s="5"/>
      <c r="J58" s="99">
        <f t="shared" si="1"/>
        <v>17.933500000000031</v>
      </c>
    </row>
    <row r="59" spans="1:10" ht="15.6" thickTop="1" thickBot="1" x14ac:dyDescent="0.35">
      <c r="A59" s="66" t="s">
        <v>109</v>
      </c>
      <c r="B59" s="32"/>
      <c r="C59" s="10"/>
      <c r="D59" s="32">
        <v>1.93</v>
      </c>
      <c r="E59" s="32">
        <v>1.93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0" ht="15.6" thickTop="1" thickBot="1" x14ac:dyDescent="0.35">
      <c r="A60" s="66" t="s">
        <v>28</v>
      </c>
      <c r="B60" s="32"/>
      <c r="C60" s="10"/>
      <c r="D60" s="32">
        <v>15.83</v>
      </c>
      <c r="E60" s="32">
        <v>15.88</v>
      </c>
      <c r="F60" s="5">
        <f t="shared" si="2"/>
        <v>5.0000000000000711E-2</v>
      </c>
      <c r="G60" s="5"/>
      <c r="H60" s="5"/>
      <c r="I60" s="5"/>
      <c r="J60" s="99">
        <f t="shared" si="1"/>
        <v>0.72312500000001034</v>
      </c>
    </row>
    <row r="61" spans="1:10" ht="15.6" thickTop="1" thickBot="1" x14ac:dyDescent="0.35">
      <c r="A61" s="66" t="s">
        <v>29</v>
      </c>
      <c r="B61" s="32"/>
      <c r="C61" s="10"/>
      <c r="D61" s="32">
        <v>48.16</v>
      </c>
      <c r="E61" s="32">
        <v>48.84</v>
      </c>
      <c r="F61" s="5">
        <f t="shared" si="2"/>
        <v>0.68000000000000682</v>
      </c>
      <c r="G61" s="5"/>
      <c r="H61" s="5"/>
      <c r="I61" s="5"/>
      <c r="J61" s="99">
        <f t="shared" si="1"/>
        <v>9.8345000000000997</v>
      </c>
    </row>
    <row r="62" spans="1:10" ht="15.6" thickTop="1" thickBot="1" x14ac:dyDescent="0.35">
      <c r="A62" s="66" t="s">
        <v>30</v>
      </c>
      <c r="B62" s="32"/>
      <c r="C62" s="10"/>
      <c r="D62" s="32">
        <v>1.1000000000000001</v>
      </c>
      <c r="E62" s="32">
        <v>1.1000000000000001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76.63</v>
      </c>
      <c r="E63" s="32">
        <v>78.17</v>
      </c>
      <c r="F63" s="5">
        <f t="shared" si="2"/>
        <v>1.5400000000000063</v>
      </c>
      <c r="G63" s="5"/>
      <c r="H63" s="5"/>
      <c r="I63" s="5"/>
      <c r="J63" s="99">
        <f t="shared" si="1"/>
        <v>22.272250000000092</v>
      </c>
    </row>
    <row r="64" spans="1:10" ht="15.6" thickTop="1" thickBot="1" x14ac:dyDescent="0.35">
      <c r="A64" s="66" t="s">
        <v>32</v>
      </c>
      <c r="B64" s="32"/>
      <c r="C64" s="10"/>
      <c r="D64" s="32">
        <v>56.2</v>
      </c>
      <c r="E64" s="32">
        <v>56.8</v>
      </c>
      <c r="F64" s="5">
        <f t="shared" si="2"/>
        <v>0.59999999999999432</v>
      </c>
      <c r="G64" s="5"/>
      <c r="H64" s="5"/>
      <c r="I64" s="5"/>
      <c r="J64" s="99">
        <f t="shared" si="1"/>
        <v>8.6774999999999185</v>
      </c>
    </row>
    <row r="65" spans="1:10" ht="15.6" thickTop="1" thickBot="1" x14ac:dyDescent="0.35">
      <c r="A65" s="66" t="s">
        <v>33</v>
      </c>
      <c r="B65" s="32"/>
      <c r="C65" s="10"/>
      <c r="D65" s="32">
        <v>35.82</v>
      </c>
      <c r="E65" s="32">
        <v>36.409999999999997</v>
      </c>
      <c r="F65" s="5">
        <f t="shared" si="2"/>
        <v>0.58999999999999631</v>
      </c>
      <c r="G65" s="5"/>
      <c r="H65" s="5"/>
      <c r="I65" s="5"/>
      <c r="J65" s="99">
        <f t="shared" si="1"/>
        <v>8.5328749999999474</v>
      </c>
    </row>
    <row r="66" spans="1:10" ht="15.6" thickTop="1" thickBot="1" x14ac:dyDescent="0.35">
      <c r="A66" s="66" t="s">
        <v>34</v>
      </c>
      <c r="B66" s="32"/>
      <c r="C66" s="10"/>
      <c r="D66" s="32">
        <v>42.06</v>
      </c>
      <c r="E66" s="32">
        <v>42.37</v>
      </c>
      <c r="F66" s="5">
        <f t="shared" si="2"/>
        <v>0.30999999999999517</v>
      </c>
      <c r="G66" s="5"/>
      <c r="H66" s="5"/>
      <c r="I66" s="5"/>
      <c r="J66" s="99">
        <f t="shared" si="1"/>
        <v>4.4833749999999304</v>
      </c>
    </row>
    <row r="67" spans="1:10" ht="15.6" thickTop="1" thickBot="1" x14ac:dyDescent="0.35">
      <c r="A67" s="66" t="s">
        <v>110</v>
      </c>
      <c r="B67" s="32"/>
      <c r="C67" s="10"/>
      <c r="D67" s="32">
        <v>2.09</v>
      </c>
      <c r="E67" s="32">
        <v>3.61</v>
      </c>
      <c r="F67" s="5">
        <f t="shared" si="2"/>
        <v>1.52</v>
      </c>
      <c r="G67" s="5"/>
      <c r="H67" s="5"/>
      <c r="I67" s="5"/>
      <c r="J67" s="99">
        <f t="shared" si="1"/>
        <v>21.983000000000001</v>
      </c>
    </row>
    <row r="68" spans="1:10" ht="15.6" thickTop="1" thickBot="1" x14ac:dyDescent="0.35">
      <c r="A68" s="66" t="s">
        <v>35</v>
      </c>
      <c r="B68" s="32"/>
      <c r="C68" s="10"/>
      <c r="D68" s="32">
        <v>75.48</v>
      </c>
      <c r="E68" s="32">
        <v>76.03</v>
      </c>
      <c r="F68" s="5">
        <f t="shared" si="2"/>
        <v>0.54999999999999716</v>
      </c>
      <c r="G68" s="5"/>
      <c r="H68" s="5"/>
      <c r="I68" s="5"/>
      <c r="J68" s="99">
        <f t="shared" si="1"/>
        <v>7.9543749999999589</v>
      </c>
    </row>
    <row r="69" spans="1:10" ht="15.6" thickTop="1" thickBot="1" x14ac:dyDescent="0.35">
      <c r="A69" s="66" t="s">
        <v>111</v>
      </c>
      <c r="B69" s="32"/>
      <c r="C69" s="10"/>
      <c r="D69" s="32">
        <v>4.1500000000000004</v>
      </c>
      <c r="E69" s="32">
        <v>4.22</v>
      </c>
      <c r="F69" s="5">
        <f t="shared" si="2"/>
        <v>6.9999999999999396E-2</v>
      </c>
      <c r="G69" s="5"/>
      <c r="H69" s="5"/>
      <c r="I69" s="5"/>
      <c r="J69" s="99">
        <f t="shared" si="1"/>
        <v>1.0123749999999914</v>
      </c>
    </row>
    <row r="70" spans="1:10" ht="15.6" thickTop="1" thickBot="1" x14ac:dyDescent="0.35">
      <c r="A70" s="66" t="s">
        <v>36</v>
      </c>
      <c r="B70" s="32"/>
      <c r="C70" s="10"/>
      <c r="D70" s="32">
        <v>78.459999999999994</v>
      </c>
      <c r="E70" s="32">
        <v>80.260000000000005</v>
      </c>
      <c r="F70" s="5">
        <f t="shared" si="2"/>
        <v>1.8000000000000114</v>
      </c>
      <c r="G70" s="5"/>
      <c r="H70" s="5"/>
      <c r="I70" s="5"/>
      <c r="J70" s="99">
        <f t="shared" si="1"/>
        <v>26.032500000000166</v>
      </c>
    </row>
    <row r="71" spans="1:10" ht="15.6" thickTop="1" thickBot="1" x14ac:dyDescent="0.35">
      <c r="A71" s="66" t="s">
        <v>37</v>
      </c>
      <c r="B71" s="32"/>
      <c r="C71" s="10"/>
      <c r="D71" s="32">
        <v>28.46</v>
      </c>
      <c r="E71" s="32">
        <v>28.96</v>
      </c>
      <c r="F71" s="5">
        <f t="shared" si="2"/>
        <v>0.5</v>
      </c>
      <c r="G71" s="5"/>
      <c r="H71" s="5"/>
      <c r="I71" s="5"/>
      <c r="J71" s="99">
        <f t="shared" si="1"/>
        <v>7.2312500000000002</v>
      </c>
    </row>
    <row r="72" spans="1:10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1.86</v>
      </c>
      <c r="E75" s="32">
        <v>2.2999999999999998</v>
      </c>
      <c r="F75" s="5">
        <f t="shared" si="2"/>
        <v>0.43999999999999972</v>
      </c>
      <c r="G75" s="5"/>
      <c r="H75" s="5"/>
      <c r="I75" s="5"/>
      <c r="J75" s="99">
        <f t="shared" si="1"/>
        <v>6.3634999999999966</v>
      </c>
    </row>
    <row r="76" spans="1:10" ht="15.6" thickTop="1" thickBot="1" x14ac:dyDescent="0.35">
      <c r="A76" s="66" t="s">
        <v>113</v>
      </c>
      <c r="B76" s="32"/>
      <c r="C76" s="10"/>
      <c r="D76" s="32">
        <v>32.229999999999997</v>
      </c>
      <c r="E76" s="32">
        <v>32.35</v>
      </c>
      <c r="F76" s="5">
        <f t="shared" si="2"/>
        <v>0.12000000000000455</v>
      </c>
      <c r="G76" s="5"/>
      <c r="H76" s="5"/>
      <c r="I76" s="5"/>
      <c r="J76" s="99">
        <f t="shared" si="1"/>
        <v>1.7355000000000658</v>
      </c>
    </row>
    <row r="77" spans="1:10" ht="15.6" thickTop="1" thickBot="1" x14ac:dyDescent="0.35">
      <c r="A77" s="66" t="s">
        <v>114</v>
      </c>
      <c r="B77" s="32"/>
      <c r="C77" s="10"/>
      <c r="D77" s="32">
        <v>10.98</v>
      </c>
      <c r="E77" s="32">
        <v>10.98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12.76</v>
      </c>
      <c r="E80" s="32">
        <v>13.04</v>
      </c>
      <c r="F80" s="5">
        <f t="shared" si="2"/>
        <v>0.27999999999999936</v>
      </c>
      <c r="G80" s="5"/>
      <c r="H80" s="5"/>
      <c r="I80" s="5"/>
      <c r="J80" s="99">
        <f t="shared" si="1"/>
        <v>4.0494999999999912</v>
      </c>
    </row>
    <row r="81" spans="1:11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2.34</v>
      </c>
      <c r="E82" s="32">
        <v>2.34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658.82937500000071</v>
      </c>
    </row>
    <row r="83" spans="1:11" x14ac:dyDescent="0.3">
      <c r="A83" s="68" t="s">
        <v>43</v>
      </c>
      <c r="B83" s="32"/>
      <c r="C83" s="10"/>
      <c r="D83" s="32">
        <v>453.08</v>
      </c>
      <c r="E83" s="32">
        <v>461.35</v>
      </c>
      <c r="F83" s="5">
        <f t="shared" si="2"/>
        <v>8.2700000000000387</v>
      </c>
      <c r="G83" s="5"/>
      <c r="H83" s="5"/>
      <c r="I83" s="5"/>
      <c r="J83" s="7">
        <f>+F83*H$5</f>
        <v>30.5146122448981</v>
      </c>
    </row>
    <row r="84" spans="1:11" x14ac:dyDescent="0.3">
      <c r="A84" s="68" t="s">
        <v>44</v>
      </c>
      <c r="B84" s="32"/>
      <c r="C84" s="10"/>
      <c r="D84" s="32">
        <v>433.01</v>
      </c>
      <c r="E84" s="32">
        <v>439.46</v>
      </c>
      <c r="F84" s="5">
        <f t="shared" si="2"/>
        <v>6.4499999999999886</v>
      </c>
      <c r="G84" s="33"/>
      <c r="H84" s="5"/>
      <c r="I84" s="5"/>
      <c r="J84" s="7">
        <f t="shared" ref="J84:J147" si="3">+F84*H$5</f>
        <v>23.799183673469344</v>
      </c>
    </row>
    <row r="85" spans="1:11" x14ac:dyDescent="0.3">
      <c r="A85" s="68" t="s">
        <v>118</v>
      </c>
      <c r="B85" s="32"/>
      <c r="C85" s="10"/>
      <c r="D85" s="32">
        <v>605.20000000000005</v>
      </c>
      <c r="E85" s="32">
        <v>614.58000000000004</v>
      </c>
      <c r="F85" s="5">
        <f t="shared" si="2"/>
        <v>9.3799999999999955</v>
      </c>
      <c r="G85" s="33"/>
      <c r="H85" s="5"/>
      <c r="I85" s="5"/>
      <c r="J85" s="7">
        <f t="shared" si="3"/>
        <v>34.610285714285695</v>
      </c>
    </row>
    <row r="86" spans="1:11" x14ac:dyDescent="0.3">
      <c r="A86" s="68" t="s">
        <v>119</v>
      </c>
      <c r="B86" s="32"/>
      <c r="C86" s="10"/>
      <c r="D86" s="32">
        <v>167.86</v>
      </c>
      <c r="E86" s="32">
        <v>167.86</v>
      </c>
      <c r="F86" s="5">
        <f t="shared" si="2"/>
        <v>0</v>
      </c>
      <c r="G86" s="33"/>
      <c r="H86" s="5"/>
      <c r="I86" s="5"/>
      <c r="J86" s="7">
        <f t="shared" si="3"/>
        <v>0</v>
      </c>
    </row>
    <row r="87" spans="1:11" x14ac:dyDescent="0.3">
      <c r="A87" s="68" t="s">
        <v>45</v>
      </c>
      <c r="B87" s="32"/>
      <c r="C87" s="10"/>
      <c r="D87" s="32">
        <v>312.62</v>
      </c>
      <c r="E87" s="32">
        <v>315.92</v>
      </c>
      <c r="F87" s="5">
        <f t="shared" si="2"/>
        <v>3.3000000000000114</v>
      </c>
      <c r="G87" s="33"/>
      <c r="H87" s="5"/>
      <c r="I87" s="5"/>
      <c r="J87" s="7">
        <f t="shared" si="3"/>
        <v>12.176326530612286</v>
      </c>
    </row>
    <row r="88" spans="1:11" x14ac:dyDescent="0.3">
      <c r="A88" s="68" t="s">
        <v>46</v>
      </c>
      <c r="B88" s="32"/>
      <c r="C88" s="10"/>
      <c r="D88" s="32">
        <v>517.25</v>
      </c>
      <c r="E88" s="32">
        <v>521.03</v>
      </c>
      <c r="F88" s="5">
        <f t="shared" si="2"/>
        <v>3.7799999999999727</v>
      </c>
      <c r="G88" s="33"/>
      <c r="H88" s="5"/>
      <c r="I88" s="5"/>
      <c r="J88" s="7">
        <f t="shared" si="3"/>
        <v>13.947428571428469</v>
      </c>
    </row>
    <row r="89" spans="1:11" x14ac:dyDescent="0.3">
      <c r="A89" s="68" t="s">
        <v>47</v>
      </c>
      <c r="B89" s="32"/>
      <c r="C89" s="10"/>
      <c r="D89" s="32">
        <v>227.42</v>
      </c>
      <c r="E89" s="32">
        <v>232.33</v>
      </c>
      <c r="F89" s="5">
        <f t="shared" si="2"/>
        <v>4.910000000000025</v>
      </c>
      <c r="G89" s="33"/>
      <c r="H89" s="5"/>
      <c r="I89" s="5"/>
      <c r="J89" s="7">
        <f t="shared" si="3"/>
        <v>18.116897959183763</v>
      </c>
    </row>
    <row r="90" spans="1:11" x14ac:dyDescent="0.3">
      <c r="A90" s="68" t="s">
        <v>48</v>
      </c>
      <c r="B90" s="32"/>
      <c r="C90" s="10"/>
      <c r="D90" s="32">
        <v>497.93</v>
      </c>
      <c r="E90" s="32">
        <v>501.74</v>
      </c>
      <c r="F90" s="5">
        <f t="shared" si="2"/>
        <v>3.8100000000000023</v>
      </c>
      <c r="G90" s="33"/>
      <c r="H90" s="5"/>
      <c r="I90" s="5"/>
      <c r="J90" s="7">
        <f t="shared" si="3"/>
        <v>14.058122448979599</v>
      </c>
    </row>
    <row r="91" spans="1:11" x14ac:dyDescent="0.3">
      <c r="A91" s="68" t="s">
        <v>49</v>
      </c>
      <c r="B91" s="32"/>
      <c r="C91" s="10"/>
      <c r="D91" s="32">
        <v>649.47</v>
      </c>
      <c r="E91" s="32">
        <v>654.03</v>
      </c>
      <c r="F91" s="5">
        <f t="shared" si="2"/>
        <v>4.5599999999999454</v>
      </c>
      <c r="G91" s="33"/>
      <c r="H91" s="5"/>
      <c r="I91" s="5"/>
      <c r="J91" s="7">
        <f t="shared" si="3"/>
        <v>16.8254693877549</v>
      </c>
    </row>
    <row r="92" spans="1:11" x14ac:dyDescent="0.3">
      <c r="A92" s="68" t="s">
        <v>50</v>
      </c>
      <c r="B92" s="32"/>
      <c r="C92" s="10"/>
      <c r="D92" s="32">
        <v>858.62</v>
      </c>
      <c r="E92" s="32">
        <v>869.17</v>
      </c>
      <c r="F92" s="5">
        <f t="shared" si="2"/>
        <v>10.549999999999955</v>
      </c>
      <c r="G92" s="33"/>
      <c r="H92" s="5"/>
      <c r="I92" s="5"/>
      <c r="J92" s="7">
        <f t="shared" si="3"/>
        <v>38.927346938775344</v>
      </c>
    </row>
    <row r="93" spans="1:11" x14ac:dyDescent="0.3">
      <c r="A93" s="68" t="s">
        <v>51</v>
      </c>
      <c r="B93" s="32"/>
      <c r="C93" s="10"/>
      <c r="D93" s="32">
        <v>342.28</v>
      </c>
      <c r="E93" s="32">
        <v>348.84</v>
      </c>
      <c r="F93" s="5">
        <f t="shared" si="2"/>
        <v>6.5600000000000023</v>
      </c>
      <c r="G93" s="33"/>
      <c r="H93" s="5"/>
      <c r="I93" s="5"/>
      <c r="J93" s="7">
        <f t="shared" si="3"/>
        <v>24.205061224489803</v>
      </c>
    </row>
    <row r="94" spans="1:11" x14ac:dyDescent="0.3">
      <c r="A94" s="68" t="s">
        <v>52</v>
      </c>
      <c r="B94" s="32"/>
      <c r="C94" s="10"/>
      <c r="D94" s="32">
        <v>255.46</v>
      </c>
      <c r="E94" s="32">
        <v>258.10000000000002</v>
      </c>
      <c r="F94" s="5">
        <f t="shared" si="2"/>
        <v>2.6400000000000148</v>
      </c>
      <c r="G94" s="33"/>
      <c r="H94" s="5"/>
      <c r="I94" s="5"/>
      <c r="J94" s="7">
        <f t="shared" si="3"/>
        <v>9.7410612244898491</v>
      </c>
    </row>
    <row r="95" spans="1:11" x14ac:dyDescent="0.3">
      <c r="A95" s="68" t="s">
        <v>120</v>
      </c>
      <c r="B95" s="32"/>
      <c r="C95" s="10"/>
      <c r="D95" s="32">
        <v>1041.58</v>
      </c>
      <c r="E95" s="32">
        <v>1056.18</v>
      </c>
      <c r="F95" s="5">
        <f t="shared" si="2"/>
        <v>14.600000000000136</v>
      </c>
      <c r="G95" s="33"/>
      <c r="H95" s="5"/>
      <c r="I95" s="5"/>
      <c r="J95" s="7">
        <f t="shared" si="3"/>
        <v>53.871020408163766</v>
      </c>
    </row>
    <row r="96" spans="1:11" x14ac:dyDescent="0.3">
      <c r="A96" s="68" t="s">
        <v>53</v>
      </c>
      <c r="B96" s="32"/>
      <c r="C96" s="10"/>
      <c r="D96" s="32">
        <v>435.02</v>
      </c>
      <c r="E96" s="32">
        <v>440.88</v>
      </c>
      <c r="F96" s="5">
        <f t="shared" si="2"/>
        <v>5.8600000000000136</v>
      </c>
      <c r="G96" s="33"/>
      <c r="H96" s="5"/>
      <c r="I96" s="5"/>
      <c r="J96" s="7">
        <f t="shared" si="3"/>
        <v>21.622204081632702</v>
      </c>
    </row>
    <row r="97" spans="1:10" x14ac:dyDescent="0.3">
      <c r="A97" s="68" t="s">
        <v>121</v>
      </c>
      <c r="B97" s="32"/>
      <c r="C97" s="10"/>
      <c r="D97" s="32">
        <v>256.77999999999997</v>
      </c>
      <c r="E97" s="32">
        <v>259.19</v>
      </c>
      <c r="F97" s="5">
        <f t="shared" ref="F97:F151" si="4">+E97-D97</f>
        <v>2.410000000000025</v>
      </c>
      <c r="G97" s="33"/>
      <c r="H97" s="5"/>
      <c r="I97" s="5"/>
      <c r="J97" s="7">
        <f t="shared" si="3"/>
        <v>8.8924081632653973</v>
      </c>
    </row>
    <row r="98" spans="1:10" x14ac:dyDescent="0.3">
      <c r="A98" s="68" t="s">
        <v>54</v>
      </c>
      <c r="B98" s="32"/>
      <c r="C98" s="10"/>
      <c r="D98" s="32">
        <v>256.43</v>
      </c>
      <c r="E98" s="32">
        <v>259.06</v>
      </c>
      <c r="F98" s="5">
        <f t="shared" si="4"/>
        <v>2.6299999999999955</v>
      </c>
      <c r="G98" s="33"/>
      <c r="H98" s="5"/>
      <c r="I98" s="5"/>
      <c r="J98" s="7">
        <f t="shared" si="3"/>
        <v>9.7041632653061054</v>
      </c>
    </row>
    <row r="99" spans="1:10" x14ac:dyDescent="0.3">
      <c r="A99" s="68" t="s">
        <v>55</v>
      </c>
      <c r="B99" s="32"/>
      <c r="C99" s="10"/>
      <c r="D99" s="32">
        <v>384.13</v>
      </c>
      <c r="E99" s="32">
        <v>391.62</v>
      </c>
      <c r="F99" s="5">
        <f t="shared" si="4"/>
        <v>7.4900000000000091</v>
      </c>
      <c r="G99" s="33"/>
      <c r="H99" s="5"/>
      <c r="I99" s="5"/>
      <c r="J99" s="7">
        <f t="shared" si="3"/>
        <v>27.636571428571461</v>
      </c>
    </row>
    <row r="100" spans="1:10" x14ac:dyDescent="0.3">
      <c r="A100" s="68" t="s">
        <v>122</v>
      </c>
      <c r="B100" s="32"/>
      <c r="C100" s="10"/>
      <c r="D100" s="32">
        <v>770.36</v>
      </c>
      <c r="E100" s="32">
        <v>791.42</v>
      </c>
      <c r="F100" s="5">
        <f t="shared" si="4"/>
        <v>21.059999999999945</v>
      </c>
      <c r="G100" s="33"/>
      <c r="H100" s="5"/>
      <c r="I100" s="5"/>
      <c r="J100" s="7">
        <f t="shared" si="3"/>
        <v>77.707102040816125</v>
      </c>
    </row>
    <row r="101" spans="1:10" x14ac:dyDescent="0.3">
      <c r="A101" s="68" t="s">
        <v>56</v>
      </c>
      <c r="B101" s="32"/>
      <c r="C101" s="10"/>
      <c r="D101" s="32">
        <v>389.12</v>
      </c>
      <c r="E101" s="32">
        <v>393.81</v>
      </c>
      <c r="F101" s="5">
        <f t="shared" si="4"/>
        <v>4.6899999999999977</v>
      </c>
      <c r="G101" s="33"/>
      <c r="H101" s="5"/>
      <c r="I101" s="5"/>
      <c r="J101" s="7">
        <f t="shared" si="3"/>
        <v>17.305142857142847</v>
      </c>
    </row>
    <row r="102" spans="1:10" x14ac:dyDescent="0.3">
      <c r="A102" s="66" t="s">
        <v>57</v>
      </c>
      <c r="B102" s="32"/>
      <c r="C102" s="10"/>
      <c r="D102" s="32">
        <v>540.15</v>
      </c>
      <c r="E102" s="32">
        <v>545.78</v>
      </c>
      <c r="F102" s="5">
        <f t="shared" si="4"/>
        <v>5.6299999999999955</v>
      </c>
      <c r="G102" s="33"/>
      <c r="H102" s="5"/>
      <c r="I102" s="5"/>
      <c r="J102" s="7">
        <f t="shared" si="3"/>
        <v>20.773551020408146</v>
      </c>
    </row>
    <row r="103" spans="1:10" x14ac:dyDescent="0.3">
      <c r="A103" s="66" t="s">
        <v>58</v>
      </c>
      <c r="B103" s="32"/>
      <c r="C103" s="10"/>
      <c r="D103" s="32">
        <v>8.07</v>
      </c>
      <c r="E103" s="32">
        <v>8.4</v>
      </c>
      <c r="F103" s="5">
        <f t="shared" si="4"/>
        <v>0.33000000000000007</v>
      </c>
      <c r="G103" s="33"/>
      <c r="H103" s="5"/>
      <c r="I103" s="5"/>
      <c r="J103" s="7">
        <f t="shared" si="3"/>
        <v>1.2176326530612247</v>
      </c>
    </row>
    <row r="104" spans="1:10" x14ac:dyDescent="0.3">
      <c r="A104" s="68" t="s">
        <v>59</v>
      </c>
      <c r="B104" s="32"/>
      <c r="C104" s="10"/>
      <c r="D104" s="32">
        <v>1457.12</v>
      </c>
      <c r="E104" s="32">
        <v>1475.64</v>
      </c>
      <c r="F104" s="5">
        <f t="shared" si="4"/>
        <v>18.520000000000209</v>
      </c>
      <c r="G104" s="33"/>
      <c r="H104" s="5"/>
      <c r="I104" s="5"/>
      <c r="J104" s="7">
        <f t="shared" si="3"/>
        <v>68.335020408164027</v>
      </c>
    </row>
    <row r="105" spans="1:10" x14ac:dyDescent="0.3">
      <c r="A105" s="68" t="s">
        <v>60</v>
      </c>
      <c r="B105" s="32"/>
      <c r="C105" s="10"/>
      <c r="D105" s="32">
        <v>323.31</v>
      </c>
      <c r="E105" s="32">
        <v>331.04</v>
      </c>
      <c r="F105" s="5">
        <f t="shared" si="4"/>
        <v>7.7300000000000182</v>
      </c>
      <c r="G105" s="33"/>
      <c r="H105" s="5"/>
      <c r="I105" s="5"/>
      <c r="J105" s="7">
        <f t="shared" si="3"/>
        <v>28.522122448979658</v>
      </c>
    </row>
    <row r="106" spans="1:10" x14ac:dyDescent="0.3">
      <c r="A106" s="68" t="s">
        <v>61</v>
      </c>
      <c r="B106" s="32"/>
      <c r="C106" s="10"/>
      <c r="D106" s="32">
        <v>363.05</v>
      </c>
      <c r="E106" s="32">
        <v>373.13</v>
      </c>
      <c r="F106" s="5">
        <f t="shared" si="4"/>
        <v>10.079999999999984</v>
      </c>
      <c r="G106" s="33"/>
      <c r="H106" s="5"/>
      <c r="I106" s="5"/>
      <c r="J106" s="7">
        <f t="shared" si="3"/>
        <v>37.193142857142796</v>
      </c>
    </row>
    <row r="107" spans="1:10" x14ac:dyDescent="0.3">
      <c r="A107" s="68" t="s">
        <v>62</v>
      </c>
      <c r="B107" s="32"/>
      <c r="C107" s="10"/>
      <c r="D107" s="32">
        <v>1011.83</v>
      </c>
      <c r="E107" s="32">
        <v>1027.44</v>
      </c>
      <c r="F107" s="5">
        <f t="shared" si="4"/>
        <v>15.610000000000014</v>
      </c>
      <c r="G107" s="33"/>
      <c r="H107" s="5"/>
      <c r="I107" s="5"/>
      <c r="J107" s="7">
        <f t="shared" si="3"/>
        <v>57.597714285714332</v>
      </c>
    </row>
    <row r="108" spans="1:10" x14ac:dyDescent="0.3">
      <c r="A108" s="68" t="s">
        <v>63</v>
      </c>
      <c r="B108" s="32"/>
      <c r="C108" s="10"/>
      <c r="D108" s="32">
        <v>524.29</v>
      </c>
      <c r="E108" s="32">
        <v>530.67999999999995</v>
      </c>
      <c r="F108" s="5">
        <f t="shared" si="4"/>
        <v>6.3899999999999864</v>
      </c>
      <c r="G108" s="33"/>
      <c r="H108" s="5"/>
      <c r="I108" s="5"/>
      <c r="J108" s="7">
        <f t="shared" si="3"/>
        <v>23.577795918367297</v>
      </c>
    </row>
    <row r="109" spans="1:10" x14ac:dyDescent="0.3">
      <c r="A109" s="68" t="s">
        <v>123</v>
      </c>
      <c r="B109" s="32"/>
      <c r="C109" s="10"/>
      <c r="D109" s="32">
        <v>459.79</v>
      </c>
      <c r="E109" s="32">
        <v>472.25</v>
      </c>
      <c r="F109" s="5">
        <f t="shared" si="4"/>
        <v>12.45999999999998</v>
      </c>
      <c r="G109" s="33"/>
      <c r="H109" s="5"/>
      <c r="I109" s="5"/>
      <c r="J109" s="7">
        <f t="shared" si="3"/>
        <v>45.974857142857068</v>
      </c>
    </row>
    <row r="110" spans="1:10" x14ac:dyDescent="0.3">
      <c r="A110" s="68" t="s">
        <v>64</v>
      </c>
      <c r="B110" s="32"/>
      <c r="C110" s="10"/>
      <c r="D110" s="32">
        <v>303.64999999999998</v>
      </c>
      <c r="E110" s="32">
        <v>307.85000000000002</v>
      </c>
      <c r="F110" s="5">
        <f t="shared" si="4"/>
        <v>4.2000000000000455</v>
      </c>
      <c r="G110" s="33"/>
      <c r="H110" s="5"/>
      <c r="I110" s="5"/>
      <c r="J110" s="7">
        <f t="shared" si="3"/>
        <v>15.497142857143023</v>
      </c>
    </row>
    <row r="111" spans="1:10" x14ac:dyDescent="0.3">
      <c r="A111" s="68" t="s">
        <v>65</v>
      </c>
      <c r="B111" s="32"/>
      <c r="C111" s="10"/>
      <c r="D111" s="32">
        <v>540.41999999999996</v>
      </c>
      <c r="E111" s="32">
        <v>553.51</v>
      </c>
      <c r="F111" s="5">
        <f t="shared" si="4"/>
        <v>13.090000000000032</v>
      </c>
      <c r="G111" s="33"/>
      <c r="H111" s="5"/>
      <c r="I111" s="5"/>
      <c r="J111" s="7">
        <f t="shared" si="3"/>
        <v>48.299428571428685</v>
      </c>
    </row>
    <row r="112" spans="1:10" x14ac:dyDescent="0.3">
      <c r="A112" s="68" t="s">
        <v>66</v>
      </c>
      <c r="B112" s="32"/>
      <c r="C112" s="10"/>
      <c r="D112" s="32">
        <v>304.45999999999998</v>
      </c>
      <c r="E112" s="32">
        <v>314.58</v>
      </c>
      <c r="F112" s="5">
        <f t="shared" si="4"/>
        <v>10.120000000000005</v>
      </c>
      <c r="G112" s="33"/>
      <c r="H112" s="5"/>
      <c r="I112" s="5"/>
      <c r="J112" s="7">
        <f t="shared" si="3"/>
        <v>37.340734693877565</v>
      </c>
    </row>
    <row r="113" spans="1:10" x14ac:dyDescent="0.3">
      <c r="A113" s="68" t="s">
        <v>124</v>
      </c>
      <c r="B113" s="32"/>
      <c r="C113" s="10"/>
      <c r="D113" s="32">
        <v>135.22</v>
      </c>
      <c r="E113" s="32">
        <v>136.99</v>
      </c>
      <c r="F113" s="5">
        <f t="shared" si="4"/>
        <v>1.7700000000000102</v>
      </c>
      <c r="G113" s="33"/>
      <c r="H113" s="5"/>
      <c r="I113" s="5"/>
      <c r="J113" s="7">
        <f t="shared" si="3"/>
        <v>6.5309387755102417</v>
      </c>
    </row>
    <row r="114" spans="1:10" x14ac:dyDescent="0.3">
      <c r="A114" s="68" t="s">
        <v>67</v>
      </c>
      <c r="B114" s="32"/>
      <c r="C114" s="10"/>
      <c r="D114" s="32">
        <v>299.99</v>
      </c>
      <c r="E114" s="32">
        <v>300.47000000000003</v>
      </c>
      <c r="F114" s="5">
        <f t="shared" si="4"/>
        <v>0.48000000000001819</v>
      </c>
      <c r="G114" s="33"/>
      <c r="H114" s="5"/>
      <c r="I114" s="5"/>
      <c r="J114" s="7">
        <f t="shared" si="3"/>
        <v>1.7711020408163936</v>
      </c>
    </row>
    <row r="115" spans="1:10" x14ac:dyDescent="0.3">
      <c r="A115" s="51" t="s">
        <v>68</v>
      </c>
      <c r="B115" s="32"/>
      <c r="C115" s="51"/>
      <c r="D115" s="9">
        <v>494.23</v>
      </c>
      <c r="E115" s="9">
        <v>503.53</v>
      </c>
      <c r="F115" s="5">
        <f t="shared" si="4"/>
        <v>9.2999999999999545</v>
      </c>
      <c r="G115" s="33"/>
      <c r="H115" s="5"/>
      <c r="I115" s="5"/>
      <c r="J115" s="7">
        <f t="shared" si="3"/>
        <v>34.315102040816157</v>
      </c>
    </row>
    <row r="116" spans="1:10" x14ac:dyDescent="0.3">
      <c r="A116" s="68" t="s">
        <v>125</v>
      </c>
      <c r="B116" s="32"/>
      <c r="C116" s="10"/>
      <c r="D116" s="32">
        <v>615.05999999999995</v>
      </c>
      <c r="E116" s="32">
        <v>624.99</v>
      </c>
      <c r="F116" s="5">
        <f t="shared" si="4"/>
        <v>9.9300000000000637</v>
      </c>
      <c r="G116" s="33"/>
      <c r="H116" s="5"/>
      <c r="I116" s="5"/>
      <c r="J116" s="7">
        <f t="shared" si="3"/>
        <v>36.639673469387986</v>
      </c>
    </row>
    <row r="117" spans="1:10" x14ac:dyDescent="0.3">
      <c r="A117" s="68" t="s">
        <v>126</v>
      </c>
      <c r="B117" s="9"/>
      <c r="C117" s="10"/>
      <c r="D117" s="32">
        <v>262.57</v>
      </c>
      <c r="E117" s="32">
        <v>272.79000000000002</v>
      </c>
      <c r="F117" s="5">
        <f t="shared" si="4"/>
        <v>10.220000000000027</v>
      </c>
      <c r="G117" s="33"/>
      <c r="H117" s="5"/>
      <c r="I117" s="5"/>
      <c r="J117" s="7">
        <f t="shared" si="3"/>
        <v>37.709714285714384</v>
      </c>
    </row>
    <row r="118" spans="1:10" x14ac:dyDescent="0.3">
      <c r="A118" s="68" t="s">
        <v>69</v>
      </c>
      <c r="B118" s="32"/>
      <c r="C118" s="10"/>
      <c r="D118" s="32">
        <v>249.01</v>
      </c>
      <c r="E118" s="32">
        <v>249.01</v>
      </c>
      <c r="F118" s="5">
        <f t="shared" si="4"/>
        <v>0</v>
      </c>
      <c r="G118" s="33"/>
      <c r="H118" s="5"/>
      <c r="I118" s="5"/>
      <c r="J118" s="7">
        <f t="shared" si="3"/>
        <v>0</v>
      </c>
    </row>
    <row r="119" spans="1:10" x14ac:dyDescent="0.3">
      <c r="A119" s="68" t="s">
        <v>127</v>
      </c>
      <c r="B119" s="32"/>
      <c r="C119" s="10"/>
      <c r="D119" s="32">
        <v>589.1</v>
      </c>
      <c r="E119" s="32">
        <v>592.96</v>
      </c>
      <c r="F119" s="5">
        <f t="shared" si="4"/>
        <v>3.8600000000000136</v>
      </c>
      <c r="G119" s="33"/>
      <c r="H119" s="5"/>
      <c r="I119" s="5"/>
      <c r="J119" s="7">
        <f t="shared" si="3"/>
        <v>14.242612244898009</v>
      </c>
    </row>
    <row r="120" spans="1:10" x14ac:dyDescent="0.3">
      <c r="A120" s="68" t="s">
        <v>128</v>
      </c>
      <c r="B120" s="32"/>
      <c r="C120" s="10"/>
      <c r="D120" s="32">
        <v>580.78</v>
      </c>
      <c r="E120" s="32">
        <v>587.46</v>
      </c>
      <c r="F120" s="5">
        <f t="shared" si="4"/>
        <v>6.6800000000000637</v>
      </c>
      <c r="G120" s="33"/>
      <c r="H120" s="5"/>
      <c r="I120" s="5"/>
      <c r="J120" s="7">
        <f t="shared" si="3"/>
        <v>24.64783673469411</v>
      </c>
    </row>
    <row r="121" spans="1:10" x14ac:dyDescent="0.3">
      <c r="A121" s="68" t="s">
        <v>129</v>
      </c>
      <c r="B121" s="32"/>
      <c r="C121" s="10"/>
      <c r="D121" s="32">
        <v>353.53</v>
      </c>
      <c r="E121" s="32">
        <v>357.74</v>
      </c>
      <c r="F121" s="5">
        <f t="shared" si="4"/>
        <v>4.2100000000000364</v>
      </c>
      <c r="G121" s="33"/>
      <c r="H121" s="5"/>
      <c r="I121" s="5"/>
      <c r="J121" s="7">
        <f t="shared" si="3"/>
        <v>15.534040816326664</v>
      </c>
    </row>
    <row r="122" spans="1:10" x14ac:dyDescent="0.3">
      <c r="A122" s="68" t="s">
        <v>70</v>
      </c>
      <c r="B122" s="32"/>
      <c r="C122" s="10"/>
      <c r="D122" s="32">
        <v>159.01</v>
      </c>
      <c r="E122" s="32">
        <v>159.01</v>
      </c>
      <c r="F122" s="5">
        <f t="shared" si="4"/>
        <v>0</v>
      </c>
      <c r="G122" s="33"/>
      <c r="H122" s="5"/>
      <c r="I122" s="5"/>
      <c r="J122" s="7">
        <f t="shared" si="3"/>
        <v>0</v>
      </c>
    </row>
    <row r="123" spans="1:10" x14ac:dyDescent="0.3">
      <c r="A123" s="68" t="s">
        <v>71</v>
      </c>
      <c r="B123" s="32"/>
      <c r="C123" s="10"/>
      <c r="D123" s="32">
        <v>426.91</v>
      </c>
      <c r="E123" s="32">
        <v>426.91</v>
      </c>
      <c r="F123" s="5">
        <f t="shared" si="4"/>
        <v>0</v>
      </c>
      <c r="G123" s="33"/>
      <c r="H123" s="5"/>
      <c r="I123" s="5"/>
      <c r="J123" s="7">
        <f t="shared" si="3"/>
        <v>0</v>
      </c>
    </row>
    <row r="124" spans="1:10" x14ac:dyDescent="0.3">
      <c r="A124" s="68" t="s">
        <v>130</v>
      </c>
      <c r="B124" s="32"/>
      <c r="C124" s="10"/>
      <c r="D124" s="32">
        <v>245.19</v>
      </c>
      <c r="E124" s="32">
        <v>248.8</v>
      </c>
      <c r="F124" s="5">
        <f t="shared" si="4"/>
        <v>3.6100000000000136</v>
      </c>
      <c r="G124" s="33"/>
      <c r="H124" s="5"/>
      <c r="I124" s="5"/>
      <c r="J124" s="7">
        <f t="shared" si="3"/>
        <v>13.320163265306173</v>
      </c>
    </row>
    <row r="125" spans="1:10" x14ac:dyDescent="0.3">
      <c r="A125" s="68" t="s">
        <v>131</v>
      </c>
      <c r="B125" s="32"/>
      <c r="C125" s="10"/>
      <c r="D125" s="32">
        <v>138.81</v>
      </c>
      <c r="E125" s="32">
        <v>142.37</v>
      </c>
      <c r="F125" s="5">
        <f t="shared" si="4"/>
        <v>3.5600000000000023</v>
      </c>
      <c r="G125" s="33"/>
      <c r="H125" s="5"/>
      <c r="I125" s="5"/>
      <c r="J125" s="7">
        <f t="shared" si="3"/>
        <v>13.135673469387763</v>
      </c>
    </row>
    <row r="126" spans="1:10" x14ac:dyDescent="0.3">
      <c r="A126" s="68" t="s">
        <v>72</v>
      </c>
      <c r="B126" s="32"/>
      <c r="C126" s="10"/>
      <c r="D126" s="32">
        <v>175.23</v>
      </c>
      <c r="E126" s="32">
        <v>177.49</v>
      </c>
      <c r="F126" s="5">
        <f t="shared" si="4"/>
        <v>2.2600000000000193</v>
      </c>
      <c r="G126" s="33"/>
      <c r="H126" s="5"/>
      <c r="I126" s="5"/>
      <c r="J126" s="7">
        <f t="shared" si="3"/>
        <v>8.3389387755102753</v>
      </c>
    </row>
    <row r="127" spans="1:10" x14ac:dyDescent="0.3">
      <c r="A127" s="68" t="s">
        <v>73</v>
      </c>
      <c r="B127" s="32"/>
      <c r="C127" s="10"/>
      <c r="D127" s="32">
        <v>815.37</v>
      </c>
      <c r="E127" s="32">
        <v>820.55</v>
      </c>
      <c r="F127" s="5">
        <f t="shared" si="4"/>
        <v>5.17999999999995</v>
      </c>
      <c r="G127" s="33"/>
      <c r="H127" s="5"/>
      <c r="I127" s="5"/>
      <c r="J127" s="7">
        <f t="shared" si="3"/>
        <v>19.113142857142673</v>
      </c>
    </row>
    <row r="128" spans="1:10" x14ac:dyDescent="0.3">
      <c r="A128" s="68" t="s">
        <v>74</v>
      </c>
      <c r="B128" s="32"/>
      <c r="C128" s="10"/>
      <c r="D128" s="32">
        <v>442.21</v>
      </c>
      <c r="E128" s="32">
        <v>449.87</v>
      </c>
      <c r="F128" s="5">
        <f t="shared" si="4"/>
        <v>7.660000000000025</v>
      </c>
      <c r="G128" s="33"/>
      <c r="H128" s="5"/>
      <c r="I128" s="5"/>
      <c r="J128" s="7">
        <f t="shared" si="3"/>
        <v>28.263836734693967</v>
      </c>
    </row>
    <row r="129" spans="1:10" x14ac:dyDescent="0.3">
      <c r="A129" s="68" t="s">
        <v>132</v>
      </c>
      <c r="B129" s="32"/>
      <c r="C129" s="10"/>
      <c r="D129" s="32">
        <v>135.91</v>
      </c>
      <c r="E129" s="32">
        <v>136.1</v>
      </c>
      <c r="F129" s="5">
        <f t="shared" si="4"/>
        <v>0.18999999999999773</v>
      </c>
      <c r="G129" s="33"/>
      <c r="H129" s="5"/>
      <c r="I129" s="5"/>
      <c r="J129" s="7">
        <f t="shared" si="3"/>
        <v>0.70106122448978747</v>
      </c>
    </row>
    <row r="130" spans="1:10" x14ac:dyDescent="0.3">
      <c r="A130" s="68" t="s">
        <v>133</v>
      </c>
      <c r="B130" s="32"/>
      <c r="C130" s="10"/>
      <c r="D130" s="32">
        <v>215.73</v>
      </c>
      <c r="E130" s="32">
        <v>218.69</v>
      </c>
      <c r="F130" s="5">
        <f t="shared" si="4"/>
        <v>2.960000000000008</v>
      </c>
      <c r="G130" s="33"/>
      <c r="H130" s="5"/>
      <c r="I130" s="5"/>
      <c r="J130" s="7">
        <f t="shared" si="3"/>
        <v>10.921795918367376</v>
      </c>
    </row>
    <row r="131" spans="1:10" x14ac:dyDescent="0.3">
      <c r="A131" s="68" t="s">
        <v>75</v>
      </c>
      <c r="B131" s="32"/>
      <c r="C131" s="10"/>
      <c r="D131" s="32">
        <v>315.54000000000002</v>
      </c>
      <c r="E131" s="32">
        <v>322.51</v>
      </c>
      <c r="F131" s="5">
        <f t="shared" si="4"/>
        <v>6.9699999999999704</v>
      </c>
      <c r="G131" s="33"/>
      <c r="H131" s="5"/>
      <c r="I131" s="5"/>
      <c r="J131" s="7">
        <f t="shared" si="3"/>
        <v>25.717877551020297</v>
      </c>
    </row>
    <row r="132" spans="1:10" x14ac:dyDescent="0.3">
      <c r="A132" s="68" t="s">
        <v>134</v>
      </c>
      <c r="B132" s="32"/>
      <c r="C132" s="10"/>
      <c r="D132" s="32">
        <v>385.91</v>
      </c>
      <c r="E132" s="32">
        <v>388.9</v>
      </c>
      <c r="F132" s="5">
        <f t="shared" si="4"/>
        <v>2.9899999999999523</v>
      </c>
      <c r="G132" s="33"/>
      <c r="H132" s="5"/>
      <c r="I132" s="5"/>
      <c r="J132" s="7">
        <f t="shared" si="3"/>
        <v>11.03248979591819</v>
      </c>
    </row>
    <row r="133" spans="1:10" x14ac:dyDescent="0.3">
      <c r="A133" s="68" t="s">
        <v>135</v>
      </c>
      <c r="B133" s="32"/>
      <c r="C133" s="10"/>
      <c r="D133" s="32">
        <v>323.06</v>
      </c>
      <c r="E133" s="32">
        <v>324.81</v>
      </c>
      <c r="F133" s="5">
        <f t="shared" si="4"/>
        <v>1.75</v>
      </c>
      <c r="G133" s="33"/>
      <c r="H133" s="5"/>
      <c r="I133" s="5"/>
      <c r="J133" s="7">
        <f t="shared" si="3"/>
        <v>6.4571428571428573</v>
      </c>
    </row>
    <row r="134" spans="1:10" x14ac:dyDescent="0.3">
      <c r="A134" s="68" t="s">
        <v>76</v>
      </c>
      <c r="B134" s="32"/>
      <c r="C134" s="10"/>
      <c r="D134" s="32">
        <v>106.9</v>
      </c>
      <c r="E134" s="32">
        <v>107.5</v>
      </c>
      <c r="F134" s="5">
        <f t="shared" si="4"/>
        <v>0.59999999999999432</v>
      </c>
      <c r="G134" s="33"/>
      <c r="H134" s="5"/>
      <c r="I134" s="5"/>
      <c r="J134" s="7">
        <f t="shared" si="3"/>
        <v>2.2138775510203872</v>
      </c>
    </row>
    <row r="135" spans="1:10" x14ac:dyDescent="0.3">
      <c r="A135" s="68" t="s">
        <v>136</v>
      </c>
      <c r="B135" s="32"/>
      <c r="C135" s="10"/>
      <c r="D135" s="32">
        <v>652.34</v>
      </c>
      <c r="E135" s="32">
        <v>660.67</v>
      </c>
      <c r="F135" s="5">
        <f t="shared" si="4"/>
        <v>8.3299999999999272</v>
      </c>
      <c r="G135" s="33"/>
      <c r="H135" s="5"/>
      <c r="I135" s="5"/>
      <c r="J135" s="7">
        <f t="shared" si="3"/>
        <v>30.735999999999731</v>
      </c>
    </row>
    <row r="136" spans="1:10" x14ac:dyDescent="0.3">
      <c r="A136" s="68" t="s">
        <v>137</v>
      </c>
      <c r="B136" s="32"/>
      <c r="C136" s="10"/>
      <c r="D136" s="32">
        <v>240.35</v>
      </c>
      <c r="E136" s="32">
        <v>240.85</v>
      </c>
      <c r="F136" s="5">
        <f t="shared" si="4"/>
        <v>0.5</v>
      </c>
      <c r="G136" s="33"/>
      <c r="H136" s="5"/>
      <c r="I136" s="5"/>
      <c r="J136" s="7">
        <f t="shared" si="3"/>
        <v>1.8448979591836734</v>
      </c>
    </row>
    <row r="137" spans="1:10" x14ac:dyDescent="0.3">
      <c r="A137" s="68" t="s">
        <v>77</v>
      </c>
      <c r="B137" s="32"/>
      <c r="C137" s="10"/>
      <c r="D137" s="32">
        <v>390.17</v>
      </c>
      <c r="E137" s="32">
        <v>390.57</v>
      </c>
      <c r="F137" s="5">
        <f t="shared" si="4"/>
        <v>0.39999999999997726</v>
      </c>
      <c r="G137" s="33"/>
      <c r="H137" s="5"/>
      <c r="I137" s="5"/>
      <c r="J137" s="7">
        <f t="shared" si="3"/>
        <v>1.4759183673468548</v>
      </c>
    </row>
    <row r="138" spans="1:10" x14ac:dyDescent="0.3">
      <c r="A138" s="68" t="s">
        <v>138</v>
      </c>
      <c r="B138" s="32"/>
      <c r="C138" s="10"/>
      <c r="D138" s="32">
        <v>568.85</v>
      </c>
      <c r="E138" s="32">
        <v>576.23</v>
      </c>
      <c r="F138" s="5">
        <f t="shared" si="4"/>
        <v>7.3799999999999955</v>
      </c>
      <c r="G138" s="33"/>
      <c r="H138" s="5"/>
      <c r="I138" s="5"/>
      <c r="J138" s="7">
        <f t="shared" si="3"/>
        <v>27.230693877551001</v>
      </c>
    </row>
    <row r="139" spans="1:10" x14ac:dyDescent="0.3">
      <c r="A139" s="68" t="s">
        <v>78</v>
      </c>
      <c r="B139" s="32"/>
      <c r="C139" s="10"/>
      <c r="D139" s="32">
        <v>721.04</v>
      </c>
      <c r="E139" s="32">
        <v>733.72</v>
      </c>
      <c r="F139" s="5">
        <f t="shared" si="4"/>
        <v>12.680000000000064</v>
      </c>
      <c r="G139" s="33"/>
      <c r="H139" s="5"/>
      <c r="I139" s="5"/>
      <c r="J139" s="7">
        <f t="shared" si="3"/>
        <v>46.786612244898194</v>
      </c>
    </row>
    <row r="140" spans="1:10" x14ac:dyDescent="0.3">
      <c r="A140" s="68" t="s">
        <v>79</v>
      </c>
      <c r="B140" s="32"/>
      <c r="C140" s="10"/>
      <c r="D140" s="32">
        <v>278.75</v>
      </c>
      <c r="E140" s="32">
        <v>283.10000000000002</v>
      </c>
      <c r="F140" s="5">
        <f t="shared" si="4"/>
        <v>4.3500000000000227</v>
      </c>
      <c r="G140" s="33"/>
      <c r="H140" s="5"/>
      <c r="I140" s="5"/>
      <c r="J140" s="7">
        <f t="shared" si="3"/>
        <v>16.050612244898041</v>
      </c>
    </row>
    <row r="141" spans="1:10" x14ac:dyDescent="0.3">
      <c r="A141" s="68" t="s">
        <v>80</v>
      </c>
      <c r="B141" s="32"/>
      <c r="C141" s="10"/>
      <c r="D141" s="32">
        <v>322.43</v>
      </c>
      <c r="E141" s="32">
        <v>326.64999999999998</v>
      </c>
      <c r="F141" s="5">
        <f t="shared" si="4"/>
        <v>4.2199999999999704</v>
      </c>
      <c r="G141" s="33"/>
      <c r="H141" s="5"/>
      <c r="I141" s="5"/>
      <c r="J141" s="7">
        <f t="shared" si="3"/>
        <v>15.570938775510095</v>
      </c>
    </row>
    <row r="142" spans="1:10" x14ac:dyDescent="0.3">
      <c r="A142" s="68" t="s">
        <v>81</v>
      </c>
      <c r="B142" s="32"/>
      <c r="C142" s="10"/>
      <c r="D142" s="32">
        <v>226.17</v>
      </c>
      <c r="E142" s="32">
        <v>228.45</v>
      </c>
      <c r="F142" s="5">
        <f t="shared" si="4"/>
        <v>2.2800000000000011</v>
      </c>
      <c r="G142" s="33"/>
      <c r="H142" s="5"/>
      <c r="I142" s="5"/>
      <c r="J142" s="7">
        <f t="shared" si="3"/>
        <v>8.4127346938775549</v>
      </c>
    </row>
    <row r="143" spans="1:10" x14ac:dyDescent="0.3">
      <c r="A143" s="68" t="s">
        <v>139</v>
      </c>
      <c r="B143" s="32"/>
      <c r="C143" s="10"/>
      <c r="D143" s="32">
        <v>440.71</v>
      </c>
      <c r="E143" s="32">
        <v>449.55</v>
      </c>
      <c r="F143" s="5">
        <f t="shared" si="4"/>
        <v>8.8400000000000318</v>
      </c>
      <c r="G143" s="33"/>
      <c r="H143" s="5"/>
      <c r="I143" s="5"/>
      <c r="J143" s="7">
        <f t="shared" si="3"/>
        <v>32.617795918367463</v>
      </c>
    </row>
    <row r="144" spans="1:10" x14ac:dyDescent="0.3">
      <c r="A144" s="68" t="s">
        <v>82</v>
      </c>
      <c r="B144" s="32"/>
      <c r="C144" s="10"/>
      <c r="D144" s="32">
        <v>348.9</v>
      </c>
      <c r="E144" s="32">
        <v>351.92</v>
      </c>
      <c r="F144" s="5">
        <f t="shared" si="4"/>
        <v>3.0200000000000387</v>
      </c>
      <c r="G144" s="33"/>
      <c r="H144" s="5"/>
      <c r="I144" s="5"/>
      <c r="J144" s="7">
        <f t="shared" si="3"/>
        <v>11.14318367346953</v>
      </c>
    </row>
    <row r="145" spans="1:13" x14ac:dyDescent="0.3">
      <c r="A145" s="68" t="s">
        <v>140</v>
      </c>
      <c r="B145" s="32"/>
      <c r="C145" s="10"/>
      <c r="D145" s="32">
        <v>217.96</v>
      </c>
      <c r="E145" s="32">
        <v>217.96</v>
      </c>
      <c r="F145" s="5">
        <f t="shared" si="4"/>
        <v>0</v>
      </c>
      <c r="G145" s="33"/>
      <c r="H145" s="5"/>
      <c r="I145" s="5"/>
      <c r="J145" s="7">
        <f t="shared" si="3"/>
        <v>0</v>
      </c>
    </row>
    <row r="146" spans="1:13" x14ac:dyDescent="0.3">
      <c r="A146" s="68" t="s">
        <v>141</v>
      </c>
      <c r="B146" s="32"/>
      <c r="C146" s="10"/>
      <c r="D146" s="32">
        <v>203.16</v>
      </c>
      <c r="E146" s="32">
        <v>204.95</v>
      </c>
      <c r="F146" s="5">
        <f t="shared" si="4"/>
        <v>1.789999999999992</v>
      </c>
      <c r="G146" s="33"/>
      <c r="H146" s="5"/>
      <c r="I146" s="5"/>
      <c r="J146" s="7">
        <f t="shared" si="3"/>
        <v>6.6047346938775213</v>
      </c>
    </row>
    <row r="147" spans="1:13" x14ac:dyDescent="0.3">
      <c r="A147" s="68" t="s">
        <v>142</v>
      </c>
      <c r="B147" s="32"/>
      <c r="C147" s="10"/>
      <c r="D147" s="32">
        <v>739.87</v>
      </c>
      <c r="E147" s="32">
        <v>751.5</v>
      </c>
      <c r="F147" s="5">
        <f t="shared" si="4"/>
        <v>11.629999999999995</v>
      </c>
      <c r="G147" s="33"/>
      <c r="H147" s="5"/>
      <c r="I147" s="5"/>
      <c r="J147" s="7">
        <f t="shared" si="3"/>
        <v>42.912326530612226</v>
      </c>
    </row>
    <row r="148" spans="1:13" x14ac:dyDescent="0.3">
      <c r="A148" s="68" t="s">
        <v>143</v>
      </c>
      <c r="B148" s="32"/>
      <c r="C148" s="10"/>
      <c r="D148" s="32">
        <v>347.42</v>
      </c>
      <c r="E148" s="32">
        <v>350.94</v>
      </c>
      <c r="F148" s="5">
        <f t="shared" si="4"/>
        <v>3.5199999999999818</v>
      </c>
      <c r="G148" s="33"/>
      <c r="H148" s="5"/>
      <c r="I148" s="5"/>
      <c r="J148" s="7">
        <f t="shared" ref="J148:J151" si="5">+F148*H$5</f>
        <v>12.988081632652994</v>
      </c>
    </row>
    <row r="149" spans="1:13" x14ac:dyDescent="0.3">
      <c r="A149" s="68" t="s">
        <v>83</v>
      </c>
      <c r="B149" s="32"/>
      <c r="C149" s="10"/>
      <c r="D149" s="32">
        <v>311.2</v>
      </c>
      <c r="E149" s="32">
        <v>311.95</v>
      </c>
      <c r="F149" s="5">
        <f t="shared" si="4"/>
        <v>0.75</v>
      </c>
      <c r="G149" s="33"/>
      <c r="H149" s="5"/>
      <c r="I149" s="5"/>
      <c r="J149" s="7">
        <f t="shared" si="5"/>
        <v>2.7673469387755101</v>
      </c>
    </row>
    <row r="150" spans="1:13" x14ac:dyDescent="0.3">
      <c r="A150" s="68" t="s">
        <v>144</v>
      </c>
      <c r="B150" s="32"/>
      <c r="C150" s="10"/>
      <c r="D150" s="32">
        <v>1603.59</v>
      </c>
      <c r="E150" s="32">
        <v>1629.2</v>
      </c>
      <c r="F150" s="5">
        <f t="shared" si="4"/>
        <v>25.610000000000127</v>
      </c>
      <c r="G150" s="33"/>
      <c r="H150" s="5"/>
      <c r="I150" s="5"/>
      <c r="J150" s="7">
        <f t="shared" si="5"/>
        <v>94.495673469388223</v>
      </c>
    </row>
    <row r="151" spans="1:13" x14ac:dyDescent="0.3">
      <c r="A151" s="68" t="s">
        <v>145</v>
      </c>
      <c r="B151" s="32"/>
      <c r="C151" s="10"/>
      <c r="D151" s="32">
        <v>818.75</v>
      </c>
      <c r="E151" s="32">
        <v>832.72</v>
      </c>
      <c r="F151" s="5">
        <f t="shared" si="4"/>
        <v>13.970000000000027</v>
      </c>
      <c r="G151" s="33"/>
      <c r="H151" s="5"/>
      <c r="I151" s="5"/>
      <c r="J151" s="7">
        <f t="shared" si="5"/>
        <v>51.546448979591936</v>
      </c>
    </row>
    <row r="152" spans="1:13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2210.6099464285744</v>
      </c>
      <c r="K152" s="56">
        <f>SUM(J83:J151)</f>
        <v>1551.7805714285739</v>
      </c>
      <c r="M152">
        <v>1751</v>
      </c>
    </row>
    <row r="153" spans="1:13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2210.6099464285744</v>
      </c>
      <c r="K153" s="91">
        <f>SUM(K14:K152)</f>
        <v>2210.6099464285744</v>
      </c>
    </row>
    <row r="154" spans="1:13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3" x14ac:dyDescent="0.3">
      <c r="A155" s="73" t="s">
        <v>7</v>
      </c>
    </row>
    <row r="156" spans="1:13" x14ac:dyDescent="0.3">
      <c r="A156" s="73" t="s">
        <v>84</v>
      </c>
      <c r="G156" s="74" t="s">
        <v>326</v>
      </c>
    </row>
  </sheetData>
  <mergeCells count="23"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  <mergeCell ref="I27:I31"/>
    <mergeCell ref="B27:C31"/>
    <mergeCell ref="D27:D31"/>
    <mergeCell ref="E27:E31"/>
    <mergeCell ref="F27:F31"/>
    <mergeCell ref="G27:G31"/>
    <mergeCell ref="H27:H31"/>
  </mergeCells>
  <pageMargins left="0.41" right="0.70866141732283472" top="0.49" bottom="0.74803149606299213" header="0.31496062992125984" footer="0.31496062992125984"/>
  <pageSetup paperSize="9" scale="85" orientation="portrait" horizontalDpi="0" verticalDpi="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6"/>
  <sheetViews>
    <sheetView workbookViewId="0">
      <selection sqref="A1:M156"/>
    </sheetView>
  </sheetViews>
  <sheetFormatPr baseColWidth="10" defaultRowHeight="14.4" x14ac:dyDescent="0.3"/>
  <cols>
    <col min="2" max="2" width="23" customWidth="1"/>
    <col min="3" max="3" width="7.6640625" customWidth="1"/>
    <col min="5" max="5" width="14.33203125" customWidth="1"/>
    <col min="9" max="9" width="2" customWidth="1"/>
  </cols>
  <sheetData>
    <row r="1" spans="1:10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839.1</v>
      </c>
      <c r="G2" s="10">
        <v>51</v>
      </c>
      <c r="H2" s="10">
        <f>+F2/G2</f>
        <v>16.452941176470588</v>
      </c>
    </row>
    <row r="3" spans="1:10" x14ac:dyDescent="0.3">
      <c r="D3" s="122" t="s">
        <v>192</v>
      </c>
      <c r="E3" s="122">
        <v>16498</v>
      </c>
      <c r="F3" s="155">
        <v>14.6</v>
      </c>
      <c r="G3" s="10">
        <v>5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 t="s">
        <v>322</v>
      </c>
      <c r="F4" s="10">
        <v>1977.6</v>
      </c>
      <c r="G4" s="10">
        <v>535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51" t="s">
        <v>220</v>
      </c>
      <c r="F5" s="122">
        <f>+F4+F3</f>
        <v>1992.1999999999998</v>
      </c>
      <c r="G5" s="122">
        <f>+G4+G3</f>
        <v>540</v>
      </c>
      <c r="H5" s="10">
        <f>+F5/G5</f>
        <v>3.6892592592592588</v>
      </c>
    </row>
    <row r="6" spans="1:10" x14ac:dyDescent="0.3">
      <c r="A6" s="15" t="s">
        <v>328</v>
      </c>
      <c r="B6" s="15"/>
      <c r="C6" s="15"/>
      <c r="D6" s="15"/>
      <c r="E6" s="15"/>
      <c r="F6" s="15">
        <f>+F2+F3+F4</f>
        <v>2831.3</v>
      </c>
      <c r="G6" s="15">
        <f>+G2+G3+G4</f>
        <v>591</v>
      </c>
      <c r="J6" s="138" t="s">
        <v>189</v>
      </c>
    </row>
    <row r="7" spans="1:10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16.452941176470588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3.6892592592592588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4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7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27.147352941176099</v>
      </c>
      <c r="H14" s="98"/>
      <c r="I14" s="98"/>
      <c r="J14" s="99">
        <v>5</v>
      </c>
    </row>
    <row r="15" spans="1:10" ht="15.6" thickTop="1" thickBot="1" x14ac:dyDescent="0.35">
      <c r="A15" s="104" t="s">
        <v>9</v>
      </c>
      <c r="B15" s="146" t="s">
        <v>214</v>
      </c>
      <c r="C15" s="157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14</v>
      </c>
    </row>
    <row r="16" spans="1:10" ht="15.6" thickTop="1" thickBot="1" x14ac:dyDescent="0.35">
      <c r="A16" s="104" t="s">
        <v>13</v>
      </c>
      <c r="B16" s="146" t="s">
        <v>215</v>
      </c>
      <c r="C16" s="157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11</v>
      </c>
    </row>
    <row r="17" spans="1:12" ht="15.6" thickTop="1" thickBot="1" x14ac:dyDescent="0.35">
      <c r="A17" s="103" t="s">
        <v>86</v>
      </c>
      <c r="B17" s="209" t="s">
        <v>212</v>
      </c>
      <c r="C17" s="210"/>
      <c r="D17" s="220">
        <v>290.88</v>
      </c>
      <c r="E17" s="220">
        <v>292.52999999999997</v>
      </c>
      <c r="F17" s="220">
        <f>+E17-D17</f>
        <v>1.6499999999999773</v>
      </c>
      <c r="G17" s="221"/>
      <c r="H17" s="102"/>
      <c r="I17" s="102"/>
      <c r="J17" s="99">
        <v>11</v>
      </c>
    </row>
    <row r="18" spans="1:12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8</v>
      </c>
    </row>
    <row r="19" spans="1:12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11</v>
      </c>
    </row>
    <row r="20" spans="1:12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11</v>
      </c>
    </row>
    <row r="21" spans="1:12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5</v>
      </c>
    </row>
    <row r="22" spans="1:12" ht="15.6" thickTop="1" thickBot="1" x14ac:dyDescent="0.35">
      <c r="A22" s="92" t="s">
        <v>87</v>
      </c>
      <c r="B22" s="204" t="s">
        <v>210</v>
      </c>
      <c r="C22" s="205"/>
      <c r="D22" s="94">
        <v>33.25</v>
      </c>
      <c r="E22" s="94">
        <v>33.9</v>
      </c>
      <c r="F22" s="98">
        <f t="shared" ref="F22:F27" si="0">+E22-D22</f>
        <v>0.64999999999999858</v>
      </c>
      <c r="G22" s="95">
        <f>+F22*H2</f>
        <v>10.694411764705858</v>
      </c>
      <c r="H22" s="95"/>
      <c r="I22" s="95"/>
      <c r="J22" s="99">
        <v>14</v>
      </c>
    </row>
    <row r="23" spans="1:12" ht="15.6" thickTop="1" thickBot="1" x14ac:dyDescent="0.35">
      <c r="A23" s="92" t="s">
        <v>88</v>
      </c>
      <c r="B23" s="206" t="s">
        <v>210</v>
      </c>
      <c r="C23" s="207"/>
      <c r="D23" s="94">
        <v>83.01</v>
      </c>
      <c r="E23" s="94">
        <v>83.55</v>
      </c>
      <c r="F23" s="98">
        <f t="shared" si="0"/>
        <v>0.53999999999999204</v>
      </c>
      <c r="G23" s="95">
        <f>+F23*H2</f>
        <v>8.884588235293986</v>
      </c>
      <c r="H23" s="95"/>
      <c r="I23" s="95"/>
      <c r="J23" s="99">
        <v>12</v>
      </c>
    </row>
    <row r="24" spans="1:12" ht="15.6" thickTop="1" thickBot="1" x14ac:dyDescent="0.35">
      <c r="A24" s="93" t="s">
        <v>10</v>
      </c>
      <c r="B24" s="206" t="s">
        <v>210</v>
      </c>
      <c r="C24" s="207"/>
      <c r="D24" s="94">
        <v>26.48</v>
      </c>
      <c r="E24" s="94">
        <v>26.74</v>
      </c>
      <c r="F24" s="98">
        <f t="shared" si="0"/>
        <v>0.25999999999999801</v>
      </c>
      <c r="G24" s="95">
        <f>+F24*H2</f>
        <v>4.2777647058823201</v>
      </c>
      <c r="H24" s="95"/>
      <c r="I24" s="95"/>
      <c r="J24" s="99">
        <v>10</v>
      </c>
    </row>
    <row r="25" spans="1:12" ht="15.6" thickTop="1" thickBot="1" x14ac:dyDescent="0.35">
      <c r="A25" s="93" t="s">
        <v>149</v>
      </c>
      <c r="B25" s="206" t="s">
        <v>210</v>
      </c>
      <c r="C25" s="207"/>
      <c r="D25" s="94">
        <v>143.18</v>
      </c>
      <c r="E25" s="94">
        <v>147.94</v>
      </c>
      <c r="F25" s="98">
        <f t="shared" si="0"/>
        <v>4.7599999999999909</v>
      </c>
      <c r="G25" s="95">
        <f>+F25*H2</f>
        <v>78.315999999999846</v>
      </c>
      <c r="H25" s="95"/>
      <c r="I25" s="95"/>
      <c r="J25" s="99">
        <v>80</v>
      </c>
    </row>
    <row r="26" spans="1:12" ht="15.6" thickTop="1" thickBot="1" x14ac:dyDescent="0.35">
      <c r="A26" s="93" t="s">
        <v>16</v>
      </c>
      <c r="B26" s="206" t="s">
        <v>210</v>
      </c>
      <c r="C26" s="207"/>
      <c r="D26" s="96">
        <v>70.36</v>
      </c>
      <c r="E26" s="96">
        <v>70.42</v>
      </c>
      <c r="F26" s="98">
        <f t="shared" si="0"/>
        <v>6.0000000000002274E-2</v>
      </c>
      <c r="G26" s="95">
        <f>+F26*H2</f>
        <v>0.98717647058827274</v>
      </c>
      <c r="H26" s="96"/>
      <c r="I26" s="96"/>
      <c r="J26" s="99">
        <v>5</v>
      </c>
      <c r="L26">
        <v>27</v>
      </c>
    </row>
    <row r="27" spans="1:12" ht="15.6" thickTop="1" thickBot="1" x14ac:dyDescent="0.35">
      <c r="A27" s="67" t="s">
        <v>90</v>
      </c>
      <c r="B27" s="230" t="s">
        <v>211</v>
      </c>
      <c r="C27" s="231"/>
      <c r="D27" s="227">
        <v>276.45999999999998</v>
      </c>
      <c r="E27" s="227">
        <v>278.57</v>
      </c>
      <c r="F27" s="220">
        <f t="shared" si="0"/>
        <v>2.1100000000000136</v>
      </c>
      <c r="G27" s="223">
        <f>+F27*H2</f>
        <v>34.715705882353163</v>
      </c>
      <c r="H27" s="223"/>
      <c r="I27" s="223"/>
      <c r="J27" s="99">
        <v>12</v>
      </c>
    </row>
    <row r="28" spans="1:12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5</v>
      </c>
    </row>
    <row r="29" spans="1:12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12</v>
      </c>
    </row>
    <row r="30" spans="1:12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12</v>
      </c>
    </row>
    <row r="31" spans="1:12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12</v>
      </c>
    </row>
    <row r="32" spans="1:12" ht="15.6" thickTop="1" thickBot="1" x14ac:dyDescent="0.35">
      <c r="A32" s="66" t="s">
        <v>92</v>
      </c>
      <c r="B32" s="6"/>
      <c r="C32" s="6"/>
      <c r="D32" s="6">
        <v>96.43</v>
      </c>
      <c r="E32" s="6">
        <v>101.28</v>
      </c>
      <c r="F32" s="5">
        <f>+E32-D32</f>
        <v>4.8499999999999943</v>
      </c>
      <c r="G32" s="5"/>
      <c r="H32" s="5"/>
      <c r="I32" s="5"/>
      <c r="J32" s="99">
        <f t="shared" ref="J32:J82" si="1">+F32*H$2</f>
        <v>79.796764705882254</v>
      </c>
    </row>
    <row r="33" spans="1:10" ht="15.6" thickTop="1" thickBot="1" x14ac:dyDescent="0.35">
      <c r="A33" s="66" t="s">
        <v>93</v>
      </c>
      <c r="B33" s="6"/>
      <c r="C33" s="6"/>
      <c r="D33" s="6">
        <v>45.84</v>
      </c>
      <c r="E33" s="6">
        <v>46.57</v>
      </c>
      <c r="F33" s="5">
        <f t="shared" ref="F33:F96" si="2">+E33-D33</f>
        <v>0.72999999999999687</v>
      </c>
      <c r="G33" s="5"/>
      <c r="H33" s="5"/>
      <c r="I33" s="5"/>
      <c r="J33" s="99">
        <f t="shared" si="1"/>
        <v>12.010647058823478</v>
      </c>
    </row>
    <row r="34" spans="1:10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0" ht="15.6" thickTop="1" thickBot="1" x14ac:dyDescent="0.35">
      <c r="A35" s="66" t="s">
        <v>95</v>
      </c>
      <c r="B35" s="32"/>
      <c r="C35" s="6"/>
      <c r="D35" s="32">
        <v>36.19</v>
      </c>
      <c r="E35" s="32">
        <v>37.380000000000003</v>
      </c>
      <c r="F35" s="5">
        <f t="shared" si="2"/>
        <v>1.1900000000000048</v>
      </c>
      <c r="G35" s="5"/>
      <c r="H35" s="5"/>
      <c r="I35" s="5"/>
      <c r="J35" s="99">
        <f t="shared" si="1"/>
        <v>19.579000000000079</v>
      </c>
    </row>
    <row r="36" spans="1:10" ht="15.6" thickTop="1" thickBot="1" x14ac:dyDescent="0.35">
      <c r="A36" s="66" t="s">
        <v>96</v>
      </c>
      <c r="B36" s="32"/>
      <c r="C36" s="6"/>
      <c r="D36" s="32">
        <v>10.3</v>
      </c>
      <c r="E36" s="32">
        <v>10.65</v>
      </c>
      <c r="F36" s="5">
        <f t="shared" si="2"/>
        <v>0.34999999999999964</v>
      </c>
      <c r="G36" s="5"/>
      <c r="H36" s="5"/>
      <c r="I36" s="5"/>
      <c r="J36" s="99">
        <f t="shared" si="1"/>
        <v>5.7585294117646999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34.979999999999997</v>
      </c>
      <c r="E38" s="32">
        <v>35.51</v>
      </c>
      <c r="F38" s="5">
        <f t="shared" si="2"/>
        <v>0.53000000000000114</v>
      </c>
      <c r="G38" s="5"/>
      <c r="H38" s="5"/>
      <c r="I38" s="5"/>
      <c r="J38" s="99">
        <f t="shared" si="1"/>
        <v>8.7200588235294312</v>
      </c>
    </row>
    <row r="39" spans="1:10" ht="15.6" thickTop="1" thickBot="1" x14ac:dyDescent="0.35">
      <c r="A39" s="66" t="s">
        <v>99</v>
      </c>
      <c r="B39" s="32"/>
      <c r="C39" s="6"/>
      <c r="D39" s="32">
        <v>49.69</v>
      </c>
      <c r="E39" s="32">
        <v>50.13</v>
      </c>
      <c r="F39" s="5">
        <f t="shared" si="2"/>
        <v>0.44000000000000483</v>
      </c>
      <c r="G39" s="5"/>
      <c r="H39" s="5"/>
      <c r="I39" s="5"/>
      <c r="J39" s="99">
        <f t="shared" si="1"/>
        <v>7.2392941176471384</v>
      </c>
    </row>
    <row r="40" spans="1:10" ht="15.6" thickTop="1" thickBot="1" x14ac:dyDescent="0.35">
      <c r="A40" s="66" t="s">
        <v>100</v>
      </c>
      <c r="B40" s="32"/>
      <c r="C40" s="6"/>
      <c r="D40" s="32">
        <v>15.38</v>
      </c>
      <c r="E40" s="32">
        <v>15.38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7.33</v>
      </c>
      <c r="E41" s="32">
        <v>9.01</v>
      </c>
      <c r="F41" s="5">
        <f t="shared" si="2"/>
        <v>1.6799999999999997</v>
      </c>
      <c r="G41" s="5"/>
      <c r="H41" s="5"/>
      <c r="I41" s="5"/>
      <c r="J41" s="99">
        <f t="shared" si="1"/>
        <v>27.640941176470584</v>
      </c>
    </row>
    <row r="42" spans="1:10" ht="15.6" thickTop="1" thickBot="1" x14ac:dyDescent="0.35">
      <c r="A42" s="66" t="s">
        <v>102</v>
      </c>
      <c r="B42" s="32"/>
      <c r="C42" s="6"/>
      <c r="D42" s="32">
        <v>5.0999999999999996</v>
      </c>
      <c r="E42" s="32">
        <v>5.0999999999999996</v>
      </c>
      <c r="F42" s="5">
        <f t="shared" si="2"/>
        <v>0</v>
      </c>
      <c r="G42" s="5"/>
      <c r="H42" s="5"/>
      <c r="I42" s="5"/>
      <c r="J42" s="99">
        <f t="shared" si="1"/>
        <v>0</v>
      </c>
    </row>
    <row r="43" spans="1:10" ht="15.6" thickTop="1" thickBot="1" x14ac:dyDescent="0.35">
      <c r="A43" s="66" t="s">
        <v>103</v>
      </c>
      <c r="B43" s="32"/>
      <c r="C43" s="6"/>
      <c r="D43" s="32">
        <v>37.090000000000003</v>
      </c>
      <c r="E43" s="32">
        <v>37.36</v>
      </c>
      <c r="F43" s="5">
        <f t="shared" si="2"/>
        <v>0.26999999999999602</v>
      </c>
      <c r="G43" s="5"/>
      <c r="H43" s="5"/>
      <c r="I43" s="5"/>
      <c r="J43" s="99">
        <f t="shared" si="1"/>
        <v>4.442294117646993</v>
      </c>
    </row>
    <row r="44" spans="1:10" ht="15.6" thickTop="1" thickBot="1" x14ac:dyDescent="0.35">
      <c r="A44" s="66" t="s">
        <v>104</v>
      </c>
      <c r="B44" s="32"/>
      <c r="C44" s="10"/>
      <c r="D44" s="32">
        <v>61.26</v>
      </c>
      <c r="E44" s="32">
        <v>61.26</v>
      </c>
      <c r="F44" s="5">
        <f t="shared" si="2"/>
        <v>0</v>
      </c>
      <c r="G44" s="5"/>
      <c r="H44" s="5"/>
      <c r="I44" s="5"/>
      <c r="J44" s="99">
        <f t="shared" si="1"/>
        <v>0</v>
      </c>
    </row>
    <row r="45" spans="1:10" ht="15.6" thickTop="1" thickBot="1" x14ac:dyDescent="0.35">
      <c r="A45" s="66" t="s">
        <v>105</v>
      </c>
      <c r="B45" s="32"/>
      <c r="C45" s="10"/>
      <c r="D45" s="32">
        <v>170.91</v>
      </c>
      <c r="E45" s="32">
        <v>174.46</v>
      </c>
      <c r="F45" s="5">
        <f>+E45-D45</f>
        <v>3.5500000000000114</v>
      </c>
      <c r="G45" s="5"/>
      <c r="H45" s="5"/>
      <c r="I45" s="5"/>
      <c r="J45" s="99">
        <f t="shared" si="1"/>
        <v>58.407941176470779</v>
      </c>
    </row>
    <row r="46" spans="1:10" ht="15.6" thickTop="1" thickBot="1" x14ac:dyDescent="0.35">
      <c r="A46" s="66" t="s">
        <v>106</v>
      </c>
      <c r="B46" s="32"/>
      <c r="C46" s="10"/>
      <c r="D46" s="32">
        <v>104.03</v>
      </c>
      <c r="E46" s="32">
        <v>104.48</v>
      </c>
      <c r="F46" s="5">
        <f t="shared" si="2"/>
        <v>0.45000000000000284</v>
      </c>
      <c r="G46" s="5"/>
      <c r="H46" s="5"/>
      <c r="I46" s="5"/>
      <c r="J46" s="99">
        <f t="shared" si="1"/>
        <v>7.4038235294118113</v>
      </c>
    </row>
    <row r="47" spans="1:10" ht="15.6" thickTop="1" thickBot="1" x14ac:dyDescent="0.35">
      <c r="A47" s="66" t="s">
        <v>18</v>
      </c>
      <c r="B47" s="32"/>
      <c r="C47" s="10"/>
      <c r="D47" s="32">
        <v>3.02</v>
      </c>
      <c r="E47" s="32">
        <v>3.02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98.92</v>
      </c>
      <c r="E48" s="32">
        <v>99.27</v>
      </c>
      <c r="F48" s="5">
        <f t="shared" si="2"/>
        <v>0.34999999999999432</v>
      </c>
      <c r="G48" s="5"/>
      <c r="H48" s="5"/>
      <c r="I48" s="5"/>
      <c r="J48" s="99">
        <f t="shared" si="1"/>
        <v>5.7585294117646129</v>
      </c>
    </row>
    <row r="49" spans="1:10" ht="15.6" thickTop="1" thickBot="1" x14ac:dyDescent="0.35">
      <c r="A49" s="66" t="s">
        <v>107</v>
      </c>
      <c r="B49" s="32"/>
      <c r="C49" s="10"/>
      <c r="D49" s="32">
        <v>119.86</v>
      </c>
      <c r="E49" s="32">
        <v>122.02</v>
      </c>
      <c r="F49" s="5">
        <f t="shared" si="2"/>
        <v>2.1599999999999966</v>
      </c>
      <c r="G49" s="5"/>
      <c r="H49" s="5"/>
      <c r="I49" s="5"/>
      <c r="J49" s="99">
        <f t="shared" si="1"/>
        <v>35.538352941176413</v>
      </c>
    </row>
    <row r="50" spans="1:10" ht="15.6" thickTop="1" thickBot="1" x14ac:dyDescent="0.35">
      <c r="A50" s="66" t="s">
        <v>108</v>
      </c>
      <c r="B50" s="32"/>
      <c r="C50" s="10"/>
      <c r="D50" s="32">
        <v>19.2</v>
      </c>
      <c r="E50" s="32">
        <v>19.579999999999998</v>
      </c>
      <c r="F50" s="5">
        <f t="shared" si="2"/>
        <v>0.37999999999999901</v>
      </c>
      <c r="G50" s="5"/>
      <c r="H50" s="5"/>
      <c r="I50" s="5"/>
      <c r="J50" s="99">
        <f t="shared" si="1"/>
        <v>6.2521176470588076</v>
      </c>
    </row>
    <row r="51" spans="1:10" ht="15.6" thickTop="1" thickBot="1" x14ac:dyDescent="0.35">
      <c r="A51" s="66" t="s">
        <v>20</v>
      </c>
      <c r="B51" s="32"/>
      <c r="C51" s="10"/>
      <c r="D51" s="32">
        <v>78.760000000000005</v>
      </c>
      <c r="E51" s="32">
        <v>80.03</v>
      </c>
      <c r="F51" s="5">
        <f t="shared" si="2"/>
        <v>1.269999999999996</v>
      </c>
      <c r="G51" s="5"/>
      <c r="H51" s="5"/>
      <c r="I51" s="5"/>
      <c r="J51" s="99">
        <f t="shared" si="1"/>
        <v>20.895235294117583</v>
      </c>
    </row>
    <row r="52" spans="1:10" ht="15.6" thickTop="1" thickBot="1" x14ac:dyDescent="0.35">
      <c r="A52" s="66" t="s">
        <v>21</v>
      </c>
      <c r="B52" s="32"/>
      <c r="C52" s="10"/>
      <c r="D52" s="32">
        <v>21</v>
      </c>
      <c r="E52" s="32">
        <v>21.44</v>
      </c>
      <c r="F52" s="5">
        <f t="shared" si="2"/>
        <v>0.44000000000000128</v>
      </c>
      <c r="G52" s="5"/>
      <c r="H52" s="5"/>
      <c r="I52" s="5"/>
      <c r="J52" s="99">
        <f t="shared" si="1"/>
        <v>7.2392941176470798</v>
      </c>
    </row>
    <row r="53" spans="1:10" ht="15.6" thickTop="1" thickBot="1" x14ac:dyDescent="0.35">
      <c r="A53" s="66" t="s">
        <v>22</v>
      </c>
      <c r="B53" s="32"/>
      <c r="C53" s="10"/>
      <c r="D53" s="32">
        <v>123.52</v>
      </c>
      <c r="E53" s="32">
        <v>125.28</v>
      </c>
      <c r="F53" s="5">
        <f t="shared" si="2"/>
        <v>1.7600000000000051</v>
      </c>
      <c r="G53" s="5"/>
      <c r="H53" s="5"/>
      <c r="I53" s="5"/>
      <c r="J53" s="99">
        <f t="shared" si="1"/>
        <v>28.957176470588319</v>
      </c>
    </row>
    <row r="54" spans="1:10" ht="15.6" thickTop="1" thickBot="1" x14ac:dyDescent="0.35">
      <c r="A54" s="66" t="s">
        <v>23</v>
      </c>
      <c r="B54" s="32"/>
      <c r="C54" s="10"/>
      <c r="D54" s="32">
        <v>29.68</v>
      </c>
      <c r="E54" s="32">
        <v>30.05</v>
      </c>
      <c r="F54" s="5">
        <f t="shared" si="2"/>
        <v>0.37000000000000099</v>
      </c>
      <c r="G54" s="5"/>
      <c r="H54" s="5"/>
      <c r="I54" s="5"/>
      <c r="J54" s="99">
        <f t="shared" si="1"/>
        <v>6.0875882352941337</v>
      </c>
    </row>
    <row r="55" spans="1:10" ht="15.6" thickTop="1" thickBot="1" x14ac:dyDescent="0.35">
      <c r="A55" s="66" t="s">
        <v>24</v>
      </c>
      <c r="B55" s="32"/>
      <c r="C55" s="10"/>
      <c r="D55" s="32">
        <v>27.58</v>
      </c>
      <c r="E55" s="32">
        <v>28.19</v>
      </c>
      <c r="F55" s="5">
        <f t="shared" si="2"/>
        <v>0.61000000000000298</v>
      </c>
      <c r="G55" s="5"/>
      <c r="H55" s="5"/>
      <c r="I55" s="5"/>
      <c r="J55" s="99">
        <f t="shared" si="1"/>
        <v>10.036294117647108</v>
      </c>
    </row>
    <row r="56" spans="1:10" ht="15.6" thickTop="1" thickBot="1" x14ac:dyDescent="0.35">
      <c r="A56" s="66" t="s">
        <v>25</v>
      </c>
      <c r="B56" s="32"/>
      <c r="C56" s="10"/>
      <c r="D56" s="32">
        <v>20.86</v>
      </c>
      <c r="E56" s="32">
        <v>21.86</v>
      </c>
      <c r="F56" s="5">
        <f t="shared" si="2"/>
        <v>1</v>
      </c>
      <c r="G56" s="5"/>
      <c r="H56" s="5"/>
      <c r="I56" s="5"/>
      <c r="J56" s="99">
        <f t="shared" si="1"/>
        <v>16.452941176470588</v>
      </c>
    </row>
    <row r="57" spans="1:10" ht="15.6" thickTop="1" thickBot="1" x14ac:dyDescent="0.35">
      <c r="A57" s="66" t="s">
        <v>26</v>
      </c>
      <c r="B57" s="32"/>
      <c r="C57" s="10"/>
      <c r="D57" s="32">
        <v>46.62</v>
      </c>
      <c r="E57" s="32">
        <v>47.56</v>
      </c>
      <c r="F57" s="5">
        <f t="shared" si="2"/>
        <v>0.94000000000000483</v>
      </c>
      <c r="G57" s="5"/>
      <c r="H57" s="5"/>
      <c r="I57" s="5"/>
      <c r="J57" s="99">
        <f t="shared" si="1"/>
        <v>15.465764705882433</v>
      </c>
    </row>
    <row r="58" spans="1:10" ht="15.6" thickTop="1" thickBot="1" x14ac:dyDescent="0.35">
      <c r="A58" s="66" t="s">
        <v>27</v>
      </c>
      <c r="B58" s="32"/>
      <c r="C58" s="10"/>
      <c r="D58" s="32">
        <v>54.78</v>
      </c>
      <c r="E58" s="32">
        <v>55.71</v>
      </c>
      <c r="F58" s="5">
        <f t="shared" si="2"/>
        <v>0.92999999999999972</v>
      </c>
      <c r="G58" s="5"/>
      <c r="H58" s="5"/>
      <c r="I58" s="5"/>
      <c r="J58" s="99">
        <f t="shared" si="1"/>
        <v>15.301235294117642</v>
      </c>
    </row>
    <row r="59" spans="1:10" ht="15.6" thickTop="1" thickBot="1" x14ac:dyDescent="0.35">
      <c r="A59" s="66" t="s">
        <v>109</v>
      </c>
      <c r="B59" s="32"/>
      <c r="C59" s="10"/>
      <c r="D59" s="32">
        <v>1.93</v>
      </c>
      <c r="E59" s="32">
        <v>1.93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0" ht="15.6" thickTop="1" thickBot="1" x14ac:dyDescent="0.35">
      <c r="A60" s="66" t="s">
        <v>28</v>
      </c>
      <c r="B60" s="32"/>
      <c r="C60" s="10"/>
      <c r="D60" s="32">
        <v>15.88</v>
      </c>
      <c r="E60" s="32">
        <v>16.04</v>
      </c>
      <c r="F60" s="5">
        <f t="shared" si="2"/>
        <v>0.15999999999999837</v>
      </c>
      <c r="G60" s="5"/>
      <c r="H60" s="5"/>
      <c r="I60" s="5"/>
      <c r="J60" s="99">
        <f t="shared" si="1"/>
        <v>2.6324705882352673</v>
      </c>
    </row>
    <row r="61" spans="1:10" ht="15.6" thickTop="1" thickBot="1" x14ac:dyDescent="0.35">
      <c r="A61" s="66" t="s">
        <v>29</v>
      </c>
      <c r="B61" s="32"/>
      <c r="C61" s="10"/>
      <c r="D61" s="32">
        <v>48.84</v>
      </c>
      <c r="E61" s="32">
        <v>49.69</v>
      </c>
      <c r="F61" s="5">
        <f t="shared" si="2"/>
        <v>0.84999999999999432</v>
      </c>
      <c r="G61" s="5"/>
      <c r="H61" s="5"/>
      <c r="I61" s="5"/>
      <c r="J61" s="99">
        <f t="shared" si="1"/>
        <v>13.984999999999907</v>
      </c>
    </row>
    <row r="62" spans="1:10" ht="15.6" thickTop="1" thickBot="1" x14ac:dyDescent="0.35">
      <c r="A62" s="66" t="s">
        <v>30</v>
      </c>
      <c r="B62" s="32"/>
      <c r="C62" s="10"/>
      <c r="D62" s="32">
        <v>1.1000000000000001</v>
      </c>
      <c r="E62" s="32">
        <v>1.1000000000000001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78.17</v>
      </c>
      <c r="E63" s="32">
        <v>79.63</v>
      </c>
      <c r="F63" s="5">
        <f t="shared" si="2"/>
        <v>1.4599999999999937</v>
      </c>
      <c r="G63" s="5"/>
      <c r="H63" s="5"/>
      <c r="I63" s="5"/>
      <c r="J63" s="99">
        <f t="shared" si="1"/>
        <v>24.021294117646956</v>
      </c>
    </row>
    <row r="64" spans="1:10" ht="15.6" thickTop="1" thickBot="1" x14ac:dyDescent="0.35">
      <c r="A64" s="66" t="s">
        <v>32</v>
      </c>
      <c r="B64" s="32"/>
      <c r="C64" s="10"/>
      <c r="D64" s="32">
        <v>56.8</v>
      </c>
      <c r="E64" s="32">
        <v>57.45</v>
      </c>
      <c r="F64" s="5">
        <f t="shared" si="2"/>
        <v>0.65000000000000568</v>
      </c>
      <c r="G64" s="5"/>
      <c r="H64" s="5"/>
      <c r="I64" s="5"/>
      <c r="J64" s="99">
        <f t="shared" si="1"/>
        <v>10.694411764705976</v>
      </c>
    </row>
    <row r="65" spans="1:10" ht="15.6" thickTop="1" thickBot="1" x14ac:dyDescent="0.35">
      <c r="A65" s="66" t="s">
        <v>33</v>
      </c>
      <c r="B65" s="32"/>
      <c r="C65" s="10"/>
      <c r="D65" s="32">
        <v>36.409999999999997</v>
      </c>
      <c r="E65" s="32">
        <v>36.979999999999997</v>
      </c>
      <c r="F65" s="5">
        <f t="shared" si="2"/>
        <v>0.57000000000000028</v>
      </c>
      <c r="G65" s="5"/>
      <c r="H65" s="5"/>
      <c r="I65" s="5"/>
      <c r="J65" s="99">
        <f t="shared" si="1"/>
        <v>9.3781764705882402</v>
      </c>
    </row>
    <row r="66" spans="1:10" ht="15.6" thickTop="1" thickBot="1" x14ac:dyDescent="0.35">
      <c r="A66" s="66" t="s">
        <v>34</v>
      </c>
      <c r="B66" s="32"/>
      <c r="C66" s="10"/>
      <c r="D66" s="32">
        <v>42.37</v>
      </c>
      <c r="E66" s="32">
        <v>42.69</v>
      </c>
      <c r="F66" s="5">
        <f t="shared" si="2"/>
        <v>0.32000000000000028</v>
      </c>
      <c r="G66" s="5"/>
      <c r="H66" s="5"/>
      <c r="I66" s="5"/>
      <c r="J66" s="99">
        <f t="shared" si="1"/>
        <v>5.2649411764705931</v>
      </c>
    </row>
    <row r="67" spans="1:10" ht="15.6" thickTop="1" thickBot="1" x14ac:dyDescent="0.35">
      <c r="A67" s="66" t="s">
        <v>110</v>
      </c>
      <c r="B67" s="32"/>
      <c r="C67" s="10"/>
      <c r="D67" s="32">
        <v>3.61</v>
      </c>
      <c r="E67" s="32">
        <v>5.41</v>
      </c>
      <c r="F67" s="5">
        <f t="shared" si="2"/>
        <v>1.8000000000000003</v>
      </c>
      <c r="G67" s="5"/>
      <c r="H67" s="5"/>
      <c r="I67" s="5"/>
      <c r="J67" s="99">
        <f t="shared" si="1"/>
        <v>29.615294117647064</v>
      </c>
    </row>
    <row r="68" spans="1:10" ht="15.6" thickTop="1" thickBot="1" x14ac:dyDescent="0.35">
      <c r="A68" s="66" t="s">
        <v>35</v>
      </c>
      <c r="B68" s="32"/>
      <c r="C68" s="10"/>
      <c r="D68" s="32">
        <v>76.03</v>
      </c>
      <c r="E68" s="32">
        <v>76.89</v>
      </c>
      <c r="F68" s="5">
        <f t="shared" si="2"/>
        <v>0.85999999999999943</v>
      </c>
      <c r="G68" s="5"/>
      <c r="H68" s="5"/>
      <c r="I68" s="5"/>
      <c r="J68" s="99">
        <f t="shared" si="1"/>
        <v>14.149529411764696</v>
      </c>
    </row>
    <row r="69" spans="1:10" ht="15.6" thickTop="1" thickBot="1" x14ac:dyDescent="0.35">
      <c r="A69" s="66" t="s">
        <v>111</v>
      </c>
      <c r="B69" s="32"/>
      <c r="C69" s="10"/>
      <c r="D69" s="32">
        <v>4.22</v>
      </c>
      <c r="E69" s="32">
        <v>4.5</v>
      </c>
      <c r="F69" s="5">
        <f t="shared" si="2"/>
        <v>0.28000000000000025</v>
      </c>
      <c r="G69" s="5"/>
      <c r="H69" s="5"/>
      <c r="I69" s="5"/>
      <c r="J69" s="99">
        <f t="shared" si="1"/>
        <v>4.606823529411769</v>
      </c>
    </row>
    <row r="70" spans="1:10" ht="15.6" thickTop="1" thickBot="1" x14ac:dyDescent="0.35">
      <c r="A70" s="66" t="s">
        <v>36</v>
      </c>
      <c r="B70" s="32"/>
      <c r="C70" s="10"/>
      <c r="D70" s="32">
        <v>80.260000000000005</v>
      </c>
      <c r="E70" s="32">
        <v>81.45</v>
      </c>
      <c r="F70" s="5">
        <f t="shared" si="2"/>
        <v>1.1899999999999977</v>
      </c>
      <c r="G70" s="5"/>
      <c r="H70" s="5"/>
      <c r="I70" s="5"/>
      <c r="J70" s="99">
        <f t="shared" si="1"/>
        <v>19.578999999999962</v>
      </c>
    </row>
    <row r="71" spans="1:10" ht="15.6" thickTop="1" thickBot="1" x14ac:dyDescent="0.35">
      <c r="A71" s="66" t="s">
        <v>37</v>
      </c>
      <c r="B71" s="32"/>
      <c r="C71" s="10"/>
      <c r="D71" s="32">
        <v>28.96</v>
      </c>
      <c r="E71" s="32">
        <v>29.57</v>
      </c>
      <c r="F71" s="5">
        <f t="shared" si="2"/>
        <v>0.60999999999999943</v>
      </c>
      <c r="G71" s="5"/>
      <c r="H71" s="5"/>
      <c r="I71" s="5"/>
      <c r="J71" s="99">
        <f t="shared" si="1"/>
        <v>10.036294117647049</v>
      </c>
    </row>
    <row r="72" spans="1:10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2.2999999999999998</v>
      </c>
      <c r="E75" s="32">
        <v>2.42</v>
      </c>
      <c r="F75" s="5">
        <f t="shared" si="2"/>
        <v>0.12000000000000011</v>
      </c>
      <c r="G75" s="5"/>
      <c r="H75" s="5"/>
      <c r="I75" s="5"/>
      <c r="J75" s="99">
        <f t="shared" si="1"/>
        <v>1.9743529411764724</v>
      </c>
    </row>
    <row r="76" spans="1:10" ht="15.6" thickTop="1" thickBot="1" x14ac:dyDescent="0.35">
      <c r="A76" s="66" t="s">
        <v>113</v>
      </c>
      <c r="B76" s="32"/>
      <c r="C76" s="10"/>
      <c r="D76" s="32">
        <v>32.35</v>
      </c>
      <c r="E76" s="32">
        <v>33.11</v>
      </c>
      <c r="F76" s="5">
        <f t="shared" si="2"/>
        <v>0.75999999999999801</v>
      </c>
      <c r="G76" s="5"/>
      <c r="H76" s="5"/>
      <c r="I76" s="5"/>
      <c r="J76" s="99">
        <f t="shared" si="1"/>
        <v>12.504235294117615</v>
      </c>
    </row>
    <row r="77" spans="1:10" ht="15.6" thickTop="1" thickBot="1" x14ac:dyDescent="0.35">
      <c r="A77" s="66" t="s">
        <v>114</v>
      </c>
      <c r="B77" s="32"/>
      <c r="C77" s="10"/>
      <c r="D77" s="32">
        <v>10.98</v>
      </c>
      <c r="E77" s="32">
        <v>10.98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13.04</v>
      </c>
      <c r="E80" s="32">
        <v>13.14</v>
      </c>
      <c r="F80" s="5">
        <f t="shared" si="2"/>
        <v>0.10000000000000142</v>
      </c>
      <c r="G80" s="5"/>
      <c r="H80" s="5"/>
      <c r="I80" s="5"/>
      <c r="J80" s="99">
        <f t="shared" si="1"/>
        <v>1.6452941176470821</v>
      </c>
    </row>
    <row r="81" spans="1:11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2.34</v>
      </c>
      <c r="E82" s="32">
        <v>2.34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809.07094117647023</v>
      </c>
    </row>
    <row r="83" spans="1:11" x14ac:dyDescent="0.3">
      <c r="A83" s="68" t="s">
        <v>43</v>
      </c>
      <c r="B83" s="32"/>
      <c r="C83" s="10"/>
      <c r="D83" s="32">
        <v>461.35</v>
      </c>
      <c r="E83" s="32">
        <v>470.02</v>
      </c>
      <c r="F83" s="5">
        <f t="shared" si="2"/>
        <v>8.6699999999999591</v>
      </c>
      <c r="G83" s="5"/>
      <c r="H83" s="5"/>
      <c r="I83" s="5"/>
      <c r="J83" s="7">
        <f>+F83*H$5</f>
        <v>31.985877777777624</v>
      </c>
    </row>
    <row r="84" spans="1:11" x14ac:dyDescent="0.3">
      <c r="A84" s="68" t="s">
        <v>44</v>
      </c>
      <c r="B84" s="32"/>
      <c r="C84" s="10"/>
      <c r="D84" s="32">
        <v>439.46</v>
      </c>
      <c r="E84" s="32">
        <v>445.32</v>
      </c>
      <c r="F84" s="5">
        <f t="shared" si="2"/>
        <v>5.8600000000000136</v>
      </c>
      <c r="G84" s="33"/>
      <c r="H84" s="5"/>
      <c r="I84" s="5"/>
      <c r="J84" s="7">
        <f t="shared" ref="J84:J147" si="3">+F84*H$5</f>
        <v>21.619059259259306</v>
      </c>
    </row>
    <row r="85" spans="1:11" x14ac:dyDescent="0.3">
      <c r="A85" s="68" t="s">
        <v>118</v>
      </c>
      <c r="B85" s="32"/>
      <c r="C85" s="10"/>
      <c r="D85" s="32">
        <v>614.58000000000004</v>
      </c>
      <c r="E85" s="32">
        <v>625.17999999999995</v>
      </c>
      <c r="F85" s="5">
        <f t="shared" si="2"/>
        <v>10.599999999999909</v>
      </c>
      <c r="G85" s="33"/>
      <c r="H85" s="5"/>
      <c r="I85" s="5"/>
      <c r="J85" s="7">
        <f t="shared" si="3"/>
        <v>39.10614814814781</v>
      </c>
    </row>
    <row r="86" spans="1:11" x14ac:dyDescent="0.3">
      <c r="A86" s="68" t="s">
        <v>119</v>
      </c>
      <c r="B86" s="32"/>
      <c r="C86" s="10"/>
      <c r="D86" s="32">
        <v>167.86</v>
      </c>
      <c r="E86" s="32">
        <v>167.86</v>
      </c>
      <c r="F86" s="5">
        <f t="shared" si="2"/>
        <v>0</v>
      </c>
      <c r="G86" s="33"/>
      <c r="H86" s="5"/>
      <c r="I86" s="5"/>
      <c r="J86" s="7">
        <f t="shared" si="3"/>
        <v>0</v>
      </c>
    </row>
    <row r="87" spans="1:11" x14ac:dyDescent="0.3">
      <c r="A87" s="68" t="s">
        <v>45</v>
      </c>
      <c r="B87" s="32"/>
      <c r="C87" s="10"/>
      <c r="D87" s="32">
        <v>315.92</v>
      </c>
      <c r="E87" s="32">
        <v>319.18</v>
      </c>
      <c r="F87" s="5">
        <f t="shared" si="2"/>
        <v>3.2599999999999909</v>
      </c>
      <c r="G87" s="33"/>
      <c r="H87" s="5"/>
      <c r="I87" s="5"/>
      <c r="J87" s="7">
        <f t="shared" si="3"/>
        <v>12.026985185185151</v>
      </c>
    </row>
    <row r="88" spans="1:11" x14ac:dyDescent="0.3">
      <c r="A88" s="68" t="s">
        <v>46</v>
      </c>
      <c r="B88" s="32"/>
      <c r="C88" s="10"/>
      <c r="D88" s="32">
        <v>521.03</v>
      </c>
      <c r="E88" s="32">
        <v>524.85</v>
      </c>
      <c r="F88" s="5">
        <f t="shared" si="2"/>
        <v>3.82000000000005</v>
      </c>
      <c r="G88" s="33"/>
      <c r="H88" s="5"/>
      <c r="I88" s="5"/>
      <c r="J88" s="7">
        <f t="shared" si="3"/>
        <v>14.092970370370553</v>
      </c>
    </row>
    <row r="89" spans="1:11" x14ac:dyDescent="0.3">
      <c r="A89" s="68" t="s">
        <v>47</v>
      </c>
      <c r="B89" s="32"/>
      <c r="C89" s="10"/>
      <c r="D89" s="32">
        <v>232.33</v>
      </c>
      <c r="E89" s="32">
        <v>236.99</v>
      </c>
      <c r="F89" s="5">
        <f t="shared" si="2"/>
        <v>4.6599999999999966</v>
      </c>
      <c r="G89" s="33"/>
      <c r="H89" s="5"/>
      <c r="I89" s="5"/>
      <c r="J89" s="7">
        <f t="shared" si="3"/>
        <v>17.191948148148132</v>
      </c>
    </row>
    <row r="90" spans="1:11" x14ac:dyDescent="0.3">
      <c r="A90" s="68" t="s">
        <v>48</v>
      </c>
      <c r="B90" s="32"/>
      <c r="C90" s="10"/>
      <c r="D90" s="32">
        <v>501.74</v>
      </c>
      <c r="E90" s="32">
        <v>505.46</v>
      </c>
      <c r="F90" s="5">
        <f t="shared" si="2"/>
        <v>3.7199999999999704</v>
      </c>
      <c r="G90" s="33"/>
      <c r="H90" s="5"/>
      <c r="I90" s="5"/>
      <c r="J90" s="7">
        <f t="shared" si="3"/>
        <v>13.724044444444333</v>
      </c>
    </row>
    <row r="91" spans="1:11" x14ac:dyDescent="0.3">
      <c r="A91" s="68" t="s">
        <v>49</v>
      </c>
      <c r="B91" s="32"/>
      <c r="C91" s="10"/>
      <c r="D91" s="32">
        <v>654.03</v>
      </c>
      <c r="E91" s="32">
        <v>662.36</v>
      </c>
      <c r="F91" s="5">
        <f t="shared" si="2"/>
        <v>8.3300000000000409</v>
      </c>
      <c r="G91" s="33"/>
      <c r="H91" s="5"/>
      <c r="I91" s="5"/>
      <c r="J91" s="7">
        <f t="shared" si="3"/>
        <v>30.731529629629776</v>
      </c>
    </row>
    <row r="92" spans="1:11" x14ac:dyDescent="0.3">
      <c r="A92" s="68" t="s">
        <v>50</v>
      </c>
      <c r="B92" s="32"/>
      <c r="C92" s="10"/>
      <c r="D92" s="32">
        <v>869.17</v>
      </c>
      <c r="E92" s="32">
        <v>889.52</v>
      </c>
      <c r="F92" s="5">
        <f t="shared" si="2"/>
        <v>20.350000000000023</v>
      </c>
      <c r="G92" s="33"/>
      <c r="H92" s="5"/>
      <c r="I92" s="5"/>
      <c r="J92" s="7">
        <f t="shared" si="3"/>
        <v>75.076425925926003</v>
      </c>
    </row>
    <row r="93" spans="1:11" x14ac:dyDescent="0.3">
      <c r="A93" s="68" t="s">
        <v>51</v>
      </c>
      <c r="B93" s="32"/>
      <c r="C93" s="10"/>
      <c r="D93" s="32">
        <v>348.84</v>
      </c>
      <c r="E93" s="32">
        <v>353.01</v>
      </c>
      <c r="F93" s="5">
        <f t="shared" si="2"/>
        <v>4.1700000000000159</v>
      </c>
      <c r="G93" s="33"/>
      <c r="H93" s="5"/>
      <c r="I93" s="5"/>
      <c r="J93" s="7">
        <f t="shared" si="3"/>
        <v>15.384211111111167</v>
      </c>
    </row>
    <row r="94" spans="1:11" x14ac:dyDescent="0.3">
      <c r="A94" s="68" t="s">
        <v>52</v>
      </c>
      <c r="B94" s="32"/>
      <c r="C94" s="10"/>
      <c r="D94" s="32">
        <v>258.10000000000002</v>
      </c>
      <c r="E94" s="32">
        <v>260.94</v>
      </c>
      <c r="F94" s="5">
        <f t="shared" si="2"/>
        <v>2.839999999999975</v>
      </c>
      <c r="G94" s="33"/>
      <c r="H94" s="5"/>
      <c r="I94" s="5"/>
      <c r="J94" s="7">
        <f t="shared" si="3"/>
        <v>10.477496296296202</v>
      </c>
    </row>
    <row r="95" spans="1:11" x14ac:dyDescent="0.3">
      <c r="A95" s="68" t="s">
        <v>120</v>
      </c>
      <c r="B95" s="32"/>
      <c r="C95" s="10"/>
      <c r="D95" s="32">
        <v>1056.18</v>
      </c>
      <c r="E95" s="32">
        <v>1069.96</v>
      </c>
      <c r="F95" s="5">
        <f t="shared" si="2"/>
        <v>13.779999999999973</v>
      </c>
      <c r="G95" s="33"/>
      <c r="H95" s="5"/>
      <c r="I95" s="5"/>
      <c r="J95" s="7">
        <f t="shared" si="3"/>
        <v>50.837992592592485</v>
      </c>
    </row>
    <row r="96" spans="1:11" x14ac:dyDescent="0.3">
      <c r="A96" s="68" t="s">
        <v>53</v>
      </c>
      <c r="B96" s="32"/>
      <c r="C96" s="10"/>
      <c r="D96" s="32">
        <v>440.88</v>
      </c>
      <c r="E96" s="32">
        <v>447.31</v>
      </c>
      <c r="F96" s="5">
        <f t="shared" si="2"/>
        <v>6.4300000000000068</v>
      </c>
      <c r="G96" s="33"/>
      <c r="H96" s="5"/>
      <c r="I96" s="5"/>
      <c r="J96" s="7">
        <f t="shared" si="3"/>
        <v>23.721937037037058</v>
      </c>
    </row>
    <row r="97" spans="1:10" x14ac:dyDescent="0.3">
      <c r="A97" s="68" t="s">
        <v>121</v>
      </c>
      <c r="B97" s="32"/>
      <c r="C97" s="10"/>
      <c r="D97" s="32">
        <v>259.19</v>
      </c>
      <c r="E97" s="32">
        <v>261.88</v>
      </c>
      <c r="F97" s="5">
        <f t="shared" ref="F97:F151" si="4">+E97-D97</f>
        <v>2.6899999999999977</v>
      </c>
      <c r="G97" s="33"/>
      <c r="H97" s="5"/>
      <c r="I97" s="5"/>
      <c r="J97" s="7">
        <f t="shared" si="3"/>
        <v>9.9241074074073978</v>
      </c>
    </row>
    <row r="98" spans="1:10" x14ac:dyDescent="0.3">
      <c r="A98" s="68" t="s">
        <v>54</v>
      </c>
      <c r="B98" s="32"/>
      <c r="C98" s="10"/>
      <c r="D98" s="32">
        <v>259.06</v>
      </c>
      <c r="E98" s="32">
        <v>261.27999999999997</v>
      </c>
      <c r="F98" s="5">
        <f t="shared" si="4"/>
        <v>2.2199999999999704</v>
      </c>
      <c r="G98" s="33"/>
      <c r="H98" s="5"/>
      <c r="I98" s="5"/>
      <c r="J98" s="7">
        <f t="shared" si="3"/>
        <v>8.1901555555554459</v>
      </c>
    </row>
    <row r="99" spans="1:10" x14ac:dyDescent="0.3">
      <c r="A99" s="68" t="s">
        <v>55</v>
      </c>
      <c r="B99" s="32"/>
      <c r="C99" s="10"/>
      <c r="D99" s="32">
        <v>391.62</v>
      </c>
      <c r="E99" s="32">
        <v>398.45</v>
      </c>
      <c r="F99" s="5">
        <f t="shared" si="4"/>
        <v>6.8299999999999841</v>
      </c>
      <c r="G99" s="33"/>
      <c r="H99" s="5"/>
      <c r="I99" s="5"/>
      <c r="J99" s="7">
        <f t="shared" si="3"/>
        <v>25.197640740740678</v>
      </c>
    </row>
    <row r="100" spans="1:10" x14ac:dyDescent="0.3">
      <c r="A100" s="68" t="s">
        <v>122</v>
      </c>
      <c r="B100" s="32"/>
      <c r="C100" s="10"/>
      <c r="D100" s="32">
        <v>815.01</v>
      </c>
      <c r="E100" s="32">
        <v>836.2</v>
      </c>
      <c r="F100" s="5">
        <f t="shared" si="4"/>
        <v>21.190000000000055</v>
      </c>
      <c r="G100" s="33"/>
      <c r="H100" s="5"/>
      <c r="I100" s="5"/>
      <c r="J100" s="7">
        <f t="shared" si="3"/>
        <v>78.175403703703893</v>
      </c>
    </row>
    <row r="101" spans="1:10" x14ac:dyDescent="0.3">
      <c r="A101" s="68" t="s">
        <v>56</v>
      </c>
      <c r="B101" s="32"/>
      <c r="C101" s="10"/>
      <c r="D101" s="32">
        <v>393.81</v>
      </c>
      <c r="E101" s="32">
        <v>398.56</v>
      </c>
      <c r="F101" s="5">
        <f t="shared" si="4"/>
        <v>4.75</v>
      </c>
      <c r="G101" s="33"/>
      <c r="H101" s="5"/>
      <c r="I101" s="5"/>
      <c r="J101" s="7">
        <f t="shared" si="3"/>
        <v>17.523981481481478</v>
      </c>
    </row>
    <row r="102" spans="1:10" x14ac:dyDescent="0.3">
      <c r="A102" s="66" t="s">
        <v>57</v>
      </c>
      <c r="B102" s="32"/>
      <c r="C102" s="10"/>
      <c r="D102" s="32">
        <v>545.78</v>
      </c>
      <c r="E102" s="32">
        <v>552.59</v>
      </c>
      <c r="F102" s="5">
        <f t="shared" si="4"/>
        <v>6.8100000000000591</v>
      </c>
      <c r="G102" s="33"/>
      <c r="H102" s="5"/>
      <c r="I102" s="5"/>
      <c r="J102" s="7">
        <f t="shared" si="3"/>
        <v>25.123855555555771</v>
      </c>
    </row>
    <row r="103" spans="1:10" x14ac:dyDescent="0.3">
      <c r="A103" s="66" t="s">
        <v>58</v>
      </c>
      <c r="B103" s="32"/>
      <c r="C103" s="10"/>
      <c r="D103" s="32">
        <v>8.4</v>
      </c>
      <c r="E103" s="32">
        <v>8.4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0" x14ac:dyDescent="0.3">
      <c r="A104" s="68" t="s">
        <v>59</v>
      </c>
      <c r="B104" s="32"/>
      <c r="C104" s="10"/>
      <c r="D104" s="32">
        <v>1475.64</v>
      </c>
      <c r="E104" s="32">
        <v>1495.67</v>
      </c>
      <c r="F104" s="5">
        <f t="shared" si="4"/>
        <v>20.029999999999973</v>
      </c>
      <c r="G104" s="33"/>
      <c r="H104" s="5"/>
      <c r="I104" s="5"/>
      <c r="J104" s="7">
        <f t="shared" si="3"/>
        <v>73.895862962962852</v>
      </c>
    </row>
    <row r="105" spans="1:10" x14ac:dyDescent="0.3">
      <c r="A105" s="68" t="s">
        <v>60</v>
      </c>
      <c r="B105" s="32"/>
      <c r="C105" s="10"/>
      <c r="D105" s="32">
        <v>331.04</v>
      </c>
      <c r="E105" s="32">
        <v>338.56</v>
      </c>
      <c r="F105" s="5">
        <f t="shared" si="4"/>
        <v>7.5199999999999818</v>
      </c>
      <c r="G105" s="33"/>
      <c r="H105" s="5"/>
      <c r="I105" s="5"/>
      <c r="J105" s="7">
        <f t="shared" si="3"/>
        <v>27.74322962962956</v>
      </c>
    </row>
    <row r="106" spans="1:10" x14ac:dyDescent="0.3">
      <c r="A106" s="68" t="s">
        <v>61</v>
      </c>
      <c r="B106" s="32"/>
      <c r="C106" s="10"/>
      <c r="D106" s="32">
        <v>373.13</v>
      </c>
      <c r="E106" s="32">
        <v>379.29</v>
      </c>
      <c r="F106" s="5">
        <f t="shared" si="4"/>
        <v>6.160000000000025</v>
      </c>
      <c r="G106" s="33"/>
      <c r="H106" s="5"/>
      <c r="I106" s="5"/>
      <c r="J106" s="7">
        <f t="shared" si="3"/>
        <v>22.725837037037127</v>
      </c>
    </row>
    <row r="107" spans="1:10" x14ac:dyDescent="0.3">
      <c r="A107" s="68" t="s">
        <v>62</v>
      </c>
      <c r="B107" s="32"/>
      <c r="C107" s="10"/>
      <c r="D107" s="32">
        <v>1027.44</v>
      </c>
      <c r="E107" s="32">
        <v>1044.3699999999999</v>
      </c>
      <c r="F107" s="5">
        <f t="shared" si="4"/>
        <v>16.929999999999836</v>
      </c>
      <c r="G107" s="33"/>
      <c r="H107" s="5"/>
      <c r="I107" s="5"/>
      <c r="J107" s="7">
        <f t="shared" si="3"/>
        <v>62.459159259258648</v>
      </c>
    </row>
    <row r="108" spans="1:10" x14ac:dyDescent="0.3">
      <c r="A108" s="68" t="s">
        <v>63</v>
      </c>
      <c r="B108" s="32"/>
      <c r="C108" s="10"/>
      <c r="D108" s="32">
        <v>530.67999999999995</v>
      </c>
      <c r="E108" s="32">
        <v>537.4</v>
      </c>
      <c r="F108" s="5">
        <f t="shared" si="4"/>
        <v>6.7200000000000273</v>
      </c>
      <c r="G108" s="33"/>
      <c r="H108" s="5"/>
      <c r="I108" s="5"/>
      <c r="J108" s="7">
        <f t="shared" si="3"/>
        <v>24.791822222222319</v>
      </c>
    </row>
    <row r="109" spans="1:10" x14ac:dyDescent="0.3">
      <c r="A109" s="68" t="s">
        <v>123</v>
      </c>
      <c r="B109" s="32"/>
      <c r="C109" s="10"/>
      <c r="D109" s="32">
        <v>472.25</v>
      </c>
      <c r="E109" s="32">
        <v>485.48</v>
      </c>
      <c r="F109" s="5">
        <f t="shared" si="4"/>
        <v>13.230000000000018</v>
      </c>
      <c r="G109" s="33"/>
      <c r="H109" s="5"/>
      <c r="I109" s="5"/>
      <c r="J109" s="7">
        <f t="shared" si="3"/>
        <v>48.808900000000058</v>
      </c>
    </row>
    <row r="110" spans="1:10" x14ac:dyDescent="0.3">
      <c r="A110" s="68" t="s">
        <v>64</v>
      </c>
      <c r="B110" s="32"/>
      <c r="C110" s="10"/>
      <c r="D110" s="32">
        <v>307.85000000000002</v>
      </c>
      <c r="E110" s="32">
        <v>314.01</v>
      </c>
      <c r="F110" s="5">
        <f t="shared" si="4"/>
        <v>6.1599999999999682</v>
      </c>
      <c r="G110" s="33"/>
      <c r="H110" s="5"/>
      <c r="I110" s="5"/>
      <c r="J110" s="7">
        <f t="shared" si="3"/>
        <v>22.725837037036918</v>
      </c>
    </row>
    <row r="111" spans="1:10" x14ac:dyDescent="0.3">
      <c r="A111" s="68" t="s">
        <v>65</v>
      </c>
      <c r="B111" s="32"/>
      <c r="C111" s="10"/>
      <c r="D111" s="32">
        <v>553.51</v>
      </c>
      <c r="E111" s="32">
        <v>570.78</v>
      </c>
      <c r="F111" s="5">
        <f t="shared" si="4"/>
        <v>17.269999999999982</v>
      </c>
      <c r="G111" s="33"/>
      <c r="H111" s="5"/>
      <c r="I111" s="5"/>
      <c r="J111" s="7">
        <f t="shared" si="3"/>
        <v>63.713507407407334</v>
      </c>
    </row>
    <row r="112" spans="1:10" x14ac:dyDescent="0.3">
      <c r="A112" s="68" t="s">
        <v>66</v>
      </c>
      <c r="B112" s="32"/>
      <c r="C112" s="10"/>
      <c r="D112" s="32">
        <v>314.58</v>
      </c>
      <c r="E112" s="32">
        <v>325.04000000000002</v>
      </c>
      <c r="F112" s="5">
        <f t="shared" si="4"/>
        <v>10.460000000000036</v>
      </c>
      <c r="G112" s="33"/>
      <c r="H112" s="5"/>
      <c r="I112" s="5"/>
      <c r="J112" s="7">
        <f t="shared" si="3"/>
        <v>38.589651851851983</v>
      </c>
    </row>
    <row r="113" spans="1:10" x14ac:dyDescent="0.3">
      <c r="A113" s="68" t="s">
        <v>124</v>
      </c>
      <c r="B113" s="32"/>
      <c r="C113" s="10"/>
      <c r="D113" s="32">
        <v>136.99</v>
      </c>
      <c r="E113" s="32">
        <v>138.91</v>
      </c>
      <c r="F113" s="5">
        <f t="shared" si="4"/>
        <v>1.9199999999999875</v>
      </c>
      <c r="G113" s="33"/>
      <c r="H113" s="5"/>
      <c r="I113" s="5"/>
      <c r="J113" s="7">
        <f t="shared" si="3"/>
        <v>7.0833777777777307</v>
      </c>
    </row>
    <row r="114" spans="1:10" x14ac:dyDescent="0.3">
      <c r="A114" s="68" t="s">
        <v>67</v>
      </c>
      <c r="B114" s="32"/>
      <c r="C114" s="10"/>
      <c r="D114" s="32">
        <v>300.47000000000003</v>
      </c>
      <c r="E114" s="32">
        <v>300.47000000000003</v>
      </c>
      <c r="F114" s="5">
        <f t="shared" si="4"/>
        <v>0</v>
      </c>
      <c r="G114" s="33"/>
      <c r="H114" s="5"/>
      <c r="I114" s="5"/>
      <c r="J114" s="7">
        <f t="shared" si="3"/>
        <v>0</v>
      </c>
    </row>
    <row r="115" spans="1:10" x14ac:dyDescent="0.3">
      <c r="A115" s="51" t="s">
        <v>68</v>
      </c>
      <c r="B115" s="32"/>
      <c r="C115" s="51"/>
      <c r="D115" s="9">
        <v>503.53</v>
      </c>
      <c r="E115" s="9">
        <v>513.96</v>
      </c>
      <c r="F115" s="5">
        <f t="shared" si="4"/>
        <v>10.430000000000064</v>
      </c>
      <c r="G115" s="33"/>
      <c r="H115" s="5"/>
      <c r="I115" s="5"/>
      <c r="J115" s="7">
        <f t="shared" si="3"/>
        <v>38.478974074074301</v>
      </c>
    </row>
    <row r="116" spans="1:10" x14ac:dyDescent="0.3">
      <c r="A116" s="68" t="s">
        <v>125</v>
      </c>
      <c r="B116" s="32"/>
      <c r="C116" s="10"/>
      <c r="D116" s="32">
        <v>624.99</v>
      </c>
      <c r="E116" s="32">
        <v>635.38</v>
      </c>
      <c r="F116" s="5">
        <f t="shared" si="4"/>
        <v>10.389999999999986</v>
      </c>
      <c r="G116" s="33"/>
      <c r="H116" s="5"/>
      <c r="I116" s="5"/>
      <c r="J116" s="7">
        <f t="shared" si="3"/>
        <v>38.33140370370365</v>
      </c>
    </row>
    <row r="117" spans="1:10" x14ac:dyDescent="0.3">
      <c r="A117" s="68" t="s">
        <v>126</v>
      </c>
      <c r="B117" s="9"/>
      <c r="C117" s="10"/>
      <c r="D117" s="32">
        <v>272.79000000000002</v>
      </c>
      <c r="E117" s="32">
        <v>288.48</v>
      </c>
      <c r="F117" s="5">
        <f t="shared" si="4"/>
        <v>15.689999999999998</v>
      </c>
      <c r="G117" s="33"/>
      <c r="H117" s="5"/>
      <c r="I117" s="5"/>
      <c r="J117" s="7">
        <f t="shared" si="3"/>
        <v>57.884477777777761</v>
      </c>
    </row>
    <row r="118" spans="1:10" x14ac:dyDescent="0.3">
      <c r="A118" s="68" t="s">
        <v>69</v>
      </c>
      <c r="B118" s="32"/>
      <c r="C118" s="10"/>
      <c r="D118" s="32">
        <v>249.01</v>
      </c>
      <c r="E118" s="32">
        <v>249.01</v>
      </c>
      <c r="F118" s="5">
        <f t="shared" si="4"/>
        <v>0</v>
      </c>
      <c r="G118" s="33"/>
      <c r="H118" s="5"/>
      <c r="I118" s="5"/>
      <c r="J118" s="7">
        <f t="shared" si="3"/>
        <v>0</v>
      </c>
    </row>
    <row r="119" spans="1:10" x14ac:dyDescent="0.3">
      <c r="A119" s="68" t="s">
        <v>127</v>
      </c>
      <c r="B119" s="32"/>
      <c r="C119" s="10"/>
      <c r="D119" s="32">
        <v>592.96</v>
      </c>
      <c r="E119" s="32">
        <v>598.30999999999995</v>
      </c>
      <c r="F119" s="5">
        <f t="shared" si="4"/>
        <v>5.3499999999999091</v>
      </c>
      <c r="G119" s="33"/>
      <c r="H119" s="5"/>
      <c r="I119" s="5"/>
      <c r="J119" s="7">
        <f t="shared" si="3"/>
        <v>19.737537037036699</v>
      </c>
    </row>
    <row r="120" spans="1:10" x14ac:dyDescent="0.3">
      <c r="A120" s="68" t="s">
        <v>128</v>
      </c>
      <c r="B120" s="32"/>
      <c r="C120" s="10"/>
      <c r="D120" s="32">
        <v>587.46</v>
      </c>
      <c r="E120" s="32">
        <v>594.02</v>
      </c>
      <c r="F120" s="5">
        <f t="shared" si="4"/>
        <v>6.5599999999999454</v>
      </c>
      <c r="G120" s="33"/>
      <c r="H120" s="5"/>
      <c r="I120" s="5"/>
      <c r="J120" s="7">
        <f t="shared" si="3"/>
        <v>24.201540740740537</v>
      </c>
    </row>
    <row r="121" spans="1:10" x14ac:dyDescent="0.3">
      <c r="A121" s="68" t="s">
        <v>129</v>
      </c>
      <c r="B121" s="32"/>
      <c r="C121" s="10"/>
      <c r="D121" s="32">
        <v>357.74</v>
      </c>
      <c r="E121" s="32">
        <v>361.76</v>
      </c>
      <c r="F121" s="5">
        <f t="shared" si="4"/>
        <v>4.0199999999999818</v>
      </c>
      <c r="G121" s="33"/>
      <c r="H121" s="5"/>
      <c r="I121" s="5"/>
      <c r="J121" s="7">
        <f t="shared" si="3"/>
        <v>14.830822222222153</v>
      </c>
    </row>
    <row r="122" spans="1:10" x14ac:dyDescent="0.3">
      <c r="A122" s="68" t="s">
        <v>70</v>
      </c>
      <c r="B122" s="32"/>
      <c r="C122" s="10"/>
      <c r="D122" s="32">
        <v>159.01</v>
      </c>
      <c r="E122" s="32">
        <v>159.01</v>
      </c>
      <c r="F122" s="5">
        <f t="shared" si="4"/>
        <v>0</v>
      </c>
      <c r="G122" s="33"/>
      <c r="H122" s="5"/>
      <c r="I122" s="5"/>
      <c r="J122" s="7">
        <f t="shared" si="3"/>
        <v>0</v>
      </c>
    </row>
    <row r="123" spans="1:10" x14ac:dyDescent="0.3">
      <c r="A123" s="68" t="s">
        <v>71</v>
      </c>
      <c r="B123" s="32"/>
      <c r="C123" s="10"/>
      <c r="D123" s="32">
        <v>426.91</v>
      </c>
      <c r="E123" s="32">
        <v>427.33</v>
      </c>
      <c r="F123" s="5">
        <f t="shared" si="4"/>
        <v>0.41999999999995907</v>
      </c>
      <c r="G123" s="33"/>
      <c r="H123" s="5"/>
      <c r="I123" s="5"/>
      <c r="J123" s="7">
        <f t="shared" si="3"/>
        <v>1.5494888888887377</v>
      </c>
    </row>
    <row r="124" spans="1:10" x14ac:dyDescent="0.3">
      <c r="A124" s="68" t="s">
        <v>130</v>
      </c>
      <c r="B124" s="32"/>
      <c r="C124" s="10"/>
      <c r="D124" s="32">
        <v>248.8</v>
      </c>
      <c r="E124" s="32">
        <v>250.97</v>
      </c>
      <c r="F124" s="5">
        <f t="shared" si="4"/>
        <v>2.1699999999999875</v>
      </c>
      <c r="G124" s="33"/>
      <c r="H124" s="5"/>
      <c r="I124" s="5"/>
      <c r="J124" s="7">
        <f t="shared" si="3"/>
        <v>8.0056925925925455</v>
      </c>
    </row>
    <row r="125" spans="1:10" x14ac:dyDescent="0.3">
      <c r="A125" s="68" t="s">
        <v>131</v>
      </c>
      <c r="B125" s="32"/>
      <c r="C125" s="10"/>
      <c r="D125" s="32">
        <v>142.37</v>
      </c>
      <c r="E125" s="32">
        <v>148.32</v>
      </c>
      <c r="F125" s="5">
        <f t="shared" si="4"/>
        <v>5.9499999999999886</v>
      </c>
      <c r="G125" s="33"/>
      <c r="H125" s="5"/>
      <c r="I125" s="5"/>
      <c r="J125" s="7">
        <f t="shared" si="3"/>
        <v>21.951092592592548</v>
      </c>
    </row>
    <row r="126" spans="1:10" x14ac:dyDescent="0.3">
      <c r="A126" s="68" t="s">
        <v>72</v>
      </c>
      <c r="B126" s="32"/>
      <c r="C126" s="10"/>
      <c r="D126" s="32">
        <v>177.49</v>
      </c>
      <c r="E126" s="32">
        <v>185.57</v>
      </c>
      <c r="F126" s="5">
        <f t="shared" si="4"/>
        <v>8.0799999999999841</v>
      </c>
      <c r="G126" s="33"/>
      <c r="H126" s="5"/>
      <c r="I126" s="5"/>
      <c r="J126" s="7">
        <f t="shared" si="3"/>
        <v>29.809214814814752</v>
      </c>
    </row>
    <row r="127" spans="1:10" x14ac:dyDescent="0.3">
      <c r="A127" s="68" t="s">
        <v>73</v>
      </c>
      <c r="B127" s="32"/>
      <c r="C127" s="10"/>
      <c r="D127" s="32">
        <v>820.55</v>
      </c>
      <c r="E127" s="32">
        <v>830.65</v>
      </c>
      <c r="F127" s="5">
        <f t="shared" si="4"/>
        <v>10.100000000000023</v>
      </c>
      <c r="G127" s="33"/>
      <c r="H127" s="5"/>
      <c r="I127" s="5"/>
      <c r="J127" s="7">
        <f t="shared" si="3"/>
        <v>37.261518518518599</v>
      </c>
    </row>
    <row r="128" spans="1:10" x14ac:dyDescent="0.3">
      <c r="A128" s="68" t="s">
        <v>74</v>
      </c>
      <c r="B128" s="32"/>
      <c r="C128" s="10"/>
      <c r="D128" s="32">
        <v>449.87</v>
      </c>
      <c r="E128" s="32">
        <v>457.92</v>
      </c>
      <c r="F128" s="5">
        <f t="shared" si="4"/>
        <v>8.0500000000000114</v>
      </c>
      <c r="G128" s="33"/>
      <c r="H128" s="5"/>
      <c r="I128" s="5"/>
      <c r="J128" s="7">
        <f t="shared" si="3"/>
        <v>29.698537037037074</v>
      </c>
    </row>
    <row r="129" spans="1:10" x14ac:dyDescent="0.3">
      <c r="A129" s="68" t="s">
        <v>132</v>
      </c>
      <c r="B129" s="32"/>
      <c r="C129" s="10"/>
      <c r="D129" s="32">
        <v>136.1</v>
      </c>
      <c r="E129" s="32">
        <v>136.55000000000001</v>
      </c>
      <c r="F129" s="5">
        <f t="shared" si="4"/>
        <v>0.45000000000001705</v>
      </c>
      <c r="G129" s="33"/>
      <c r="H129" s="5"/>
      <c r="I129" s="5"/>
      <c r="J129" s="7">
        <f t="shared" si="3"/>
        <v>1.6601666666667294</v>
      </c>
    </row>
    <row r="130" spans="1:10" x14ac:dyDescent="0.3">
      <c r="A130" s="68" t="s">
        <v>133</v>
      </c>
      <c r="B130" s="32"/>
      <c r="C130" s="10"/>
      <c r="D130" s="32">
        <v>218.69</v>
      </c>
      <c r="E130" s="32">
        <v>221.69</v>
      </c>
      <c r="F130" s="5">
        <f t="shared" si="4"/>
        <v>3</v>
      </c>
      <c r="G130" s="33"/>
      <c r="H130" s="5"/>
      <c r="I130" s="5"/>
      <c r="J130" s="7">
        <f t="shared" si="3"/>
        <v>11.067777777777776</v>
      </c>
    </row>
    <row r="131" spans="1:10" x14ac:dyDescent="0.3">
      <c r="A131" s="68" t="s">
        <v>75</v>
      </c>
      <c r="B131" s="32"/>
      <c r="C131" s="10"/>
      <c r="D131" s="32">
        <v>322.51</v>
      </c>
      <c r="E131" s="32">
        <v>330.05</v>
      </c>
      <c r="F131" s="5">
        <f t="shared" si="4"/>
        <v>7.5400000000000205</v>
      </c>
      <c r="G131" s="33"/>
      <c r="H131" s="5"/>
      <c r="I131" s="5"/>
      <c r="J131" s="7">
        <f t="shared" si="3"/>
        <v>27.817014814814886</v>
      </c>
    </row>
    <row r="132" spans="1:10" x14ac:dyDescent="0.3">
      <c r="A132" s="68" t="s">
        <v>134</v>
      </c>
      <c r="B132" s="32"/>
      <c r="C132" s="10"/>
      <c r="D132" s="32">
        <v>388.9</v>
      </c>
      <c r="E132" s="32">
        <v>396.14</v>
      </c>
      <c r="F132" s="5">
        <f t="shared" si="4"/>
        <v>7.2400000000000091</v>
      </c>
      <c r="G132" s="33"/>
      <c r="H132" s="5"/>
      <c r="I132" s="5"/>
      <c r="J132" s="7">
        <f t="shared" si="3"/>
        <v>26.710237037037068</v>
      </c>
    </row>
    <row r="133" spans="1:10" x14ac:dyDescent="0.3">
      <c r="A133" s="68" t="s">
        <v>135</v>
      </c>
      <c r="B133" s="32"/>
      <c r="C133" s="10"/>
      <c r="D133" s="32">
        <v>324.81</v>
      </c>
      <c r="E133" s="32">
        <v>326.77999999999997</v>
      </c>
      <c r="F133" s="5">
        <f t="shared" si="4"/>
        <v>1.9699999999999704</v>
      </c>
      <c r="G133" s="33"/>
      <c r="H133" s="5"/>
      <c r="I133" s="5"/>
      <c r="J133" s="7">
        <f t="shared" si="3"/>
        <v>7.2678407407406311</v>
      </c>
    </row>
    <row r="134" spans="1:10" x14ac:dyDescent="0.3">
      <c r="A134" s="68" t="s">
        <v>76</v>
      </c>
      <c r="B134" s="32"/>
      <c r="C134" s="10"/>
      <c r="D134" s="32">
        <v>107.5</v>
      </c>
      <c r="E134" s="32">
        <v>109.23</v>
      </c>
      <c r="F134" s="5">
        <f t="shared" si="4"/>
        <v>1.730000000000004</v>
      </c>
      <c r="G134" s="33"/>
      <c r="H134" s="5"/>
      <c r="I134" s="5"/>
      <c r="J134" s="7">
        <f t="shared" si="3"/>
        <v>6.3824185185185325</v>
      </c>
    </row>
    <row r="135" spans="1:10" x14ac:dyDescent="0.3">
      <c r="A135" s="68" t="s">
        <v>136</v>
      </c>
      <c r="B135" s="32"/>
      <c r="C135" s="10"/>
      <c r="D135" s="32">
        <v>660.67</v>
      </c>
      <c r="E135" s="32">
        <v>670.18</v>
      </c>
      <c r="F135" s="5">
        <f t="shared" si="4"/>
        <v>9.5099999999999909</v>
      </c>
      <c r="G135" s="33"/>
      <c r="H135" s="5"/>
      <c r="I135" s="5"/>
      <c r="J135" s="7">
        <f t="shared" si="3"/>
        <v>35.084855555555521</v>
      </c>
    </row>
    <row r="136" spans="1:10" x14ac:dyDescent="0.3">
      <c r="A136" s="68" t="s">
        <v>137</v>
      </c>
      <c r="B136" s="32"/>
      <c r="C136" s="10"/>
      <c r="D136" s="32">
        <v>240.85</v>
      </c>
      <c r="E136" s="32">
        <v>241.75</v>
      </c>
      <c r="F136" s="5">
        <f t="shared" si="4"/>
        <v>0.90000000000000568</v>
      </c>
      <c r="G136" s="33"/>
      <c r="H136" s="5"/>
      <c r="I136" s="5"/>
      <c r="J136" s="7">
        <f t="shared" si="3"/>
        <v>3.320333333333354</v>
      </c>
    </row>
    <row r="137" spans="1:10" x14ac:dyDescent="0.3">
      <c r="A137" s="68" t="s">
        <v>77</v>
      </c>
      <c r="B137" s="32"/>
      <c r="C137" s="10"/>
      <c r="D137" s="32">
        <v>390.57</v>
      </c>
      <c r="E137" s="32">
        <v>394.22</v>
      </c>
      <c r="F137" s="5">
        <f t="shared" si="4"/>
        <v>3.6500000000000341</v>
      </c>
      <c r="G137" s="33"/>
      <c r="H137" s="5"/>
      <c r="I137" s="5"/>
      <c r="J137" s="7">
        <f t="shared" si="3"/>
        <v>13.465796296296421</v>
      </c>
    </row>
    <row r="138" spans="1:10" x14ac:dyDescent="0.3">
      <c r="A138" s="68" t="s">
        <v>138</v>
      </c>
      <c r="B138" s="32"/>
      <c r="C138" s="10"/>
      <c r="D138" s="32">
        <v>576.23</v>
      </c>
      <c r="E138" s="32">
        <v>583.77</v>
      </c>
      <c r="F138" s="5">
        <f t="shared" si="4"/>
        <v>7.5399999999999636</v>
      </c>
      <c r="G138" s="33"/>
      <c r="H138" s="5"/>
      <c r="I138" s="5"/>
      <c r="J138" s="7">
        <f t="shared" si="3"/>
        <v>27.817014814814677</v>
      </c>
    </row>
    <row r="139" spans="1:10" x14ac:dyDescent="0.3">
      <c r="A139" s="68" t="s">
        <v>78</v>
      </c>
      <c r="B139" s="32"/>
      <c r="C139" s="10"/>
      <c r="D139" s="32">
        <v>733.72</v>
      </c>
      <c r="E139" s="32">
        <v>746.9</v>
      </c>
      <c r="F139" s="5">
        <f t="shared" si="4"/>
        <v>13.17999999999995</v>
      </c>
      <c r="G139" s="33"/>
      <c r="H139" s="5"/>
      <c r="I139" s="5"/>
      <c r="J139" s="7">
        <f t="shared" si="3"/>
        <v>48.624437037036849</v>
      </c>
    </row>
    <row r="140" spans="1:10" x14ac:dyDescent="0.3">
      <c r="A140" s="68" t="s">
        <v>79</v>
      </c>
      <c r="B140" s="32"/>
      <c r="C140" s="10"/>
      <c r="D140" s="32">
        <v>283.10000000000002</v>
      </c>
      <c r="E140" s="32">
        <v>286.37</v>
      </c>
      <c r="F140" s="5">
        <f t="shared" si="4"/>
        <v>3.2699999999999818</v>
      </c>
      <c r="G140" s="33"/>
      <c r="H140" s="5"/>
      <c r="I140" s="5"/>
      <c r="J140" s="7">
        <f t="shared" si="3"/>
        <v>12.063877777777709</v>
      </c>
    </row>
    <row r="141" spans="1:10" x14ac:dyDescent="0.3">
      <c r="A141" s="68" t="s">
        <v>80</v>
      </c>
      <c r="B141" s="32"/>
      <c r="C141" s="10"/>
      <c r="D141" s="32">
        <v>326.64999999999998</v>
      </c>
      <c r="E141" s="32">
        <v>332.28</v>
      </c>
      <c r="F141" s="5">
        <f t="shared" si="4"/>
        <v>5.6299999999999955</v>
      </c>
      <c r="G141" s="33"/>
      <c r="H141" s="5"/>
      <c r="I141" s="5"/>
      <c r="J141" s="7">
        <f t="shared" si="3"/>
        <v>20.77052962962961</v>
      </c>
    </row>
    <row r="142" spans="1:10" x14ac:dyDescent="0.3">
      <c r="A142" s="68" t="s">
        <v>81</v>
      </c>
      <c r="B142" s="32"/>
      <c r="C142" s="10"/>
      <c r="D142" s="32">
        <v>228.45</v>
      </c>
      <c r="E142" s="32">
        <v>230.01</v>
      </c>
      <c r="F142" s="5">
        <f t="shared" si="4"/>
        <v>1.5600000000000023</v>
      </c>
      <c r="G142" s="33"/>
      <c r="H142" s="5"/>
      <c r="I142" s="5"/>
      <c r="J142" s="7">
        <f t="shared" si="3"/>
        <v>5.7552444444444522</v>
      </c>
    </row>
    <row r="143" spans="1:10" x14ac:dyDescent="0.3">
      <c r="A143" s="68" t="s">
        <v>139</v>
      </c>
      <c r="B143" s="32"/>
      <c r="C143" s="10"/>
      <c r="D143" s="32">
        <v>449.55</v>
      </c>
      <c r="E143" s="32">
        <v>458.45</v>
      </c>
      <c r="F143" s="5">
        <f t="shared" si="4"/>
        <v>8.8999999999999773</v>
      </c>
      <c r="G143" s="33"/>
      <c r="H143" s="5"/>
      <c r="I143" s="5"/>
      <c r="J143" s="7">
        <f t="shared" si="3"/>
        <v>32.834407407407319</v>
      </c>
    </row>
    <row r="144" spans="1:10" x14ac:dyDescent="0.3">
      <c r="A144" s="68" t="s">
        <v>82</v>
      </c>
      <c r="B144" s="32"/>
      <c r="C144" s="10"/>
      <c r="D144" s="32">
        <v>351.92</v>
      </c>
      <c r="E144" s="32">
        <v>356.23</v>
      </c>
      <c r="F144" s="5">
        <f t="shared" si="4"/>
        <v>4.3100000000000023</v>
      </c>
      <c r="G144" s="33"/>
      <c r="H144" s="5"/>
      <c r="I144" s="5"/>
      <c r="J144" s="7">
        <f t="shared" si="3"/>
        <v>15.900707407407413</v>
      </c>
    </row>
    <row r="145" spans="1:13" x14ac:dyDescent="0.3">
      <c r="A145" s="68" t="s">
        <v>140</v>
      </c>
      <c r="B145" s="32"/>
      <c r="C145" s="10"/>
      <c r="D145" s="32">
        <v>217.96</v>
      </c>
      <c r="E145" s="32">
        <v>220.89</v>
      </c>
      <c r="F145" s="5">
        <f t="shared" si="4"/>
        <v>2.9299999999999784</v>
      </c>
      <c r="G145" s="33"/>
      <c r="H145" s="5"/>
      <c r="I145" s="5"/>
      <c r="J145" s="7">
        <f t="shared" si="3"/>
        <v>10.809529629629548</v>
      </c>
    </row>
    <row r="146" spans="1:13" x14ac:dyDescent="0.3">
      <c r="A146" s="68" t="s">
        <v>141</v>
      </c>
      <c r="B146" s="32"/>
      <c r="C146" s="10"/>
      <c r="D146" s="32">
        <v>204.95</v>
      </c>
      <c r="E146" s="32">
        <v>207.32</v>
      </c>
      <c r="F146" s="5">
        <f t="shared" si="4"/>
        <v>2.3700000000000045</v>
      </c>
      <c r="G146" s="33"/>
      <c r="H146" s="5"/>
      <c r="I146" s="5"/>
      <c r="J146" s="7">
        <f t="shared" si="3"/>
        <v>8.7435444444444599</v>
      </c>
    </row>
    <row r="147" spans="1:13" x14ac:dyDescent="0.3">
      <c r="A147" s="68" t="s">
        <v>142</v>
      </c>
      <c r="B147" s="32"/>
      <c r="C147" s="10"/>
      <c r="D147" s="32">
        <v>751.5</v>
      </c>
      <c r="E147" s="32">
        <v>764.39</v>
      </c>
      <c r="F147" s="5">
        <f t="shared" si="4"/>
        <v>12.889999999999986</v>
      </c>
      <c r="G147" s="33"/>
      <c r="H147" s="5"/>
      <c r="I147" s="5"/>
      <c r="J147" s="7">
        <f t="shared" si="3"/>
        <v>47.554551851851798</v>
      </c>
    </row>
    <row r="148" spans="1:13" x14ac:dyDescent="0.3">
      <c r="A148" s="68" t="s">
        <v>143</v>
      </c>
      <c r="B148" s="32"/>
      <c r="C148" s="10"/>
      <c r="D148" s="32">
        <v>350.94</v>
      </c>
      <c r="E148" s="32">
        <v>355.34</v>
      </c>
      <c r="F148" s="5">
        <f t="shared" si="4"/>
        <v>4.3999999999999773</v>
      </c>
      <c r="G148" s="33"/>
      <c r="H148" s="5"/>
      <c r="I148" s="5"/>
      <c r="J148" s="7">
        <f t="shared" ref="J148:J151" si="5">+F148*H$5</f>
        <v>16.232740740740656</v>
      </c>
    </row>
    <row r="149" spans="1:13" x14ac:dyDescent="0.3">
      <c r="A149" s="68" t="s">
        <v>83</v>
      </c>
      <c r="B149" s="32"/>
      <c r="C149" s="10"/>
      <c r="D149" s="32">
        <v>311.95</v>
      </c>
      <c r="E149" s="32">
        <v>315.95999999999998</v>
      </c>
      <c r="F149" s="5">
        <f t="shared" si="4"/>
        <v>4.0099999999999909</v>
      </c>
      <c r="G149" s="33"/>
      <c r="H149" s="5"/>
      <c r="I149" s="5"/>
      <c r="J149" s="7">
        <f t="shared" si="5"/>
        <v>14.793929629629595</v>
      </c>
    </row>
    <row r="150" spans="1:13" x14ac:dyDescent="0.3">
      <c r="A150" s="68" t="s">
        <v>144</v>
      </c>
      <c r="B150" s="32"/>
      <c r="C150" s="10"/>
      <c r="D150" s="32">
        <v>1629.2</v>
      </c>
      <c r="E150" s="32">
        <v>1654.52</v>
      </c>
      <c r="F150" s="5">
        <f t="shared" si="4"/>
        <v>25.319999999999936</v>
      </c>
      <c r="G150" s="33"/>
      <c r="H150" s="5"/>
      <c r="I150" s="5"/>
      <c r="J150" s="7">
        <f t="shared" si="5"/>
        <v>93.412044444444192</v>
      </c>
    </row>
    <row r="151" spans="1:13" x14ac:dyDescent="0.3">
      <c r="A151" s="68" t="s">
        <v>145</v>
      </c>
      <c r="B151" s="32"/>
      <c r="C151" s="10"/>
      <c r="D151" s="32">
        <v>832.72</v>
      </c>
      <c r="E151" s="32">
        <v>853.89</v>
      </c>
      <c r="F151" s="5">
        <f t="shared" si="4"/>
        <v>21.169999999999959</v>
      </c>
      <c r="G151" s="33"/>
      <c r="H151" s="5"/>
      <c r="I151" s="5"/>
      <c r="J151" s="7">
        <f t="shared" si="5"/>
        <v>78.101618518518364</v>
      </c>
    </row>
    <row r="152" spans="1:13" x14ac:dyDescent="0.3">
      <c r="A152" s="17"/>
      <c r="B152" s="139" t="s">
        <v>5</v>
      </c>
      <c r="C152" s="36"/>
      <c r="D152" s="32"/>
      <c r="E152" s="32"/>
      <c r="F152" s="144"/>
      <c r="G152" s="70"/>
      <c r="H152" s="70"/>
      <c r="I152" s="70"/>
      <c r="J152" s="7">
        <f>SUM(J14:J151)</f>
        <v>2609.650815250543</v>
      </c>
      <c r="K152" s="56">
        <f>SUM(J83:J151)</f>
        <v>1800.5798740740727</v>
      </c>
      <c r="M152">
        <v>1900</v>
      </c>
    </row>
    <row r="153" spans="1:13" x14ac:dyDescent="0.3">
      <c r="A153" s="71"/>
      <c r="B153" s="136"/>
      <c r="D153" s="136"/>
      <c r="E153" s="136"/>
      <c r="F153" s="58"/>
      <c r="G153" s="72"/>
      <c r="H153" s="72"/>
      <c r="I153" s="72"/>
      <c r="J153" s="91">
        <f>SUM(J14:J151)</f>
        <v>2609.650815250543</v>
      </c>
      <c r="K153" s="91">
        <f>SUM(K14:K152)</f>
        <v>2609.650815250543</v>
      </c>
    </row>
    <row r="154" spans="1:13" x14ac:dyDescent="0.3">
      <c r="A154" s="73"/>
      <c r="B154" s="74"/>
      <c r="C154" s="74"/>
      <c r="D154" s="74"/>
      <c r="E154" s="74"/>
      <c r="F154" s="74"/>
      <c r="G154" s="74"/>
      <c r="H154" s="74"/>
      <c r="I154" s="74"/>
      <c r="J154" s="74"/>
    </row>
    <row r="155" spans="1:13" x14ac:dyDescent="0.3">
      <c r="A155" s="73" t="s">
        <v>7</v>
      </c>
    </row>
    <row r="156" spans="1:13" x14ac:dyDescent="0.3">
      <c r="A156" s="73" t="s">
        <v>84</v>
      </c>
      <c r="G156" s="74" t="s">
        <v>327</v>
      </c>
    </row>
  </sheetData>
  <mergeCells count="23">
    <mergeCell ref="I27:I31"/>
    <mergeCell ref="B27:C31"/>
    <mergeCell ref="D27:D31"/>
    <mergeCell ref="E27:E31"/>
    <mergeCell ref="F27:F31"/>
    <mergeCell ref="G27:G31"/>
    <mergeCell ref="H27:H31"/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</mergeCells>
  <pageMargins left="0.31496062992125984" right="0.31496062992125984" top="0.39370078740157483" bottom="0.74803149606299213" header="0.31496062992125984" footer="0.31496062992125984"/>
  <pageSetup paperSize="9" scale="83" orientation="portrait" horizontalDpi="0" verticalDpi="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7"/>
  <sheetViews>
    <sheetView workbookViewId="0">
      <selection sqref="A1:L158"/>
    </sheetView>
  </sheetViews>
  <sheetFormatPr baseColWidth="10" defaultRowHeight="14.4" x14ac:dyDescent="0.3"/>
  <cols>
    <col min="2" max="2" width="25" customWidth="1"/>
    <col min="3" max="3" width="6.44140625" customWidth="1"/>
    <col min="5" max="5" width="13.5546875" customWidth="1"/>
    <col min="9" max="9" width="0.6640625" customWidth="1"/>
  </cols>
  <sheetData>
    <row r="1" spans="1:10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504.6</v>
      </c>
      <c r="G2" s="10">
        <v>34</v>
      </c>
      <c r="H2" s="10">
        <f>+F2/G2</f>
        <v>14.841176470588236</v>
      </c>
    </row>
    <row r="3" spans="1:10" x14ac:dyDescent="0.3">
      <c r="D3" s="122" t="s">
        <v>192</v>
      </c>
      <c r="E3" s="122">
        <v>16498</v>
      </c>
      <c r="F3" s="155">
        <v>11</v>
      </c>
      <c r="G3" s="10">
        <v>3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 t="s">
        <v>322</v>
      </c>
      <c r="F4" s="10">
        <v>1971.7</v>
      </c>
      <c r="G4" s="10">
        <v>532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51" t="s">
        <v>220</v>
      </c>
      <c r="F5" s="122">
        <f>+F4+F3</f>
        <v>1982.7</v>
      </c>
      <c r="G5" s="122">
        <f>+G4+G3</f>
        <v>535</v>
      </c>
      <c r="H5" s="10">
        <f>+F5/G5</f>
        <v>3.7059813084112152</v>
      </c>
    </row>
    <row r="6" spans="1:10" x14ac:dyDescent="0.3">
      <c r="A6" s="15" t="s">
        <v>330</v>
      </c>
      <c r="B6" s="15"/>
      <c r="C6" s="15"/>
      <c r="D6" s="15"/>
      <c r="E6" s="15"/>
      <c r="F6" s="15">
        <f>+F2+F3+F4</f>
        <v>2487.3000000000002</v>
      </c>
      <c r="G6" s="15">
        <f>+G2+G3+G4</f>
        <v>569</v>
      </c>
      <c r="J6" s="138" t="s">
        <v>189</v>
      </c>
    </row>
    <row r="7" spans="1:10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14.841176470588236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3.7059813084112152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4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7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34.431529411765453</v>
      </c>
      <c r="H14" s="98"/>
      <c r="I14" s="98"/>
      <c r="J14" s="99">
        <v>5</v>
      </c>
    </row>
    <row r="15" spans="1:10" ht="15.6" thickTop="1" thickBot="1" x14ac:dyDescent="0.35">
      <c r="A15" s="104" t="s">
        <v>9</v>
      </c>
      <c r="B15" s="146" t="s">
        <v>214</v>
      </c>
      <c r="C15" s="157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14</v>
      </c>
    </row>
    <row r="16" spans="1:10" ht="15.6" thickTop="1" thickBot="1" x14ac:dyDescent="0.35">
      <c r="A16" s="104" t="s">
        <v>13</v>
      </c>
      <c r="B16" s="146" t="s">
        <v>215</v>
      </c>
      <c r="C16" s="157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11</v>
      </c>
    </row>
    <row r="17" spans="1:12" ht="15.6" thickTop="1" thickBot="1" x14ac:dyDescent="0.35">
      <c r="A17" s="103" t="s">
        <v>86</v>
      </c>
      <c r="B17" s="209" t="s">
        <v>212</v>
      </c>
      <c r="C17" s="210"/>
      <c r="D17" s="220">
        <v>292.52999999999997</v>
      </c>
      <c r="E17" s="220">
        <v>294.85000000000002</v>
      </c>
      <c r="F17" s="220">
        <f>+E17-D17</f>
        <v>2.32000000000005</v>
      </c>
      <c r="G17" s="221"/>
      <c r="H17" s="102"/>
      <c r="I17" s="102"/>
      <c r="J17" s="99">
        <v>11</v>
      </c>
    </row>
    <row r="18" spans="1:12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8</v>
      </c>
    </row>
    <row r="19" spans="1:12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12</v>
      </c>
    </row>
    <row r="20" spans="1:12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6</v>
      </c>
    </row>
    <row r="21" spans="1:12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5</v>
      </c>
    </row>
    <row r="22" spans="1:12" ht="15.6" thickTop="1" thickBot="1" x14ac:dyDescent="0.35">
      <c r="A22" s="92" t="s">
        <v>87</v>
      </c>
      <c r="B22" s="204" t="s">
        <v>210</v>
      </c>
      <c r="C22" s="205"/>
      <c r="D22" s="94">
        <v>33.9</v>
      </c>
      <c r="E22" s="94">
        <v>33.99</v>
      </c>
      <c r="F22" s="98">
        <f t="shared" ref="F22:F27" si="0">+E22-D22</f>
        <v>9.0000000000003411E-2</v>
      </c>
      <c r="G22" s="95">
        <f>+F22*H2</f>
        <v>1.3357058823529919</v>
      </c>
      <c r="H22" s="95"/>
      <c r="I22" s="95"/>
      <c r="J22" s="99">
        <v>10</v>
      </c>
    </row>
    <row r="23" spans="1:12" ht="15.6" thickTop="1" thickBot="1" x14ac:dyDescent="0.35">
      <c r="A23" s="92" t="s">
        <v>88</v>
      </c>
      <c r="B23" s="206" t="s">
        <v>210</v>
      </c>
      <c r="C23" s="207"/>
      <c r="D23" s="94">
        <v>83.55</v>
      </c>
      <c r="E23" s="94">
        <v>84.31</v>
      </c>
      <c r="F23" s="98">
        <f t="shared" si="0"/>
        <v>0.76000000000000512</v>
      </c>
      <c r="G23" s="95">
        <f>+F23*H2</f>
        <v>11.279294117647135</v>
      </c>
      <c r="H23" s="95"/>
      <c r="I23" s="95"/>
      <c r="J23" s="99">
        <v>13</v>
      </c>
    </row>
    <row r="24" spans="1:12" ht="15.6" thickTop="1" thickBot="1" x14ac:dyDescent="0.35">
      <c r="A24" s="93" t="s">
        <v>10</v>
      </c>
      <c r="B24" s="206" t="s">
        <v>210</v>
      </c>
      <c r="C24" s="207"/>
      <c r="D24" s="94">
        <v>26.74</v>
      </c>
      <c r="E24" s="94">
        <v>27.01</v>
      </c>
      <c r="F24" s="98">
        <f t="shared" si="0"/>
        <v>0.27000000000000313</v>
      </c>
      <c r="G24" s="95">
        <f>+F24*H2</f>
        <v>4.0071176470588705</v>
      </c>
      <c r="H24" s="95"/>
      <c r="I24" s="95"/>
      <c r="J24" s="99">
        <v>10</v>
      </c>
    </row>
    <row r="25" spans="1:12" ht="15.6" thickTop="1" thickBot="1" x14ac:dyDescent="0.35">
      <c r="A25" s="93" t="s">
        <v>149</v>
      </c>
      <c r="B25" s="206" t="s">
        <v>210</v>
      </c>
      <c r="C25" s="207"/>
      <c r="D25" s="94">
        <v>147.94</v>
      </c>
      <c r="E25" s="94">
        <v>152.69999999999999</v>
      </c>
      <c r="F25" s="98">
        <f t="shared" si="0"/>
        <v>4.7599999999999909</v>
      </c>
      <c r="G25" s="95">
        <f>+F25*H2</f>
        <v>70.643999999999863</v>
      </c>
      <c r="H25" s="95"/>
      <c r="I25" s="95"/>
      <c r="J25" s="99">
        <v>71</v>
      </c>
    </row>
    <row r="26" spans="1:12" ht="15.6" thickTop="1" thickBot="1" x14ac:dyDescent="0.35">
      <c r="A26" s="93" t="s">
        <v>16</v>
      </c>
      <c r="B26" s="206" t="s">
        <v>210</v>
      </c>
      <c r="C26" s="207"/>
      <c r="D26" s="96">
        <v>70.42</v>
      </c>
      <c r="E26" s="96">
        <v>70.42</v>
      </c>
      <c r="F26" s="98">
        <f t="shared" si="0"/>
        <v>0</v>
      </c>
      <c r="G26" s="95">
        <f>+F26*H2</f>
        <v>0</v>
      </c>
      <c r="H26" s="96"/>
      <c r="I26" s="96"/>
      <c r="J26" s="99">
        <v>2</v>
      </c>
      <c r="L26">
        <v>27</v>
      </c>
    </row>
    <row r="27" spans="1:12" ht="15.6" thickTop="1" thickBot="1" x14ac:dyDescent="0.35">
      <c r="A27" s="67" t="s">
        <v>90</v>
      </c>
      <c r="B27" s="230" t="s">
        <v>211</v>
      </c>
      <c r="C27" s="231"/>
      <c r="D27" s="227">
        <v>278.57</v>
      </c>
      <c r="E27" s="227">
        <v>281.22000000000003</v>
      </c>
      <c r="F27" s="220">
        <f t="shared" si="0"/>
        <v>2.6500000000000341</v>
      </c>
      <c r="G27" s="223">
        <f>+F27*H2</f>
        <v>39.329117647059334</v>
      </c>
      <c r="H27" s="223"/>
      <c r="I27" s="223"/>
      <c r="J27" s="99">
        <v>10</v>
      </c>
    </row>
    <row r="28" spans="1:12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10</v>
      </c>
    </row>
    <row r="29" spans="1:12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12</v>
      </c>
    </row>
    <row r="30" spans="1:12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12</v>
      </c>
    </row>
    <row r="31" spans="1:12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11</v>
      </c>
    </row>
    <row r="32" spans="1:12" ht="15.6" thickTop="1" thickBot="1" x14ac:dyDescent="0.35">
      <c r="A32" s="66" t="s">
        <v>92</v>
      </c>
      <c r="B32" s="6"/>
      <c r="C32" s="6"/>
      <c r="D32" s="6">
        <v>101.28</v>
      </c>
      <c r="E32" s="6">
        <v>104.75</v>
      </c>
      <c r="F32" s="5">
        <f>+E32-D32</f>
        <v>3.4699999999999989</v>
      </c>
      <c r="G32" s="5"/>
      <c r="H32" s="5"/>
      <c r="I32" s="5"/>
      <c r="J32" s="99">
        <f t="shared" ref="J32:J82" si="1">+F32*H$2</f>
        <v>51.498882352941159</v>
      </c>
    </row>
    <row r="33" spans="1:10" ht="15.6" thickTop="1" thickBot="1" x14ac:dyDescent="0.35">
      <c r="A33" s="66" t="s">
        <v>93</v>
      </c>
      <c r="B33" s="6"/>
      <c r="C33" s="6"/>
      <c r="D33" s="6">
        <v>46.57</v>
      </c>
      <c r="E33" s="6">
        <v>47.05</v>
      </c>
      <c r="F33" s="5">
        <f t="shared" ref="F33:F96" si="2">+E33-D33</f>
        <v>0.47999999999999687</v>
      </c>
      <c r="G33" s="5"/>
      <c r="H33" s="5"/>
      <c r="I33" s="5"/>
      <c r="J33" s="99">
        <f t="shared" si="1"/>
        <v>7.1237647058823068</v>
      </c>
    </row>
    <row r="34" spans="1:10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0" ht="15.6" thickTop="1" thickBot="1" x14ac:dyDescent="0.35">
      <c r="A35" s="66" t="s">
        <v>95</v>
      </c>
      <c r="B35" s="32"/>
      <c r="C35" s="6"/>
      <c r="D35" s="32">
        <v>37.380000000000003</v>
      </c>
      <c r="E35" s="32">
        <v>38.380000000000003</v>
      </c>
      <c r="F35" s="5">
        <f t="shared" si="2"/>
        <v>1</v>
      </c>
      <c r="G35" s="5"/>
      <c r="H35" s="5"/>
      <c r="I35" s="5"/>
      <c r="J35" s="99">
        <f t="shared" si="1"/>
        <v>14.841176470588236</v>
      </c>
    </row>
    <row r="36" spans="1:10" ht="15.6" thickTop="1" thickBot="1" x14ac:dyDescent="0.35">
      <c r="A36" s="66" t="s">
        <v>96</v>
      </c>
      <c r="B36" s="32"/>
      <c r="C36" s="6"/>
      <c r="D36" s="32">
        <v>10.65</v>
      </c>
      <c r="E36" s="32">
        <v>10.95</v>
      </c>
      <c r="F36" s="5">
        <f t="shared" si="2"/>
        <v>0.29999999999999893</v>
      </c>
      <c r="G36" s="5"/>
      <c r="H36" s="5"/>
      <c r="I36" s="5"/>
      <c r="J36" s="99">
        <f t="shared" si="1"/>
        <v>4.4523529411764553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35.51</v>
      </c>
      <c r="E38" s="32">
        <v>36.01</v>
      </c>
      <c r="F38" s="5">
        <f t="shared" si="2"/>
        <v>0.5</v>
      </c>
      <c r="G38" s="5"/>
      <c r="H38" s="5"/>
      <c r="I38" s="5"/>
      <c r="J38" s="99">
        <f t="shared" si="1"/>
        <v>7.4205882352941179</v>
      </c>
    </row>
    <row r="39" spans="1:10" ht="15.6" thickTop="1" thickBot="1" x14ac:dyDescent="0.35">
      <c r="A39" s="66" t="s">
        <v>99</v>
      </c>
      <c r="B39" s="32"/>
      <c r="C39" s="6"/>
      <c r="D39" s="32">
        <v>50.13</v>
      </c>
      <c r="E39" s="32">
        <v>50.49</v>
      </c>
      <c r="F39" s="5">
        <f t="shared" si="2"/>
        <v>0.35999999999999943</v>
      </c>
      <c r="G39" s="5"/>
      <c r="H39" s="5"/>
      <c r="I39" s="5"/>
      <c r="J39" s="99">
        <f t="shared" si="1"/>
        <v>5.3428235294117563</v>
      </c>
    </row>
    <row r="40" spans="1:10" ht="15.6" thickTop="1" thickBot="1" x14ac:dyDescent="0.35">
      <c r="A40" s="66" t="s">
        <v>100</v>
      </c>
      <c r="B40" s="32"/>
      <c r="C40" s="6"/>
      <c r="D40" s="32">
        <v>15.38</v>
      </c>
      <c r="E40" s="32">
        <v>15.38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9.01</v>
      </c>
      <c r="E41" s="32">
        <v>10.199999999999999</v>
      </c>
      <c r="F41" s="5">
        <f t="shared" si="2"/>
        <v>1.1899999999999995</v>
      </c>
      <c r="G41" s="5"/>
      <c r="H41" s="5"/>
      <c r="I41" s="5"/>
      <c r="J41" s="99">
        <f t="shared" si="1"/>
        <v>17.660999999999994</v>
      </c>
    </row>
    <row r="42" spans="1:10" ht="15.6" thickTop="1" thickBot="1" x14ac:dyDescent="0.35">
      <c r="A42" s="66" t="s">
        <v>102</v>
      </c>
      <c r="B42" s="32"/>
      <c r="C42" s="6"/>
      <c r="D42" s="32">
        <v>5.0999999999999996</v>
      </c>
      <c r="E42" s="32">
        <v>5.0999999999999996</v>
      </c>
      <c r="F42" s="5">
        <f t="shared" si="2"/>
        <v>0</v>
      </c>
      <c r="G42" s="5"/>
      <c r="H42" s="5"/>
      <c r="I42" s="5"/>
      <c r="J42" s="99">
        <f t="shared" si="1"/>
        <v>0</v>
      </c>
    </row>
    <row r="43" spans="1:10" ht="15.6" thickTop="1" thickBot="1" x14ac:dyDescent="0.35">
      <c r="A43" s="66" t="s">
        <v>103</v>
      </c>
      <c r="B43" s="32"/>
      <c r="C43" s="6"/>
      <c r="D43" s="32">
        <v>37.36</v>
      </c>
      <c r="E43" s="32">
        <v>37.56</v>
      </c>
      <c r="F43" s="5">
        <f t="shared" si="2"/>
        <v>0.20000000000000284</v>
      </c>
      <c r="G43" s="5"/>
      <c r="H43" s="5"/>
      <c r="I43" s="5"/>
      <c r="J43" s="99">
        <f t="shared" si="1"/>
        <v>2.9682352941176893</v>
      </c>
    </row>
    <row r="44" spans="1:10" ht="15.6" thickTop="1" thickBot="1" x14ac:dyDescent="0.35">
      <c r="A44" s="66" t="s">
        <v>104</v>
      </c>
      <c r="B44" s="32"/>
      <c r="C44" s="10"/>
      <c r="D44" s="32">
        <v>61.26</v>
      </c>
      <c r="E44" s="32">
        <v>61.36</v>
      </c>
      <c r="F44" s="5">
        <f t="shared" si="2"/>
        <v>0.10000000000000142</v>
      </c>
      <c r="G44" s="5"/>
      <c r="H44" s="5"/>
      <c r="I44" s="5"/>
      <c r="J44" s="99">
        <f t="shared" si="1"/>
        <v>1.4841176470588446</v>
      </c>
    </row>
    <row r="45" spans="1:10" ht="15.6" thickTop="1" thickBot="1" x14ac:dyDescent="0.35">
      <c r="A45" s="66" t="s">
        <v>105</v>
      </c>
      <c r="B45" s="32"/>
      <c r="C45" s="10"/>
      <c r="D45" s="32">
        <v>174.46</v>
      </c>
      <c r="E45" s="32">
        <v>177.25</v>
      </c>
      <c r="F45" s="5">
        <f>+E45-D45</f>
        <v>2.789999999999992</v>
      </c>
      <c r="G45" s="5"/>
      <c r="H45" s="5"/>
      <c r="I45" s="5"/>
      <c r="J45" s="99">
        <f t="shared" si="1"/>
        <v>41.406882352941061</v>
      </c>
    </row>
    <row r="46" spans="1:10" ht="15.6" thickTop="1" thickBot="1" x14ac:dyDescent="0.35">
      <c r="A46" s="66" t="s">
        <v>106</v>
      </c>
      <c r="B46" s="32"/>
      <c r="C46" s="10"/>
      <c r="D46" s="32">
        <v>104.48</v>
      </c>
      <c r="E46" s="32">
        <v>104.77</v>
      </c>
      <c r="F46" s="5">
        <f t="shared" si="2"/>
        <v>0.28999999999999204</v>
      </c>
      <c r="G46" s="5"/>
      <c r="H46" s="5"/>
      <c r="I46" s="5"/>
      <c r="J46" s="99">
        <f t="shared" si="1"/>
        <v>4.3039411764704703</v>
      </c>
    </row>
    <row r="47" spans="1:10" ht="15.6" thickTop="1" thickBot="1" x14ac:dyDescent="0.35">
      <c r="A47" s="66" t="s">
        <v>18</v>
      </c>
      <c r="B47" s="32"/>
      <c r="C47" s="10"/>
      <c r="D47" s="32">
        <v>3.02</v>
      </c>
      <c r="E47" s="32">
        <v>3.08</v>
      </c>
      <c r="F47" s="5">
        <f t="shared" si="2"/>
        <v>6.0000000000000053E-2</v>
      </c>
      <c r="G47" s="5"/>
      <c r="H47" s="5"/>
      <c r="I47" s="5"/>
      <c r="J47" s="99">
        <f t="shared" si="1"/>
        <v>0.8904705882352949</v>
      </c>
    </row>
    <row r="48" spans="1:10" ht="15.6" thickTop="1" thickBot="1" x14ac:dyDescent="0.35">
      <c r="A48" s="66" t="s">
        <v>19</v>
      </c>
      <c r="B48" s="32"/>
      <c r="C48" s="10"/>
      <c r="D48" s="32">
        <v>99.27</v>
      </c>
      <c r="E48" s="32">
        <v>99.52</v>
      </c>
      <c r="F48" s="5">
        <f t="shared" si="2"/>
        <v>0.25</v>
      </c>
      <c r="G48" s="5"/>
      <c r="H48" s="5"/>
      <c r="I48" s="5"/>
      <c r="J48" s="99">
        <f t="shared" si="1"/>
        <v>3.710294117647059</v>
      </c>
    </row>
    <row r="49" spans="1:10" ht="15.6" thickTop="1" thickBot="1" x14ac:dyDescent="0.35">
      <c r="A49" s="66" t="s">
        <v>107</v>
      </c>
      <c r="B49" s="32"/>
      <c r="C49" s="10"/>
      <c r="D49" s="32">
        <v>122.02</v>
      </c>
      <c r="E49" s="32">
        <v>123.54</v>
      </c>
      <c r="F49" s="5">
        <f t="shared" si="2"/>
        <v>1.5200000000000102</v>
      </c>
      <c r="G49" s="5"/>
      <c r="H49" s="5"/>
      <c r="I49" s="5"/>
      <c r="J49" s="99">
        <f t="shared" si="1"/>
        <v>22.55858823529427</v>
      </c>
    </row>
    <row r="50" spans="1:10" ht="15.6" thickTop="1" thickBot="1" x14ac:dyDescent="0.35">
      <c r="A50" s="66" t="s">
        <v>108</v>
      </c>
      <c r="B50" s="32"/>
      <c r="C50" s="10"/>
      <c r="D50" s="32">
        <v>19.579999999999998</v>
      </c>
      <c r="E50" s="32">
        <v>19.829999999999998</v>
      </c>
      <c r="F50" s="5">
        <f t="shared" si="2"/>
        <v>0.25</v>
      </c>
      <c r="G50" s="5"/>
      <c r="H50" s="5"/>
      <c r="I50" s="5"/>
      <c r="J50" s="99">
        <f t="shared" si="1"/>
        <v>3.710294117647059</v>
      </c>
    </row>
    <row r="51" spans="1:10" ht="15.6" thickTop="1" thickBot="1" x14ac:dyDescent="0.35">
      <c r="A51" s="66" t="s">
        <v>20</v>
      </c>
      <c r="B51" s="32"/>
      <c r="C51" s="10"/>
      <c r="D51" s="32">
        <v>80.03</v>
      </c>
      <c r="E51" s="32">
        <v>80.84</v>
      </c>
      <c r="F51" s="5">
        <f t="shared" si="2"/>
        <v>0.81000000000000227</v>
      </c>
      <c r="G51" s="5"/>
      <c r="H51" s="5"/>
      <c r="I51" s="5"/>
      <c r="J51" s="99">
        <f t="shared" si="1"/>
        <v>12.021352941176504</v>
      </c>
    </row>
    <row r="52" spans="1:10" ht="15.6" thickTop="1" thickBot="1" x14ac:dyDescent="0.35">
      <c r="A52" s="66" t="s">
        <v>21</v>
      </c>
      <c r="B52" s="32"/>
      <c r="C52" s="10"/>
      <c r="D52" s="32">
        <v>21.44</v>
      </c>
      <c r="E52" s="32">
        <v>21.62</v>
      </c>
      <c r="F52" s="5">
        <f t="shared" si="2"/>
        <v>0.17999999999999972</v>
      </c>
      <c r="G52" s="5"/>
      <c r="H52" s="5"/>
      <c r="I52" s="5"/>
      <c r="J52" s="99">
        <f t="shared" si="1"/>
        <v>2.6714117647058782</v>
      </c>
    </row>
    <row r="53" spans="1:10" ht="15.6" thickTop="1" thickBot="1" x14ac:dyDescent="0.35">
      <c r="A53" s="66" t="s">
        <v>22</v>
      </c>
      <c r="B53" s="32"/>
      <c r="C53" s="10"/>
      <c r="D53" s="32">
        <v>125.28</v>
      </c>
      <c r="E53" s="32">
        <v>126.42</v>
      </c>
      <c r="F53" s="5">
        <f t="shared" si="2"/>
        <v>1.1400000000000006</v>
      </c>
      <c r="G53" s="5"/>
      <c r="H53" s="5"/>
      <c r="I53" s="5"/>
      <c r="J53" s="99">
        <f t="shared" si="1"/>
        <v>16.918941176470597</v>
      </c>
    </row>
    <row r="54" spans="1:10" ht="15.6" thickTop="1" thickBot="1" x14ac:dyDescent="0.35">
      <c r="A54" s="66" t="s">
        <v>23</v>
      </c>
      <c r="B54" s="32"/>
      <c r="C54" s="10"/>
      <c r="D54" s="32">
        <v>30.05</v>
      </c>
      <c r="E54" s="32">
        <v>30.09</v>
      </c>
      <c r="F54" s="5">
        <f t="shared" si="2"/>
        <v>3.9999999999999147E-2</v>
      </c>
      <c r="G54" s="5"/>
      <c r="H54" s="5"/>
      <c r="I54" s="5"/>
      <c r="J54" s="99">
        <f t="shared" si="1"/>
        <v>0.59364705882351676</v>
      </c>
    </row>
    <row r="55" spans="1:10" ht="15.6" thickTop="1" thickBot="1" x14ac:dyDescent="0.35">
      <c r="A55" s="66" t="s">
        <v>24</v>
      </c>
      <c r="B55" s="32"/>
      <c r="C55" s="10"/>
      <c r="D55" s="32">
        <v>28.19</v>
      </c>
      <c r="E55" s="32">
        <v>28.85</v>
      </c>
      <c r="F55" s="5">
        <f t="shared" si="2"/>
        <v>0.66000000000000014</v>
      </c>
      <c r="G55" s="5"/>
      <c r="H55" s="5"/>
      <c r="I55" s="5"/>
      <c r="J55" s="99">
        <f t="shared" si="1"/>
        <v>9.7951764705882383</v>
      </c>
    </row>
    <row r="56" spans="1:10" ht="15.6" thickTop="1" thickBot="1" x14ac:dyDescent="0.35">
      <c r="A56" s="66" t="s">
        <v>25</v>
      </c>
      <c r="B56" s="32"/>
      <c r="C56" s="10"/>
      <c r="D56" s="32">
        <v>21.86</v>
      </c>
      <c r="E56" s="32">
        <v>22.37</v>
      </c>
      <c r="F56" s="5">
        <f t="shared" si="2"/>
        <v>0.51000000000000156</v>
      </c>
      <c r="G56" s="5"/>
      <c r="H56" s="5"/>
      <c r="I56" s="5"/>
      <c r="J56" s="99">
        <f t="shared" si="1"/>
        <v>7.5690000000000239</v>
      </c>
    </row>
    <row r="57" spans="1:10" ht="15.6" thickTop="1" thickBot="1" x14ac:dyDescent="0.35">
      <c r="A57" s="66" t="s">
        <v>26</v>
      </c>
      <c r="B57" s="32"/>
      <c r="C57" s="10"/>
      <c r="D57" s="32">
        <v>47.56</v>
      </c>
      <c r="E57" s="32">
        <v>48.15</v>
      </c>
      <c r="F57" s="5">
        <f t="shared" si="2"/>
        <v>0.58999999999999631</v>
      </c>
      <c r="G57" s="5"/>
      <c r="H57" s="5"/>
      <c r="I57" s="5"/>
      <c r="J57" s="99">
        <f t="shared" si="1"/>
        <v>8.7562941176470037</v>
      </c>
    </row>
    <row r="58" spans="1:10" ht="15.6" thickTop="1" thickBot="1" x14ac:dyDescent="0.35">
      <c r="A58" s="66" t="s">
        <v>27</v>
      </c>
      <c r="B58" s="32"/>
      <c r="C58" s="10"/>
      <c r="D58" s="32">
        <v>55.71</v>
      </c>
      <c r="E58" s="32">
        <v>56.52</v>
      </c>
      <c r="F58" s="5">
        <f t="shared" si="2"/>
        <v>0.81000000000000227</v>
      </c>
      <c r="G58" s="5"/>
      <c r="H58" s="5"/>
      <c r="I58" s="5"/>
      <c r="J58" s="99">
        <f t="shared" si="1"/>
        <v>12.021352941176504</v>
      </c>
    </row>
    <row r="59" spans="1:10" ht="15.6" thickTop="1" thickBot="1" x14ac:dyDescent="0.35">
      <c r="A59" s="66" t="s">
        <v>109</v>
      </c>
      <c r="B59" s="32"/>
      <c r="C59" s="10"/>
      <c r="D59" s="32">
        <v>1.93</v>
      </c>
      <c r="E59" s="32">
        <v>1.93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0" ht="15.6" thickTop="1" thickBot="1" x14ac:dyDescent="0.35">
      <c r="A60" s="66" t="s">
        <v>28</v>
      </c>
      <c r="B60" s="32"/>
      <c r="C60" s="10"/>
      <c r="D60" s="32">
        <v>16.04</v>
      </c>
      <c r="E60" s="32">
        <v>16.04</v>
      </c>
      <c r="F60" s="5">
        <f t="shared" si="2"/>
        <v>0</v>
      </c>
      <c r="G60" s="5"/>
      <c r="H60" s="5"/>
      <c r="I60" s="5"/>
      <c r="J60" s="99">
        <f t="shared" si="1"/>
        <v>0</v>
      </c>
    </row>
    <row r="61" spans="1:10" ht="15.6" thickTop="1" thickBot="1" x14ac:dyDescent="0.35">
      <c r="A61" s="66" t="s">
        <v>29</v>
      </c>
      <c r="B61" s="32"/>
      <c r="C61" s="10"/>
      <c r="D61" s="32">
        <v>49.69</v>
      </c>
      <c r="E61" s="32">
        <v>50.33</v>
      </c>
      <c r="F61" s="5">
        <f t="shared" si="2"/>
        <v>0.64000000000000057</v>
      </c>
      <c r="G61" s="5"/>
      <c r="H61" s="5"/>
      <c r="I61" s="5"/>
      <c r="J61" s="99">
        <f t="shared" si="1"/>
        <v>9.4983529411764795</v>
      </c>
    </row>
    <row r="62" spans="1:10" ht="15.6" thickTop="1" thickBot="1" x14ac:dyDescent="0.35">
      <c r="A62" s="66" t="s">
        <v>30</v>
      </c>
      <c r="B62" s="32"/>
      <c r="C62" s="10"/>
      <c r="D62" s="32">
        <v>1.1000000000000001</v>
      </c>
      <c r="E62" s="32">
        <v>1.1000000000000001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79.63</v>
      </c>
      <c r="E63" s="32">
        <v>80.37</v>
      </c>
      <c r="F63" s="5">
        <f t="shared" si="2"/>
        <v>0.74000000000000909</v>
      </c>
      <c r="G63" s="5"/>
      <c r="H63" s="5"/>
      <c r="I63" s="5"/>
      <c r="J63" s="99">
        <f t="shared" si="1"/>
        <v>10.982470588235429</v>
      </c>
    </row>
    <row r="64" spans="1:10" ht="15.6" thickTop="1" thickBot="1" x14ac:dyDescent="0.35">
      <c r="A64" s="66" t="s">
        <v>32</v>
      </c>
      <c r="B64" s="32"/>
      <c r="C64" s="10"/>
      <c r="D64" s="32">
        <v>57.45</v>
      </c>
      <c r="E64" s="32">
        <v>57.82</v>
      </c>
      <c r="F64" s="5">
        <f t="shared" si="2"/>
        <v>0.36999999999999744</v>
      </c>
      <c r="G64" s="5"/>
      <c r="H64" s="5"/>
      <c r="I64" s="5"/>
      <c r="J64" s="99">
        <f t="shared" si="1"/>
        <v>5.491235294117609</v>
      </c>
    </row>
    <row r="65" spans="1:10" ht="15.6" thickTop="1" thickBot="1" x14ac:dyDescent="0.35">
      <c r="A65" s="66" t="s">
        <v>33</v>
      </c>
      <c r="B65" s="32"/>
      <c r="C65" s="10"/>
      <c r="D65" s="32">
        <v>36.979999999999997</v>
      </c>
      <c r="E65" s="32">
        <v>37.630000000000003</v>
      </c>
      <c r="F65" s="5">
        <f t="shared" si="2"/>
        <v>0.65000000000000568</v>
      </c>
      <c r="G65" s="5"/>
      <c r="H65" s="5"/>
      <c r="I65" s="5"/>
      <c r="J65" s="99">
        <f t="shared" si="1"/>
        <v>9.646764705882438</v>
      </c>
    </row>
    <row r="66" spans="1:10" ht="15.6" thickTop="1" thickBot="1" x14ac:dyDescent="0.35">
      <c r="A66" s="66" t="s">
        <v>34</v>
      </c>
      <c r="B66" s="32"/>
      <c r="C66" s="10"/>
      <c r="D66" s="32">
        <v>42.69</v>
      </c>
      <c r="E66" s="32">
        <v>42.76</v>
      </c>
      <c r="F66" s="5">
        <f t="shared" si="2"/>
        <v>7.0000000000000284E-2</v>
      </c>
      <c r="G66" s="5"/>
      <c r="H66" s="5"/>
      <c r="I66" s="5"/>
      <c r="J66" s="99">
        <f t="shared" si="1"/>
        <v>1.0388823529411808</v>
      </c>
    </row>
    <row r="67" spans="1:10" ht="15.6" thickTop="1" thickBot="1" x14ac:dyDescent="0.35">
      <c r="A67" s="66" t="s">
        <v>110</v>
      </c>
      <c r="B67" s="32"/>
      <c r="C67" s="10"/>
      <c r="D67" s="32">
        <v>5.41</v>
      </c>
      <c r="E67" s="32">
        <v>7.08</v>
      </c>
      <c r="F67" s="5">
        <f t="shared" si="2"/>
        <v>1.67</v>
      </c>
      <c r="G67" s="5"/>
      <c r="H67" s="5"/>
      <c r="I67" s="5"/>
      <c r="J67" s="99">
        <f t="shared" si="1"/>
        <v>24.784764705882353</v>
      </c>
    </row>
    <row r="68" spans="1:10" ht="15.6" thickTop="1" thickBot="1" x14ac:dyDescent="0.35">
      <c r="A68" s="66" t="s">
        <v>35</v>
      </c>
      <c r="B68" s="32"/>
      <c r="C68" s="10"/>
      <c r="D68" s="32">
        <v>76.89</v>
      </c>
      <c r="E68" s="32">
        <v>77.38</v>
      </c>
      <c r="F68" s="5">
        <f t="shared" si="2"/>
        <v>0.48999999999999488</v>
      </c>
      <c r="G68" s="5"/>
      <c r="H68" s="5"/>
      <c r="I68" s="5"/>
      <c r="J68" s="99">
        <f t="shared" si="1"/>
        <v>7.2721764705881595</v>
      </c>
    </row>
    <row r="69" spans="1:10" ht="15.6" thickTop="1" thickBot="1" x14ac:dyDescent="0.35">
      <c r="A69" s="66" t="s">
        <v>111</v>
      </c>
      <c r="B69" s="32"/>
      <c r="C69" s="10"/>
      <c r="D69" s="32">
        <v>4.5</v>
      </c>
      <c r="E69" s="32">
        <v>4.7</v>
      </c>
      <c r="F69" s="5">
        <f t="shared" si="2"/>
        <v>0.20000000000000018</v>
      </c>
      <c r="G69" s="5"/>
      <c r="H69" s="5"/>
      <c r="I69" s="5"/>
      <c r="J69" s="99">
        <f t="shared" si="1"/>
        <v>2.9682352941176497</v>
      </c>
    </row>
    <row r="70" spans="1:10" ht="15.6" thickTop="1" thickBot="1" x14ac:dyDescent="0.35">
      <c r="A70" s="66" t="s">
        <v>36</v>
      </c>
      <c r="B70" s="32"/>
      <c r="C70" s="10"/>
      <c r="D70" s="32">
        <v>81.45</v>
      </c>
      <c r="E70" s="32">
        <v>83.03</v>
      </c>
      <c r="F70" s="5">
        <f t="shared" si="2"/>
        <v>1.5799999999999983</v>
      </c>
      <c r="G70" s="5"/>
      <c r="H70" s="5"/>
      <c r="I70" s="5"/>
      <c r="J70" s="99">
        <f t="shared" si="1"/>
        <v>23.449058823529388</v>
      </c>
    </row>
    <row r="71" spans="1:10" ht="15.6" thickTop="1" thickBot="1" x14ac:dyDescent="0.35">
      <c r="A71" s="66" t="s">
        <v>37</v>
      </c>
      <c r="B71" s="32"/>
      <c r="C71" s="10"/>
      <c r="D71" s="32">
        <v>29.57</v>
      </c>
      <c r="E71" s="32">
        <v>30.02</v>
      </c>
      <c r="F71" s="5">
        <f t="shared" si="2"/>
        <v>0.44999999999999929</v>
      </c>
      <c r="G71" s="5"/>
      <c r="H71" s="5"/>
      <c r="I71" s="5"/>
      <c r="J71" s="99">
        <f t="shared" si="1"/>
        <v>6.6785294117646954</v>
      </c>
    </row>
    <row r="72" spans="1:10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2.42</v>
      </c>
      <c r="E75" s="32">
        <v>2.4900000000000002</v>
      </c>
      <c r="F75" s="5">
        <f t="shared" si="2"/>
        <v>7.0000000000000284E-2</v>
      </c>
      <c r="G75" s="5"/>
      <c r="H75" s="5"/>
      <c r="I75" s="5"/>
      <c r="J75" s="99">
        <f t="shared" si="1"/>
        <v>1.0388823529411808</v>
      </c>
    </row>
    <row r="76" spans="1:10" ht="15.6" thickTop="1" thickBot="1" x14ac:dyDescent="0.35">
      <c r="A76" s="66" t="s">
        <v>113</v>
      </c>
      <c r="B76" s="32"/>
      <c r="C76" s="10"/>
      <c r="D76" s="32">
        <v>33.11</v>
      </c>
      <c r="E76" s="32">
        <v>34.020000000000003</v>
      </c>
      <c r="F76" s="5">
        <f t="shared" si="2"/>
        <v>0.91000000000000369</v>
      </c>
      <c r="G76" s="5"/>
      <c r="H76" s="5"/>
      <c r="I76" s="5"/>
      <c r="J76" s="99">
        <f t="shared" si="1"/>
        <v>13.505470588235349</v>
      </c>
    </row>
    <row r="77" spans="1:10" ht="15.6" thickTop="1" thickBot="1" x14ac:dyDescent="0.35">
      <c r="A77" s="66" t="s">
        <v>114</v>
      </c>
      <c r="B77" s="32"/>
      <c r="C77" s="10"/>
      <c r="D77" s="32">
        <v>10.98</v>
      </c>
      <c r="E77" s="32">
        <v>10.98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13.14</v>
      </c>
      <c r="E80" s="32">
        <v>13.14</v>
      </c>
      <c r="F80" s="5">
        <f t="shared" si="2"/>
        <v>0</v>
      </c>
      <c r="G80" s="5"/>
      <c r="H80" s="5"/>
      <c r="I80" s="5"/>
      <c r="J80" s="99">
        <f t="shared" si="1"/>
        <v>0</v>
      </c>
    </row>
    <row r="81" spans="1:11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2.34</v>
      </c>
      <c r="E82" s="32">
        <v>2.34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609.07541176470602</v>
      </c>
    </row>
    <row r="83" spans="1:11" x14ac:dyDescent="0.3">
      <c r="A83" s="68" t="s">
        <v>43</v>
      </c>
      <c r="B83" s="32"/>
      <c r="C83" s="10"/>
      <c r="D83" s="32">
        <v>470.02</v>
      </c>
      <c r="E83" s="32">
        <v>479.01</v>
      </c>
      <c r="F83" s="5">
        <f t="shared" si="2"/>
        <v>8.9900000000000091</v>
      </c>
      <c r="G83" s="5"/>
      <c r="H83" s="5"/>
      <c r="I83" s="5"/>
      <c r="J83" s="7">
        <f>+F83*H$5</f>
        <v>33.316771962616862</v>
      </c>
    </row>
    <row r="84" spans="1:11" x14ac:dyDescent="0.3">
      <c r="A84" s="68" t="s">
        <v>44</v>
      </c>
      <c r="B84" s="32"/>
      <c r="C84" s="10"/>
      <c r="D84" s="32">
        <v>445.32</v>
      </c>
      <c r="E84" s="32">
        <v>451.56</v>
      </c>
      <c r="F84" s="5">
        <f t="shared" si="2"/>
        <v>6.2400000000000091</v>
      </c>
      <c r="G84" s="33"/>
      <c r="H84" s="5"/>
      <c r="I84" s="5"/>
      <c r="J84" s="7">
        <f t="shared" ref="J84:J147" si="3">+F84*H$5</f>
        <v>23.125323364486018</v>
      </c>
    </row>
    <row r="85" spans="1:11" x14ac:dyDescent="0.3">
      <c r="A85" s="68" t="s">
        <v>118</v>
      </c>
      <c r="B85" s="32"/>
      <c r="C85" s="10"/>
      <c r="D85" s="32">
        <v>625.17999999999995</v>
      </c>
      <c r="E85" s="32">
        <v>636.27</v>
      </c>
      <c r="F85" s="5">
        <f t="shared" si="2"/>
        <v>11.090000000000032</v>
      </c>
      <c r="G85" s="33"/>
      <c r="H85" s="5"/>
      <c r="I85" s="5"/>
      <c r="J85" s="7">
        <f t="shared" si="3"/>
        <v>41.099332710280493</v>
      </c>
    </row>
    <row r="86" spans="1:11" x14ac:dyDescent="0.3">
      <c r="A86" s="68" t="s">
        <v>119</v>
      </c>
      <c r="B86" s="32"/>
      <c r="C86" s="10"/>
      <c r="D86" s="32">
        <v>167.86</v>
      </c>
      <c r="E86" s="32">
        <v>170.7</v>
      </c>
      <c r="F86" s="5">
        <f t="shared" si="2"/>
        <v>2.839999999999975</v>
      </c>
      <c r="G86" s="33"/>
      <c r="H86" s="5"/>
      <c r="I86" s="5"/>
      <c r="J86" s="7">
        <f t="shared" si="3"/>
        <v>10.524986915887759</v>
      </c>
    </row>
    <row r="87" spans="1:11" x14ac:dyDescent="0.3">
      <c r="A87" s="68" t="s">
        <v>45</v>
      </c>
      <c r="B87" s="32"/>
      <c r="C87" s="10"/>
      <c r="D87" s="32">
        <v>319.18</v>
      </c>
      <c r="E87" s="32">
        <v>322.52999999999997</v>
      </c>
      <c r="F87" s="5">
        <f t="shared" si="2"/>
        <v>3.3499999999999659</v>
      </c>
      <c r="G87" s="33"/>
      <c r="H87" s="5"/>
      <c r="I87" s="5"/>
      <c r="J87" s="7">
        <f t="shared" si="3"/>
        <v>12.415037383177445</v>
      </c>
    </row>
    <row r="88" spans="1:11" x14ac:dyDescent="0.3">
      <c r="A88" s="68" t="s">
        <v>46</v>
      </c>
      <c r="B88" s="32"/>
      <c r="C88" s="10"/>
      <c r="D88" s="32">
        <v>524.85</v>
      </c>
      <c r="E88" s="32">
        <v>528.92999999999995</v>
      </c>
      <c r="F88" s="5">
        <f t="shared" si="2"/>
        <v>4.0799999999999272</v>
      </c>
      <c r="G88" s="33"/>
      <c r="H88" s="5"/>
      <c r="I88" s="5"/>
      <c r="J88" s="7">
        <f t="shared" si="3"/>
        <v>15.120403738317489</v>
      </c>
    </row>
    <row r="89" spans="1:11" x14ac:dyDescent="0.3">
      <c r="A89" s="68" t="s">
        <v>47</v>
      </c>
      <c r="B89" s="32"/>
      <c r="C89" s="10"/>
      <c r="D89" s="32">
        <v>236.99</v>
      </c>
      <c r="E89" s="32">
        <v>241.93</v>
      </c>
      <c r="F89" s="5">
        <f t="shared" si="2"/>
        <v>4.9399999999999977</v>
      </c>
      <c r="G89" s="33"/>
      <c r="H89" s="5"/>
      <c r="I89" s="5"/>
      <c r="J89" s="7">
        <f t="shared" si="3"/>
        <v>18.307547663551393</v>
      </c>
    </row>
    <row r="90" spans="1:11" x14ac:dyDescent="0.3">
      <c r="A90" s="68" t="s">
        <v>48</v>
      </c>
      <c r="B90" s="32"/>
      <c r="C90" s="10"/>
      <c r="D90" s="32">
        <v>505.46</v>
      </c>
      <c r="E90" s="32">
        <v>510.96</v>
      </c>
      <c r="F90" s="5">
        <f t="shared" si="2"/>
        <v>5.5</v>
      </c>
      <c r="G90" s="33"/>
      <c r="H90" s="5"/>
      <c r="I90" s="5"/>
      <c r="J90" s="7">
        <f t="shared" si="3"/>
        <v>20.382897196261684</v>
      </c>
    </row>
    <row r="91" spans="1:11" x14ac:dyDescent="0.3">
      <c r="A91" s="68" t="s">
        <v>49</v>
      </c>
      <c r="B91" s="32"/>
      <c r="C91" s="10"/>
      <c r="D91" s="32">
        <v>662.36</v>
      </c>
      <c r="E91" s="32">
        <v>671.18</v>
      </c>
      <c r="F91" s="5">
        <f t="shared" si="2"/>
        <v>8.8199999999999363</v>
      </c>
      <c r="G91" s="33"/>
      <c r="H91" s="5"/>
      <c r="I91" s="5"/>
      <c r="J91" s="7">
        <f t="shared" si="3"/>
        <v>32.686755140186683</v>
      </c>
    </row>
    <row r="92" spans="1:11" x14ac:dyDescent="0.3">
      <c r="A92" s="68" t="s">
        <v>50</v>
      </c>
      <c r="B92" s="32"/>
      <c r="C92" s="10"/>
      <c r="D92" s="32">
        <v>889.52</v>
      </c>
      <c r="E92" s="32">
        <v>899.43</v>
      </c>
      <c r="F92" s="5">
        <f t="shared" si="2"/>
        <v>9.9099999999999682</v>
      </c>
      <c r="G92" s="33"/>
      <c r="H92" s="5"/>
      <c r="I92" s="5"/>
      <c r="J92" s="7">
        <f t="shared" si="3"/>
        <v>36.726274766355026</v>
      </c>
    </row>
    <row r="93" spans="1:11" x14ac:dyDescent="0.3">
      <c r="A93" s="68" t="s">
        <v>51</v>
      </c>
      <c r="B93" s="32"/>
      <c r="C93" s="10"/>
      <c r="D93" s="32">
        <v>353.01</v>
      </c>
      <c r="E93" s="32">
        <v>356.29</v>
      </c>
      <c r="F93" s="5">
        <f t="shared" si="2"/>
        <v>3.2800000000000296</v>
      </c>
      <c r="G93" s="33"/>
      <c r="H93" s="5"/>
      <c r="I93" s="5"/>
      <c r="J93" s="7">
        <f t="shared" si="3"/>
        <v>12.155618691588895</v>
      </c>
    </row>
    <row r="94" spans="1:11" x14ac:dyDescent="0.3">
      <c r="A94" s="68" t="s">
        <v>52</v>
      </c>
      <c r="B94" s="32"/>
      <c r="C94" s="10"/>
      <c r="D94" s="32">
        <v>260.94</v>
      </c>
      <c r="E94" s="32">
        <v>262.58999999999997</v>
      </c>
      <c r="F94" s="5">
        <f t="shared" si="2"/>
        <v>1.6499999999999773</v>
      </c>
      <c r="G94" s="33"/>
      <c r="H94" s="5"/>
      <c r="I94" s="5"/>
      <c r="J94" s="7">
        <f t="shared" si="3"/>
        <v>6.1148691588784212</v>
      </c>
    </row>
    <row r="95" spans="1:11" x14ac:dyDescent="0.3">
      <c r="A95" s="68" t="s">
        <v>120</v>
      </c>
      <c r="B95" s="32"/>
      <c r="C95" s="10"/>
      <c r="D95" s="32">
        <v>1069.96</v>
      </c>
      <c r="E95" s="32">
        <v>1084.21</v>
      </c>
      <c r="F95" s="5">
        <f t="shared" si="2"/>
        <v>14.25</v>
      </c>
      <c r="G95" s="33"/>
      <c r="H95" s="5"/>
      <c r="I95" s="5"/>
      <c r="J95" s="7">
        <f t="shared" si="3"/>
        <v>52.810233644859814</v>
      </c>
    </row>
    <row r="96" spans="1:11" x14ac:dyDescent="0.3">
      <c r="A96" s="68" t="s">
        <v>53</v>
      </c>
      <c r="B96" s="32"/>
      <c r="C96" s="10"/>
      <c r="D96" s="32">
        <v>447.31</v>
      </c>
      <c r="E96" s="32">
        <v>450.47</v>
      </c>
      <c r="F96" s="5">
        <f t="shared" si="2"/>
        <v>3.160000000000025</v>
      </c>
      <c r="G96" s="33"/>
      <c r="H96" s="5"/>
      <c r="I96" s="5"/>
      <c r="J96" s="7">
        <f t="shared" si="3"/>
        <v>11.710900934579533</v>
      </c>
    </row>
    <row r="97" spans="1:10" x14ac:dyDescent="0.3">
      <c r="A97" s="68" t="s">
        <v>121</v>
      </c>
      <c r="B97" s="32"/>
      <c r="C97" s="10"/>
      <c r="D97" s="32">
        <v>261.88</v>
      </c>
      <c r="E97" s="32">
        <v>264.73</v>
      </c>
      <c r="F97" s="5">
        <f t="shared" ref="F97:F152" si="4">+E97-D97</f>
        <v>2.8500000000000227</v>
      </c>
      <c r="G97" s="33"/>
      <c r="H97" s="5"/>
      <c r="I97" s="5"/>
      <c r="J97" s="7">
        <f t="shared" si="3"/>
        <v>10.562046728972048</v>
      </c>
    </row>
    <row r="98" spans="1:10" x14ac:dyDescent="0.3">
      <c r="A98" s="68" t="s">
        <v>54</v>
      </c>
      <c r="B98" s="32"/>
      <c r="C98" s="10"/>
      <c r="D98" s="32">
        <v>261.27999999999997</v>
      </c>
      <c r="E98" s="32">
        <v>264.49</v>
      </c>
      <c r="F98" s="5">
        <f t="shared" si="4"/>
        <v>3.2100000000000364</v>
      </c>
      <c r="G98" s="33"/>
      <c r="H98" s="5"/>
      <c r="I98" s="5"/>
      <c r="J98" s="7">
        <f t="shared" si="3"/>
        <v>11.896200000000135</v>
      </c>
    </row>
    <row r="99" spans="1:10" x14ac:dyDescent="0.3">
      <c r="A99" s="68" t="s">
        <v>55</v>
      </c>
      <c r="B99" s="32"/>
      <c r="C99" s="10"/>
      <c r="D99" s="32">
        <v>398.45</v>
      </c>
      <c r="E99" s="32">
        <v>405.44</v>
      </c>
      <c r="F99" s="5">
        <f t="shared" si="4"/>
        <v>6.9900000000000091</v>
      </c>
      <c r="G99" s="33"/>
      <c r="H99" s="5"/>
      <c r="I99" s="5"/>
      <c r="J99" s="7">
        <f t="shared" si="3"/>
        <v>25.90480934579443</v>
      </c>
    </row>
    <row r="100" spans="1:10" x14ac:dyDescent="0.3">
      <c r="A100" s="68" t="s">
        <v>122</v>
      </c>
      <c r="B100" s="32"/>
      <c r="C100" s="10"/>
      <c r="D100" s="32">
        <v>836.2</v>
      </c>
      <c r="E100" s="32">
        <v>857.49</v>
      </c>
      <c r="F100" s="5">
        <f t="shared" si="4"/>
        <v>21.289999999999964</v>
      </c>
      <c r="G100" s="33"/>
      <c r="H100" s="5"/>
      <c r="I100" s="5"/>
      <c r="J100" s="7">
        <f t="shared" si="3"/>
        <v>78.900342056074635</v>
      </c>
    </row>
    <row r="101" spans="1:10" x14ac:dyDescent="0.3">
      <c r="A101" s="68" t="s">
        <v>56</v>
      </c>
      <c r="B101" s="32"/>
      <c r="C101" s="10"/>
      <c r="D101" s="32">
        <v>398.56</v>
      </c>
      <c r="E101" s="32">
        <v>403.45</v>
      </c>
      <c r="F101" s="5">
        <f t="shared" si="4"/>
        <v>4.8899999999999864</v>
      </c>
      <c r="G101" s="33"/>
      <c r="H101" s="5"/>
      <c r="I101" s="5"/>
      <c r="J101" s="7">
        <f t="shared" si="3"/>
        <v>18.122248598130792</v>
      </c>
    </row>
    <row r="102" spans="1:10" x14ac:dyDescent="0.3">
      <c r="A102" s="66" t="s">
        <v>57</v>
      </c>
      <c r="B102" s="32"/>
      <c r="C102" s="10"/>
      <c r="D102" s="32">
        <v>552.59</v>
      </c>
      <c r="E102" s="32">
        <v>558.72</v>
      </c>
      <c r="F102" s="5">
        <f t="shared" si="4"/>
        <v>6.1299999999999955</v>
      </c>
      <c r="G102" s="33"/>
      <c r="H102" s="5"/>
      <c r="I102" s="5"/>
      <c r="J102" s="7">
        <f t="shared" si="3"/>
        <v>22.717665420560731</v>
      </c>
    </row>
    <row r="103" spans="1:10" x14ac:dyDescent="0.3">
      <c r="A103" s="66" t="s">
        <v>58</v>
      </c>
      <c r="B103" s="32"/>
      <c r="C103" s="10"/>
      <c r="D103" s="32">
        <v>8.4</v>
      </c>
      <c r="E103" s="32">
        <v>8.4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0" x14ac:dyDescent="0.3">
      <c r="A104" s="68" t="s">
        <v>59</v>
      </c>
      <c r="B104" s="32"/>
      <c r="C104" s="10"/>
      <c r="D104" s="32">
        <v>1495.67</v>
      </c>
      <c r="E104" s="32">
        <v>1515.07</v>
      </c>
      <c r="F104" s="5">
        <f t="shared" si="4"/>
        <v>19.399999999999864</v>
      </c>
      <c r="G104" s="33"/>
      <c r="H104" s="5"/>
      <c r="I104" s="5"/>
      <c r="J104" s="7">
        <f t="shared" si="3"/>
        <v>71.896037383177074</v>
      </c>
    </row>
    <row r="105" spans="1:10" x14ac:dyDescent="0.3">
      <c r="A105" s="68" t="s">
        <v>60</v>
      </c>
      <c r="B105" s="32"/>
      <c r="C105" s="10"/>
      <c r="D105" s="32">
        <v>338.56</v>
      </c>
      <c r="E105" s="32">
        <v>345.79</v>
      </c>
      <c r="F105" s="5">
        <f t="shared" si="4"/>
        <v>7.2300000000000182</v>
      </c>
      <c r="G105" s="33"/>
      <c r="H105" s="5"/>
      <c r="I105" s="5"/>
      <c r="J105" s="7">
        <f t="shared" si="3"/>
        <v>26.794244859813155</v>
      </c>
    </row>
    <row r="106" spans="1:10" x14ac:dyDescent="0.3">
      <c r="A106" s="68" t="s">
        <v>61</v>
      </c>
      <c r="B106" s="32"/>
      <c r="C106" s="10"/>
      <c r="D106" s="32">
        <v>379.29</v>
      </c>
      <c r="E106" s="32">
        <v>385.01</v>
      </c>
      <c r="F106" s="5">
        <f t="shared" si="4"/>
        <v>5.7199999999999704</v>
      </c>
      <c r="G106" s="33"/>
      <c r="H106" s="5"/>
      <c r="I106" s="5"/>
      <c r="J106" s="7">
        <f t="shared" si="3"/>
        <v>21.198213084112041</v>
      </c>
    </row>
    <row r="107" spans="1:10" x14ac:dyDescent="0.3">
      <c r="A107" s="68" t="s">
        <v>62</v>
      </c>
      <c r="B107" s="32"/>
      <c r="C107" s="10"/>
      <c r="D107" s="32">
        <v>1044.3699999999999</v>
      </c>
      <c r="E107" s="32">
        <v>1065.0899999999999</v>
      </c>
      <c r="F107" s="5">
        <f t="shared" si="4"/>
        <v>20.720000000000027</v>
      </c>
      <c r="G107" s="33"/>
      <c r="H107" s="5"/>
      <c r="I107" s="5"/>
      <c r="J107" s="7">
        <f t="shared" si="3"/>
        <v>76.787932710280487</v>
      </c>
    </row>
    <row r="108" spans="1:10" x14ac:dyDescent="0.3">
      <c r="A108" s="68" t="s">
        <v>63</v>
      </c>
      <c r="B108" s="32"/>
      <c r="C108" s="10"/>
      <c r="D108" s="32">
        <v>537.4</v>
      </c>
      <c r="E108" s="32">
        <v>541.4</v>
      </c>
      <c r="F108" s="5">
        <f t="shared" si="4"/>
        <v>4</v>
      </c>
      <c r="G108" s="33"/>
      <c r="H108" s="5"/>
      <c r="I108" s="5"/>
      <c r="J108" s="7">
        <f t="shared" si="3"/>
        <v>14.823925233644861</v>
      </c>
    </row>
    <row r="109" spans="1:10" x14ac:dyDescent="0.3">
      <c r="A109" s="68" t="s">
        <v>123</v>
      </c>
      <c r="B109" s="32"/>
      <c r="C109" s="10"/>
      <c r="D109" s="32">
        <v>485.48</v>
      </c>
      <c r="E109" s="32">
        <v>499.37</v>
      </c>
      <c r="F109" s="5">
        <f t="shared" si="4"/>
        <v>13.889999999999986</v>
      </c>
      <c r="G109" s="33"/>
      <c r="H109" s="5"/>
      <c r="I109" s="5"/>
      <c r="J109" s="7">
        <f t="shared" si="3"/>
        <v>51.476080373831728</v>
      </c>
    </row>
    <row r="110" spans="1:10" x14ac:dyDescent="0.3">
      <c r="A110" s="68" t="s">
        <v>64</v>
      </c>
      <c r="B110" s="32"/>
      <c r="C110" s="10"/>
      <c r="D110" s="32">
        <v>314.01</v>
      </c>
      <c r="E110" s="32">
        <v>318.43</v>
      </c>
      <c r="F110" s="5">
        <f t="shared" si="4"/>
        <v>4.4200000000000159</v>
      </c>
      <c r="G110" s="33"/>
      <c r="H110" s="5"/>
      <c r="I110" s="5"/>
      <c r="J110" s="7">
        <f t="shared" si="3"/>
        <v>16.380437383177629</v>
      </c>
    </row>
    <row r="111" spans="1:10" x14ac:dyDescent="0.3">
      <c r="A111" s="68" t="s">
        <v>65</v>
      </c>
      <c r="B111" s="32"/>
      <c r="C111" s="10"/>
      <c r="D111" s="32">
        <v>570.78</v>
      </c>
      <c r="E111" s="32">
        <v>588.96</v>
      </c>
      <c r="F111" s="5">
        <f t="shared" si="4"/>
        <v>18.180000000000064</v>
      </c>
      <c r="G111" s="33"/>
      <c r="H111" s="5"/>
      <c r="I111" s="5"/>
      <c r="J111" s="7">
        <f t="shared" si="3"/>
        <v>67.374740186916128</v>
      </c>
    </row>
    <row r="112" spans="1:10" x14ac:dyDescent="0.3">
      <c r="A112" s="68" t="s">
        <v>66</v>
      </c>
      <c r="B112" s="32"/>
      <c r="C112" s="10"/>
      <c r="D112" s="32">
        <v>325.04000000000002</v>
      </c>
      <c r="E112" s="32">
        <v>338.03</v>
      </c>
      <c r="F112" s="5">
        <f t="shared" si="4"/>
        <v>12.989999999999952</v>
      </c>
      <c r="G112" s="33"/>
      <c r="H112" s="5"/>
      <c r="I112" s="5"/>
      <c r="J112" s="7">
        <f t="shared" si="3"/>
        <v>48.140697196261506</v>
      </c>
    </row>
    <row r="113" spans="1:10" x14ac:dyDescent="0.3">
      <c r="A113" s="68" t="s">
        <v>124</v>
      </c>
      <c r="B113" s="32"/>
      <c r="C113" s="10"/>
      <c r="D113" s="32">
        <v>138.91</v>
      </c>
      <c r="E113" s="32">
        <v>140.25</v>
      </c>
      <c r="F113" s="5">
        <f t="shared" si="4"/>
        <v>1.3400000000000034</v>
      </c>
      <c r="G113" s="33"/>
      <c r="H113" s="5"/>
      <c r="I113" s="5"/>
      <c r="J113" s="7">
        <f t="shared" si="3"/>
        <v>4.9660149532710411</v>
      </c>
    </row>
    <row r="114" spans="1:10" x14ac:dyDescent="0.3">
      <c r="A114" s="68" t="s">
        <v>67</v>
      </c>
      <c r="B114" s="32"/>
      <c r="C114" s="10"/>
      <c r="D114" s="32">
        <v>300.47000000000003</v>
      </c>
      <c r="E114" s="32">
        <v>300.47000000000003</v>
      </c>
      <c r="F114" s="5">
        <f t="shared" si="4"/>
        <v>0</v>
      </c>
      <c r="G114" s="33"/>
      <c r="H114" s="5"/>
      <c r="I114" s="5"/>
      <c r="J114" s="7">
        <f t="shared" si="3"/>
        <v>0</v>
      </c>
    </row>
    <row r="115" spans="1:10" x14ac:dyDescent="0.3">
      <c r="A115" s="51" t="s">
        <v>68</v>
      </c>
      <c r="B115" s="32"/>
      <c r="C115" s="51"/>
      <c r="D115" s="9">
        <v>513.96</v>
      </c>
      <c r="E115" s="9">
        <v>525.20000000000005</v>
      </c>
      <c r="F115" s="5">
        <f t="shared" si="4"/>
        <v>11.240000000000009</v>
      </c>
      <c r="G115" s="33"/>
      <c r="H115" s="5"/>
      <c r="I115" s="5"/>
      <c r="J115" s="7">
        <f t="shared" si="3"/>
        <v>41.65522990654209</v>
      </c>
    </row>
    <row r="116" spans="1:10" x14ac:dyDescent="0.3">
      <c r="A116" s="68" t="s">
        <v>125</v>
      </c>
      <c r="B116" s="32"/>
      <c r="C116" s="10"/>
      <c r="D116" s="32">
        <v>635.38</v>
      </c>
      <c r="E116" s="32">
        <v>642.61</v>
      </c>
      <c r="F116" s="5">
        <f t="shared" si="4"/>
        <v>7.2300000000000182</v>
      </c>
      <c r="G116" s="33"/>
      <c r="H116" s="5"/>
      <c r="I116" s="5"/>
      <c r="J116" s="7">
        <f t="shared" si="3"/>
        <v>26.794244859813155</v>
      </c>
    </row>
    <row r="117" spans="1:10" x14ac:dyDescent="0.3">
      <c r="A117" s="68" t="s">
        <v>126</v>
      </c>
      <c r="B117" s="9"/>
      <c r="C117" s="10"/>
      <c r="D117" s="32">
        <v>288.48</v>
      </c>
      <c r="E117" s="32">
        <v>301.26</v>
      </c>
      <c r="F117" s="5">
        <f t="shared" si="4"/>
        <v>12.779999999999973</v>
      </c>
      <c r="G117" s="33"/>
      <c r="H117" s="5"/>
      <c r="I117" s="5"/>
      <c r="J117" s="7">
        <f t="shared" si="3"/>
        <v>47.36244112149523</v>
      </c>
    </row>
    <row r="118" spans="1:10" x14ac:dyDescent="0.3">
      <c r="A118" s="68" t="s">
        <v>69</v>
      </c>
      <c r="B118" s="32"/>
      <c r="C118" s="10"/>
      <c r="D118" s="32">
        <v>249.01</v>
      </c>
      <c r="E118" s="32">
        <v>249.01</v>
      </c>
      <c r="F118" s="5">
        <f t="shared" si="4"/>
        <v>0</v>
      </c>
      <c r="G118" s="33"/>
      <c r="H118" s="5"/>
      <c r="I118" s="5"/>
      <c r="J118" s="7">
        <f t="shared" si="3"/>
        <v>0</v>
      </c>
    </row>
    <row r="119" spans="1:10" x14ac:dyDescent="0.3">
      <c r="A119" s="68" t="s">
        <v>127</v>
      </c>
      <c r="B119" s="32"/>
      <c r="C119" s="10"/>
      <c r="D119" s="32">
        <v>598.30999999999995</v>
      </c>
      <c r="E119" s="32">
        <v>602.63</v>
      </c>
      <c r="F119" s="5">
        <f t="shared" si="4"/>
        <v>4.32000000000005</v>
      </c>
      <c r="G119" s="33"/>
      <c r="H119" s="5"/>
      <c r="I119" s="5"/>
      <c r="J119" s="7">
        <f t="shared" si="3"/>
        <v>16.009839252336636</v>
      </c>
    </row>
    <row r="120" spans="1:10" x14ac:dyDescent="0.3">
      <c r="A120" s="68" t="s">
        <v>128</v>
      </c>
      <c r="B120" s="32"/>
      <c r="C120" s="10"/>
      <c r="D120" s="32">
        <v>594.02</v>
      </c>
      <c r="E120" s="32">
        <v>600.48</v>
      </c>
      <c r="F120" s="5">
        <f t="shared" si="4"/>
        <v>6.4600000000000364</v>
      </c>
      <c r="G120" s="33"/>
      <c r="H120" s="5"/>
      <c r="I120" s="5"/>
      <c r="J120" s="7">
        <f t="shared" si="3"/>
        <v>23.940639252336585</v>
      </c>
    </row>
    <row r="121" spans="1:10" x14ac:dyDescent="0.3">
      <c r="A121" s="68" t="s">
        <v>129</v>
      </c>
      <c r="B121" s="32"/>
      <c r="C121" s="10"/>
      <c r="D121" s="32">
        <v>361.76</v>
      </c>
      <c r="E121" s="32">
        <v>363.76</v>
      </c>
      <c r="F121" s="5">
        <f t="shared" si="4"/>
        <v>2</v>
      </c>
      <c r="G121" s="33"/>
      <c r="H121" s="5"/>
      <c r="I121" s="5"/>
      <c r="J121" s="7">
        <f t="shared" si="3"/>
        <v>7.4119626168224304</v>
      </c>
    </row>
    <row r="122" spans="1:10" x14ac:dyDescent="0.3">
      <c r="A122" s="68" t="s">
        <v>70</v>
      </c>
      <c r="B122" s="32"/>
      <c r="C122" s="10"/>
      <c r="D122" s="32">
        <v>159.01</v>
      </c>
      <c r="E122" s="32">
        <v>159.01</v>
      </c>
      <c r="F122" s="5">
        <f t="shared" si="4"/>
        <v>0</v>
      </c>
      <c r="G122" s="33"/>
      <c r="H122" s="5"/>
      <c r="I122" s="5"/>
      <c r="J122" s="7">
        <f t="shared" si="3"/>
        <v>0</v>
      </c>
    </row>
    <row r="123" spans="1:10" x14ac:dyDescent="0.3">
      <c r="A123" s="68" t="s">
        <v>71</v>
      </c>
      <c r="B123" s="32"/>
      <c r="C123" s="10"/>
      <c r="D123" s="32">
        <v>427.33</v>
      </c>
      <c r="E123" s="32">
        <v>428.01</v>
      </c>
      <c r="F123" s="5">
        <f t="shared" si="4"/>
        <v>0.68000000000000682</v>
      </c>
      <c r="G123" s="33"/>
      <c r="H123" s="5"/>
      <c r="I123" s="5"/>
      <c r="J123" s="7">
        <f t="shared" si="3"/>
        <v>2.5200672897196514</v>
      </c>
    </row>
    <row r="124" spans="1:10" x14ac:dyDescent="0.3">
      <c r="A124" s="68" t="s">
        <v>130</v>
      </c>
      <c r="B124" s="32"/>
      <c r="C124" s="10"/>
      <c r="D124" s="32">
        <v>250.97</v>
      </c>
      <c r="E124" s="32">
        <v>255.6</v>
      </c>
      <c r="F124" s="5">
        <f t="shared" si="4"/>
        <v>4.6299999999999955</v>
      </c>
      <c r="G124" s="33"/>
      <c r="H124" s="5"/>
      <c r="I124" s="5"/>
      <c r="J124" s="7">
        <f t="shared" si="3"/>
        <v>17.158693457943908</v>
      </c>
    </row>
    <row r="125" spans="1:10" x14ac:dyDescent="0.3">
      <c r="A125" s="68" t="s">
        <v>131</v>
      </c>
      <c r="B125" s="32"/>
      <c r="C125" s="10"/>
      <c r="D125" s="32">
        <v>148.32</v>
      </c>
      <c r="E125" s="32">
        <v>153.6</v>
      </c>
      <c r="F125" s="5">
        <f t="shared" si="4"/>
        <v>5.2800000000000011</v>
      </c>
      <c r="G125" s="33"/>
      <c r="H125" s="5"/>
      <c r="I125" s="5"/>
      <c r="J125" s="7">
        <f t="shared" si="3"/>
        <v>19.567581308411221</v>
      </c>
    </row>
    <row r="126" spans="1:10" x14ac:dyDescent="0.3">
      <c r="A126" s="68" t="s">
        <v>72</v>
      </c>
      <c r="B126" s="32"/>
      <c r="C126" s="10"/>
      <c r="D126" s="32">
        <v>185.57</v>
      </c>
      <c r="E126" s="32">
        <v>192.42</v>
      </c>
      <c r="F126" s="5">
        <f t="shared" si="4"/>
        <v>6.8499999999999943</v>
      </c>
      <c r="G126" s="33"/>
      <c r="H126" s="5"/>
      <c r="I126" s="5"/>
      <c r="J126" s="7">
        <f t="shared" si="3"/>
        <v>25.385971962616804</v>
      </c>
    </row>
    <row r="127" spans="1:10" x14ac:dyDescent="0.3">
      <c r="A127" s="68" t="s">
        <v>73</v>
      </c>
      <c r="B127" s="32"/>
      <c r="C127" s="10"/>
      <c r="D127" s="32">
        <v>830.65</v>
      </c>
      <c r="E127" s="32">
        <v>839.28</v>
      </c>
      <c r="F127" s="5">
        <f t="shared" si="4"/>
        <v>8.6299999999999955</v>
      </c>
      <c r="G127" s="33"/>
      <c r="H127" s="5"/>
      <c r="I127" s="5"/>
      <c r="J127" s="7">
        <f t="shared" si="3"/>
        <v>31.982618691588769</v>
      </c>
    </row>
    <row r="128" spans="1:10" x14ac:dyDescent="0.3">
      <c r="A128" s="68" t="s">
        <v>74</v>
      </c>
      <c r="B128" s="32"/>
      <c r="C128" s="10"/>
      <c r="D128" s="32">
        <v>457.92</v>
      </c>
      <c r="E128" s="32">
        <v>466.4</v>
      </c>
      <c r="F128" s="5">
        <f t="shared" si="4"/>
        <v>8.4799999999999613</v>
      </c>
      <c r="G128" s="33"/>
      <c r="H128" s="5"/>
      <c r="I128" s="5"/>
      <c r="J128" s="7">
        <f t="shared" si="3"/>
        <v>31.426721495326962</v>
      </c>
    </row>
    <row r="129" spans="1:10" x14ac:dyDescent="0.3">
      <c r="A129" s="68" t="s">
        <v>132</v>
      </c>
      <c r="B129" s="32"/>
      <c r="C129" s="10"/>
      <c r="D129" s="32">
        <v>136.55000000000001</v>
      </c>
      <c r="E129" s="32">
        <v>141.6</v>
      </c>
      <c r="F129" s="5">
        <f t="shared" si="4"/>
        <v>5.0499999999999829</v>
      </c>
      <c r="G129" s="33"/>
      <c r="H129" s="5"/>
      <c r="I129" s="5"/>
      <c r="J129" s="7">
        <f t="shared" si="3"/>
        <v>18.715205607476573</v>
      </c>
    </row>
    <row r="130" spans="1:10" x14ac:dyDescent="0.3">
      <c r="A130" s="68" t="s">
        <v>133</v>
      </c>
      <c r="B130" s="32"/>
      <c r="C130" s="10"/>
      <c r="D130" s="32">
        <v>221.69</v>
      </c>
      <c r="E130" s="32">
        <v>224.64</v>
      </c>
      <c r="F130" s="5">
        <f t="shared" si="4"/>
        <v>2.9499999999999886</v>
      </c>
      <c r="G130" s="33"/>
      <c r="H130" s="5"/>
      <c r="I130" s="5"/>
      <c r="J130" s="7">
        <f t="shared" si="3"/>
        <v>10.932644859813042</v>
      </c>
    </row>
    <row r="131" spans="1:10" x14ac:dyDescent="0.3">
      <c r="A131" s="68" t="s">
        <v>75</v>
      </c>
      <c r="B131" s="32"/>
      <c r="C131" s="10"/>
      <c r="D131" s="32">
        <v>330.05</v>
      </c>
      <c r="E131" s="32">
        <v>338.15</v>
      </c>
      <c r="F131" s="5">
        <f t="shared" si="4"/>
        <v>8.0999999999999659</v>
      </c>
      <c r="G131" s="33"/>
      <c r="H131" s="5"/>
      <c r="I131" s="5"/>
      <c r="J131" s="7">
        <f t="shared" si="3"/>
        <v>30.018448598130718</v>
      </c>
    </row>
    <row r="132" spans="1:10" x14ac:dyDescent="0.3">
      <c r="A132" s="68" t="s">
        <v>134</v>
      </c>
      <c r="B132" s="32"/>
      <c r="C132" s="10"/>
      <c r="D132" s="32">
        <v>396.14</v>
      </c>
      <c r="E132" s="32">
        <v>404.04</v>
      </c>
      <c r="F132" s="5">
        <f t="shared" si="4"/>
        <v>7.9000000000000341</v>
      </c>
      <c r="G132" s="33"/>
      <c r="H132" s="5"/>
      <c r="I132" s="5"/>
      <c r="J132" s="7">
        <f t="shared" si="3"/>
        <v>29.277252336448726</v>
      </c>
    </row>
    <row r="133" spans="1:10" x14ac:dyDescent="0.3">
      <c r="A133" s="68" t="s">
        <v>135</v>
      </c>
      <c r="B133" s="32"/>
      <c r="C133" s="10"/>
      <c r="D133" s="32">
        <v>326.77999999999997</v>
      </c>
      <c r="E133" s="32">
        <v>329.23</v>
      </c>
      <c r="F133" s="5">
        <f t="shared" si="4"/>
        <v>2.4500000000000455</v>
      </c>
      <c r="G133" s="33"/>
      <c r="H133" s="5"/>
      <c r="I133" s="5"/>
      <c r="J133" s="7">
        <f t="shared" si="3"/>
        <v>9.0796542056076461</v>
      </c>
    </row>
    <row r="134" spans="1:10" x14ac:dyDescent="0.3">
      <c r="A134" s="68" t="s">
        <v>76</v>
      </c>
      <c r="B134" s="32"/>
      <c r="C134" s="10"/>
      <c r="D134" s="32">
        <v>109.23</v>
      </c>
      <c r="E134" s="32">
        <v>110.22</v>
      </c>
      <c r="F134" s="5">
        <f t="shared" si="4"/>
        <v>0.98999999999999488</v>
      </c>
      <c r="G134" s="33"/>
      <c r="H134" s="5"/>
      <c r="I134" s="5"/>
      <c r="J134" s="7">
        <f t="shared" si="3"/>
        <v>3.6689214953270839</v>
      </c>
    </row>
    <row r="135" spans="1:10" x14ac:dyDescent="0.3">
      <c r="A135" s="68" t="s">
        <v>136</v>
      </c>
      <c r="B135" s="32"/>
      <c r="C135" s="10"/>
      <c r="D135" s="32">
        <v>670.18</v>
      </c>
      <c r="E135" s="32">
        <v>680.43</v>
      </c>
      <c r="F135" s="5">
        <f t="shared" si="4"/>
        <v>10.25</v>
      </c>
      <c r="G135" s="33"/>
      <c r="H135" s="5"/>
      <c r="I135" s="5"/>
      <c r="J135" s="7">
        <f t="shared" si="3"/>
        <v>37.986308411214956</v>
      </c>
    </row>
    <row r="136" spans="1:10" x14ac:dyDescent="0.3">
      <c r="A136" s="68" t="s">
        <v>137</v>
      </c>
      <c r="B136" s="32"/>
      <c r="C136" s="10"/>
      <c r="D136" s="32">
        <v>241.75</v>
      </c>
      <c r="E136" s="32">
        <v>241.95</v>
      </c>
      <c r="F136" s="5">
        <f t="shared" si="4"/>
        <v>0.19999999999998863</v>
      </c>
      <c r="G136" s="33"/>
      <c r="H136" s="5"/>
      <c r="I136" s="5"/>
      <c r="J136" s="7">
        <f t="shared" si="3"/>
        <v>0.74119626168220087</v>
      </c>
    </row>
    <row r="137" spans="1:10" x14ac:dyDescent="0.3">
      <c r="A137" s="68" t="s">
        <v>77</v>
      </c>
      <c r="B137" s="32"/>
      <c r="C137" s="10"/>
      <c r="D137" s="32">
        <v>394.22</v>
      </c>
      <c r="E137" s="32">
        <v>401.28</v>
      </c>
      <c r="F137" s="5">
        <f t="shared" si="4"/>
        <v>7.0599999999999454</v>
      </c>
      <c r="G137" s="33"/>
      <c r="H137" s="5"/>
      <c r="I137" s="5"/>
      <c r="J137" s="7">
        <f t="shared" si="3"/>
        <v>26.164228037382976</v>
      </c>
    </row>
    <row r="138" spans="1:10" x14ac:dyDescent="0.3">
      <c r="A138" s="68" t="s">
        <v>138</v>
      </c>
      <c r="B138" s="32"/>
      <c r="C138" s="10"/>
      <c r="D138" s="32">
        <v>583.77</v>
      </c>
      <c r="E138" s="32">
        <v>589.26</v>
      </c>
      <c r="F138" s="5">
        <f t="shared" si="4"/>
        <v>5.4900000000000091</v>
      </c>
      <c r="G138" s="33"/>
      <c r="H138" s="5"/>
      <c r="I138" s="5"/>
      <c r="J138" s="7">
        <f t="shared" si="3"/>
        <v>20.345837383177606</v>
      </c>
    </row>
    <row r="139" spans="1:10" x14ac:dyDescent="0.3">
      <c r="A139" s="68" t="s">
        <v>78</v>
      </c>
      <c r="B139" s="32"/>
      <c r="C139" s="10"/>
      <c r="D139" s="32">
        <v>746.9</v>
      </c>
      <c r="E139" s="32">
        <v>761.25</v>
      </c>
      <c r="F139" s="5">
        <f t="shared" si="4"/>
        <v>14.350000000000023</v>
      </c>
      <c r="G139" s="33"/>
      <c r="H139" s="5"/>
      <c r="I139" s="5"/>
      <c r="J139" s="7">
        <f t="shared" si="3"/>
        <v>53.180831775701023</v>
      </c>
    </row>
    <row r="140" spans="1:10" x14ac:dyDescent="0.3">
      <c r="A140" s="68" t="s">
        <v>79</v>
      </c>
      <c r="B140" s="32"/>
      <c r="C140" s="10"/>
      <c r="D140" s="32">
        <v>286.37</v>
      </c>
      <c r="E140" s="32">
        <v>290.33999999999997</v>
      </c>
      <c r="F140" s="5">
        <f t="shared" si="4"/>
        <v>3.9699999999999704</v>
      </c>
      <c r="G140" s="33"/>
      <c r="H140" s="5"/>
      <c r="I140" s="5"/>
      <c r="J140" s="7">
        <f t="shared" si="3"/>
        <v>14.712745794392415</v>
      </c>
    </row>
    <row r="141" spans="1:10" x14ac:dyDescent="0.3">
      <c r="A141" s="68" t="s">
        <v>80</v>
      </c>
      <c r="B141" s="32"/>
      <c r="C141" s="10"/>
      <c r="D141" s="32">
        <v>332.28</v>
      </c>
      <c r="E141" s="32">
        <v>337.34</v>
      </c>
      <c r="F141" s="5">
        <f t="shared" si="4"/>
        <v>5.0600000000000023</v>
      </c>
      <c r="G141" s="33"/>
      <c r="H141" s="5"/>
      <c r="I141" s="5"/>
      <c r="J141" s="7">
        <f t="shared" si="3"/>
        <v>18.752265420560757</v>
      </c>
    </row>
    <row r="142" spans="1:10" x14ac:dyDescent="0.3">
      <c r="A142" s="68" t="s">
        <v>81</v>
      </c>
      <c r="B142" s="32"/>
      <c r="C142" s="10"/>
      <c r="D142" s="32">
        <v>230.01</v>
      </c>
      <c r="E142" s="32">
        <v>230.71</v>
      </c>
      <c r="F142" s="5">
        <f t="shared" si="4"/>
        <v>0.70000000000001705</v>
      </c>
      <c r="G142" s="33"/>
      <c r="H142" s="5"/>
      <c r="I142" s="5"/>
      <c r="J142" s="7">
        <f t="shared" si="3"/>
        <v>2.5941869158879141</v>
      </c>
    </row>
    <row r="143" spans="1:10" x14ac:dyDescent="0.3">
      <c r="A143" s="68" t="s">
        <v>139</v>
      </c>
      <c r="B143" s="32"/>
      <c r="C143" s="10"/>
      <c r="D143" s="32">
        <v>458.45</v>
      </c>
      <c r="E143" s="32">
        <v>469.44</v>
      </c>
      <c r="F143" s="5">
        <f t="shared" si="4"/>
        <v>10.990000000000009</v>
      </c>
      <c r="G143" s="33"/>
      <c r="H143" s="5"/>
      <c r="I143" s="5"/>
      <c r="J143" s="7">
        <f t="shared" si="3"/>
        <v>40.728734579439291</v>
      </c>
    </row>
    <row r="144" spans="1:10" x14ac:dyDescent="0.3">
      <c r="A144" s="68" t="s">
        <v>82</v>
      </c>
      <c r="B144" s="32"/>
      <c r="C144" s="10"/>
      <c r="D144" s="32">
        <v>356.23</v>
      </c>
      <c r="E144" s="32">
        <v>360.84</v>
      </c>
      <c r="F144" s="5">
        <f t="shared" si="4"/>
        <v>4.6099999999999568</v>
      </c>
      <c r="G144" s="33"/>
      <c r="H144" s="5"/>
      <c r="I144" s="5"/>
      <c r="J144" s="7">
        <f t="shared" si="3"/>
        <v>17.084573831775543</v>
      </c>
    </row>
    <row r="145" spans="1:11" x14ac:dyDescent="0.3">
      <c r="A145" s="68" t="s">
        <v>140</v>
      </c>
      <c r="B145" s="32"/>
      <c r="C145" s="10"/>
      <c r="D145" s="32">
        <v>220.89</v>
      </c>
      <c r="E145" s="32">
        <v>220.89</v>
      </c>
      <c r="F145" s="5">
        <f t="shared" si="4"/>
        <v>0</v>
      </c>
      <c r="G145" s="33"/>
      <c r="H145" s="5"/>
      <c r="I145" s="5"/>
      <c r="J145" s="7">
        <f t="shared" si="3"/>
        <v>0</v>
      </c>
    </row>
    <row r="146" spans="1:11" x14ac:dyDescent="0.3">
      <c r="A146" s="68" t="s">
        <v>141</v>
      </c>
      <c r="B146" s="32"/>
      <c r="C146" s="10"/>
      <c r="D146" s="32">
        <v>207.32</v>
      </c>
      <c r="E146" s="32">
        <v>210.3</v>
      </c>
      <c r="F146" s="5">
        <f t="shared" si="4"/>
        <v>2.9800000000000182</v>
      </c>
      <c r="G146" s="33"/>
      <c r="H146" s="5"/>
      <c r="I146" s="5"/>
      <c r="J146" s="7">
        <f t="shared" si="3"/>
        <v>11.04382429906549</v>
      </c>
    </row>
    <row r="147" spans="1:11" x14ac:dyDescent="0.3">
      <c r="A147" s="68" t="s">
        <v>142</v>
      </c>
      <c r="B147" s="32"/>
      <c r="C147" s="10"/>
      <c r="D147" s="32">
        <v>764.39</v>
      </c>
      <c r="E147" s="32">
        <v>773.97</v>
      </c>
      <c r="F147" s="5">
        <f t="shared" si="4"/>
        <v>9.5800000000000409</v>
      </c>
      <c r="G147" s="33"/>
      <c r="H147" s="5"/>
      <c r="I147" s="5"/>
      <c r="J147" s="7">
        <f t="shared" si="3"/>
        <v>35.503300934579592</v>
      </c>
    </row>
    <row r="148" spans="1:11" x14ac:dyDescent="0.3">
      <c r="A148" s="68" t="s">
        <v>143</v>
      </c>
      <c r="B148" s="32"/>
      <c r="C148" s="10"/>
      <c r="D148" s="32">
        <v>355.34</v>
      </c>
      <c r="E148" s="32">
        <v>357.84</v>
      </c>
      <c r="F148" s="5">
        <f t="shared" si="4"/>
        <v>2.5</v>
      </c>
      <c r="G148" s="33"/>
      <c r="H148" s="5"/>
      <c r="I148" s="5"/>
      <c r="J148" s="7">
        <f t="shared" ref="J148:J152" si="5">+F148*H$5</f>
        <v>9.2649532710280376</v>
      </c>
    </row>
    <row r="149" spans="1:11" x14ac:dyDescent="0.3">
      <c r="A149" s="68" t="s">
        <v>83</v>
      </c>
      <c r="B149" s="32"/>
      <c r="C149" s="10"/>
      <c r="D149" s="32">
        <v>315.95999999999998</v>
      </c>
      <c r="E149" s="32">
        <v>318.39999999999998</v>
      </c>
      <c r="F149" s="5">
        <f t="shared" si="4"/>
        <v>2.4399999999999977</v>
      </c>
      <c r="G149" s="33"/>
      <c r="H149" s="5"/>
      <c r="I149" s="5"/>
      <c r="J149" s="7">
        <f t="shared" si="5"/>
        <v>9.0425943925233572</v>
      </c>
    </row>
    <row r="150" spans="1:11" x14ac:dyDescent="0.3">
      <c r="A150" s="68" t="s">
        <v>144</v>
      </c>
      <c r="B150" s="32"/>
      <c r="C150" s="10"/>
      <c r="D150" s="32">
        <v>1654.52</v>
      </c>
      <c r="E150" s="32">
        <v>1680.14</v>
      </c>
      <c r="F150" s="5">
        <f t="shared" si="4"/>
        <v>25.620000000000118</v>
      </c>
      <c r="G150" s="33"/>
      <c r="H150" s="5"/>
      <c r="I150" s="5"/>
      <c r="J150" s="7">
        <f t="shared" si="5"/>
        <v>94.947241121495779</v>
      </c>
    </row>
    <row r="151" spans="1:11" x14ac:dyDescent="0.3">
      <c r="A151" s="68" t="s">
        <v>145</v>
      </c>
      <c r="B151" s="32"/>
      <c r="C151" s="10"/>
      <c r="D151" s="32">
        <v>853.89</v>
      </c>
      <c r="E151" s="32">
        <v>868.3</v>
      </c>
      <c r="F151" s="5">
        <f t="shared" si="4"/>
        <v>14.409999999999968</v>
      </c>
      <c r="G151" s="33"/>
      <c r="H151" s="5"/>
      <c r="I151" s="5"/>
      <c r="J151" s="7">
        <f t="shared" si="5"/>
        <v>53.403190654205495</v>
      </c>
    </row>
    <row r="152" spans="1:11" x14ac:dyDescent="0.3">
      <c r="A152" s="158" t="s">
        <v>331</v>
      </c>
      <c r="B152" s="159"/>
      <c r="C152" s="10"/>
      <c r="D152" s="32">
        <v>95.45</v>
      </c>
      <c r="E152" s="32">
        <v>96.68</v>
      </c>
      <c r="F152" s="5">
        <f t="shared" si="4"/>
        <v>1.230000000000004</v>
      </c>
      <c r="G152" s="33"/>
      <c r="H152" s="5"/>
      <c r="I152" s="5"/>
      <c r="J152" s="7">
        <f t="shared" si="5"/>
        <v>4.5583570093458095</v>
      </c>
    </row>
    <row r="153" spans="1:11" x14ac:dyDescent="0.3">
      <c r="A153" s="17"/>
      <c r="B153" s="139" t="s">
        <v>5</v>
      </c>
      <c r="C153" s="36"/>
      <c r="D153" s="32"/>
      <c r="E153" s="32"/>
      <c r="F153" s="144"/>
      <c r="G153" s="70"/>
      <c r="H153" s="70"/>
      <c r="I153" s="70"/>
      <c r="J153" s="7">
        <f>SUM(J14:J152)</f>
        <v>2346.4765089609677</v>
      </c>
      <c r="K153" s="56">
        <f>SUM(J83:J151)</f>
        <v>1732.8427401869158</v>
      </c>
    </row>
    <row r="154" spans="1:11" x14ac:dyDescent="0.3">
      <c r="A154" s="71"/>
      <c r="B154" s="136"/>
      <c r="D154" s="136"/>
      <c r="E154" s="136"/>
      <c r="F154" s="58"/>
      <c r="G154" s="72"/>
      <c r="H154" s="72"/>
      <c r="I154" s="72"/>
      <c r="J154" s="91">
        <f>SUM(J14:J151)</f>
        <v>2341.9181519516219</v>
      </c>
      <c r="K154" s="91">
        <f>SUM(K14:K153)</f>
        <v>2341.9181519516219</v>
      </c>
    </row>
    <row r="155" spans="1:11" x14ac:dyDescent="0.3">
      <c r="A155" s="73"/>
      <c r="B155" s="74"/>
      <c r="C155" s="74"/>
      <c r="D155" s="74"/>
      <c r="E155" s="74"/>
      <c r="F155" s="74"/>
      <c r="G155" s="74"/>
      <c r="H155" s="74"/>
      <c r="I155" s="74"/>
      <c r="J155" s="74"/>
    </row>
    <row r="156" spans="1:11" x14ac:dyDescent="0.3">
      <c r="A156" s="73" t="s">
        <v>7</v>
      </c>
    </row>
    <row r="157" spans="1:11" x14ac:dyDescent="0.3">
      <c r="A157" s="73" t="s">
        <v>84</v>
      </c>
      <c r="G157" s="74" t="s">
        <v>329</v>
      </c>
    </row>
  </sheetData>
  <mergeCells count="23"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  <mergeCell ref="I27:I31"/>
    <mergeCell ref="B27:C31"/>
    <mergeCell ref="D27:D31"/>
    <mergeCell ref="E27:E31"/>
    <mergeCell ref="F27:F31"/>
    <mergeCell ref="G27:G31"/>
    <mergeCell ref="H27:H31"/>
  </mergeCells>
  <pageMargins left="0.39" right="0.26" top="0.74803149606299213" bottom="0.74803149606299213" header="0.31496062992125984" footer="0.31496062992125984"/>
  <pageSetup paperSize="9" scale="80" orientation="portrait" horizontalDpi="0" verticalDpi="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7"/>
  <sheetViews>
    <sheetView workbookViewId="0">
      <selection sqref="A1:L158"/>
    </sheetView>
  </sheetViews>
  <sheetFormatPr baseColWidth="10" defaultRowHeight="14.4" x14ac:dyDescent="0.3"/>
  <cols>
    <col min="2" max="2" width="26.5546875" customWidth="1"/>
    <col min="3" max="3" width="6.88671875" customWidth="1"/>
    <col min="5" max="5" width="13.33203125" customWidth="1"/>
    <col min="9" max="9" width="0.44140625" customWidth="1"/>
  </cols>
  <sheetData>
    <row r="1" spans="1:10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446.5</v>
      </c>
      <c r="G2" s="10">
        <v>31</v>
      </c>
      <c r="H2" s="10">
        <f>+F2/G2</f>
        <v>14.403225806451612</v>
      </c>
    </row>
    <row r="3" spans="1:10" x14ac:dyDescent="0.3">
      <c r="D3" s="122" t="s">
        <v>192</v>
      </c>
      <c r="E3" s="122">
        <v>16498</v>
      </c>
      <c r="F3" s="155">
        <v>12.8</v>
      </c>
      <c r="G3" s="10">
        <v>4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 t="s">
        <v>322</v>
      </c>
      <c r="F4" s="10">
        <v>1859</v>
      </c>
      <c r="G4" s="10">
        <v>500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51" t="s">
        <v>220</v>
      </c>
      <c r="F5" s="122">
        <f>+F4+F3</f>
        <v>1871.8</v>
      </c>
      <c r="G5" s="122">
        <f>+G4+G3</f>
        <v>504</v>
      </c>
      <c r="H5" s="10">
        <f>+F5/G5</f>
        <v>3.713888888888889</v>
      </c>
    </row>
    <row r="6" spans="1:10" x14ac:dyDescent="0.3">
      <c r="A6" s="15" t="s">
        <v>332</v>
      </c>
      <c r="B6" s="15"/>
      <c r="C6" s="15"/>
      <c r="D6" s="15"/>
      <c r="E6" s="15"/>
      <c r="F6" s="15">
        <f>+F2+F3+F4</f>
        <v>2318.3000000000002</v>
      </c>
      <c r="G6" s="15">
        <f>+G2+G3+G4</f>
        <v>535</v>
      </c>
      <c r="J6" s="138" t="s">
        <v>189</v>
      </c>
    </row>
    <row r="7" spans="1:10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14.403225806451612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3.713888888888889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4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7" t="s">
        <v>212</v>
      </c>
      <c r="D14" s="97">
        <v>1.84</v>
      </c>
      <c r="E14" s="97">
        <v>1.84</v>
      </c>
      <c r="F14" s="98">
        <f>+E14-D14</f>
        <v>0</v>
      </c>
      <c r="G14" s="236">
        <f>+F17*H2</f>
        <v>31.543064516128997</v>
      </c>
      <c r="H14" s="98"/>
      <c r="I14" s="98"/>
      <c r="J14" s="99">
        <v>5</v>
      </c>
    </row>
    <row r="15" spans="1:10" ht="15.6" thickTop="1" thickBot="1" x14ac:dyDescent="0.35">
      <c r="A15" s="104" t="s">
        <v>9</v>
      </c>
      <c r="B15" s="146" t="s">
        <v>214</v>
      </c>
      <c r="C15" s="157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12</v>
      </c>
    </row>
    <row r="16" spans="1:10" ht="15.6" thickTop="1" thickBot="1" x14ac:dyDescent="0.35">
      <c r="A16" s="104" t="s">
        <v>13</v>
      </c>
      <c r="B16" s="146" t="s">
        <v>215</v>
      </c>
      <c r="C16" s="157" t="s">
        <v>212</v>
      </c>
      <c r="D16" s="100">
        <v>0.8</v>
      </c>
      <c r="E16" s="100">
        <v>0.8</v>
      </c>
      <c r="F16" s="98">
        <f>+E16-D16</f>
        <v>0</v>
      </c>
      <c r="G16" s="221"/>
      <c r="H16" s="101"/>
      <c r="I16" s="101"/>
      <c r="J16" s="99">
        <v>10</v>
      </c>
    </row>
    <row r="17" spans="1:12" ht="15.6" thickTop="1" thickBot="1" x14ac:dyDescent="0.35">
      <c r="A17" s="103" t="s">
        <v>86</v>
      </c>
      <c r="B17" s="209" t="s">
        <v>212</v>
      </c>
      <c r="C17" s="210"/>
      <c r="D17" s="220">
        <v>294.85000000000002</v>
      </c>
      <c r="E17" s="220">
        <v>297.04000000000002</v>
      </c>
      <c r="F17" s="220">
        <f>+E17-D17</f>
        <v>2.1899999999999977</v>
      </c>
      <c r="G17" s="221"/>
      <c r="H17" s="102"/>
      <c r="I17" s="102"/>
      <c r="J17" s="99">
        <v>10</v>
      </c>
    </row>
    <row r="18" spans="1:12" ht="15.6" thickTop="1" thickBot="1" x14ac:dyDescent="0.35">
      <c r="A18" s="104" t="s">
        <v>11</v>
      </c>
      <c r="B18" s="202" t="s">
        <v>212</v>
      </c>
      <c r="C18" s="203"/>
      <c r="D18" s="221"/>
      <c r="E18" s="221"/>
      <c r="F18" s="221"/>
      <c r="G18" s="221"/>
      <c r="H18" s="102"/>
      <c r="I18" s="102"/>
      <c r="J18" s="99">
        <v>10</v>
      </c>
    </row>
    <row r="19" spans="1:12" ht="15.6" thickTop="1" thickBot="1" x14ac:dyDescent="0.35">
      <c r="A19" s="104" t="s">
        <v>12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10</v>
      </c>
    </row>
    <row r="20" spans="1:12" ht="15.6" thickTop="1" thickBot="1" x14ac:dyDescent="0.35">
      <c r="A20" s="104" t="s">
        <v>89</v>
      </c>
      <c r="B20" s="202" t="s">
        <v>212</v>
      </c>
      <c r="C20" s="203"/>
      <c r="D20" s="221"/>
      <c r="E20" s="221"/>
      <c r="F20" s="221"/>
      <c r="G20" s="102"/>
      <c r="H20" s="102"/>
      <c r="I20" s="102"/>
      <c r="J20" s="99">
        <v>5</v>
      </c>
    </row>
    <row r="21" spans="1:12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5</v>
      </c>
    </row>
    <row r="22" spans="1:12" ht="15.6" thickTop="1" thickBot="1" x14ac:dyDescent="0.35">
      <c r="A22" s="92" t="s">
        <v>87</v>
      </c>
      <c r="B22" s="204" t="s">
        <v>210</v>
      </c>
      <c r="C22" s="205"/>
      <c r="D22" s="94">
        <v>33.99</v>
      </c>
      <c r="E22" s="94">
        <v>34.68</v>
      </c>
      <c r="F22" s="98">
        <f t="shared" ref="F22:F27" si="0">+E22-D22</f>
        <v>0.68999999999999773</v>
      </c>
      <c r="G22" s="95">
        <f>+F22*H2</f>
        <v>9.9382258064515803</v>
      </c>
      <c r="H22" s="95"/>
      <c r="I22" s="95"/>
      <c r="J22" s="99">
        <v>11</v>
      </c>
    </row>
    <row r="23" spans="1:12" ht="15.6" thickTop="1" thickBot="1" x14ac:dyDescent="0.35">
      <c r="A23" s="92" t="s">
        <v>88</v>
      </c>
      <c r="B23" s="206" t="s">
        <v>210</v>
      </c>
      <c r="C23" s="207"/>
      <c r="D23" s="94">
        <v>84.31</v>
      </c>
      <c r="E23" s="94">
        <v>84.67</v>
      </c>
      <c r="F23" s="98">
        <f t="shared" si="0"/>
        <v>0.35999999999999943</v>
      </c>
      <c r="G23" s="95">
        <f>+F23*H2</f>
        <v>5.1851612903225721</v>
      </c>
      <c r="H23" s="95"/>
      <c r="I23" s="95"/>
      <c r="J23" s="99">
        <v>10</v>
      </c>
    </row>
    <row r="24" spans="1:12" ht="15.6" thickTop="1" thickBot="1" x14ac:dyDescent="0.35">
      <c r="A24" s="93" t="s">
        <v>10</v>
      </c>
      <c r="B24" s="206" t="s">
        <v>210</v>
      </c>
      <c r="C24" s="207"/>
      <c r="D24" s="94">
        <v>27.01</v>
      </c>
      <c r="E24" s="94">
        <v>27.28</v>
      </c>
      <c r="F24" s="98">
        <f t="shared" si="0"/>
        <v>0.26999999999999957</v>
      </c>
      <c r="G24" s="95">
        <f>+F24*H2</f>
        <v>3.8888709677419291</v>
      </c>
      <c r="H24" s="95"/>
      <c r="I24" s="95"/>
      <c r="J24" s="99">
        <v>8</v>
      </c>
    </row>
    <row r="25" spans="1:12" ht="15.6" thickTop="1" thickBot="1" x14ac:dyDescent="0.35">
      <c r="A25" s="93" t="s">
        <v>149</v>
      </c>
      <c r="B25" s="206" t="s">
        <v>210</v>
      </c>
      <c r="C25" s="207"/>
      <c r="D25" s="94">
        <v>152.69999999999999</v>
      </c>
      <c r="E25" s="94">
        <v>157</v>
      </c>
      <c r="F25" s="98">
        <f t="shared" si="0"/>
        <v>4.3000000000000114</v>
      </c>
      <c r="G25" s="95">
        <f>+F25*H2</f>
        <v>61.933870967742095</v>
      </c>
      <c r="H25" s="95"/>
      <c r="I25" s="95"/>
      <c r="J25" s="99">
        <v>65</v>
      </c>
    </row>
    <row r="26" spans="1:12" ht="15.6" thickTop="1" thickBot="1" x14ac:dyDescent="0.35">
      <c r="A26" s="93" t="s">
        <v>16</v>
      </c>
      <c r="B26" s="206" t="s">
        <v>210</v>
      </c>
      <c r="C26" s="207"/>
      <c r="D26" s="96">
        <v>70.42</v>
      </c>
      <c r="E26" s="96">
        <v>70.42</v>
      </c>
      <c r="F26" s="98">
        <f t="shared" si="0"/>
        <v>0</v>
      </c>
      <c r="G26" s="95">
        <f>+F26*H2</f>
        <v>0</v>
      </c>
      <c r="H26" s="96"/>
      <c r="I26" s="96"/>
      <c r="J26" s="99">
        <v>2</v>
      </c>
      <c r="L26">
        <v>27</v>
      </c>
    </row>
    <row r="27" spans="1:12" ht="15.6" thickTop="1" thickBot="1" x14ac:dyDescent="0.35">
      <c r="A27" s="67" t="s">
        <v>90</v>
      </c>
      <c r="B27" s="230" t="s">
        <v>211</v>
      </c>
      <c r="C27" s="231"/>
      <c r="D27" s="227">
        <v>281.22000000000003</v>
      </c>
      <c r="E27" s="227">
        <v>283.70999999999998</v>
      </c>
      <c r="F27" s="220">
        <f t="shared" si="0"/>
        <v>2.4899999999999523</v>
      </c>
      <c r="G27" s="223">
        <f>+F27*H2</f>
        <v>35.86403225806383</v>
      </c>
      <c r="H27" s="223"/>
      <c r="I27" s="223"/>
      <c r="J27" s="99">
        <v>10</v>
      </c>
    </row>
    <row r="28" spans="1:12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10</v>
      </c>
    </row>
    <row r="29" spans="1:12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10</v>
      </c>
    </row>
    <row r="30" spans="1:12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10</v>
      </c>
    </row>
    <row r="31" spans="1:12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10</v>
      </c>
    </row>
    <row r="32" spans="1:12" ht="15.6" thickTop="1" thickBot="1" x14ac:dyDescent="0.35">
      <c r="A32" s="66" t="s">
        <v>92</v>
      </c>
      <c r="B32" s="6"/>
      <c r="C32" s="6"/>
      <c r="D32" s="6">
        <v>104.75</v>
      </c>
      <c r="E32" s="6">
        <v>107.76</v>
      </c>
      <c r="F32" s="5">
        <f>+E32-D32</f>
        <v>3.0100000000000051</v>
      </c>
      <c r="G32" s="5"/>
      <c r="H32" s="5"/>
      <c r="I32" s="5"/>
      <c r="J32" s="99">
        <f t="shared" ref="J32:J82" si="1">+F32*H$2</f>
        <v>43.353709677419424</v>
      </c>
    </row>
    <row r="33" spans="1:10" ht="15.6" thickTop="1" thickBot="1" x14ac:dyDescent="0.35">
      <c r="A33" s="66" t="s">
        <v>93</v>
      </c>
      <c r="B33" s="6"/>
      <c r="C33" s="6"/>
      <c r="D33" s="6">
        <v>47.05</v>
      </c>
      <c r="E33" s="6">
        <v>47.63</v>
      </c>
      <c r="F33" s="5">
        <f t="shared" ref="F33:F96" si="2">+E33-D33</f>
        <v>0.5800000000000054</v>
      </c>
      <c r="G33" s="5"/>
      <c r="H33" s="5"/>
      <c r="I33" s="5"/>
      <c r="J33" s="99">
        <f t="shared" si="1"/>
        <v>8.3538709677420133</v>
      </c>
    </row>
    <row r="34" spans="1:10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0" ht="15.6" thickTop="1" thickBot="1" x14ac:dyDescent="0.35">
      <c r="A35" s="66" t="s">
        <v>95</v>
      </c>
      <c r="B35" s="32"/>
      <c r="C35" s="6"/>
      <c r="D35" s="32">
        <v>38.380000000000003</v>
      </c>
      <c r="E35" s="32">
        <v>39.630000000000003</v>
      </c>
      <c r="F35" s="5">
        <f t="shared" si="2"/>
        <v>1.25</v>
      </c>
      <c r="G35" s="5"/>
      <c r="H35" s="5"/>
      <c r="I35" s="5"/>
      <c r="J35" s="99">
        <f t="shared" si="1"/>
        <v>18.004032258064516</v>
      </c>
    </row>
    <row r="36" spans="1:10" ht="15.6" thickTop="1" thickBot="1" x14ac:dyDescent="0.35">
      <c r="A36" s="66" t="s">
        <v>96</v>
      </c>
      <c r="B36" s="32"/>
      <c r="C36" s="6"/>
      <c r="D36" s="32">
        <v>10.95</v>
      </c>
      <c r="E36" s="32">
        <v>10.95</v>
      </c>
      <c r="F36" s="5">
        <f t="shared" si="2"/>
        <v>0</v>
      </c>
      <c r="G36" s="5"/>
      <c r="H36" s="5"/>
      <c r="I36" s="5"/>
      <c r="J36" s="99">
        <f t="shared" si="1"/>
        <v>0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36.01</v>
      </c>
      <c r="E38" s="32">
        <v>36.43</v>
      </c>
      <c r="F38" s="5">
        <f t="shared" si="2"/>
        <v>0.42000000000000171</v>
      </c>
      <c r="G38" s="5"/>
      <c r="H38" s="5"/>
      <c r="I38" s="5"/>
      <c r="J38" s="99">
        <f t="shared" si="1"/>
        <v>6.0493548387097018</v>
      </c>
    </row>
    <row r="39" spans="1:10" ht="15.6" thickTop="1" thickBot="1" x14ac:dyDescent="0.35">
      <c r="A39" s="66" t="s">
        <v>99</v>
      </c>
      <c r="B39" s="32"/>
      <c r="C39" s="6"/>
      <c r="D39" s="32">
        <v>50.49</v>
      </c>
      <c r="E39" s="32">
        <v>51.42</v>
      </c>
      <c r="F39" s="5">
        <f t="shared" si="2"/>
        <v>0.92999999999999972</v>
      </c>
      <c r="G39" s="5"/>
      <c r="H39" s="5"/>
      <c r="I39" s="5"/>
      <c r="J39" s="99">
        <f t="shared" si="1"/>
        <v>13.394999999999996</v>
      </c>
    </row>
    <row r="40" spans="1:10" ht="15.6" thickTop="1" thickBot="1" x14ac:dyDescent="0.35">
      <c r="A40" s="66" t="s">
        <v>100</v>
      </c>
      <c r="B40" s="32"/>
      <c r="C40" s="6"/>
      <c r="D40" s="32">
        <v>15.38</v>
      </c>
      <c r="E40" s="32">
        <v>15.38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10.199999999999999</v>
      </c>
      <c r="E41" s="32">
        <v>11.79</v>
      </c>
      <c r="F41" s="5">
        <f t="shared" si="2"/>
        <v>1.5899999999999999</v>
      </c>
      <c r="G41" s="5"/>
      <c r="H41" s="5"/>
      <c r="I41" s="5"/>
      <c r="J41" s="99">
        <f t="shared" si="1"/>
        <v>22.901129032258062</v>
      </c>
    </row>
    <row r="42" spans="1:10" ht="15.6" thickTop="1" thickBot="1" x14ac:dyDescent="0.35">
      <c r="A42" s="66" t="s">
        <v>102</v>
      </c>
      <c r="B42" s="32"/>
      <c r="C42" s="6"/>
      <c r="D42" s="32">
        <v>5.0999999999999996</v>
      </c>
      <c r="E42" s="32">
        <v>5.0999999999999996</v>
      </c>
      <c r="F42" s="5">
        <f t="shared" si="2"/>
        <v>0</v>
      </c>
      <c r="G42" s="5"/>
      <c r="H42" s="5"/>
      <c r="I42" s="5"/>
      <c r="J42" s="99">
        <f t="shared" si="1"/>
        <v>0</v>
      </c>
    </row>
    <row r="43" spans="1:10" ht="15.6" thickTop="1" thickBot="1" x14ac:dyDescent="0.35">
      <c r="A43" s="66" t="s">
        <v>103</v>
      </c>
      <c r="B43" s="32"/>
      <c r="C43" s="6"/>
      <c r="D43" s="32">
        <v>37.56</v>
      </c>
      <c r="E43" s="32">
        <v>37.56</v>
      </c>
      <c r="F43" s="5">
        <f t="shared" si="2"/>
        <v>0</v>
      </c>
      <c r="G43" s="5"/>
      <c r="H43" s="5"/>
      <c r="I43" s="5"/>
      <c r="J43" s="99">
        <f t="shared" si="1"/>
        <v>0</v>
      </c>
    </row>
    <row r="44" spans="1:10" ht="15.6" thickTop="1" thickBot="1" x14ac:dyDescent="0.35">
      <c r="A44" s="66" t="s">
        <v>104</v>
      </c>
      <c r="B44" s="32"/>
      <c r="C44" s="10"/>
      <c r="D44" s="32">
        <v>61.36</v>
      </c>
      <c r="E44" s="32">
        <v>61.36</v>
      </c>
      <c r="F44" s="5">
        <f t="shared" si="2"/>
        <v>0</v>
      </c>
      <c r="G44" s="5"/>
      <c r="H44" s="5"/>
      <c r="I44" s="5"/>
      <c r="J44" s="99">
        <f t="shared" si="1"/>
        <v>0</v>
      </c>
    </row>
    <row r="45" spans="1:10" ht="15.6" thickTop="1" thickBot="1" x14ac:dyDescent="0.35">
      <c r="A45" s="66" t="s">
        <v>105</v>
      </c>
      <c r="B45" s="32"/>
      <c r="C45" s="10"/>
      <c r="D45" s="32">
        <v>177.25</v>
      </c>
      <c r="E45" s="32">
        <v>181.21</v>
      </c>
      <c r="F45" s="5">
        <f>+E45-D45</f>
        <v>3.960000000000008</v>
      </c>
      <c r="G45" s="5"/>
      <c r="H45" s="5"/>
      <c r="I45" s="5"/>
      <c r="J45" s="99">
        <f t="shared" si="1"/>
        <v>57.036774193548496</v>
      </c>
    </row>
    <row r="46" spans="1:10" ht="15.6" thickTop="1" thickBot="1" x14ac:dyDescent="0.35">
      <c r="A46" s="66" t="s">
        <v>106</v>
      </c>
      <c r="B46" s="32"/>
      <c r="C46" s="10"/>
      <c r="D46" s="32">
        <v>104.77</v>
      </c>
      <c r="E46" s="32">
        <v>104.96</v>
      </c>
      <c r="F46" s="5">
        <f t="shared" si="2"/>
        <v>0.18999999999999773</v>
      </c>
      <c r="G46" s="5"/>
      <c r="H46" s="5"/>
      <c r="I46" s="5"/>
      <c r="J46" s="99">
        <f t="shared" si="1"/>
        <v>2.7366129032257733</v>
      </c>
    </row>
    <row r="47" spans="1:10" ht="15.6" thickTop="1" thickBot="1" x14ac:dyDescent="0.35">
      <c r="A47" s="66" t="s">
        <v>18</v>
      </c>
      <c r="B47" s="32"/>
      <c r="C47" s="10"/>
      <c r="D47" s="32">
        <v>3.08</v>
      </c>
      <c r="E47" s="32">
        <v>3.16</v>
      </c>
      <c r="F47" s="5">
        <f t="shared" si="2"/>
        <v>8.0000000000000071E-2</v>
      </c>
      <c r="G47" s="5"/>
      <c r="H47" s="5"/>
      <c r="I47" s="5"/>
      <c r="J47" s="99">
        <f t="shared" si="1"/>
        <v>1.15225806451613</v>
      </c>
    </row>
    <row r="48" spans="1:10" ht="15.6" thickTop="1" thickBot="1" x14ac:dyDescent="0.35">
      <c r="A48" s="66" t="s">
        <v>19</v>
      </c>
      <c r="B48" s="32"/>
      <c r="C48" s="10"/>
      <c r="D48" s="32">
        <v>99.52</v>
      </c>
      <c r="E48" s="32">
        <v>99.97</v>
      </c>
      <c r="F48" s="5">
        <f t="shared" si="2"/>
        <v>0.45000000000000284</v>
      </c>
      <c r="G48" s="5"/>
      <c r="H48" s="5"/>
      <c r="I48" s="5"/>
      <c r="J48" s="99">
        <f t="shared" si="1"/>
        <v>6.4814516129032667</v>
      </c>
    </row>
    <row r="49" spans="1:10" ht="15.6" thickTop="1" thickBot="1" x14ac:dyDescent="0.35">
      <c r="A49" s="66" t="s">
        <v>107</v>
      </c>
      <c r="B49" s="32"/>
      <c r="C49" s="10"/>
      <c r="D49" s="32">
        <v>123.54</v>
      </c>
      <c r="E49" s="32">
        <v>125.2</v>
      </c>
      <c r="F49" s="5">
        <f t="shared" si="2"/>
        <v>1.6599999999999966</v>
      </c>
      <c r="G49" s="5"/>
      <c r="H49" s="5"/>
      <c r="I49" s="5"/>
      <c r="J49" s="99">
        <f t="shared" si="1"/>
        <v>23.909354838709628</v>
      </c>
    </row>
    <row r="50" spans="1:10" ht="15.6" thickTop="1" thickBot="1" x14ac:dyDescent="0.35">
      <c r="A50" s="66" t="s">
        <v>108</v>
      </c>
      <c r="B50" s="32"/>
      <c r="C50" s="10"/>
      <c r="D50" s="32">
        <v>19.829999999999998</v>
      </c>
      <c r="E50" s="32">
        <v>20</v>
      </c>
      <c r="F50" s="5">
        <f t="shared" si="2"/>
        <v>0.17000000000000171</v>
      </c>
      <c r="G50" s="5"/>
      <c r="H50" s="5"/>
      <c r="I50" s="5"/>
      <c r="J50" s="99">
        <f t="shared" si="1"/>
        <v>2.4485483870967988</v>
      </c>
    </row>
    <row r="51" spans="1:10" ht="15.6" thickTop="1" thickBot="1" x14ac:dyDescent="0.35">
      <c r="A51" s="66" t="s">
        <v>20</v>
      </c>
      <c r="B51" s="32"/>
      <c r="C51" s="10"/>
      <c r="D51" s="32">
        <v>80.84</v>
      </c>
      <c r="E51" s="32">
        <v>81.93</v>
      </c>
      <c r="F51" s="5">
        <f t="shared" si="2"/>
        <v>1.0900000000000034</v>
      </c>
      <c r="G51" s="5"/>
      <c r="H51" s="5"/>
      <c r="I51" s="5"/>
      <c r="J51" s="99">
        <f t="shared" si="1"/>
        <v>15.699516129032306</v>
      </c>
    </row>
    <row r="52" spans="1:10" ht="15.6" thickTop="1" thickBot="1" x14ac:dyDescent="0.35">
      <c r="A52" s="66" t="s">
        <v>21</v>
      </c>
      <c r="B52" s="32"/>
      <c r="C52" s="10"/>
      <c r="D52" s="32">
        <v>21.62</v>
      </c>
      <c r="E52" s="32">
        <v>22</v>
      </c>
      <c r="F52" s="5">
        <f t="shared" si="2"/>
        <v>0.37999999999999901</v>
      </c>
      <c r="G52" s="5"/>
      <c r="H52" s="5"/>
      <c r="I52" s="5"/>
      <c r="J52" s="99">
        <f t="shared" si="1"/>
        <v>5.4732258064515982</v>
      </c>
    </row>
    <row r="53" spans="1:10" ht="15.6" thickTop="1" thickBot="1" x14ac:dyDescent="0.35">
      <c r="A53" s="66" t="s">
        <v>22</v>
      </c>
      <c r="B53" s="32"/>
      <c r="C53" s="10"/>
      <c r="D53" s="32">
        <v>126.42</v>
      </c>
      <c r="E53" s="32">
        <v>127.08</v>
      </c>
      <c r="F53" s="5">
        <f t="shared" si="2"/>
        <v>0.65999999999999659</v>
      </c>
      <c r="G53" s="5"/>
      <c r="H53" s="5"/>
      <c r="I53" s="5"/>
      <c r="J53" s="99">
        <f t="shared" si="1"/>
        <v>9.5061290322580145</v>
      </c>
    </row>
    <row r="54" spans="1:10" ht="15.6" thickTop="1" thickBot="1" x14ac:dyDescent="0.35">
      <c r="A54" s="66" t="s">
        <v>23</v>
      </c>
      <c r="B54" s="32"/>
      <c r="C54" s="10"/>
      <c r="D54" s="32">
        <v>30.09</v>
      </c>
      <c r="E54" s="32">
        <v>30.18</v>
      </c>
      <c r="F54" s="5">
        <f t="shared" si="2"/>
        <v>8.9999999999999858E-2</v>
      </c>
      <c r="G54" s="5"/>
      <c r="H54" s="5"/>
      <c r="I54" s="5"/>
      <c r="J54" s="99">
        <f t="shared" si="1"/>
        <v>1.296290322580643</v>
      </c>
    </row>
    <row r="55" spans="1:10" ht="15.6" thickTop="1" thickBot="1" x14ac:dyDescent="0.35">
      <c r="A55" s="66" t="s">
        <v>24</v>
      </c>
      <c r="B55" s="32"/>
      <c r="C55" s="10"/>
      <c r="D55" s="32">
        <v>28.85</v>
      </c>
      <c r="E55" s="32">
        <v>29.42</v>
      </c>
      <c r="F55" s="5">
        <f t="shared" si="2"/>
        <v>0.57000000000000028</v>
      </c>
      <c r="G55" s="5"/>
      <c r="H55" s="5"/>
      <c r="I55" s="5"/>
      <c r="J55" s="99">
        <f t="shared" si="1"/>
        <v>8.2098387096774221</v>
      </c>
    </row>
    <row r="56" spans="1:10" ht="15.6" thickTop="1" thickBot="1" x14ac:dyDescent="0.35">
      <c r="A56" s="66" t="s">
        <v>25</v>
      </c>
      <c r="B56" s="32"/>
      <c r="C56" s="10"/>
      <c r="D56" s="32">
        <v>22.37</v>
      </c>
      <c r="E56" s="32">
        <v>23.01</v>
      </c>
      <c r="F56" s="5">
        <f t="shared" si="2"/>
        <v>0.64000000000000057</v>
      </c>
      <c r="G56" s="5"/>
      <c r="H56" s="5"/>
      <c r="I56" s="5"/>
      <c r="J56" s="99">
        <f t="shared" si="1"/>
        <v>9.21806451612904</v>
      </c>
    </row>
    <row r="57" spans="1:10" ht="15.6" thickTop="1" thickBot="1" x14ac:dyDescent="0.35">
      <c r="A57" s="66" t="s">
        <v>26</v>
      </c>
      <c r="B57" s="32"/>
      <c r="C57" s="10"/>
      <c r="D57" s="32">
        <v>48.15</v>
      </c>
      <c r="E57" s="32">
        <v>49.13</v>
      </c>
      <c r="F57" s="5">
        <f t="shared" si="2"/>
        <v>0.98000000000000398</v>
      </c>
      <c r="G57" s="5"/>
      <c r="H57" s="5"/>
      <c r="I57" s="5"/>
      <c r="J57" s="99">
        <f t="shared" si="1"/>
        <v>14.115161290322638</v>
      </c>
    </row>
    <row r="58" spans="1:10" ht="15.6" thickTop="1" thickBot="1" x14ac:dyDescent="0.35">
      <c r="A58" s="66" t="s">
        <v>27</v>
      </c>
      <c r="B58" s="32"/>
      <c r="C58" s="10"/>
      <c r="D58" s="32">
        <v>56.52</v>
      </c>
      <c r="E58" s="32">
        <v>57.61</v>
      </c>
      <c r="F58" s="5">
        <f t="shared" si="2"/>
        <v>1.0899999999999963</v>
      </c>
      <c r="G58" s="5"/>
      <c r="H58" s="5"/>
      <c r="I58" s="5"/>
      <c r="J58" s="99">
        <f t="shared" si="1"/>
        <v>15.699516129032205</v>
      </c>
    </row>
    <row r="59" spans="1:10" ht="15.6" thickTop="1" thickBot="1" x14ac:dyDescent="0.35">
      <c r="A59" s="66" t="s">
        <v>109</v>
      </c>
      <c r="B59" s="32"/>
      <c r="C59" s="10"/>
      <c r="D59" s="32">
        <v>1.93</v>
      </c>
      <c r="E59" s="32">
        <v>1.93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0" ht="15.6" thickTop="1" thickBot="1" x14ac:dyDescent="0.35">
      <c r="A60" s="66" t="s">
        <v>28</v>
      </c>
      <c r="B60" s="32"/>
      <c r="C60" s="10"/>
      <c r="D60" s="32">
        <v>16.04</v>
      </c>
      <c r="E60" s="32">
        <v>16.04</v>
      </c>
      <c r="F60" s="5">
        <f t="shared" si="2"/>
        <v>0</v>
      </c>
      <c r="G60" s="5"/>
      <c r="H60" s="5"/>
      <c r="I60" s="5"/>
      <c r="J60" s="99">
        <f t="shared" si="1"/>
        <v>0</v>
      </c>
    </row>
    <row r="61" spans="1:10" ht="15.6" thickTop="1" thickBot="1" x14ac:dyDescent="0.35">
      <c r="A61" s="66" t="s">
        <v>29</v>
      </c>
      <c r="B61" s="32"/>
      <c r="C61" s="10"/>
      <c r="D61" s="32">
        <v>50.33</v>
      </c>
      <c r="E61" s="32">
        <v>51.02</v>
      </c>
      <c r="F61" s="5">
        <f t="shared" si="2"/>
        <v>0.69000000000000483</v>
      </c>
      <c r="G61" s="5"/>
      <c r="H61" s="5"/>
      <c r="I61" s="5"/>
      <c r="J61" s="99">
        <f t="shared" si="1"/>
        <v>9.9382258064516815</v>
      </c>
    </row>
    <row r="62" spans="1:10" ht="15.6" thickTop="1" thickBot="1" x14ac:dyDescent="0.35">
      <c r="A62" s="66" t="s">
        <v>30</v>
      </c>
      <c r="B62" s="32"/>
      <c r="C62" s="10"/>
      <c r="D62" s="32">
        <v>1.1000000000000001</v>
      </c>
      <c r="E62" s="32">
        <v>1.1000000000000001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80.37</v>
      </c>
      <c r="E63" s="32">
        <v>80.83</v>
      </c>
      <c r="F63" s="5">
        <f t="shared" si="2"/>
        <v>0.45999999999999375</v>
      </c>
      <c r="G63" s="5"/>
      <c r="H63" s="5"/>
      <c r="I63" s="5"/>
      <c r="J63" s="99">
        <f t="shared" si="1"/>
        <v>6.6254838709676518</v>
      </c>
    </row>
    <row r="64" spans="1:10" ht="15.6" thickTop="1" thickBot="1" x14ac:dyDescent="0.35">
      <c r="A64" s="66" t="s">
        <v>32</v>
      </c>
      <c r="B64" s="32"/>
      <c r="C64" s="10"/>
      <c r="D64" s="32">
        <v>57.82</v>
      </c>
      <c r="E64" s="32">
        <v>58.13</v>
      </c>
      <c r="F64" s="5">
        <f t="shared" si="2"/>
        <v>0.31000000000000227</v>
      </c>
      <c r="G64" s="5"/>
      <c r="H64" s="5"/>
      <c r="I64" s="5"/>
      <c r="J64" s="99">
        <f t="shared" si="1"/>
        <v>4.4650000000000327</v>
      </c>
    </row>
    <row r="65" spans="1:10" ht="15.6" thickTop="1" thickBot="1" x14ac:dyDescent="0.35">
      <c r="A65" s="66" t="s">
        <v>33</v>
      </c>
      <c r="B65" s="32"/>
      <c r="C65" s="10"/>
      <c r="D65" s="32">
        <v>37.630000000000003</v>
      </c>
      <c r="E65" s="32">
        <v>38.29</v>
      </c>
      <c r="F65" s="5">
        <f t="shared" si="2"/>
        <v>0.65999999999999659</v>
      </c>
      <c r="G65" s="5"/>
      <c r="H65" s="5"/>
      <c r="I65" s="5"/>
      <c r="J65" s="99">
        <f t="shared" si="1"/>
        <v>9.5061290322580145</v>
      </c>
    </row>
    <row r="66" spans="1:10" ht="15.6" thickTop="1" thickBot="1" x14ac:dyDescent="0.35">
      <c r="A66" s="66" t="s">
        <v>34</v>
      </c>
      <c r="B66" s="32"/>
      <c r="C66" s="10"/>
      <c r="D66" s="32">
        <v>42.76</v>
      </c>
      <c r="E66" s="32">
        <v>42.9</v>
      </c>
      <c r="F66" s="5">
        <f t="shared" si="2"/>
        <v>0.14000000000000057</v>
      </c>
      <c r="G66" s="5"/>
      <c r="H66" s="5"/>
      <c r="I66" s="5"/>
      <c r="J66" s="99">
        <f t="shared" si="1"/>
        <v>2.0164516129032339</v>
      </c>
    </row>
    <row r="67" spans="1:10" ht="15.6" thickTop="1" thickBot="1" x14ac:dyDescent="0.35">
      <c r="A67" s="66" t="s">
        <v>110</v>
      </c>
      <c r="B67" s="32"/>
      <c r="C67" s="10"/>
      <c r="D67" s="32">
        <v>7.08</v>
      </c>
      <c r="E67" s="32">
        <v>8.33</v>
      </c>
      <c r="F67" s="5">
        <f t="shared" si="2"/>
        <v>1.25</v>
      </c>
      <c r="G67" s="5"/>
      <c r="H67" s="5"/>
      <c r="I67" s="5"/>
      <c r="J67" s="99">
        <f t="shared" si="1"/>
        <v>18.004032258064516</v>
      </c>
    </row>
    <row r="68" spans="1:10" ht="15.6" thickTop="1" thickBot="1" x14ac:dyDescent="0.35">
      <c r="A68" s="66" t="s">
        <v>35</v>
      </c>
      <c r="B68" s="32"/>
      <c r="C68" s="10"/>
      <c r="D68" s="32">
        <v>77.38</v>
      </c>
      <c r="E68" s="32">
        <v>78.37</v>
      </c>
      <c r="F68" s="5">
        <f t="shared" si="2"/>
        <v>0.99000000000000909</v>
      </c>
      <c r="G68" s="5"/>
      <c r="H68" s="5"/>
      <c r="I68" s="5"/>
      <c r="J68" s="99">
        <f t="shared" si="1"/>
        <v>14.259193548387227</v>
      </c>
    </row>
    <row r="69" spans="1:10" ht="15.6" thickTop="1" thickBot="1" x14ac:dyDescent="0.35">
      <c r="A69" s="66" t="s">
        <v>111</v>
      </c>
      <c r="B69" s="32"/>
      <c r="C69" s="10"/>
      <c r="D69" s="32">
        <v>4.7</v>
      </c>
      <c r="E69" s="32">
        <v>4.7</v>
      </c>
      <c r="F69" s="5">
        <f t="shared" si="2"/>
        <v>0</v>
      </c>
      <c r="G69" s="5"/>
      <c r="H69" s="5"/>
      <c r="I69" s="5"/>
      <c r="J69" s="99">
        <f t="shared" si="1"/>
        <v>0</v>
      </c>
    </row>
    <row r="70" spans="1:10" ht="15.6" thickTop="1" thickBot="1" x14ac:dyDescent="0.35">
      <c r="A70" s="66" t="s">
        <v>36</v>
      </c>
      <c r="B70" s="32"/>
      <c r="C70" s="10"/>
      <c r="D70" s="32">
        <v>83.03</v>
      </c>
      <c r="E70" s="32">
        <v>84.56</v>
      </c>
      <c r="F70" s="5">
        <f t="shared" si="2"/>
        <v>1.5300000000000011</v>
      </c>
      <c r="G70" s="5"/>
      <c r="H70" s="5"/>
      <c r="I70" s="5"/>
      <c r="J70" s="99">
        <f t="shared" si="1"/>
        <v>22.036935483870984</v>
      </c>
    </row>
    <row r="71" spans="1:10" ht="15.6" thickTop="1" thickBot="1" x14ac:dyDescent="0.35">
      <c r="A71" s="66" t="s">
        <v>37</v>
      </c>
      <c r="B71" s="32"/>
      <c r="C71" s="10"/>
      <c r="D71" s="32">
        <v>30.02</v>
      </c>
      <c r="E71" s="32">
        <v>30.59</v>
      </c>
      <c r="F71" s="5">
        <f t="shared" si="2"/>
        <v>0.57000000000000028</v>
      </c>
      <c r="G71" s="5"/>
      <c r="H71" s="5"/>
      <c r="I71" s="5"/>
      <c r="J71" s="99">
        <f t="shared" si="1"/>
        <v>8.2098387096774221</v>
      </c>
    </row>
    <row r="72" spans="1:10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2.4900000000000002</v>
      </c>
      <c r="E75" s="32">
        <v>2.66</v>
      </c>
      <c r="F75" s="5">
        <f t="shared" si="2"/>
        <v>0.16999999999999993</v>
      </c>
      <c r="G75" s="5"/>
      <c r="H75" s="5"/>
      <c r="I75" s="5"/>
      <c r="J75" s="99">
        <f t="shared" si="1"/>
        <v>2.448548387096773</v>
      </c>
    </row>
    <row r="76" spans="1:10" ht="15.6" thickTop="1" thickBot="1" x14ac:dyDescent="0.35">
      <c r="A76" s="66" t="s">
        <v>113</v>
      </c>
      <c r="B76" s="32"/>
      <c r="C76" s="10"/>
      <c r="D76" s="32">
        <v>34.020000000000003</v>
      </c>
      <c r="E76" s="32">
        <v>34.99</v>
      </c>
      <c r="F76" s="5">
        <f t="shared" si="2"/>
        <v>0.96999999999999886</v>
      </c>
      <c r="G76" s="5"/>
      <c r="H76" s="5"/>
      <c r="I76" s="5"/>
      <c r="J76" s="99">
        <f t="shared" si="1"/>
        <v>13.971129032258048</v>
      </c>
    </row>
    <row r="77" spans="1:10" ht="15.6" thickTop="1" thickBot="1" x14ac:dyDescent="0.35">
      <c r="A77" s="66" t="s">
        <v>114</v>
      </c>
      <c r="B77" s="32"/>
      <c r="C77" s="10"/>
      <c r="D77" s="32">
        <v>10.98</v>
      </c>
      <c r="E77" s="32">
        <v>10.98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13.14</v>
      </c>
      <c r="E80" s="32">
        <v>13.14</v>
      </c>
      <c r="F80" s="5">
        <f t="shared" si="2"/>
        <v>0</v>
      </c>
      <c r="G80" s="5"/>
      <c r="H80" s="5"/>
      <c r="I80" s="5"/>
      <c r="J80" s="99">
        <f t="shared" si="1"/>
        <v>0</v>
      </c>
    </row>
    <row r="81" spans="1:11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2.34</v>
      </c>
      <c r="E82" s="32">
        <v>2.34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609.52080645161323</v>
      </c>
    </row>
    <row r="83" spans="1:11" x14ac:dyDescent="0.3">
      <c r="A83" s="68" t="s">
        <v>43</v>
      </c>
      <c r="B83" s="32"/>
      <c r="C83" s="10"/>
      <c r="D83" s="32">
        <v>479.01</v>
      </c>
      <c r="E83" s="32">
        <v>487.19</v>
      </c>
      <c r="F83" s="5">
        <f t="shared" si="2"/>
        <v>8.1800000000000068</v>
      </c>
      <c r="G83" s="5"/>
      <c r="H83" s="5"/>
      <c r="I83" s="5"/>
      <c r="J83" s="7">
        <f>+F83*H$5</f>
        <v>30.379611111111139</v>
      </c>
    </row>
    <row r="84" spans="1:11" x14ac:dyDescent="0.3">
      <c r="A84" s="68" t="s">
        <v>44</v>
      </c>
      <c r="B84" s="32"/>
      <c r="C84" s="10"/>
      <c r="D84" s="32">
        <v>451.56</v>
      </c>
      <c r="E84" s="32">
        <v>458.05</v>
      </c>
      <c r="F84" s="5">
        <f t="shared" si="2"/>
        <v>6.4900000000000091</v>
      </c>
      <c r="G84" s="33"/>
      <c r="H84" s="5"/>
      <c r="I84" s="5"/>
      <c r="J84" s="7">
        <f t="shared" ref="J84:J147" si="3">+F84*H$5</f>
        <v>24.103138888888925</v>
      </c>
    </row>
    <row r="85" spans="1:11" x14ac:dyDescent="0.3">
      <c r="A85" s="68" t="s">
        <v>118</v>
      </c>
      <c r="B85" s="32"/>
      <c r="C85" s="10"/>
      <c r="D85" s="32">
        <v>636.27</v>
      </c>
      <c r="E85" s="32">
        <v>643.6</v>
      </c>
      <c r="F85" s="5">
        <f t="shared" si="2"/>
        <v>7.3300000000000409</v>
      </c>
      <c r="G85" s="33"/>
      <c r="H85" s="5"/>
      <c r="I85" s="5"/>
      <c r="J85" s="7">
        <f t="shared" si="3"/>
        <v>27.222805555555709</v>
      </c>
    </row>
    <row r="86" spans="1:11" x14ac:dyDescent="0.3">
      <c r="A86" s="68" t="s">
        <v>119</v>
      </c>
      <c r="B86" s="32"/>
      <c r="C86" s="10"/>
      <c r="D86" s="32">
        <v>170.7</v>
      </c>
      <c r="E86" s="32">
        <v>176.2</v>
      </c>
      <c r="F86" s="5">
        <f t="shared" si="2"/>
        <v>5.5</v>
      </c>
      <c r="G86" s="33"/>
      <c r="H86" s="5"/>
      <c r="I86" s="5"/>
      <c r="J86" s="7">
        <f t="shared" si="3"/>
        <v>20.426388888888891</v>
      </c>
    </row>
    <row r="87" spans="1:11" x14ac:dyDescent="0.3">
      <c r="A87" s="68" t="s">
        <v>45</v>
      </c>
      <c r="B87" s="32"/>
      <c r="C87" s="10"/>
      <c r="D87" s="32">
        <v>322.52999999999997</v>
      </c>
      <c r="E87" s="32">
        <v>325.39999999999998</v>
      </c>
      <c r="F87" s="5">
        <f t="shared" si="2"/>
        <v>2.8700000000000045</v>
      </c>
      <c r="G87" s="33"/>
      <c r="H87" s="5"/>
      <c r="I87" s="5"/>
      <c r="J87" s="7">
        <f t="shared" si="3"/>
        <v>10.658861111111129</v>
      </c>
    </row>
    <row r="88" spans="1:11" x14ac:dyDescent="0.3">
      <c r="A88" s="68" t="s">
        <v>46</v>
      </c>
      <c r="B88" s="32"/>
      <c r="C88" s="10"/>
      <c r="D88" s="32">
        <v>528.92999999999995</v>
      </c>
      <c r="E88" s="32">
        <v>531.66</v>
      </c>
      <c r="F88" s="5">
        <f t="shared" si="2"/>
        <v>2.7300000000000182</v>
      </c>
      <c r="G88" s="33"/>
      <c r="H88" s="5"/>
      <c r="I88" s="5"/>
      <c r="J88" s="7">
        <f t="shared" si="3"/>
        <v>10.138916666666734</v>
      </c>
    </row>
    <row r="89" spans="1:11" x14ac:dyDescent="0.3">
      <c r="A89" s="68" t="s">
        <v>47</v>
      </c>
      <c r="B89" s="32"/>
      <c r="C89" s="10"/>
      <c r="D89" s="32">
        <v>241.93</v>
      </c>
      <c r="E89" s="32">
        <v>245.11</v>
      </c>
      <c r="F89" s="5">
        <f t="shared" si="2"/>
        <v>3.1800000000000068</v>
      </c>
      <c r="G89" s="33"/>
      <c r="H89" s="5"/>
      <c r="I89" s="5"/>
      <c r="J89" s="7">
        <f t="shared" si="3"/>
        <v>11.810166666666692</v>
      </c>
    </row>
    <row r="90" spans="1:11" x14ac:dyDescent="0.3">
      <c r="A90" s="68" t="s">
        <v>48</v>
      </c>
      <c r="B90" s="32"/>
      <c r="C90" s="10"/>
      <c r="D90" s="32">
        <v>510.96</v>
      </c>
      <c r="E90" s="32">
        <v>514.96</v>
      </c>
      <c r="F90" s="5">
        <f t="shared" si="2"/>
        <v>4.0000000000000568</v>
      </c>
      <c r="G90" s="33"/>
      <c r="H90" s="5"/>
      <c r="I90" s="5"/>
      <c r="J90" s="7">
        <f t="shared" si="3"/>
        <v>14.855555555555767</v>
      </c>
    </row>
    <row r="91" spans="1:11" x14ac:dyDescent="0.3">
      <c r="A91" s="68" t="s">
        <v>49</v>
      </c>
      <c r="B91" s="32"/>
      <c r="C91" s="10"/>
      <c r="D91" s="32">
        <v>671.18</v>
      </c>
      <c r="E91" s="32">
        <v>680.17</v>
      </c>
      <c r="F91" s="5">
        <f t="shared" si="2"/>
        <v>8.9900000000000091</v>
      </c>
      <c r="G91" s="33"/>
      <c r="H91" s="5"/>
      <c r="I91" s="5"/>
      <c r="J91" s="7">
        <f t="shared" si="3"/>
        <v>33.387861111111143</v>
      </c>
    </row>
    <row r="92" spans="1:11" x14ac:dyDescent="0.3">
      <c r="A92" s="68" t="s">
        <v>50</v>
      </c>
      <c r="B92" s="32"/>
      <c r="C92" s="10"/>
      <c r="D92" s="32">
        <v>899.43</v>
      </c>
      <c r="E92" s="32">
        <v>911.48</v>
      </c>
      <c r="F92" s="5">
        <f t="shared" si="2"/>
        <v>12.050000000000068</v>
      </c>
      <c r="G92" s="33"/>
      <c r="H92" s="5"/>
      <c r="I92" s="5"/>
      <c r="J92" s="7">
        <f t="shared" si="3"/>
        <v>44.752361111111369</v>
      </c>
    </row>
    <row r="93" spans="1:11" x14ac:dyDescent="0.3">
      <c r="A93" s="68" t="s">
        <v>51</v>
      </c>
      <c r="B93" s="32"/>
      <c r="C93" s="10"/>
      <c r="D93" s="32">
        <v>356.29</v>
      </c>
      <c r="E93" s="32">
        <v>361.2</v>
      </c>
      <c r="F93" s="5">
        <f t="shared" si="2"/>
        <v>4.9099999999999682</v>
      </c>
      <c r="G93" s="33"/>
      <c r="H93" s="5"/>
      <c r="I93" s="5"/>
      <c r="J93" s="7">
        <f t="shared" si="3"/>
        <v>18.235194444444328</v>
      </c>
    </row>
    <row r="94" spans="1:11" x14ac:dyDescent="0.3">
      <c r="A94" s="68" t="s">
        <v>52</v>
      </c>
      <c r="B94" s="32"/>
      <c r="C94" s="10"/>
      <c r="D94" s="32">
        <v>262.58999999999997</v>
      </c>
      <c r="E94" s="32">
        <v>264.5</v>
      </c>
      <c r="F94" s="5">
        <f t="shared" si="2"/>
        <v>1.910000000000025</v>
      </c>
      <c r="G94" s="33"/>
      <c r="H94" s="5"/>
      <c r="I94" s="5"/>
      <c r="J94" s="7">
        <f t="shared" si="3"/>
        <v>7.0935277777778705</v>
      </c>
    </row>
    <row r="95" spans="1:11" x14ac:dyDescent="0.3">
      <c r="A95" s="68" t="s">
        <v>120</v>
      </c>
      <c r="B95" s="32"/>
      <c r="C95" s="10"/>
      <c r="D95" s="32">
        <v>1084.21</v>
      </c>
      <c r="E95" s="32">
        <v>1095.96</v>
      </c>
      <c r="F95" s="5">
        <f t="shared" si="2"/>
        <v>11.75</v>
      </c>
      <c r="G95" s="33"/>
      <c r="H95" s="5"/>
      <c r="I95" s="5"/>
      <c r="J95" s="7">
        <f t="shared" si="3"/>
        <v>43.638194444444444</v>
      </c>
    </row>
    <row r="96" spans="1:11" x14ac:dyDescent="0.3">
      <c r="A96" s="68" t="s">
        <v>53</v>
      </c>
      <c r="B96" s="32"/>
      <c r="C96" s="10"/>
      <c r="D96" s="32">
        <v>450.47</v>
      </c>
      <c r="E96" s="32">
        <v>450.47</v>
      </c>
      <c r="F96" s="5">
        <f t="shared" si="2"/>
        <v>0</v>
      </c>
      <c r="G96" s="33"/>
      <c r="H96" s="5"/>
      <c r="I96" s="5"/>
      <c r="J96" s="7">
        <f t="shared" si="3"/>
        <v>0</v>
      </c>
    </row>
    <row r="97" spans="1:10" x14ac:dyDescent="0.3">
      <c r="A97" s="68" t="s">
        <v>121</v>
      </c>
      <c r="B97" s="32"/>
      <c r="C97" s="10"/>
      <c r="D97" s="32">
        <v>264.73</v>
      </c>
      <c r="E97" s="32">
        <v>264.93</v>
      </c>
      <c r="F97" s="5">
        <f t="shared" ref="F97:F152" si="4">+E97-D97</f>
        <v>0.19999999999998863</v>
      </c>
      <c r="G97" s="33"/>
      <c r="H97" s="5"/>
      <c r="I97" s="5"/>
      <c r="J97" s="7">
        <f t="shared" si="3"/>
        <v>0.74277777777773557</v>
      </c>
    </row>
    <row r="98" spans="1:10" x14ac:dyDescent="0.3">
      <c r="A98" s="68" t="s">
        <v>54</v>
      </c>
      <c r="B98" s="32"/>
      <c r="C98" s="10"/>
      <c r="D98" s="32">
        <v>264.49</v>
      </c>
      <c r="E98" s="32">
        <v>267.51</v>
      </c>
      <c r="F98" s="5">
        <f t="shared" si="4"/>
        <v>3.0199999999999818</v>
      </c>
      <c r="G98" s="33"/>
      <c r="H98" s="5"/>
      <c r="I98" s="5"/>
      <c r="J98" s="7">
        <f t="shared" si="3"/>
        <v>11.215944444444377</v>
      </c>
    </row>
    <row r="99" spans="1:10" x14ac:dyDescent="0.3">
      <c r="A99" s="68" t="s">
        <v>55</v>
      </c>
      <c r="B99" s="32"/>
      <c r="C99" s="10"/>
      <c r="D99" s="32">
        <v>405.44</v>
      </c>
      <c r="E99" s="32">
        <v>409.93</v>
      </c>
      <c r="F99" s="5">
        <f t="shared" si="4"/>
        <v>4.4900000000000091</v>
      </c>
      <c r="G99" s="33"/>
      <c r="H99" s="5"/>
      <c r="I99" s="5"/>
      <c r="J99" s="7">
        <f t="shared" si="3"/>
        <v>16.675361111111144</v>
      </c>
    </row>
    <row r="100" spans="1:10" x14ac:dyDescent="0.3">
      <c r="A100" s="68" t="s">
        <v>122</v>
      </c>
      <c r="B100" s="32"/>
      <c r="C100" s="10"/>
      <c r="D100" s="32">
        <v>872.49</v>
      </c>
      <c r="E100" s="32">
        <v>892.86</v>
      </c>
      <c r="F100" s="5">
        <f t="shared" si="4"/>
        <v>20.370000000000005</v>
      </c>
      <c r="G100" s="33"/>
      <c r="H100" s="5"/>
      <c r="I100" s="5"/>
      <c r="J100" s="7">
        <f t="shared" si="3"/>
        <v>75.651916666666679</v>
      </c>
    </row>
    <row r="101" spans="1:10" x14ac:dyDescent="0.3">
      <c r="A101" s="68" t="s">
        <v>56</v>
      </c>
      <c r="B101" s="32"/>
      <c r="C101" s="10"/>
      <c r="D101" s="32">
        <v>403.45</v>
      </c>
      <c r="E101" s="32">
        <v>408.43</v>
      </c>
      <c r="F101" s="5">
        <f t="shared" si="4"/>
        <v>4.9800000000000182</v>
      </c>
      <c r="G101" s="33"/>
      <c r="H101" s="5"/>
      <c r="I101" s="5"/>
      <c r="J101" s="7">
        <f t="shared" si="3"/>
        <v>18.495166666666734</v>
      </c>
    </row>
    <row r="102" spans="1:10" x14ac:dyDescent="0.3">
      <c r="A102" s="66" t="s">
        <v>57</v>
      </c>
      <c r="B102" s="32"/>
      <c r="C102" s="10"/>
      <c r="D102" s="32">
        <v>558.72</v>
      </c>
      <c r="E102" s="32">
        <v>563.38</v>
      </c>
      <c r="F102" s="5">
        <f t="shared" si="4"/>
        <v>4.6599999999999682</v>
      </c>
      <c r="G102" s="33"/>
      <c r="H102" s="5"/>
      <c r="I102" s="5"/>
      <c r="J102" s="7">
        <f t="shared" si="3"/>
        <v>17.306722222222106</v>
      </c>
    </row>
    <row r="103" spans="1:10" x14ac:dyDescent="0.3">
      <c r="A103" s="66" t="s">
        <v>58</v>
      </c>
      <c r="B103" s="32"/>
      <c r="C103" s="10"/>
      <c r="D103" s="32">
        <v>8.4</v>
      </c>
      <c r="E103" s="32">
        <v>8.4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0" x14ac:dyDescent="0.3">
      <c r="A104" s="68" t="s">
        <v>59</v>
      </c>
      <c r="B104" s="32"/>
      <c r="C104" s="10"/>
      <c r="D104" s="32">
        <v>1515.07</v>
      </c>
      <c r="E104" s="32">
        <v>1533.86</v>
      </c>
      <c r="F104" s="5">
        <f t="shared" si="4"/>
        <v>18.789999999999964</v>
      </c>
      <c r="G104" s="33"/>
      <c r="H104" s="5"/>
      <c r="I104" s="5"/>
      <c r="J104" s="7">
        <f t="shared" si="3"/>
        <v>69.78397222222209</v>
      </c>
    </row>
    <row r="105" spans="1:10" x14ac:dyDescent="0.3">
      <c r="A105" s="68" t="s">
        <v>60</v>
      </c>
      <c r="B105" s="32"/>
      <c r="C105" s="10"/>
      <c r="D105" s="32">
        <v>345.79</v>
      </c>
      <c r="E105" s="32">
        <v>353.76</v>
      </c>
      <c r="F105" s="5">
        <f t="shared" si="4"/>
        <v>7.9699999999999704</v>
      </c>
      <c r="G105" s="33"/>
      <c r="H105" s="5"/>
      <c r="I105" s="5"/>
      <c r="J105" s="7">
        <f t="shared" si="3"/>
        <v>29.599694444444335</v>
      </c>
    </row>
    <row r="106" spans="1:10" x14ac:dyDescent="0.3">
      <c r="A106" s="68" t="s">
        <v>61</v>
      </c>
      <c r="B106" s="32"/>
      <c r="C106" s="10"/>
      <c r="D106" s="32">
        <v>385.01</v>
      </c>
      <c r="E106" s="32">
        <v>393.82</v>
      </c>
      <c r="F106" s="5">
        <f t="shared" si="4"/>
        <v>8.8100000000000023</v>
      </c>
      <c r="G106" s="33"/>
      <c r="H106" s="5"/>
      <c r="I106" s="5"/>
      <c r="J106" s="7">
        <f t="shared" si="3"/>
        <v>32.71936111111112</v>
      </c>
    </row>
    <row r="107" spans="1:10" x14ac:dyDescent="0.3">
      <c r="A107" s="68" t="s">
        <v>62</v>
      </c>
      <c r="B107" s="32"/>
      <c r="C107" s="10"/>
      <c r="D107" s="32">
        <v>1065.0899999999999</v>
      </c>
      <c r="E107" s="32">
        <v>1084.8699999999999</v>
      </c>
      <c r="F107" s="5">
        <f t="shared" si="4"/>
        <v>19.779999999999973</v>
      </c>
      <c r="G107" s="33"/>
      <c r="H107" s="5"/>
      <c r="I107" s="5"/>
      <c r="J107" s="7">
        <f t="shared" si="3"/>
        <v>73.460722222222117</v>
      </c>
    </row>
    <row r="108" spans="1:10" x14ac:dyDescent="0.3">
      <c r="A108" s="68" t="s">
        <v>63</v>
      </c>
      <c r="B108" s="32"/>
      <c r="C108" s="10"/>
      <c r="D108" s="32">
        <v>541.4</v>
      </c>
      <c r="E108" s="32">
        <v>548.48</v>
      </c>
      <c r="F108" s="5">
        <f t="shared" si="4"/>
        <v>7.0800000000000409</v>
      </c>
      <c r="G108" s="33"/>
      <c r="H108" s="5"/>
      <c r="I108" s="5"/>
      <c r="J108" s="7">
        <f t="shared" si="3"/>
        <v>26.294333333333487</v>
      </c>
    </row>
    <row r="109" spans="1:10" x14ac:dyDescent="0.3">
      <c r="A109" s="68" t="s">
        <v>123</v>
      </c>
      <c r="B109" s="32"/>
      <c r="C109" s="10"/>
      <c r="D109" s="32">
        <v>499.37</v>
      </c>
      <c r="E109" s="32">
        <v>514.55999999999995</v>
      </c>
      <c r="F109" s="5">
        <f t="shared" si="4"/>
        <v>15.189999999999941</v>
      </c>
      <c r="G109" s="33"/>
      <c r="H109" s="5"/>
      <c r="I109" s="5"/>
      <c r="J109" s="7">
        <f t="shared" si="3"/>
        <v>56.413972222222007</v>
      </c>
    </row>
    <row r="110" spans="1:10" x14ac:dyDescent="0.3">
      <c r="A110" s="68" t="s">
        <v>64</v>
      </c>
      <c r="B110" s="32"/>
      <c r="C110" s="10"/>
      <c r="D110" s="32">
        <v>318.43</v>
      </c>
      <c r="E110" s="32">
        <v>324.89</v>
      </c>
      <c r="F110" s="5">
        <f t="shared" si="4"/>
        <v>6.4599999999999795</v>
      </c>
      <c r="G110" s="33"/>
      <c r="H110" s="5"/>
      <c r="I110" s="5"/>
      <c r="J110" s="7">
        <f t="shared" si="3"/>
        <v>23.991722222222148</v>
      </c>
    </row>
    <row r="111" spans="1:10" x14ac:dyDescent="0.3">
      <c r="A111" s="68" t="s">
        <v>65</v>
      </c>
      <c r="B111" s="32"/>
      <c r="C111" s="10"/>
      <c r="D111" s="32">
        <v>598.96</v>
      </c>
      <c r="E111" s="32">
        <v>615.9</v>
      </c>
      <c r="F111" s="5">
        <f t="shared" si="4"/>
        <v>16.939999999999941</v>
      </c>
      <c r="G111" s="33"/>
      <c r="H111" s="5"/>
      <c r="I111" s="5"/>
      <c r="J111" s="7">
        <f t="shared" si="3"/>
        <v>62.913277777777559</v>
      </c>
    </row>
    <row r="112" spans="1:10" x14ac:dyDescent="0.3">
      <c r="A112" s="68" t="s">
        <v>66</v>
      </c>
      <c r="B112" s="32"/>
      <c r="C112" s="10"/>
      <c r="D112" s="32">
        <v>338.03</v>
      </c>
      <c r="E112" s="32">
        <v>347.64</v>
      </c>
      <c r="F112" s="5">
        <f t="shared" si="4"/>
        <v>9.6100000000000136</v>
      </c>
      <c r="G112" s="33"/>
      <c r="H112" s="5"/>
      <c r="I112" s="5"/>
      <c r="J112" s="7">
        <f t="shared" si="3"/>
        <v>35.690472222222276</v>
      </c>
    </row>
    <row r="113" spans="1:10" x14ac:dyDescent="0.3">
      <c r="A113" s="68" t="s">
        <v>124</v>
      </c>
      <c r="B113" s="32"/>
      <c r="C113" s="10"/>
      <c r="D113" s="32">
        <v>140.25</v>
      </c>
      <c r="E113" s="32">
        <v>141.86000000000001</v>
      </c>
      <c r="F113" s="5">
        <f t="shared" si="4"/>
        <v>1.6100000000000136</v>
      </c>
      <c r="G113" s="33"/>
      <c r="H113" s="5"/>
      <c r="I113" s="5"/>
      <c r="J113" s="7">
        <f t="shared" si="3"/>
        <v>5.979361111111162</v>
      </c>
    </row>
    <row r="114" spans="1:10" x14ac:dyDescent="0.3">
      <c r="A114" s="68" t="s">
        <v>67</v>
      </c>
      <c r="B114" s="32"/>
      <c r="C114" s="10"/>
      <c r="D114" s="32">
        <v>300.47000000000003</v>
      </c>
      <c r="E114" s="32">
        <v>301.48</v>
      </c>
      <c r="F114" s="5">
        <f t="shared" si="4"/>
        <v>1.0099999999999909</v>
      </c>
      <c r="G114" s="33"/>
      <c r="H114" s="5"/>
      <c r="I114" s="5"/>
      <c r="J114" s="7">
        <f t="shared" si="3"/>
        <v>3.7510277777777441</v>
      </c>
    </row>
    <row r="115" spans="1:10" x14ac:dyDescent="0.3">
      <c r="A115" s="51" t="s">
        <v>68</v>
      </c>
      <c r="B115" s="32"/>
      <c r="C115" s="51"/>
      <c r="D115" s="9">
        <v>525.20000000000005</v>
      </c>
      <c r="E115" s="9">
        <v>536.61</v>
      </c>
      <c r="F115" s="5">
        <f t="shared" si="4"/>
        <v>11.409999999999968</v>
      </c>
      <c r="G115" s="33"/>
      <c r="H115" s="5"/>
      <c r="I115" s="5"/>
      <c r="J115" s="7">
        <f t="shared" si="3"/>
        <v>42.375472222222108</v>
      </c>
    </row>
    <row r="116" spans="1:10" x14ac:dyDescent="0.3">
      <c r="A116" s="68" t="s">
        <v>125</v>
      </c>
      <c r="B116" s="32"/>
      <c r="C116" s="10"/>
      <c r="D116" s="32">
        <v>642.61</v>
      </c>
      <c r="E116" s="32">
        <v>646.79999999999995</v>
      </c>
      <c r="F116" s="5">
        <f t="shared" si="4"/>
        <v>4.1899999999999409</v>
      </c>
      <c r="G116" s="33"/>
      <c r="H116" s="5"/>
      <c r="I116" s="5"/>
      <c r="J116" s="7">
        <f t="shared" si="3"/>
        <v>15.561194444444226</v>
      </c>
    </row>
    <row r="117" spans="1:10" x14ac:dyDescent="0.3">
      <c r="A117" s="68" t="s">
        <v>126</v>
      </c>
      <c r="B117" s="9"/>
      <c r="C117" s="10"/>
      <c r="D117" s="32">
        <v>301.26</v>
      </c>
      <c r="E117" s="32">
        <v>312.02</v>
      </c>
      <c r="F117" s="5">
        <f t="shared" si="4"/>
        <v>10.759999999999991</v>
      </c>
      <c r="G117" s="33"/>
      <c r="H117" s="5"/>
      <c r="I117" s="5"/>
      <c r="J117" s="7">
        <f t="shared" si="3"/>
        <v>39.96144444444441</v>
      </c>
    </row>
    <row r="118" spans="1:10" x14ac:dyDescent="0.3">
      <c r="A118" s="68" t="s">
        <v>69</v>
      </c>
      <c r="B118" s="32"/>
      <c r="C118" s="10"/>
      <c r="D118" s="32">
        <v>249.01</v>
      </c>
      <c r="E118" s="32">
        <v>249.01</v>
      </c>
      <c r="F118" s="5">
        <f t="shared" si="4"/>
        <v>0</v>
      </c>
      <c r="G118" s="33"/>
      <c r="H118" s="5"/>
      <c r="I118" s="5"/>
      <c r="J118" s="7">
        <f t="shared" si="3"/>
        <v>0</v>
      </c>
    </row>
    <row r="119" spans="1:10" x14ac:dyDescent="0.3">
      <c r="A119" s="68" t="s">
        <v>127</v>
      </c>
      <c r="B119" s="32"/>
      <c r="C119" s="10"/>
      <c r="D119" s="32">
        <v>602.63</v>
      </c>
      <c r="E119" s="32">
        <v>607.41</v>
      </c>
      <c r="F119" s="5">
        <f t="shared" si="4"/>
        <v>4.7799999999999727</v>
      </c>
      <c r="G119" s="33"/>
      <c r="H119" s="5"/>
      <c r="I119" s="5"/>
      <c r="J119" s="7">
        <f t="shared" si="3"/>
        <v>17.752388888888788</v>
      </c>
    </row>
    <row r="120" spans="1:10" x14ac:dyDescent="0.3">
      <c r="A120" s="68" t="s">
        <v>128</v>
      </c>
      <c r="B120" s="32"/>
      <c r="C120" s="10"/>
      <c r="D120" s="32">
        <v>600.48</v>
      </c>
      <c r="E120" s="32">
        <v>608.4</v>
      </c>
      <c r="F120" s="5">
        <f t="shared" si="4"/>
        <v>7.9199999999999591</v>
      </c>
      <c r="G120" s="33"/>
      <c r="H120" s="5"/>
      <c r="I120" s="5"/>
      <c r="J120" s="7">
        <f t="shared" si="3"/>
        <v>29.413999999999849</v>
      </c>
    </row>
    <row r="121" spans="1:10" x14ac:dyDescent="0.3">
      <c r="A121" s="68" t="s">
        <v>129</v>
      </c>
      <c r="B121" s="32"/>
      <c r="C121" s="10"/>
      <c r="D121" s="32">
        <v>363.76</v>
      </c>
      <c r="E121" s="32">
        <v>367.41</v>
      </c>
      <c r="F121" s="5">
        <f t="shared" si="4"/>
        <v>3.6500000000000341</v>
      </c>
      <c r="G121" s="33"/>
      <c r="H121" s="5"/>
      <c r="I121" s="5"/>
      <c r="J121" s="7">
        <f t="shared" si="3"/>
        <v>13.555694444444571</v>
      </c>
    </row>
    <row r="122" spans="1:10" x14ac:dyDescent="0.3">
      <c r="A122" s="68" t="s">
        <v>70</v>
      </c>
      <c r="B122" s="32"/>
      <c r="C122" s="10"/>
      <c r="D122" s="32">
        <v>159.01</v>
      </c>
      <c r="E122" s="32">
        <v>160.46</v>
      </c>
      <c r="F122" s="5">
        <f t="shared" si="4"/>
        <v>1.4500000000000171</v>
      </c>
      <c r="G122" s="33"/>
      <c r="H122" s="5"/>
      <c r="I122" s="5"/>
      <c r="J122" s="7">
        <f t="shared" si="3"/>
        <v>5.3851388888889522</v>
      </c>
    </row>
    <row r="123" spans="1:10" x14ac:dyDescent="0.3">
      <c r="A123" s="68" t="s">
        <v>71</v>
      </c>
      <c r="B123" s="32"/>
      <c r="C123" s="10"/>
      <c r="D123" s="32">
        <v>428.01</v>
      </c>
      <c r="E123" s="32">
        <v>428.01</v>
      </c>
      <c r="F123" s="5">
        <f t="shared" si="4"/>
        <v>0</v>
      </c>
      <c r="G123" s="33"/>
      <c r="H123" s="5"/>
      <c r="I123" s="5"/>
      <c r="J123" s="7">
        <f t="shared" si="3"/>
        <v>0</v>
      </c>
    </row>
    <row r="124" spans="1:10" x14ac:dyDescent="0.3">
      <c r="A124" s="68" t="s">
        <v>130</v>
      </c>
      <c r="B124" s="32"/>
      <c r="C124" s="10"/>
      <c r="D124" s="32">
        <v>255.6</v>
      </c>
      <c r="E124" s="32">
        <v>259.13</v>
      </c>
      <c r="F124" s="5">
        <f t="shared" si="4"/>
        <v>3.5300000000000011</v>
      </c>
      <c r="G124" s="33"/>
      <c r="H124" s="5"/>
      <c r="I124" s="5"/>
      <c r="J124" s="7">
        <f t="shared" si="3"/>
        <v>13.110027777777782</v>
      </c>
    </row>
    <row r="125" spans="1:10" x14ac:dyDescent="0.3">
      <c r="A125" s="68" t="s">
        <v>131</v>
      </c>
      <c r="B125" s="32"/>
      <c r="C125" s="10"/>
      <c r="D125" s="32">
        <v>153.6</v>
      </c>
      <c r="E125" s="32">
        <v>159.74</v>
      </c>
      <c r="F125" s="5">
        <f t="shared" si="4"/>
        <v>6.1400000000000148</v>
      </c>
      <c r="G125" s="33"/>
      <c r="H125" s="5"/>
      <c r="I125" s="5"/>
      <c r="J125" s="7">
        <f t="shared" si="3"/>
        <v>22.803277777777833</v>
      </c>
    </row>
    <row r="126" spans="1:10" x14ac:dyDescent="0.3">
      <c r="A126" s="68" t="s">
        <v>72</v>
      </c>
      <c r="B126" s="32"/>
      <c r="C126" s="10"/>
      <c r="D126" s="32">
        <v>192.42</v>
      </c>
      <c r="E126" s="32">
        <v>198.51</v>
      </c>
      <c r="F126" s="5">
        <f t="shared" si="4"/>
        <v>6.0900000000000034</v>
      </c>
      <c r="G126" s="33"/>
      <c r="H126" s="5"/>
      <c r="I126" s="5"/>
      <c r="J126" s="7">
        <f t="shared" si="3"/>
        <v>22.617583333333346</v>
      </c>
    </row>
    <row r="127" spans="1:10" x14ac:dyDescent="0.3">
      <c r="A127" s="68" t="s">
        <v>73</v>
      </c>
      <c r="B127" s="32"/>
      <c r="C127" s="10"/>
      <c r="D127" s="32">
        <v>839.28</v>
      </c>
      <c r="E127" s="32">
        <v>843.95</v>
      </c>
      <c r="F127" s="5">
        <f t="shared" si="4"/>
        <v>4.6700000000000728</v>
      </c>
      <c r="G127" s="33"/>
      <c r="H127" s="5"/>
      <c r="I127" s="5"/>
      <c r="J127" s="7">
        <f t="shared" si="3"/>
        <v>17.343861111111384</v>
      </c>
    </row>
    <row r="128" spans="1:10" x14ac:dyDescent="0.3">
      <c r="A128" s="68" t="s">
        <v>74</v>
      </c>
      <c r="B128" s="32"/>
      <c r="C128" s="10"/>
      <c r="D128" s="32">
        <v>466.4</v>
      </c>
      <c r="E128" s="32">
        <v>474.51</v>
      </c>
      <c r="F128" s="5">
        <f t="shared" si="4"/>
        <v>8.1100000000000136</v>
      </c>
      <c r="G128" s="33"/>
      <c r="H128" s="5"/>
      <c r="I128" s="5"/>
      <c r="J128" s="7">
        <f t="shared" si="3"/>
        <v>30.119638888888939</v>
      </c>
    </row>
    <row r="129" spans="1:10" x14ac:dyDescent="0.3">
      <c r="A129" s="68" t="s">
        <v>132</v>
      </c>
      <c r="B129" s="32"/>
      <c r="C129" s="10"/>
      <c r="D129" s="32">
        <v>141.6</v>
      </c>
      <c r="E129" s="32">
        <v>147.76</v>
      </c>
      <c r="F129" s="5">
        <f t="shared" si="4"/>
        <v>6.1599999999999966</v>
      </c>
      <c r="G129" s="33"/>
      <c r="H129" s="5"/>
      <c r="I129" s="5"/>
      <c r="J129" s="7">
        <f t="shared" si="3"/>
        <v>22.877555555555542</v>
      </c>
    </row>
    <row r="130" spans="1:10" x14ac:dyDescent="0.3">
      <c r="A130" s="68" t="s">
        <v>133</v>
      </c>
      <c r="B130" s="32"/>
      <c r="C130" s="10"/>
      <c r="D130" s="32">
        <v>224.64</v>
      </c>
      <c r="E130" s="32">
        <v>227.28</v>
      </c>
      <c r="F130" s="5">
        <f t="shared" si="4"/>
        <v>2.6400000000000148</v>
      </c>
      <c r="G130" s="33"/>
      <c r="H130" s="5"/>
      <c r="I130" s="5"/>
      <c r="J130" s="7">
        <f t="shared" si="3"/>
        <v>9.804666666666721</v>
      </c>
    </row>
    <row r="131" spans="1:10" x14ac:dyDescent="0.3">
      <c r="A131" s="68" t="s">
        <v>75</v>
      </c>
      <c r="B131" s="32"/>
      <c r="C131" s="10"/>
      <c r="D131" s="32">
        <v>338.15</v>
      </c>
      <c r="E131" s="32">
        <v>347.18</v>
      </c>
      <c r="F131" s="5">
        <f t="shared" si="4"/>
        <v>9.0300000000000296</v>
      </c>
      <c r="G131" s="33"/>
      <c r="H131" s="5"/>
      <c r="I131" s="5"/>
      <c r="J131" s="7">
        <f t="shared" si="3"/>
        <v>33.536416666666774</v>
      </c>
    </row>
    <row r="132" spans="1:10" x14ac:dyDescent="0.3">
      <c r="A132" s="68" t="s">
        <v>134</v>
      </c>
      <c r="B132" s="32"/>
      <c r="C132" s="10"/>
      <c r="D132" s="32">
        <v>404.04</v>
      </c>
      <c r="E132" s="32">
        <v>414.98</v>
      </c>
      <c r="F132" s="5">
        <f t="shared" si="4"/>
        <v>10.939999999999998</v>
      </c>
      <c r="G132" s="33"/>
      <c r="H132" s="5"/>
      <c r="I132" s="5"/>
      <c r="J132" s="7">
        <f t="shared" si="3"/>
        <v>40.62994444444444</v>
      </c>
    </row>
    <row r="133" spans="1:10" x14ac:dyDescent="0.3">
      <c r="A133" s="68" t="s">
        <v>135</v>
      </c>
      <c r="B133" s="32"/>
      <c r="C133" s="10"/>
      <c r="D133" s="32">
        <v>329.23</v>
      </c>
      <c r="E133" s="32">
        <v>331.4</v>
      </c>
      <c r="F133" s="5">
        <f t="shared" si="4"/>
        <v>2.1699999999999591</v>
      </c>
      <c r="G133" s="33"/>
      <c r="H133" s="5"/>
      <c r="I133" s="5"/>
      <c r="J133" s="7">
        <f t="shared" si="3"/>
        <v>8.0591388888887376</v>
      </c>
    </row>
    <row r="134" spans="1:10" x14ac:dyDescent="0.3">
      <c r="A134" s="68" t="s">
        <v>76</v>
      </c>
      <c r="B134" s="32"/>
      <c r="C134" s="10"/>
      <c r="D134" s="32">
        <v>110.22</v>
      </c>
      <c r="E134" s="32">
        <v>111.3</v>
      </c>
      <c r="F134" s="5">
        <f t="shared" si="4"/>
        <v>1.0799999999999983</v>
      </c>
      <c r="G134" s="33"/>
      <c r="H134" s="5"/>
      <c r="I134" s="5"/>
      <c r="J134" s="7">
        <f t="shared" si="3"/>
        <v>4.0109999999999939</v>
      </c>
    </row>
    <row r="135" spans="1:10" x14ac:dyDescent="0.3">
      <c r="A135" s="68" t="s">
        <v>136</v>
      </c>
      <c r="B135" s="32"/>
      <c r="C135" s="10"/>
      <c r="D135" s="32">
        <v>680.43</v>
      </c>
      <c r="E135" s="32">
        <v>692.58</v>
      </c>
      <c r="F135" s="5">
        <f t="shared" si="4"/>
        <v>12.150000000000091</v>
      </c>
      <c r="G135" s="33"/>
      <c r="H135" s="5"/>
      <c r="I135" s="5"/>
      <c r="J135" s="7">
        <f t="shared" si="3"/>
        <v>45.123750000000342</v>
      </c>
    </row>
    <row r="136" spans="1:10" x14ac:dyDescent="0.3">
      <c r="A136" s="68" t="s">
        <v>137</v>
      </c>
      <c r="B136" s="32"/>
      <c r="C136" s="10"/>
      <c r="D136" s="32">
        <v>241.95</v>
      </c>
      <c r="E136" s="32">
        <v>241.95</v>
      </c>
      <c r="F136" s="5">
        <f t="shared" si="4"/>
        <v>0</v>
      </c>
      <c r="G136" s="33"/>
      <c r="H136" s="5"/>
      <c r="I136" s="5"/>
      <c r="J136" s="7">
        <f t="shared" si="3"/>
        <v>0</v>
      </c>
    </row>
    <row r="137" spans="1:10" x14ac:dyDescent="0.3">
      <c r="A137" s="68" t="s">
        <v>77</v>
      </c>
      <c r="B137" s="32"/>
      <c r="C137" s="10"/>
      <c r="D137" s="32">
        <v>401.28</v>
      </c>
      <c r="E137" s="32">
        <v>407.11</v>
      </c>
      <c r="F137" s="5">
        <f t="shared" si="4"/>
        <v>5.8300000000000409</v>
      </c>
      <c r="G137" s="33"/>
      <c r="H137" s="5"/>
      <c r="I137" s="5"/>
      <c r="J137" s="7">
        <f t="shared" si="3"/>
        <v>21.651972222222376</v>
      </c>
    </row>
    <row r="138" spans="1:10" x14ac:dyDescent="0.3">
      <c r="A138" s="68" t="s">
        <v>138</v>
      </c>
      <c r="B138" s="32"/>
      <c r="C138" s="10"/>
      <c r="D138" s="32">
        <v>589.26</v>
      </c>
      <c r="E138" s="32">
        <v>597.66999999999996</v>
      </c>
      <c r="F138" s="5">
        <f t="shared" si="4"/>
        <v>8.4099999999999682</v>
      </c>
      <c r="G138" s="33"/>
      <c r="H138" s="5"/>
      <c r="I138" s="5"/>
      <c r="J138" s="7">
        <f t="shared" si="3"/>
        <v>31.233805555555438</v>
      </c>
    </row>
    <row r="139" spans="1:10" x14ac:dyDescent="0.3">
      <c r="A139" s="68" t="s">
        <v>78</v>
      </c>
      <c r="B139" s="32"/>
      <c r="C139" s="10"/>
      <c r="D139" s="32">
        <v>761.25</v>
      </c>
      <c r="E139" s="32">
        <v>774.06</v>
      </c>
      <c r="F139" s="5">
        <f t="shared" si="4"/>
        <v>12.809999999999945</v>
      </c>
      <c r="G139" s="33"/>
      <c r="H139" s="5"/>
      <c r="I139" s="5"/>
      <c r="J139" s="7">
        <f t="shared" si="3"/>
        <v>47.574916666666468</v>
      </c>
    </row>
    <row r="140" spans="1:10" x14ac:dyDescent="0.3">
      <c r="A140" s="68" t="s">
        <v>79</v>
      </c>
      <c r="B140" s="32"/>
      <c r="C140" s="10"/>
      <c r="D140" s="32">
        <v>290.33999999999997</v>
      </c>
      <c r="E140" s="32">
        <v>293.58999999999997</v>
      </c>
      <c r="F140" s="5">
        <f t="shared" si="4"/>
        <v>3.25</v>
      </c>
      <c r="G140" s="33"/>
      <c r="H140" s="5"/>
      <c r="I140" s="5"/>
      <c r="J140" s="7">
        <f t="shared" si="3"/>
        <v>12.07013888888889</v>
      </c>
    </row>
    <row r="141" spans="1:10" x14ac:dyDescent="0.3">
      <c r="A141" s="68" t="s">
        <v>80</v>
      </c>
      <c r="B141" s="32"/>
      <c r="C141" s="10"/>
      <c r="D141" s="32">
        <v>337.34</v>
      </c>
      <c r="E141" s="32">
        <v>344.12</v>
      </c>
      <c r="F141" s="5">
        <f t="shared" si="4"/>
        <v>6.7800000000000296</v>
      </c>
      <c r="G141" s="33"/>
      <c r="H141" s="5"/>
      <c r="I141" s="5"/>
      <c r="J141" s="7">
        <f t="shared" si="3"/>
        <v>25.180166666666778</v>
      </c>
    </row>
    <row r="142" spans="1:10" x14ac:dyDescent="0.3">
      <c r="A142" s="68" t="s">
        <v>81</v>
      </c>
      <c r="B142" s="32"/>
      <c r="C142" s="10"/>
      <c r="D142" s="32">
        <v>230.71</v>
      </c>
      <c r="E142" s="32">
        <v>230.71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0" x14ac:dyDescent="0.3">
      <c r="A143" s="68" t="s">
        <v>139</v>
      </c>
      <c r="B143" s="32"/>
      <c r="C143" s="10"/>
      <c r="D143" s="32">
        <v>469.44</v>
      </c>
      <c r="E143" s="32">
        <v>479.35</v>
      </c>
      <c r="F143" s="5">
        <f t="shared" si="4"/>
        <v>9.910000000000025</v>
      </c>
      <c r="G143" s="33"/>
      <c r="H143" s="5"/>
      <c r="I143" s="5"/>
      <c r="J143" s="7">
        <f t="shared" si="3"/>
        <v>36.804638888888981</v>
      </c>
    </row>
    <row r="144" spans="1:10" x14ac:dyDescent="0.3">
      <c r="A144" s="68" t="s">
        <v>82</v>
      </c>
      <c r="B144" s="32"/>
      <c r="C144" s="10"/>
      <c r="D144" s="32">
        <v>360.84</v>
      </c>
      <c r="E144" s="32">
        <v>364.7</v>
      </c>
      <c r="F144" s="5">
        <f t="shared" si="4"/>
        <v>3.8600000000000136</v>
      </c>
      <c r="G144" s="33"/>
      <c r="H144" s="5"/>
      <c r="I144" s="5"/>
      <c r="J144" s="7">
        <f t="shared" si="3"/>
        <v>14.335611111111163</v>
      </c>
    </row>
    <row r="145" spans="1:11" x14ac:dyDescent="0.3">
      <c r="A145" s="68" t="s">
        <v>140</v>
      </c>
      <c r="B145" s="32"/>
      <c r="C145" s="10"/>
      <c r="D145" s="32">
        <v>220.89</v>
      </c>
      <c r="E145" s="32">
        <v>221.3</v>
      </c>
      <c r="F145" s="5">
        <f t="shared" si="4"/>
        <v>0.41000000000002501</v>
      </c>
      <c r="G145" s="33"/>
      <c r="H145" s="5"/>
      <c r="I145" s="5"/>
      <c r="J145" s="7">
        <f t="shared" si="3"/>
        <v>1.5226944444445374</v>
      </c>
    </row>
    <row r="146" spans="1:11" x14ac:dyDescent="0.3">
      <c r="A146" s="68" t="s">
        <v>141</v>
      </c>
      <c r="B146" s="32"/>
      <c r="C146" s="10"/>
      <c r="D146" s="32">
        <v>210.3</v>
      </c>
      <c r="E146" s="32">
        <v>213.33</v>
      </c>
      <c r="F146" s="5">
        <f t="shared" si="4"/>
        <v>3.0300000000000011</v>
      </c>
      <c r="G146" s="33"/>
      <c r="H146" s="5"/>
      <c r="I146" s="5"/>
      <c r="J146" s="7">
        <f t="shared" si="3"/>
        <v>11.253083333333338</v>
      </c>
    </row>
    <row r="147" spans="1:11" x14ac:dyDescent="0.3">
      <c r="A147" s="68" t="s">
        <v>142</v>
      </c>
      <c r="B147" s="32"/>
      <c r="C147" s="10"/>
      <c r="D147" s="32">
        <v>773.97</v>
      </c>
      <c r="E147" s="32">
        <v>789.53</v>
      </c>
      <c r="F147" s="5">
        <f t="shared" si="4"/>
        <v>15.559999999999945</v>
      </c>
      <c r="G147" s="33"/>
      <c r="H147" s="5"/>
      <c r="I147" s="5"/>
      <c r="J147" s="7">
        <f t="shared" si="3"/>
        <v>57.788111111110908</v>
      </c>
    </row>
    <row r="148" spans="1:11" x14ac:dyDescent="0.3">
      <c r="A148" s="68" t="s">
        <v>143</v>
      </c>
      <c r="B148" s="32"/>
      <c r="C148" s="10"/>
      <c r="D148" s="32">
        <v>357.84</v>
      </c>
      <c r="E148" s="32">
        <v>360.55</v>
      </c>
      <c r="F148" s="5">
        <f t="shared" si="4"/>
        <v>2.7100000000000364</v>
      </c>
      <c r="G148" s="33"/>
      <c r="H148" s="5"/>
      <c r="I148" s="5"/>
      <c r="J148" s="7">
        <f t="shared" ref="J148:J152" si="5">+F148*H$5</f>
        <v>10.064638888889025</v>
      </c>
    </row>
    <row r="149" spans="1:11" x14ac:dyDescent="0.3">
      <c r="A149" s="68" t="s">
        <v>83</v>
      </c>
      <c r="B149" s="32"/>
      <c r="C149" s="10"/>
      <c r="D149" s="32">
        <v>318.39999999999998</v>
      </c>
      <c r="E149" s="32">
        <v>321.47000000000003</v>
      </c>
      <c r="F149" s="5">
        <f t="shared" si="4"/>
        <v>3.07000000000005</v>
      </c>
      <c r="G149" s="33"/>
      <c r="H149" s="5"/>
      <c r="I149" s="5"/>
      <c r="J149" s="7">
        <f t="shared" si="5"/>
        <v>11.401638888889075</v>
      </c>
    </row>
    <row r="150" spans="1:11" x14ac:dyDescent="0.3">
      <c r="A150" s="68" t="s">
        <v>144</v>
      </c>
      <c r="B150" s="32"/>
      <c r="C150" s="10"/>
      <c r="D150" s="32">
        <v>1680.14</v>
      </c>
      <c r="E150" s="32">
        <v>1706.02</v>
      </c>
      <c r="F150" s="5">
        <f t="shared" si="4"/>
        <v>25.879999999999882</v>
      </c>
      <c r="G150" s="33"/>
      <c r="H150" s="5"/>
      <c r="I150" s="5"/>
      <c r="J150" s="7">
        <f t="shared" si="5"/>
        <v>96.115444444444009</v>
      </c>
    </row>
    <row r="151" spans="1:11" x14ac:dyDescent="0.3">
      <c r="A151" s="68" t="s">
        <v>145</v>
      </c>
      <c r="B151" s="32"/>
      <c r="C151" s="10"/>
      <c r="D151" s="32">
        <v>868.3</v>
      </c>
      <c r="E151" s="32">
        <v>874.12</v>
      </c>
      <c r="F151" s="5">
        <f t="shared" si="4"/>
        <v>5.82000000000005</v>
      </c>
      <c r="G151" s="33"/>
      <c r="H151" s="5"/>
      <c r="I151" s="5"/>
      <c r="J151" s="7">
        <f t="shared" si="5"/>
        <v>21.614833333333518</v>
      </c>
    </row>
    <row r="152" spans="1:11" x14ac:dyDescent="0.3">
      <c r="A152" s="158" t="s">
        <v>331</v>
      </c>
      <c r="B152" s="159"/>
      <c r="C152" s="10"/>
      <c r="D152" s="32">
        <v>96.68</v>
      </c>
      <c r="E152" s="32">
        <v>97.81</v>
      </c>
      <c r="F152" s="5">
        <f t="shared" si="4"/>
        <v>1.1299999999999955</v>
      </c>
      <c r="G152" s="33"/>
      <c r="H152" s="5"/>
      <c r="I152" s="5"/>
      <c r="J152" s="7">
        <f t="shared" si="5"/>
        <v>4.1966944444444279</v>
      </c>
    </row>
    <row r="153" spans="1:11" x14ac:dyDescent="0.3">
      <c r="A153" s="17"/>
      <c r="B153" s="139" t="s">
        <v>5</v>
      </c>
      <c r="C153" s="36"/>
      <c r="D153" s="32"/>
      <c r="E153" s="32"/>
      <c r="F153" s="144"/>
      <c r="G153" s="70"/>
      <c r="H153" s="70"/>
      <c r="I153" s="70"/>
      <c r="J153" s="7">
        <f>SUM(J14:J152)</f>
        <v>2303.7597786738356</v>
      </c>
      <c r="K153" s="56">
        <f>SUM(J83:J151)</f>
        <v>1690.0422777777783</v>
      </c>
    </row>
    <row r="154" spans="1:11" x14ac:dyDescent="0.3">
      <c r="A154" s="71"/>
      <c r="B154" s="136"/>
      <c r="D154" s="136"/>
      <c r="E154" s="136"/>
      <c r="F154" s="58"/>
      <c r="G154" s="72"/>
      <c r="H154" s="72"/>
      <c r="I154" s="72"/>
      <c r="J154" s="91">
        <f>SUM(J14:J151)</f>
        <v>2299.5630842293913</v>
      </c>
      <c r="K154" s="91">
        <f>SUM(K14:K153)</f>
        <v>2299.5630842293913</v>
      </c>
    </row>
    <row r="155" spans="1:11" x14ac:dyDescent="0.3">
      <c r="A155" s="73"/>
      <c r="B155" s="74"/>
      <c r="C155" s="74"/>
      <c r="D155" s="74"/>
      <c r="E155" s="74"/>
      <c r="F155" s="74"/>
      <c r="G155" s="74"/>
      <c r="H155" s="74"/>
      <c r="I155" s="74"/>
      <c r="J155" s="74"/>
    </row>
    <row r="156" spans="1:11" x14ac:dyDescent="0.3">
      <c r="A156" s="73" t="s">
        <v>7</v>
      </c>
    </row>
    <row r="157" spans="1:11" x14ac:dyDescent="0.3">
      <c r="A157" s="73" t="s">
        <v>84</v>
      </c>
      <c r="G157" s="74" t="s">
        <v>333</v>
      </c>
    </row>
  </sheetData>
  <mergeCells count="23">
    <mergeCell ref="B26:C26"/>
    <mergeCell ref="F7:G7"/>
    <mergeCell ref="B13:C13"/>
    <mergeCell ref="G14:G19"/>
    <mergeCell ref="B17:C17"/>
    <mergeCell ref="D17:D21"/>
    <mergeCell ref="E17:E21"/>
    <mergeCell ref="F17:F21"/>
    <mergeCell ref="B18:C18"/>
    <mergeCell ref="B19:C19"/>
    <mergeCell ref="B20:C20"/>
    <mergeCell ref="B21:C21"/>
    <mergeCell ref="B22:C22"/>
    <mergeCell ref="B23:C23"/>
    <mergeCell ref="B24:C24"/>
    <mergeCell ref="B25:C25"/>
    <mergeCell ref="I27:I31"/>
    <mergeCell ref="B27:C31"/>
    <mergeCell ref="D27:D31"/>
    <mergeCell ref="E27:E31"/>
    <mergeCell ref="F27:F31"/>
    <mergeCell ref="G27:G31"/>
    <mergeCell ref="H27:H31"/>
  </mergeCells>
  <pageMargins left="0.31496062992125984" right="0.31496062992125984" top="0.39370078740157483" bottom="0.74803149606299213" header="0.31496062992125984" footer="0.31496062992125984"/>
  <pageSetup paperSize="9" scale="83" orientation="portrait" horizontalDpi="0" verticalDpi="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7"/>
  <sheetViews>
    <sheetView zoomScale="89" zoomScaleNormal="89" workbookViewId="0"/>
  </sheetViews>
  <sheetFormatPr baseColWidth="10" defaultRowHeight="14.4" x14ac:dyDescent="0.3"/>
  <cols>
    <col min="1" max="1" width="10.44140625" customWidth="1"/>
    <col min="2" max="2" width="23.109375" customWidth="1"/>
    <col min="3" max="3" width="8.5546875" customWidth="1"/>
    <col min="4" max="4" width="11.109375" customWidth="1"/>
    <col min="5" max="5" width="13.109375" customWidth="1"/>
    <col min="8" max="8" width="11.33203125" customWidth="1"/>
    <col min="9" max="9" width="3.44140625" hidden="1" customWidth="1"/>
    <col min="10" max="10" width="15" customWidth="1"/>
  </cols>
  <sheetData>
    <row r="1" spans="1:10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427.8</v>
      </c>
      <c r="G2" s="10">
        <v>30</v>
      </c>
      <c r="H2" s="10">
        <f>+F2/G2</f>
        <v>14.26</v>
      </c>
    </row>
    <row r="3" spans="1:10" x14ac:dyDescent="0.3">
      <c r="D3" s="122" t="s">
        <v>192</v>
      </c>
      <c r="E3" s="122">
        <v>16498</v>
      </c>
      <c r="F3" s="155">
        <v>14.6</v>
      </c>
      <c r="G3" s="10">
        <v>5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 t="s">
        <v>322</v>
      </c>
      <c r="F4" s="10">
        <v>2124.3000000000002</v>
      </c>
      <c r="G4" s="10">
        <v>570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51" t="s">
        <v>220</v>
      </c>
      <c r="F5" s="122">
        <f>+F4+F3</f>
        <v>2138.9</v>
      </c>
      <c r="G5" s="122">
        <f>+G4+G3</f>
        <v>575</v>
      </c>
      <c r="H5" s="10">
        <f>+F5/G5</f>
        <v>3.7198260869565218</v>
      </c>
    </row>
    <row r="6" spans="1:10" x14ac:dyDescent="0.3">
      <c r="A6" s="15" t="s">
        <v>334</v>
      </c>
      <c r="B6" s="15"/>
      <c r="C6" s="15"/>
      <c r="D6" s="15"/>
      <c r="E6" s="15"/>
      <c r="F6" s="15">
        <f>+F2+F3+F4</f>
        <v>2566.7000000000003</v>
      </c>
      <c r="G6" s="15">
        <f>+G2+G3+G4</f>
        <v>605</v>
      </c>
      <c r="J6" s="138" t="s">
        <v>189</v>
      </c>
    </row>
    <row r="7" spans="1:10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14.26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3.7198260869565218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4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7" t="s">
        <v>212</v>
      </c>
      <c r="D14" s="97">
        <v>1.84</v>
      </c>
      <c r="E14" s="97">
        <v>1.84</v>
      </c>
      <c r="F14" s="98">
        <f>+E14-D14</f>
        <v>0</v>
      </c>
      <c r="G14" s="236">
        <f>+F18*H2</f>
        <v>28.52</v>
      </c>
      <c r="H14" s="98"/>
      <c r="I14" s="98"/>
      <c r="J14" s="99">
        <v>5</v>
      </c>
    </row>
    <row r="15" spans="1:10" ht="15.6" thickTop="1" thickBot="1" x14ac:dyDescent="0.35">
      <c r="A15" s="104" t="s">
        <v>9</v>
      </c>
      <c r="B15" s="146" t="s">
        <v>214</v>
      </c>
      <c r="C15" s="157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12</v>
      </c>
    </row>
    <row r="16" spans="1:10" ht="15.6" thickTop="1" thickBot="1" x14ac:dyDescent="0.35">
      <c r="A16" s="104" t="s">
        <v>13</v>
      </c>
      <c r="B16" s="146" t="s">
        <v>214</v>
      </c>
      <c r="C16" s="157" t="s">
        <v>212</v>
      </c>
      <c r="D16" s="100">
        <v>0.8</v>
      </c>
      <c r="E16" s="100">
        <v>0.8</v>
      </c>
      <c r="F16" s="98">
        <f>+E16-D16</f>
        <v>0</v>
      </c>
      <c r="G16" s="221"/>
      <c r="H16" s="99">
        <f>+F16*H$2</f>
        <v>0</v>
      </c>
      <c r="I16" s="101"/>
      <c r="J16" s="99">
        <v>10</v>
      </c>
    </row>
    <row r="17" spans="1:12" ht="15.6" thickTop="1" thickBot="1" x14ac:dyDescent="0.35">
      <c r="A17" s="104" t="s">
        <v>89</v>
      </c>
      <c r="B17" s="146" t="s">
        <v>215</v>
      </c>
      <c r="C17" s="157" t="s">
        <v>212</v>
      </c>
      <c r="D17" s="100">
        <v>0.2</v>
      </c>
      <c r="E17" s="100">
        <v>0.67</v>
      </c>
      <c r="F17" s="101">
        <f>+E17-D17</f>
        <v>0.47000000000000003</v>
      </c>
      <c r="G17" s="221"/>
      <c r="H17" s="99">
        <f>+F17*H$2</f>
        <v>6.7022000000000004</v>
      </c>
      <c r="I17" s="101"/>
      <c r="J17" s="99">
        <v>15</v>
      </c>
    </row>
    <row r="18" spans="1:12" ht="15.6" thickTop="1" thickBot="1" x14ac:dyDescent="0.35">
      <c r="A18" s="103" t="s">
        <v>86</v>
      </c>
      <c r="B18" s="209" t="s">
        <v>212</v>
      </c>
      <c r="C18" s="210"/>
      <c r="D18" s="220">
        <v>297.04000000000002</v>
      </c>
      <c r="E18" s="220">
        <v>299.04000000000002</v>
      </c>
      <c r="F18" s="220">
        <f>+E18-D18</f>
        <v>2</v>
      </c>
      <c r="G18" s="221"/>
      <c r="H18" s="102"/>
      <c r="I18" s="102"/>
      <c r="J18" s="99">
        <v>10</v>
      </c>
    </row>
    <row r="19" spans="1:12" ht="15.6" thickTop="1" thickBot="1" x14ac:dyDescent="0.35">
      <c r="A19" s="104" t="s">
        <v>11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10</v>
      </c>
    </row>
    <row r="20" spans="1:12" ht="15.6" thickTop="1" thickBot="1" x14ac:dyDescent="0.35">
      <c r="A20" s="104" t="s">
        <v>12</v>
      </c>
      <c r="B20" s="202" t="s">
        <v>212</v>
      </c>
      <c r="C20" s="203"/>
      <c r="D20" s="221"/>
      <c r="E20" s="221"/>
      <c r="F20" s="221"/>
      <c r="G20" s="221"/>
      <c r="H20" s="102"/>
      <c r="I20" s="102"/>
      <c r="J20" s="99">
        <v>10</v>
      </c>
    </row>
    <row r="21" spans="1:12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5</v>
      </c>
    </row>
    <row r="22" spans="1:12" ht="15.6" thickTop="1" thickBot="1" x14ac:dyDescent="0.35">
      <c r="A22" s="92" t="s">
        <v>87</v>
      </c>
      <c r="B22" s="204" t="s">
        <v>210</v>
      </c>
      <c r="C22" s="205"/>
      <c r="D22" s="94">
        <v>34.68</v>
      </c>
      <c r="E22" s="94">
        <v>35.42</v>
      </c>
      <c r="F22" s="98">
        <f t="shared" ref="F22:F27" si="0">+E22-D22</f>
        <v>0.74000000000000199</v>
      </c>
      <c r="G22" s="95">
        <f>+F22*H2</f>
        <v>10.552400000000029</v>
      </c>
      <c r="H22" s="95"/>
      <c r="I22" s="95"/>
      <c r="J22" s="99">
        <v>12</v>
      </c>
    </row>
    <row r="23" spans="1:12" ht="15.6" thickTop="1" thickBot="1" x14ac:dyDescent="0.35">
      <c r="A23" s="92" t="s">
        <v>88</v>
      </c>
      <c r="B23" s="206" t="s">
        <v>210</v>
      </c>
      <c r="C23" s="207"/>
      <c r="D23" s="94">
        <v>84.67</v>
      </c>
      <c r="E23" s="94">
        <v>84.85</v>
      </c>
      <c r="F23" s="98">
        <f t="shared" si="0"/>
        <v>0.17999999999999261</v>
      </c>
      <c r="G23" s="95">
        <f>+F23*H2</f>
        <v>2.5667999999998945</v>
      </c>
      <c r="H23" s="95"/>
      <c r="I23" s="95"/>
      <c r="J23" s="99">
        <v>8</v>
      </c>
    </row>
    <row r="24" spans="1:12" ht="15.6" thickTop="1" thickBot="1" x14ac:dyDescent="0.35">
      <c r="A24" s="93" t="s">
        <v>10</v>
      </c>
      <c r="B24" s="206" t="s">
        <v>210</v>
      </c>
      <c r="C24" s="207"/>
      <c r="D24" s="94">
        <v>27.28</v>
      </c>
      <c r="E24" s="94">
        <v>28.31</v>
      </c>
      <c r="F24" s="98">
        <f t="shared" si="0"/>
        <v>1.0299999999999976</v>
      </c>
      <c r="G24" s="95">
        <f>+F24*H2</f>
        <v>14.687799999999966</v>
      </c>
      <c r="H24" s="95"/>
      <c r="I24" s="95"/>
      <c r="J24" s="99">
        <v>16</v>
      </c>
    </row>
    <row r="25" spans="1:12" ht="15.6" thickTop="1" thickBot="1" x14ac:dyDescent="0.35">
      <c r="A25" s="93" t="s">
        <v>149</v>
      </c>
      <c r="B25" s="206" t="s">
        <v>210</v>
      </c>
      <c r="C25" s="207"/>
      <c r="D25" s="94">
        <v>157</v>
      </c>
      <c r="E25" s="94">
        <v>160.72999999999999</v>
      </c>
      <c r="F25" s="98">
        <f t="shared" si="0"/>
        <v>3.7299999999999898</v>
      </c>
      <c r="G25" s="95">
        <f>+F25*H2</f>
        <v>53.189799999999856</v>
      </c>
      <c r="H25" s="95"/>
      <c r="I25" s="95"/>
      <c r="J25" s="99">
        <v>55</v>
      </c>
    </row>
    <row r="26" spans="1:12" ht="15.6" thickTop="1" thickBot="1" x14ac:dyDescent="0.35">
      <c r="A26" s="93" t="s">
        <v>16</v>
      </c>
      <c r="B26" s="206" t="s">
        <v>210</v>
      </c>
      <c r="C26" s="207"/>
      <c r="D26" s="96">
        <v>70.42</v>
      </c>
      <c r="E26" s="96">
        <v>70.42</v>
      </c>
      <c r="F26" s="98">
        <f t="shared" si="0"/>
        <v>0</v>
      </c>
      <c r="G26" s="95">
        <f>+F26*H2</f>
        <v>0</v>
      </c>
      <c r="H26" s="96"/>
      <c r="I26" s="96"/>
      <c r="J26" s="99">
        <v>0</v>
      </c>
      <c r="L26">
        <v>27</v>
      </c>
    </row>
    <row r="27" spans="1:12" ht="15.6" thickTop="1" thickBot="1" x14ac:dyDescent="0.35">
      <c r="A27" s="67" t="s">
        <v>90</v>
      </c>
      <c r="B27" s="230" t="s">
        <v>211</v>
      </c>
      <c r="C27" s="231"/>
      <c r="D27" s="227">
        <v>283.70999999999998</v>
      </c>
      <c r="E27" s="227">
        <v>286.68</v>
      </c>
      <c r="F27" s="220">
        <f t="shared" si="0"/>
        <v>2.9700000000000273</v>
      </c>
      <c r="G27" s="223">
        <f>+F27*H2</f>
        <v>42.352200000000387</v>
      </c>
      <c r="H27" s="223"/>
      <c r="I27" s="223"/>
      <c r="J27" s="99">
        <v>7</v>
      </c>
    </row>
    <row r="28" spans="1:12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10</v>
      </c>
    </row>
    <row r="29" spans="1:12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10</v>
      </c>
    </row>
    <row r="30" spans="1:12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10</v>
      </c>
    </row>
    <row r="31" spans="1:12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6</v>
      </c>
    </row>
    <row r="32" spans="1:12" ht="15.6" thickTop="1" thickBot="1" x14ac:dyDescent="0.35">
      <c r="A32" s="66" t="s">
        <v>92</v>
      </c>
      <c r="B32" s="6"/>
      <c r="C32" s="6"/>
      <c r="D32" s="6">
        <v>107.76</v>
      </c>
      <c r="E32" s="6">
        <v>112.17</v>
      </c>
      <c r="F32" s="5">
        <f>+E32-D32</f>
        <v>4.4099999999999966</v>
      </c>
      <c r="G32" s="5"/>
      <c r="H32" s="5"/>
      <c r="I32" s="5"/>
      <c r="J32" s="99">
        <f t="shared" ref="J32:J82" si="1">+F32*H$2</f>
        <v>62.886599999999952</v>
      </c>
    </row>
    <row r="33" spans="1:10" ht="15.6" thickTop="1" thickBot="1" x14ac:dyDescent="0.35">
      <c r="A33" s="66" t="s">
        <v>93</v>
      </c>
      <c r="B33" s="6"/>
      <c r="C33" s="6"/>
      <c r="D33" s="6">
        <v>47.63</v>
      </c>
      <c r="E33" s="6">
        <v>48.15</v>
      </c>
      <c r="F33" s="5">
        <f t="shared" ref="F33:F96" si="2">+E33-D33</f>
        <v>0.51999999999999602</v>
      </c>
      <c r="G33" s="5"/>
      <c r="H33" s="5"/>
      <c r="I33" s="5"/>
      <c r="J33" s="99">
        <f t="shared" si="1"/>
        <v>7.4151999999999427</v>
      </c>
    </row>
    <row r="34" spans="1:10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0" ht="15.6" thickTop="1" thickBot="1" x14ac:dyDescent="0.35">
      <c r="A35" s="66" t="s">
        <v>95</v>
      </c>
      <c r="B35" s="32"/>
      <c r="C35" s="6"/>
      <c r="D35" s="32">
        <v>39.630000000000003</v>
      </c>
      <c r="E35" s="32">
        <v>40.909999999999997</v>
      </c>
      <c r="F35" s="5">
        <f t="shared" si="2"/>
        <v>1.279999999999994</v>
      </c>
      <c r="G35" s="5"/>
      <c r="H35" s="5"/>
      <c r="I35" s="5"/>
      <c r="J35" s="99">
        <f t="shared" si="1"/>
        <v>18.252799999999915</v>
      </c>
    </row>
    <row r="36" spans="1:10" ht="15.6" thickTop="1" thickBot="1" x14ac:dyDescent="0.35">
      <c r="A36" s="66" t="s">
        <v>96</v>
      </c>
      <c r="B36" s="32"/>
      <c r="C36" s="6"/>
      <c r="D36" s="32">
        <v>10.95</v>
      </c>
      <c r="E36" s="32">
        <v>10.95</v>
      </c>
      <c r="F36" s="5">
        <f t="shared" si="2"/>
        <v>0</v>
      </c>
      <c r="G36" s="5"/>
      <c r="H36" s="5"/>
      <c r="I36" s="5"/>
      <c r="J36" s="99">
        <f t="shared" si="1"/>
        <v>0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36.43</v>
      </c>
      <c r="E38" s="32">
        <v>36.94</v>
      </c>
      <c r="F38" s="5">
        <f t="shared" si="2"/>
        <v>0.50999999999999801</v>
      </c>
      <c r="G38" s="5"/>
      <c r="H38" s="5"/>
      <c r="I38" s="5"/>
      <c r="J38" s="99">
        <f t="shared" si="1"/>
        <v>7.2725999999999713</v>
      </c>
    </row>
    <row r="39" spans="1:10" ht="15.6" thickTop="1" thickBot="1" x14ac:dyDescent="0.35">
      <c r="A39" s="66" t="s">
        <v>99</v>
      </c>
      <c r="B39" s="32"/>
      <c r="C39" s="6"/>
      <c r="D39" s="32">
        <v>51.42</v>
      </c>
      <c r="E39" s="32">
        <v>51.85</v>
      </c>
      <c r="F39" s="5">
        <f t="shared" si="2"/>
        <v>0.42999999999999972</v>
      </c>
      <c r="G39" s="5"/>
      <c r="H39" s="5"/>
      <c r="I39" s="5"/>
      <c r="J39" s="99">
        <f t="shared" si="1"/>
        <v>6.1317999999999957</v>
      </c>
    </row>
    <row r="40" spans="1:10" ht="15.6" thickTop="1" thickBot="1" x14ac:dyDescent="0.35">
      <c r="A40" s="66" t="s">
        <v>100</v>
      </c>
      <c r="B40" s="32"/>
      <c r="C40" s="6"/>
      <c r="D40" s="32">
        <v>15.38</v>
      </c>
      <c r="E40" s="32">
        <v>15.55</v>
      </c>
      <c r="F40" s="5">
        <f t="shared" si="2"/>
        <v>0.16999999999999993</v>
      </c>
      <c r="G40" s="5"/>
      <c r="H40" s="5"/>
      <c r="I40" s="5"/>
      <c r="J40" s="99">
        <f t="shared" si="1"/>
        <v>2.424199999999999</v>
      </c>
    </row>
    <row r="41" spans="1:10" ht="15.6" thickTop="1" thickBot="1" x14ac:dyDescent="0.35">
      <c r="A41" s="66" t="s">
        <v>101</v>
      </c>
      <c r="B41" s="32"/>
      <c r="C41" s="6"/>
      <c r="D41" s="32">
        <v>11.79</v>
      </c>
      <c r="E41" s="32">
        <v>12.96</v>
      </c>
      <c r="F41" s="5">
        <f t="shared" si="2"/>
        <v>1.1700000000000017</v>
      </c>
      <c r="G41" s="5"/>
      <c r="H41" s="5"/>
      <c r="I41" s="5"/>
      <c r="J41" s="99">
        <f t="shared" si="1"/>
        <v>16.684200000000025</v>
      </c>
    </row>
    <row r="42" spans="1:10" ht="15.6" thickTop="1" thickBot="1" x14ac:dyDescent="0.35">
      <c r="A42" s="66" t="s">
        <v>102</v>
      </c>
      <c r="B42" s="32"/>
      <c r="C42" s="6"/>
      <c r="D42" s="32">
        <v>5.0999999999999996</v>
      </c>
      <c r="E42" s="32">
        <v>5.0999999999999996</v>
      </c>
      <c r="F42" s="5">
        <f t="shared" si="2"/>
        <v>0</v>
      </c>
      <c r="G42" s="5"/>
      <c r="H42" s="5"/>
      <c r="I42" s="5"/>
      <c r="J42" s="99">
        <f t="shared" si="1"/>
        <v>0</v>
      </c>
    </row>
    <row r="43" spans="1:10" ht="15.6" thickTop="1" thickBot="1" x14ac:dyDescent="0.35">
      <c r="A43" s="66" t="s">
        <v>103</v>
      </c>
      <c r="B43" s="32"/>
      <c r="C43" s="6"/>
      <c r="D43" s="32">
        <v>37.56</v>
      </c>
      <c r="E43" s="32">
        <v>37.56</v>
      </c>
      <c r="F43" s="5">
        <f t="shared" si="2"/>
        <v>0</v>
      </c>
      <c r="G43" s="5"/>
      <c r="H43" s="5"/>
      <c r="I43" s="5"/>
      <c r="J43" s="99">
        <f t="shared" si="1"/>
        <v>0</v>
      </c>
    </row>
    <row r="44" spans="1:10" ht="15.6" thickTop="1" thickBot="1" x14ac:dyDescent="0.35">
      <c r="A44" s="66" t="s">
        <v>104</v>
      </c>
      <c r="B44" s="32"/>
      <c r="C44" s="10"/>
      <c r="D44" s="32">
        <v>61.36</v>
      </c>
      <c r="E44" s="32">
        <v>61.36</v>
      </c>
      <c r="F44" s="5">
        <f t="shared" si="2"/>
        <v>0</v>
      </c>
      <c r="G44" s="5"/>
      <c r="H44" s="5"/>
      <c r="I44" s="5"/>
      <c r="J44" s="99">
        <f t="shared" si="1"/>
        <v>0</v>
      </c>
    </row>
    <row r="45" spans="1:10" ht="15.6" thickTop="1" thickBot="1" x14ac:dyDescent="0.35">
      <c r="A45" s="66" t="s">
        <v>105</v>
      </c>
      <c r="B45" s="32"/>
      <c r="C45" s="10"/>
      <c r="D45" s="32">
        <v>181.21</v>
      </c>
      <c r="E45" s="32">
        <v>184.22</v>
      </c>
      <c r="F45" s="5">
        <f>+E45-D45</f>
        <v>3.0099999999999909</v>
      </c>
      <c r="G45" s="5"/>
      <c r="H45" s="5"/>
      <c r="I45" s="5"/>
      <c r="J45" s="99">
        <f t="shared" si="1"/>
        <v>42.922599999999868</v>
      </c>
    </row>
    <row r="46" spans="1:10" ht="15.6" thickTop="1" thickBot="1" x14ac:dyDescent="0.35">
      <c r="A46" s="66" t="s">
        <v>106</v>
      </c>
      <c r="B46" s="32"/>
      <c r="C46" s="10"/>
      <c r="D46" s="32">
        <v>104.96</v>
      </c>
      <c r="E46" s="32">
        <v>104.96</v>
      </c>
      <c r="F46" s="5">
        <f t="shared" si="2"/>
        <v>0</v>
      </c>
      <c r="G46" s="5"/>
      <c r="H46" s="5"/>
      <c r="I46" s="5"/>
      <c r="J46" s="99">
        <f t="shared" si="1"/>
        <v>0</v>
      </c>
    </row>
    <row r="47" spans="1:10" ht="15.6" thickTop="1" thickBot="1" x14ac:dyDescent="0.35">
      <c r="A47" s="66" t="s">
        <v>18</v>
      </c>
      <c r="B47" s="32"/>
      <c r="C47" s="10"/>
      <c r="D47" s="32">
        <v>3.16</v>
      </c>
      <c r="E47" s="32">
        <v>3.24</v>
      </c>
      <c r="F47" s="5">
        <f t="shared" si="2"/>
        <v>8.0000000000000071E-2</v>
      </c>
      <c r="G47" s="5"/>
      <c r="H47" s="5"/>
      <c r="I47" s="5"/>
      <c r="J47" s="99">
        <f t="shared" si="1"/>
        <v>1.1408000000000009</v>
      </c>
    </row>
    <row r="48" spans="1:10" ht="15.6" thickTop="1" thickBot="1" x14ac:dyDescent="0.35">
      <c r="A48" s="66" t="s">
        <v>19</v>
      </c>
      <c r="B48" s="32"/>
      <c r="C48" s="10"/>
      <c r="D48" s="32">
        <v>99.97</v>
      </c>
      <c r="E48" s="32">
        <v>100.21</v>
      </c>
      <c r="F48" s="5">
        <f t="shared" si="2"/>
        <v>0.23999999999999488</v>
      </c>
      <c r="G48" s="5"/>
      <c r="H48" s="5"/>
      <c r="I48" s="5"/>
      <c r="J48" s="99">
        <f t="shared" si="1"/>
        <v>3.4223999999999268</v>
      </c>
    </row>
    <row r="49" spans="1:10" ht="15.6" thickTop="1" thickBot="1" x14ac:dyDescent="0.35">
      <c r="A49" s="66" t="s">
        <v>107</v>
      </c>
      <c r="B49" s="32"/>
      <c r="C49" s="10"/>
      <c r="D49" s="32">
        <v>125.2</v>
      </c>
      <c r="E49" s="32">
        <v>127.09</v>
      </c>
      <c r="F49" s="5">
        <f t="shared" si="2"/>
        <v>1.8900000000000006</v>
      </c>
      <c r="G49" s="5"/>
      <c r="H49" s="5"/>
      <c r="I49" s="5"/>
      <c r="J49" s="99">
        <f t="shared" si="1"/>
        <v>26.951400000000007</v>
      </c>
    </row>
    <row r="50" spans="1:10" ht="15.6" thickTop="1" thickBot="1" x14ac:dyDescent="0.35">
      <c r="A50" s="66" t="s">
        <v>108</v>
      </c>
      <c r="B50" s="32"/>
      <c r="C50" s="10"/>
      <c r="D50" s="32">
        <v>20</v>
      </c>
      <c r="E50" s="32">
        <v>20.16</v>
      </c>
      <c r="F50" s="5">
        <f t="shared" si="2"/>
        <v>0.16000000000000014</v>
      </c>
      <c r="G50" s="5"/>
      <c r="H50" s="5"/>
      <c r="I50" s="5"/>
      <c r="J50" s="99">
        <f t="shared" si="1"/>
        <v>2.2816000000000018</v>
      </c>
    </row>
    <row r="51" spans="1:10" ht="15.6" thickTop="1" thickBot="1" x14ac:dyDescent="0.35">
      <c r="A51" s="66" t="s">
        <v>20</v>
      </c>
      <c r="B51" s="32"/>
      <c r="C51" s="10"/>
      <c r="D51" s="32">
        <v>81.93</v>
      </c>
      <c r="E51" s="32">
        <v>82.93</v>
      </c>
      <c r="F51" s="5">
        <f t="shared" si="2"/>
        <v>1</v>
      </c>
      <c r="G51" s="5"/>
      <c r="H51" s="5"/>
      <c r="I51" s="5"/>
      <c r="J51" s="99">
        <f t="shared" si="1"/>
        <v>14.26</v>
      </c>
    </row>
    <row r="52" spans="1:10" ht="15.6" thickTop="1" thickBot="1" x14ac:dyDescent="0.35">
      <c r="A52" s="66" t="s">
        <v>21</v>
      </c>
      <c r="B52" s="32"/>
      <c r="C52" s="10"/>
      <c r="D52" s="32">
        <v>22</v>
      </c>
      <c r="E52" s="32">
        <v>22.34</v>
      </c>
      <c r="F52" s="5">
        <f t="shared" si="2"/>
        <v>0.33999999999999986</v>
      </c>
      <c r="G52" s="5"/>
      <c r="H52" s="5"/>
      <c r="I52" s="5"/>
      <c r="J52" s="99">
        <f t="shared" si="1"/>
        <v>4.848399999999998</v>
      </c>
    </row>
    <row r="53" spans="1:10" ht="15.6" thickTop="1" thickBot="1" x14ac:dyDescent="0.35">
      <c r="A53" s="66" t="s">
        <v>22</v>
      </c>
      <c r="B53" s="32"/>
      <c r="C53" s="10"/>
      <c r="D53" s="32">
        <v>127.08</v>
      </c>
      <c r="E53" s="32">
        <v>127.82</v>
      </c>
      <c r="F53" s="5">
        <f t="shared" si="2"/>
        <v>0.73999999999999488</v>
      </c>
      <c r="G53" s="5"/>
      <c r="H53" s="5"/>
      <c r="I53" s="5"/>
      <c r="J53" s="99">
        <f t="shared" si="1"/>
        <v>10.552399999999928</v>
      </c>
    </row>
    <row r="54" spans="1:10" ht="15.6" thickTop="1" thickBot="1" x14ac:dyDescent="0.35">
      <c r="A54" s="66" t="s">
        <v>23</v>
      </c>
      <c r="B54" s="32"/>
      <c r="C54" s="10"/>
      <c r="D54" s="32">
        <v>30.18</v>
      </c>
      <c r="E54" s="32">
        <v>30.3</v>
      </c>
      <c r="F54" s="5">
        <f t="shared" si="2"/>
        <v>0.12000000000000099</v>
      </c>
      <c r="G54" s="5"/>
      <c r="H54" s="5"/>
      <c r="I54" s="5"/>
      <c r="J54" s="99">
        <f t="shared" si="1"/>
        <v>1.7112000000000143</v>
      </c>
    </row>
    <row r="55" spans="1:10" ht="15.6" thickTop="1" thickBot="1" x14ac:dyDescent="0.35">
      <c r="A55" s="66" t="s">
        <v>24</v>
      </c>
      <c r="B55" s="32"/>
      <c r="C55" s="10"/>
      <c r="D55" s="32">
        <v>29.42</v>
      </c>
      <c r="E55" s="32">
        <v>29.81</v>
      </c>
      <c r="F55" s="5">
        <f t="shared" si="2"/>
        <v>0.38999999999999702</v>
      </c>
      <c r="G55" s="5"/>
      <c r="H55" s="5"/>
      <c r="I55" s="5"/>
      <c r="J55" s="99">
        <f t="shared" si="1"/>
        <v>5.5613999999999573</v>
      </c>
    </row>
    <row r="56" spans="1:10" ht="15.6" thickTop="1" thickBot="1" x14ac:dyDescent="0.35">
      <c r="A56" s="66" t="s">
        <v>25</v>
      </c>
      <c r="B56" s="32"/>
      <c r="C56" s="10"/>
      <c r="D56" s="32">
        <v>23.01</v>
      </c>
      <c r="E56" s="32">
        <v>23.85</v>
      </c>
      <c r="F56" s="5">
        <f t="shared" si="2"/>
        <v>0.83999999999999986</v>
      </c>
      <c r="G56" s="5"/>
      <c r="H56" s="5"/>
      <c r="I56" s="5"/>
      <c r="J56" s="99">
        <f t="shared" si="1"/>
        <v>11.978399999999997</v>
      </c>
    </row>
    <row r="57" spans="1:10" ht="15.6" thickTop="1" thickBot="1" x14ac:dyDescent="0.35">
      <c r="A57" s="66" t="s">
        <v>26</v>
      </c>
      <c r="B57" s="32"/>
      <c r="C57" s="10"/>
      <c r="D57" s="32">
        <v>49.13</v>
      </c>
      <c r="E57" s="32">
        <v>49.74</v>
      </c>
      <c r="F57" s="5">
        <f t="shared" si="2"/>
        <v>0.60999999999999943</v>
      </c>
      <c r="G57" s="5"/>
      <c r="H57" s="5"/>
      <c r="I57" s="5"/>
      <c r="J57" s="99">
        <f t="shared" si="1"/>
        <v>8.6985999999999919</v>
      </c>
    </row>
    <row r="58" spans="1:10" ht="15.6" thickTop="1" thickBot="1" x14ac:dyDescent="0.35">
      <c r="A58" s="66" t="s">
        <v>27</v>
      </c>
      <c r="B58" s="32"/>
      <c r="C58" s="10"/>
      <c r="D58" s="32">
        <v>57.61</v>
      </c>
      <c r="E58" s="32">
        <v>59.15</v>
      </c>
      <c r="F58" s="5">
        <f t="shared" si="2"/>
        <v>1.5399999999999991</v>
      </c>
      <c r="G58" s="5"/>
      <c r="H58" s="5"/>
      <c r="I58" s="5"/>
      <c r="J58" s="99">
        <f t="shared" si="1"/>
        <v>21.960399999999989</v>
      </c>
    </row>
    <row r="59" spans="1:10" ht="15.6" thickTop="1" thickBot="1" x14ac:dyDescent="0.35">
      <c r="A59" s="66" t="s">
        <v>109</v>
      </c>
      <c r="B59" s="32"/>
      <c r="C59" s="10"/>
      <c r="D59" s="32">
        <v>1.93</v>
      </c>
      <c r="E59" s="32">
        <v>1.93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0" ht="15.6" thickTop="1" thickBot="1" x14ac:dyDescent="0.35">
      <c r="A60" s="66" t="s">
        <v>28</v>
      </c>
      <c r="B60" s="32"/>
      <c r="C60" s="10"/>
      <c r="D60" s="32">
        <v>16.04</v>
      </c>
      <c r="E60" s="32">
        <v>16.29</v>
      </c>
      <c r="F60" s="5">
        <f t="shared" si="2"/>
        <v>0.25</v>
      </c>
      <c r="G60" s="5"/>
      <c r="H60" s="5"/>
      <c r="I60" s="5"/>
      <c r="J60" s="99">
        <f t="shared" si="1"/>
        <v>3.5649999999999999</v>
      </c>
    </row>
    <row r="61" spans="1:10" ht="15.6" thickTop="1" thickBot="1" x14ac:dyDescent="0.35">
      <c r="A61" s="66" t="s">
        <v>29</v>
      </c>
      <c r="B61" s="32"/>
      <c r="C61" s="10"/>
      <c r="D61" s="32">
        <v>51.02</v>
      </c>
      <c r="E61" s="32">
        <v>51.55</v>
      </c>
      <c r="F61" s="5">
        <f t="shared" si="2"/>
        <v>0.52999999999999403</v>
      </c>
      <c r="G61" s="5"/>
      <c r="H61" s="5"/>
      <c r="I61" s="5"/>
      <c r="J61" s="99">
        <f t="shared" si="1"/>
        <v>7.557799999999915</v>
      </c>
    </row>
    <row r="62" spans="1:10" ht="15.6" thickTop="1" thickBot="1" x14ac:dyDescent="0.35">
      <c r="A62" s="66" t="s">
        <v>30</v>
      </c>
      <c r="B62" s="32"/>
      <c r="C62" s="10"/>
      <c r="D62" s="32">
        <v>1.1000000000000001</v>
      </c>
      <c r="E62" s="32">
        <v>1.1000000000000001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80.83</v>
      </c>
      <c r="E63" s="32">
        <v>81.88</v>
      </c>
      <c r="F63" s="5">
        <f t="shared" si="2"/>
        <v>1.0499999999999972</v>
      </c>
      <c r="G63" s="5"/>
      <c r="H63" s="5"/>
      <c r="I63" s="5"/>
      <c r="J63" s="99">
        <f t="shared" si="1"/>
        <v>14.97299999999996</v>
      </c>
    </row>
    <row r="64" spans="1:10" ht="15.6" thickTop="1" thickBot="1" x14ac:dyDescent="0.35">
      <c r="A64" s="66" t="s">
        <v>32</v>
      </c>
      <c r="B64" s="32"/>
      <c r="C64" s="10"/>
      <c r="D64" s="32">
        <v>58.13</v>
      </c>
      <c r="E64" s="32">
        <v>58.47</v>
      </c>
      <c r="F64" s="5">
        <f t="shared" si="2"/>
        <v>0.33999999999999631</v>
      </c>
      <c r="G64" s="5"/>
      <c r="H64" s="5"/>
      <c r="I64" s="5"/>
      <c r="J64" s="99">
        <f t="shared" si="1"/>
        <v>4.8483999999999474</v>
      </c>
    </row>
    <row r="65" spans="1:10" ht="15.6" thickTop="1" thickBot="1" x14ac:dyDescent="0.35">
      <c r="A65" s="66" t="s">
        <v>33</v>
      </c>
      <c r="B65" s="32"/>
      <c r="C65" s="10"/>
      <c r="D65" s="32">
        <v>38.29</v>
      </c>
      <c r="E65" s="32">
        <v>38.909999999999997</v>
      </c>
      <c r="F65" s="5">
        <f t="shared" si="2"/>
        <v>0.61999999999999744</v>
      </c>
      <c r="G65" s="5"/>
      <c r="H65" s="5"/>
      <c r="I65" s="5"/>
      <c r="J65" s="99">
        <f t="shared" si="1"/>
        <v>8.8411999999999633</v>
      </c>
    </row>
    <row r="66" spans="1:10" ht="15.6" thickTop="1" thickBot="1" x14ac:dyDescent="0.35">
      <c r="A66" s="66" t="s">
        <v>34</v>
      </c>
      <c r="B66" s="32"/>
      <c r="C66" s="10"/>
      <c r="D66" s="32">
        <v>42.9</v>
      </c>
      <c r="E66" s="32">
        <v>43.16</v>
      </c>
      <c r="F66" s="5">
        <f t="shared" si="2"/>
        <v>0.25999999999999801</v>
      </c>
      <c r="G66" s="5"/>
      <c r="H66" s="5"/>
      <c r="I66" s="5"/>
      <c r="J66" s="99">
        <f t="shared" si="1"/>
        <v>3.7075999999999714</v>
      </c>
    </row>
    <row r="67" spans="1:10" ht="15.6" thickTop="1" thickBot="1" x14ac:dyDescent="0.35">
      <c r="A67" s="66" t="s">
        <v>110</v>
      </c>
      <c r="B67" s="32"/>
      <c r="C67" s="10"/>
      <c r="D67" s="32">
        <v>8.33</v>
      </c>
      <c r="E67" s="32">
        <v>8.42</v>
      </c>
      <c r="F67" s="5">
        <f t="shared" si="2"/>
        <v>8.9999999999999858E-2</v>
      </c>
      <c r="G67" s="5"/>
      <c r="H67" s="5"/>
      <c r="I67" s="5"/>
      <c r="J67" s="99">
        <f t="shared" si="1"/>
        <v>1.2833999999999979</v>
      </c>
    </row>
    <row r="68" spans="1:10" ht="15.6" thickTop="1" thickBot="1" x14ac:dyDescent="0.35">
      <c r="A68" s="66" t="s">
        <v>35</v>
      </c>
      <c r="B68" s="32"/>
      <c r="C68" s="10"/>
      <c r="D68" s="32">
        <v>78.37</v>
      </c>
      <c r="E68" s="32">
        <v>79.010000000000005</v>
      </c>
      <c r="F68" s="5">
        <f t="shared" si="2"/>
        <v>0.64000000000000057</v>
      </c>
      <c r="G68" s="5"/>
      <c r="H68" s="5"/>
      <c r="I68" s="5"/>
      <c r="J68" s="99">
        <f t="shared" si="1"/>
        <v>9.1264000000000074</v>
      </c>
    </row>
    <row r="69" spans="1:10" ht="15.6" thickTop="1" thickBot="1" x14ac:dyDescent="0.35">
      <c r="A69" s="66" t="s">
        <v>111</v>
      </c>
      <c r="B69" s="32"/>
      <c r="C69" s="10"/>
      <c r="D69" s="32">
        <v>4.7</v>
      </c>
      <c r="E69" s="32">
        <v>4.7</v>
      </c>
      <c r="F69" s="5">
        <f t="shared" si="2"/>
        <v>0</v>
      </c>
      <c r="G69" s="5"/>
      <c r="H69" s="5"/>
      <c r="I69" s="5"/>
      <c r="J69" s="99">
        <f t="shared" si="1"/>
        <v>0</v>
      </c>
    </row>
    <row r="70" spans="1:10" ht="15.6" thickTop="1" thickBot="1" x14ac:dyDescent="0.35">
      <c r="A70" s="66" t="s">
        <v>36</v>
      </c>
      <c r="B70" s="32"/>
      <c r="C70" s="10"/>
      <c r="D70" s="32">
        <v>84.56</v>
      </c>
      <c r="E70" s="32">
        <v>86.02</v>
      </c>
      <c r="F70" s="5">
        <f t="shared" si="2"/>
        <v>1.4599999999999937</v>
      </c>
      <c r="G70" s="5"/>
      <c r="H70" s="5"/>
      <c r="I70" s="5"/>
      <c r="J70" s="99">
        <f t="shared" si="1"/>
        <v>20.819599999999909</v>
      </c>
    </row>
    <row r="71" spans="1:10" ht="15.6" thickTop="1" thickBot="1" x14ac:dyDescent="0.35">
      <c r="A71" s="66" t="s">
        <v>37</v>
      </c>
      <c r="B71" s="32"/>
      <c r="C71" s="10"/>
      <c r="D71" s="32">
        <v>30.59</v>
      </c>
      <c r="E71" s="32">
        <v>31.26</v>
      </c>
      <c r="F71" s="5">
        <f t="shared" si="2"/>
        <v>0.67000000000000171</v>
      </c>
      <c r="G71" s="5"/>
      <c r="H71" s="5"/>
      <c r="I71" s="5"/>
      <c r="J71" s="99">
        <f t="shared" si="1"/>
        <v>9.5542000000000247</v>
      </c>
    </row>
    <row r="72" spans="1:10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2.66</v>
      </c>
      <c r="E75" s="32">
        <v>2.66</v>
      </c>
      <c r="F75" s="5">
        <f t="shared" si="2"/>
        <v>0</v>
      </c>
      <c r="G75" s="5"/>
      <c r="H75" s="5"/>
      <c r="I75" s="5"/>
      <c r="J75" s="99">
        <f t="shared" si="1"/>
        <v>0</v>
      </c>
    </row>
    <row r="76" spans="1:10" ht="15.6" thickTop="1" thickBot="1" x14ac:dyDescent="0.35">
      <c r="A76" s="66" t="s">
        <v>113</v>
      </c>
      <c r="B76" s="32"/>
      <c r="C76" s="10"/>
      <c r="D76" s="32">
        <v>34.99</v>
      </c>
      <c r="E76" s="32">
        <v>35.520000000000003</v>
      </c>
      <c r="F76" s="5">
        <f t="shared" si="2"/>
        <v>0.53000000000000114</v>
      </c>
      <c r="G76" s="5"/>
      <c r="H76" s="5"/>
      <c r="I76" s="5"/>
      <c r="J76" s="99">
        <f t="shared" si="1"/>
        <v>7.5578000000000163</v>
      </c>
    </row>
    <row r="77" spans="1:10" ht="15.6" thickTop="1" thickBot="1" x14ac:dyDescent="0.35">
      <c r="A77" s="66" t="s">
        <v>114</v>
      </c>
      <c r="B77" s="32"/>
      <c r="C77" s="10"/>
      <c r="D77" s="32">
        <v>10.98</v>
      </c>
      <c r="E77" s="32">
        <v>10.98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13.14</v>
      </c>
      <c r="E80" s="32">
        <v>13.14</v>
      </c>
      <c r="F80" s="5">
        <f t="shared" si="2"/>
        <v>0</v>
      </c>
      <c r="G80" s="5"/>
      <c r="H80" s="5"/>
      <c r="I80" s="5"/>
      <c r="J80" s="99">
        <f t="shared" si="1"/>
        <v>0</v>
      </c>
    </row>
    <row r="81" spans="1:11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2.34</v>
      </c>
      <c r="E82" s="32">
        <v>2.34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580.19139999999936</v>
      </c>
    </row>
    <row r="83" spans="1:11" x14ac:dyDescent="0.3">
      <c r="A83" s="68" t="s">
        <v>43</v>
      </c>
      <c r="B83" s="32"/>
      <c r="C83" s="10"/>
      <c r="D83" s="32">
        <v>487.19</v>
      </c>
      <c r="E83" s="32">
        <v>495.53</v>
      </c>
      <c r="F83" s="5">
        <f t="shared" si="2"/>
        <v>8.339999999999975</v>
      </c>
      <c r="G83" s="5"/>
      <c r="H83" s="5"/>
      <c r="I83" s="5"/>
      <c r="J83" s="7">
        <f>+F83*H$5</f>
        <v>31.023349565217298</v>
      </c>
    </row>
    <row r="84" spans="1:11" x14ac:dyDescent="0.3">
      <c r="A84" s="68" t="s">
        <v>44</v>
      </c>
      <c r="B84" s="32"/>
      <c r="C84" s="10"/>
      <c r="D84" s="32">
        <v>458.05</v>
      </c>
      <c r="E84" s="32">
        <v>464.53</v>
      </c>
      <c r="F84" s="5">
        <f t="shared" si="2"/>
        <v>6.4799999999999613</v>
      </c>
      <c r="G84" s="33"/>
      <c r="H84" s="5"/>
      <c r="I84" s="5"/>
      <c r="J84" s="7">
        <f t="shared" ref="J84:J147" si="3">+F84*H$5</f>
        <v>24.104473043478119</v>
      </c>
    </row>
    <row r="85" spans="1:11" x14ac:dyDescent="0.3">
      <c r="A85" s="68" t="s">
        <v>118</v>
      </c>
      <c r="B85" s="32"/>
      <c r="C85" s="10"/>
      <c r="D85" s="32">
        <v>643.6</v>
      </c>
      <c r="E85" s="32">
        <v>653.87</v>
      </c>
      <c r="F85" s="5">
        <f t="shared" si="2"/>
        <v>10.269999999999982</v>
      </c>
      <c r="G85" s="33"/>
      <c r="H85" s="5"/>
      <c r="I85" s="5"/>
      <c r="J85" s="7">
        <f t="shared" si="3"/>
        <v>38.202613913043415</v>
      </c>
    </row>
    <row r="86" spans="1:11" x14ac:dyDescent="0.3">
      <c r="A86" s="68" t="s">
        <v>119</v>
      </c>
      <c r="B86" s="32"/>
      <c r="C86" s="10"/>
      <c r="D86" s="32">
        <v>176.2</v>
      </c>
      <c r="E86" s="32">
        <v>184.2</v>
      </c>
      <c r="F86" s="5">
        <f t="shared" si="2"/>
        <v>8</v>
      </c>
      <c r="G86" s="33"/>
      <c r="H86" s="5"/>
      <c r="I86" s="5"/>
      <c r="J86" s="7">
        <f t="shared" si="3"/>
        <v>29.758608695652175</v>
      </c>
    </row>
    <row r="87" spans="1:11" x14ac:dyDescent="0.3">
      <c r="A87" s="68" t="s">
        <v>45</v>
      </c>
      <c r="B87" s="32"/>
      <c r="C87" s="10"/>
      <c r="D87" s="32">
        <v>325.39999999999998</v>
      </c>
      <c r="E87" s="32">
        <v>328.5</v>
      </c>
      <c r="F87" s="5">
        <f t="shared" si="2"/>
        <v>3.1000000000000227</v>
      </c>
      <c r="G87" s="33"/>
      <c r="H87" s="5"/>
      <c r="I87" s="5"/>
      <c r="J87" s="7">
        <f t="shared" si="3"/>
        <v>11.531460869565302</v>
      </c>
    </row>
    <row r="88" spans="1:11" x14ac:dyDescent="0.3">
      <c r="A88" s="68" t="s">
        <v>46</v>
      </c>
      <c r="B88" s="32"/>
      <c r="C88" s="10"/>
      <c r="D88" s="32">
        <v>531.66</v>
      </c>
      <c r="E88" s="32">
        <v>536.85</v>
      </c>
      <c r="F88" s="5">
        <f t="shared" si="2"/>
        <v>5.1900000000000546</v>
      </c>
      <c r="G88" s="33"/>
      <c r="H88" s="5"/>
      <c r="I88" s="5"/>
      <c r="J88" s="7">
        <f t="shared" si="3"/>
        <v>19.305897391304551</v>
      </c>
    </row>
    <row r="89" spans="1:11" x14ac:dyDescent="0.3">
      <c r="A89" s="68" t="s">
        <v>47</v>
      </c>
      <c r="B89" s="32"/>
      <c r="C89" s="10"/>
      <c r="D89" s="32">
        <v>245.11</v>
      </c>
      <c r="E89" s="32">
        <v>245.75</v>
      </c>
      <c r="F89" s="5">
        <f t="shared" si="2"/>
        <v>0.63999999999998636</v>
      </c>
      <c r="G89" s="33"/>
      <c r="H89" s="5"/>
      <c r="I89" s="5"/>
      <c r="J89" s="7">
        <f t="shared" si="3"/>
        <v>2.3806886956521232</v>
      </c>
    </row>
    <row r="90" spans="1:11" x14ac:dyDescent="0.3">
      <c r="A90" s="68" t="s">
        <v>48</v>
      </c>
      <c r="B90" s="32"/>
      <c r="C90" s="10"/>
      <c r="D90" s="32">
        <v>514.96</v>
      </c>
      <c r="E90" s="32">
        <v>519.19000000000005</v>
      </c>
      <c r="F90" s="5">
        <f t="shared" si="2"/>
        <v>4.2300000000000182</v>
      </c>
      <c r="G90" s="33"/>
      <c r="H90" s="5"/>
      <c r="I90" s="5"/>
      <c r="J90" s="7">
        <f t="shared" si="3"/>
        <v>15.734864347826155</v>
      </c>
    </row>
    <row r="91" spans="1:11" x14ac:dyDescent="0.3">
      <c r="A91" s="68" t="s">
        <v>49</v>
      </c>
      <c r="B91" s="32"/>
      <c r="C91" s="10"/>
      <c r="D91" s="32">
        <v>680.17</v>
      </c>
      <c r="E91" s="32">
        <v>689.29</v>
      </c>
      <c r="F91" s="5">
        <f t="shared" si="2"/>
        <v>9.1200000000000045</v>
      </c>
      <c r="G91" s="33"/>
      <c r="H91" s="5"/>
      <c r="I91" s="5"/>
      <c r="J91" s="7">
        <f t="shared" si="3"/>
        <v>33.924813913043494</v>
      </c>
    </row>
    <row r="92" spans="1:11" x14ac:dyDescent="0.3">
      <c r="A92" s="68" t="s">
        <v>50</v>
      </c>
      <c r="B92" s="32"/>
      <c r="C92" s="10"/>
      <c r="D92" s="32">
        <v>911.48</v>
      </c>
      <c r="E92" s="32">
        <v>924.19</v>
      </c>
      <c r="F92" s="5">
        <f t="shared" si="2"/>
        <v>12.710000000000036</v>
      </c>
      <c r="G92" s="33"/>
      <c r="H92" s="5"/>
      <c r="I92" s="5"/>
      <c r="J92" s="7">
        <f t="shared" si="3"/>
        <v>47.278989565217529</v>
      </c>
    </row>
    <row r="93" spans="1:11" x14ac:dyDescent="0.3">
      <c r="A93" s="68" t="s">
        <v>51</v>
      </c>
      <c r="B93" s="32"/>
      <c r="C93" s="10"/>
      <c r="D93" s="32">
        <v>361.2</v>
      </c>
      <c r="E93" s="32">
        <v>368.62</v>
      </c>
      <c r="F93" s="5">
        <f t="shared" si="2"/>
        <v>7.4200000000000159</v>
      </c>
      <c r="G93" s="33"/>
      <c r="H93" s="5"/>
      <c r="I93" s="5"/>
      <c r="J93" s="7">
        <f t="shared" si="3"/>
        <v>27.601109565217453</v>
      </c>
    </row>
    <row r="94" spans="1:11" x14ac:dyDescent="0.3">
      <c r="A94" s="68" t="s">
        <v>52</v>
      </c>
      <c r="B94" s="32"/>
      <c r="C94" s="10"/>
      <c r="D94" s="32">
        <v>264.5</v>
      </c>
      <c r="E94" s="32">
        <v>267.67</v>
      </c>
      <c r="F94" s="5">
        <f t="shared" si="2"/>
        <v>3.1700000000000159</v>
      </c>
      <c r="G94" s="33"/>
      <c r="H94" s="5"/>
      <c r="I94" s="5"/>
      <c r="J94" s="7">
        <f t="shared" si="3"/>
        <v>11.791848695652233</v>
      </c>
    </row>
    <row r="95" spans="1:11" x14ac:dyDescent="0.3">
      <c r="A95" s="68" t="s">
        <v>120</v>
      </c>
      <c r="B95" s="32"/>
      <c r="C95" s="10"/>
      <c r="D95" s="32">
        <v>1095.96</v>
      </c>
      <c r="E95" s="32">
        <v>1110.7</v>
      </c>
      <c r="F95" s="5">
        <f t="shared" si="2"/>
        <v>14.740000000000009</v>
      </c>
      <c r="G95" s="33"/>
      <c r="H95" s="5"/>
      <c r="I95" s="5"/>
      <c r="J95" s="7">
        <f t="shared" si="3"/>
        <v>54.830236521739167</v>
      </c>
    </row>
    <row r="96" spans="1:11" x14ac:dyDescent="0.3">
      <c r="A96" s="68" t="s">
        <v>53</v>
      </c>
      <c r="B96" s="32"/>
      <c r="C96" s="10"/>
      <c r="D96" s="32">
        <v>450.47</v>
      </c>
      <c r="E96" s="32">
        <v>450.47</v>
      </c>
      <c r="F96" s="5">
        <f t="shared" si="2"/>
        <v>0</v>
      </c>
      <c r="G96" s="33"/>
      <c r="H96" s="5"/>
      <c r="I96" s="5"/>
      <c r="J96" s="7">
        <f t="shared" si="3"/>
        <v>0</v>
      </c>
    </row>
    <row r="97" spans="1:13" x14ac:dyDescent="0.3">
      <c r="A97" s="68" t="s">
        <v>121</v>
      </c>
      <c r="B97" s="32"/>
      <c r="C97" s="10"/>
      <c r="D97" s="32">
        <v>264.93</v>
      </c>
      <c r="E97" s="32">
        <v>266.64</v>
      </c>
      <c r="F97" s="5">
        <f t="shared" ref="F97:F152" si="4">+E97-D97</f>
        <v>1.7099999999999795</v>
      </c>
      <c r="G97" s="33"/>
      <c r="H97" s="5"/>
      <c r="I97" s="5"/>
      <c r="J97" s="7">
        <f t="shared" si="3"/>
        <v>6.360902608695576</v>
      </c>
    </row>
    <row r="98" spans="1:13" x14ac:dyDescent="0.3">
      <c r="A98" s="68" t="s">
        <v>54</v>
      </c>
      <c r="B98" s="32"/>
      <c r="C98" s="10"/>
      <c r="D98" s="32">
        <v>267.51</v>
      </c>
      <c r="E98" s="32">
        <v>271.73</v>
      </c>
      <c r="F98" s="5">
        <f t="shared" si="4"/>
        <v>4.2200000000000273</v>
      </c>
      <c r="G98" s="33"/>
      <c r="H98" s="5"/>
      <c r="I98" s="5"/>
      <c r="J98" s="7">
        <f t="shared" si="3"/>
        <v>15.697666086956623</v>
      </c>
    </row>
    <row r="99" spans="1:13" x14ac:dyDescent="0.3">
      <c r="A99" s="68" t="s">
        <v>55</v>
      </c>
      <c r="B99" s="32"/>
      <c r="C99" s="10"/>
      <c r="D99" s="32">
        <v>409.93</v>
      </c>
      <c r="E99" s="32">
        <v>414.83</v>
      </c>
      <c r="F99" s="5">
        <f t="shared" si="4"/>
        <v>4.8999999999999773</v>
      </c>
      <c r="G99" s="33"/>
      <c r="H99" s="5"/>
      <c r="I99" s="5"/>
      <c r="J99" s="7">
        <f t="shared" si="3"/>
        <v>18.227147826086874</v>
      </c>
    </row>
    <row r="100" spans="1:13" x14ac:dyDescent="0.3">
      <c r="A100" s="68" t="s">
        <v>122</v>
      </c>
      <c r="B100" s="32"/>
      <c r="C100" s="10"/>
      <c r="D100" s="32">
        <v>892.86</v>
      </c>
      <c r="E100" s="32">
        <v>915.01</v>
      </c>
      <c r="F100" s="5">
        <f t="shared" si="4"/>
        <v>22.149999999999977</v>
      </c>
      <c r="G100" s="33"/>
      <c r="H100" s="5"/>
      <c r="I100" s="5"/>
      <c r="J100" s="7">
        <f t="shared" si="3"/>
        <v>82.394147826086879</v>
      </c>
      <c r="M100">
        <v>76</v>
      </c>
    </row>
    <row r="101" spans="1:13" x14ac:dyDescent="0.3">
      <c r="A101" s="68" t="s">
        <v>56</v>
      </c>
      <c r="B101" s="32"/>
      <c r="C101" s="10"/>
      <c r="D101" s="32">
        <v>408.43</v>
      </c>
      <c r="E101" s="32">
        <v>413.62</v>
      </c>
      <c r="F101" s="5">
        <f t="shared" si="4"/>
        <v>5.1899999999999977</v>
      </c>
      <c r="G101" s="33"/>
      <c r="H101" s="5"/>
      <c r="I101" s="5"/>
      <c r="J101" s="7">
        <f t="shared" si="3"/>
        <v>19.305897391304338</v>
      </c>
    </row>
    <row r="102" spans="1:13" x14ac:dyDescent="0.3">
      <c r="A102" s="66" t="s">
        <v>57</v>
      </c>
      <c r="B102" s="32"/>
      <c r="C102" s="10"/>
      <c r="D102" s="32">
        <v>563.38</v>
      </c>
      <c r="E102" s="32">
        <v>568.45000000000005</v>
      </c>
      <c r="F102" s="5">
        <f t="shared" si="4"/>
        <v>5.07000000000005</v>
      </c>
      <c r="G102" s="33"/>
      <c r="H102" s="5"/>
      <c r="I102" s="5"/>
      <c r="J102" s="7">
        <f t="shared" si="3"/>
        <v>18.859518260869752</v>
      </c>
    </row>
    <row r="103" spans="1:13" x14ac:dyDescent="0.3">
      <c r="A103" s="66" t="s">
        <v>58</v>
      </c>
      <c r="B103" s="32"/>
      <c r="C103" s="10"/>
      <c r="D103" s="32">
        <v>8.4</v>
      </c>
      <c r="E103" s="32">
        <v>8.4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3" x14ac:dyDescent="0.3">
      <c r="A104" s="68" t="s">
        <v>59</v>
      </c>
      <c r="B104" s="32"/>
      <c r="C104" s="10"/>
      <c r="D104" s="32">
        <v>1533.86</v>
      </c>
      <c r="E104" s="32">
        <v>1553.89</v>
      </c>
      <c r="F104" s="5">
        <f t="shared" si="4"/>
        <v>20.0300000000002</v>
      </c>
      <c r="G104" s="33"/>
      <c r="H104" s="5"/>
      <c r="I104" s="5"/>
      <c r="J104" s="7">
        <f t="shared" si="3"/>
        <v>74.508116521739879</v>
      </c>
    </row>
    <row r="105" spans="1:13" x14ac:dyDescent="0.3">
      <c r="A105" s="68" t="s">
        <v>60</v>
      </c>
      <c r="B105" s="32"/>
      <c r="C105" s="10"/>
      <c r="D105" s="32">
        <v>353.76</v>
      </c>
      <c r="E105" s="32">
        <v>362.17</v>
      </c>
      <c r="F105" s="5">
        <f t="shared" si="4"/>
        <v>8.410000000000025</v>
      </c>
      <c r="G105" s="33"/>
      <c r="H105" s="5"/>
      <c r="I105" s="5"/>
      <c r="J105" s="7">
        <f t="shared" si="3"/>
        <v>31.283737391304442</v>
      </c>
    </row>
    <row r="106" spans="1:13" x14ac:dyDescent="0.3">
      <c r="A106" s="68" t="s">
        <v>61</v>
      </c>
      <c r="B106" s="32"/>
      <c r="C106" s="10"/>
      <c r="D106" s="32">
        <v>393.82</v>
      </c>
      <c r="E106" s="32">
        <v>401.63</v>
      </c>
      <c r="F106" s="5">
        <f t="shared" si="4"/>
        <v>7.8100000000000023</v>
      </c>
      <c r="G106" s="33"/>
      <c r="H106" s="5"/>
      <c r="I106" s="5"/>
      <c r="J106" s="7">
        <f t="shared" si="3"/>
        <v>29.051841739130445</v>
      </c>
    </row>
    <row r="107" spans="1:13" x14ac:dyDescent="0.3">
      <c r="A107" s="68" t="s">
        <v>62</v>
      </c>
      <c r="B107" s="32"/>
      <c r="C107" s="10"/>
      <c r="D107" s="32">
        <v>1084.8699999999999</v>
      </c>
      <c r="E107" s="32">
        <v>1105.3900000000001</v>
      </c>
      <c r="F107" s="5">
        <f t="shared" si="4"/>
        <v>20.520000000000209</v>
      </c>
      <c r="G107" s="33"/>
      <c r="H107" s="5"/>
      <c r="I107" s="5"/>
      <c r="J107" s="7">
        <f t="shared" si="3"/>
        <v>76.330831304348607</v>
      </c>
    </row>
    <row r="108" spans="1:13" x14ac:dyDescent="0.3">
      <c r="A108" s="68" t="s">
        <v>63</v>
      </c>
      <c r="B108" s="32"/>
      <c r="C108" s="10"/>
      <c r="D108" s="32">
        <v>548.48</v>
      </c>
      <c r="E108" s="32">
        <v>552.16999999999996</v>
      </c>
      <c r="F108" s="5">
        <f t="shared" si="4"/>
        <v>3.6899999999999409</v>
      </c>
      <c r="G108" s="33"/>
      <c r="H108" s="5"/>
      <c r="I108" s="5"/>
      <c r="J108" s="7">
        <f t="shared" si="3"/>
        <v>13.726158260869346</v>
      </c>
    </row>
    <row r="109" spans="1:13" x14ac:dyDescent="0.3">
      <c r="A109" s="68" t="s">
        <v>123</v>
      </c>
      <c r="B109" s="32"/>
      <c r="C109" s="10"/>
      <c r="D109" s="32">
        <v>514.55999999999995</v>
      </c>
      <c r="E109" s="32">
        <v>527.97</v>
      </c>
      <c r="F109" s="5">
        <f t="shared" si="4"/>
        <v>13.410000000000082</v>
      </c>
      <c r="G109" s="33"/>
      <c r="H109" s="5"/>
      <c r="I109" s="5"/>
      <c r="J109" s="7">
        <f t="shared" si="3"/>
        <v>49.882867826087264</v>
      </c>
    </row>
    <row r="110" spans="1:13" x14ac:dyDescent="0.3">
      <c r="A110" s="68" t="s">
        <v>64</v>
      </c>
      <c r="B110" s="32"/>
      <c r="C110" s="10"/>
      <c r="D110" s="32">
        <v>324.89</v>
      </c>
      <c r="E110" s="32">
        <v>331.67</v>
      </c>
      <c r="F110" s="5">
        <f t="shared" si="4"/>
        <v>6.7800000000000296</v>
      </c>
      <c r="G110" s="33"/>
      <c r="H110" s="5"/>
      <c r="I110" s="5"/>
      <c r="J110" s="7">
        <f t="shared" si="3"/>
        <v>25.220420869565327</v>
      </c>
    </row>
    <row r="111" spans="1:13" x14ac:dyDescent="0.3">
      <c r="A111" s="68" t="s">
        <v>65</v>
      </c>
      <c r="B111" s="32"/>
      <c r="C111" s="10"/>
      <c r="D111" s="32">
        <v>615.9</v>
      </c>
      <c r="E111" s="32">
        <v>634.52</v>
      </c>
      <c r="F111" s="5">
        <f t="shared" si="4"/>
        <v>18.620000000000005</v>
      </c>
      <c r="G111" s="33"/>
      <c r="H111" s="5"/>
      <c r="I111" s="5"/>
      <c r="J111" s="7">
        <f t="shared" si="3"/>
        <v>69.263161739130453</v>
      </c>
    </row>
    <row r="112" spans="1:13" x14ac:dyDescent="0.3">
      <c r="A112" s="68" t="s">
        <v>66</v>
      </c>
      <c r="B112" s="32"/>
      <c r="C112" s="10"/>
      <c r="D112" s="32">
        <v>347.64</v>
      </c>
      <c r="E112" s="32">
        <v>354.9</v>
      </c>
      <c r="F112" s="5">
        <f t="shared" si="4"/>
        <v>7.2599999999999909</v>
      </c>
      <c r="G112" s="33"/>
      <c r="H112" s="5"/>
      <c r="I112" s="5"/>
      <c r="J112" s="7">
        <f t="shared" si="3"/>
        <v>27.005937391304315</v>
      </c>
    </row>
    <row r="113" spans="1:10" x14ac:dyDescent="0.3">
      <c r="A113" s="68" t="s">
        <v>124</v>
      </c>
      <c r="B113" s="32"/>
      <c r="C113" s="10"/>
      <c r="D113" s="32">
        <v>141.86000000000001</v>
      </c>
      <c r="E113" s="32">
        <v>143.68</v>
      </c>
      <c r="F113" s="5">
        <f t="shared" si="4"/>
        <v>1.8199999999999932</v>
      </c>
      <c r="G113" s="33"/>
      <c r="H113" s="5"/>
      <c r="I113" s="5"/>
      <c r="J113" s="7">
        <f t="shared" si="3"/>
        <v>6.7700834782608448</v>
      </c>
    </row>
    <row r="114" spans="1:10" x14ac:dyDescent="0.3">
      <c r="A114" s="68" t="s">
        <v>67</v>
      </c>
      <c r="B114" s="32"/>
      <c r="C114" s="10"/>
      <c r="D114" s="32">
        <v>301.48</v>
      </c>
      <c r="E114" s="32">
        <v>307.82</v>
      </c>
      <c r="F114" s="5">
        <f t="shared" si="4"/>
        <v>6.339999999999975</v>
      </c>
      <c r="G114" s="33"/>
      <c r="H114" s="5"/>
      <c r="I114" s="5"/>
      <c r="J114" s="7">
        <f t="shared" si="3"/>
        <v>23.583697391304256</v>
      </c>
    </row>
    <row r="115" spans="1:10" x14ac:dyDescent="0.3">
      <c r="A115" s="51" t="s">
        <v>68</v>
      </c>
      <c r="B115" s="32"/>
      <c r="C115" s="51"/>
      <c r="D115" s="9">
        <v>536.61</v>
      </c>
      <c r="E115" s="9">
        <v>549.36</v>
      </c>
      <c r="F115" s="5">
        <f t="shared" si="4"/>
        <v>12.75</v>
      </c>
      <c r="G115" s="33"/>
      <c r="H115" s="5"/>
      <c r="I115" s="5"/>
      <c r="J115" s="7">
        <f t="shared" si="3"/>
        <v>47.427782608695651</v>
      </c>
    </row>
    <row r="116" spans="1:10" x14ac:dyDescent="0.3">
      <c r="A116" s="68" t="s">
        <v>125</v>
      </c>
      <c r="B116" s="32"/>
      <c r="C116" s="10"/>
      <c r="D116" s="32">
        <v>646.79999999999995</v>
      </c>
      <c r="E116" s="32">
        <v>655.03</v>
      </c>
      <c r="F116" s="5">
        <f t="shared" si="4"/>
        <v>8.2300000000000182</v>
      </c>
      <c r="G116" s="33"/>
      <c r="H116" s="5"/>
      <c r="I116" s="5"/>
      <c r="J116" s="7">
        <f t="shared" si="3"/>
        <v>30.614168695652243</v>
      </c>
    </row>
    <row r="117" spans="1:10" x14ac:dyDescent="0.3">
      <c r="A117" s="68" t="s">
        <v>126</v>
      </c>
      <c r="B117" s="9"/>
      <c r="C117" s="10"/>
      <c r="D117" s="32">
        <v>312.02</v>
      </c>
      <c r="E117" s="32">
        <v>326.22000000000003</v>
      </c>
      <c r="F117" s="5">
        <f t="shared" si="4"/>
        <v>14.200000000000045</v>
      </c>
      <c r="G117" s="33"/>
      <c r="H117" s="5"/>
      <c r="I117" s="5"/>
      <c r="J117" s="7">
        <f t="shared" si="3"/>
        <v>52.82153043478278</v>
      </c>
    </row>
    <row r="118" spans="1:10" x14ac:dyDescent="0.3">
      <c r="A118" s="68" t="s">
        <v>69</v>
      </c>
      <c r="B118" s="32"/>
      <c r="C118" s="10"/>
      <c r="D118" s="32">
        <v>249.01</v>
      </c>
      <c r="E118" s="32">
        <v>249.01</v>
      </c>
      <c r="F118" s="5">
        <f t="shared" si="4"/>
        <v>0</v>
      </c>
      <c r="G118" s="33"/>
      <c r="H118" s="5"/>
      <c r="I118" s="5"/>
      <c r="J118" s="7">
        <f t="shared" si="3"/>
        <v>0</v>
      </c>
    </row>
    <row r="119" spans="1:10" x14ac:dyDescent="0.3">
      <c r="A119" s="68" t="s">
        <v>127</v>
      </c>
      <c r="B119" s="32"/>
      <c r="C119" s="10"/>
      <c r="D119" s="32">
        <v>607.41</v>
      </c>
      <c r="E119" s="32">
        <v>612.48</v>
      </c>
      <c r="F119" s="5">
        <f t="shared" si="4"/>
        <v>5.07000000000005</v>
      </c>
      <c r="G119" s="33"/>
      <c r="H119" s="5"/>
      <c r="I119" s="5"/>
      <c r="J119" s="7">
        <f t="shared" si="3"/>
        <v>18.859518260869752</v>
      </c>
    </row>
    <row r="120" spans="1:10" x14ac:dyDescent="0.3">
      <c r="A120" s="68" t="s">
        <v>128</v>
      </c>
      <c r="B120" s="32"/>
      <c r="C120" s="10"/>
      <c r="D120" s="32">
        <v>608.4</v>
      </c>
      <c r="E120" s="32">
        <v>615.02</v>
      </c>
      <c r="F120" s="5">
        <f t="shared" si="4"/>
        <v>6.6200000000000045</v>
      </c>
      <c r="G120" s="33"/>
      <c r="H120" s="5"/>
      <c r="I120" s="5"/>
      <c r="J120" s="7">
        <f t="shared" si="3"/>
        <v>24.625248695652193</v>
      </c>
    </row>
    <row r="121" spans="1:10" x14ac:dyDescent="0.3">
      <c r="A121" s="68" t="s">
        <v>129</v>
      </c>
      <c r="B121" s="32"/>
      <c r="C121" s="10"/>
      <c r="D121" s="32">
        <v>367.41</v>
      </c>
      <c r="E121" s="32">
        <v>370.69</v>
      </c>
      <c r="F121" s="5">
        <f t="shared" si="4"/>
        <v>3.2799999999999727</v>
      </c>
      <c r="G121" s="33"/>
      <c r="H121" s="5"/>
      <c r="I121" s="5"/>
      <c r="J121" s="7">
        <f t="shared" si="3"/>
        <v>12.20102956521729</v>
      </c>
    </row>
    <row r="122" spans="1:10" x14ac:dyDescent="0.3">
      <c r="A122" s="68" t="s">
        <v>70</v>
      </c>
      <c r="B122" s="32"/>
      <c r="C122" s="10"/>
      <c r="D122" s="32">
        <v>160.46</v>
      </c>
      <c r="E122" s="32">
        <v>163.69999999999999</v>
      </c>
      <c r="F122" s="5">
        <f t="shared" si="4"/>
        <v>3.2399999999999807</v>
      </c>
      <c r="G122" s="33"/>
      <c r="H122" s="5"/>
      <c r="I122" s="5"/>
      <c r="J122" s="7">
        <f t="shared" si="3"/>
        <v>12.05223652173906</v>
      </c>
    </row>
    <row r="123" spans="1:10" x14ac:dyDescent="0.3">
      <c r="A123" s="68" t="s">
        <v>71</v>
      </c>
      <c r="B123" s="32"/>
      <c r="C123" s="10"/>
      <c r="D123" s="32">
        <v>428.01</v>
      </c>
      <c r="E123" s="32">
        <v>429.01</v>
      </c>
      <c r="F123" s="5">
        <f t="shared" si="4"/>
        <v>1</v>
      </c>
      <c r="G123" s="33"/>
      <c r="H123" s="5"/>
      <c r="I123" s="5"/>
      <c r="J123" s="7">
        <f t="shared" si="3"/>
        <v>3.7198260869565218</v>
      </c>
    </row>
    <row r="124" spans="1:10" x14ac:dyDescent="0.3">
      <c r="A124" s="68" t="s">
        <v>130</v>
      </c>
      <c r="B124" s="32"/>
      <c r="C124" s="10"/>
      <c r="D124" s="32">
        <v>259.13</v>
      </c>
      <c r="E124" s="32">
        <v>261.99</v>
      </c>
      <c r="F124" s="5">
        <f t="shared" si="4"/>
        <v>2.8600000000000136</v>
      </c>
      <c r="G124" s="33"/>
      <c r="H124" s="5"/>
      <c r="I124" s="5"/>
      <c r="J124" s="7">
        <f t="shared" si="3"/>
        <v>10.638702608695704</v>
      </c>
    </row>
    <row r="125" spans="1:10" x14ac:dyDescent="0.3">
      <c r="A125" s="68" t="s">
        <v>131</v>
      </c>
      <c r="B125" s="32"/>
      <c r="C125" s="10"/>
      <c r="D125" s="32">
        <v>159.74</v>
      </c>
      <c r="E125" s="32">
        <v>164.58</v>
      </c>
      <c r="F125" s="5">
        <f t="shared" si="4"/>
        <v>4.8400000000000034</v>
      </c>
      <c r="G125" s="33"/>
      <c r="H125" s="5"/>
      <c r="I125" s="5"/>
      <c r="J125" s="7">
        <f t="shared" si="3"/>
        <v>18.003958260869577</v>
      </c>
    </row>
    <row r="126" spans="1:10" x14ac:dyDescent="0.3">
      <c r="A126" s="68" t="s">
        <v>72</v>
      </c>
      <c r="B126" s="32"/>
      <c r="C126" s="10"/>
      <c r="D126" s="32">
        <v>198.51</v>
      </c>
      <c r="E126" s="32">
        <v>206.72</v>
      </c>
      <c r="F126" s="5">
        <f t="shared" si="4"/>
        <v>8.210000000000008</v>
      </c>
      <c r="G126" s="33"/>
      <c r="H126" s="5"/>
      <c r="I126" s="5"/>
      <c r="J126" s="7">
        <f t="shared" si="3"/>
        <v>30.539772173913075</v>
      </c>
    </row>
    <row r="127" spans="1:10" x14ac:dyDescent="0.3">
      <c r="A127" s="68" t="s">
        <v>73</v>
      </c>
      <c r="B127" s="32"/>
      <c r="C127" s="10"/>
      <c r="D127" s="32">
        <v>843.95</v>
      </c>
      <c r="E127" s="32">
        <v>856.87</v>
      </c>
      <c r="F127" s="5">
        <f t="shared" si="4"/>
        <v>12.919999999999959</v>
      </c>
      <c r="G127" s="33"/>
      <c r="H127" s="5"/>
      <c r="I127" s="5"/>
      <c r="J127" s="7">
        <f t="shared" si="3"/>
        <v>48.06015304347811</v>
      </c>
    </row>
    <row r="128" spans="1:10" x14ac:dyDescent="0.3">
      <c r="A128" s="68" t="s">
        <v>74</v>
      </c>
      <c r="B128" s="32"/>
      <c r="C128" s="10"/>
      <c r="D128" s="32">
        <v>474.51</v>
      </c>
      <c r="E128" s="32">
        <v>480.25</v>
      </c>
      <c r="F128" s="5">
        <f t="shared" si="4"/>
        <v>5.7400000000000091</v>
      </c>
      <c r="G128" s="33"/>
      <c r="H128" s="5"/>
      <c r="I128" s="5"/>
      <c r="J128" s="7">
        <f t="shared" si="3"/>
        <v>21.351801739130469</v>
      </c>
    </row>
    <row r="129" spans="1:10" x14ac:dyDescent="0.3">
      <c r="A129" s="68" t="s">
        <v>132</v>
      </c>
      <c r="B129" s="32"/>
      <c r="C129" s="10"/>
      <c r="D129" s="32">
        <v>147.76</v>
      </c>
      <c r="E129" s="32">
        <v>154.72</v>
      </c>
      <c r="F129" s="5">
        <f t="shared" si="4"/>
        <v>6.960000000000008</v>
      </c>
      <c r="G129" s="33"/>
      <c r="H129" s="5"/>
      <c r="I129" s="5"/>
      <c r="J129" s="7">
        <f t="shared" si="3"/>
        <v>25.889989565217423</v>
      </c>
    </row>
    <row r="130" spans="1:10" x14ac:dyDescent="0.3">
      <c r="A130" s="68" t="s">
        <v>133</v>
      </c>
      <c r="B130" s="32"/>
      <c r="C130" s="10"/>
      <c r="D130" s="32">
        <v>227.28</v>
      </c>
      <c r="E130" s="32">
        <v>230.67</v>
      </c>
      <c r="F130" s="5">
        <f t="shared" si="4"/>
        <v>3.3899999999999864</v>
      </c>
      <c r="G130" s="33"/>
      <c r="H130" s="5"/>
      <c r="I130" s="5"/>
      <c r="J130" s="7">
        <f t="shared" si="3"/>
        <v>12.610210434782559</v>
      </c>
    </row>
    <row r="131" spans="1:10" x14ac:dyDescent="0.3">
      <c r="A131" s="68" t="s">
        <v>75</v>
      </c>
      <c r="B131" s="32"/>
      <c r="C131" s="10"/>
      <c r="D131" s="32">
        <v>347.18</v>
      </c>
      <c r="E131" s="32">
        <v>354.47</v>
      </c>
      <c r="F131" s="5">
        <f t="shared" si="4"/>
        <v>7.2900000000000205</v>
      </c>
      <c r="G131" s="33"/>
      <c r="H131" s="5"/>
      <c r="I131" s="5"/>
      <c r="J131" s="7">
        <f t="shared" si="3"/>
        <v>27.117532173913119</v>
      </c>
    </row>
    <row r="132" spans="1:10" x14ac:dyDescent="0.3">
      <c r="A132" s="68" t="s">
        <v>134</v>
      </c>
      <c r="B132" s="32"/>
      <c r="C132" s="10"/>
      <c r="D132" s="32">
        <v>414.98</v>
      </c>
      <c r="E132" s="32">
        <v>422.27</v>
      </c>
      <c r="F132" s="5">
        <f t="shared" si="4"/>
        <v>7.2899999999999636</v>
      </c>
      <c r="G132" s="33"/>
      <c r="H132" s="5"/>
      <c r="I132" s="5"/>
      <c r="J132" s="7">
        <f t="shared" si="3"/>
        <v>27.11753217391291</v>
      </c>
    </row>
    <row r="133" spans="1:10" x14ac:dyDescent="0.3">
      <c r="A133" s="68" t="s">
        <v>135</v>
      </c>
      <c r="B133" s="32"/>
      <c r="C133" s="10"/>
      <c r="D133" s="32">
        <v>331.4</v>
      </c>
      <c r="E133" s="32">
        <v>333.17</v>
      </c>
      <c r="F133" s="5">
        <f t="shared" si="4"/>
        <v>1.7700000000000387</v>
      </c>
      <c r="G133" s="33"/>
      <c r="H133" s="5"/>
      <c r="I133" s="5"/>
      <c r="J133" s="7">
        <f t="shared" si="3"/>
        <v>6.584092173913187</v>
      </c>
    </row>
    <row r="134" spans="1:10" x14ac:dyDescent="0.3">
      <c r="A134" s="68" t="s">
        <v>76</v>
      </c>
      <c r="B134" s="32"/>
      <c r="C134" s="10"/>
      <c r="D134" s="32">
        <v>111.3</v>
      </c>
      <c r="E134" s="32">
        <v>112.94</v>
      </c>
      <c r="F134" s="5">
        <f t="shared" si="4"/>
        <v>1.6400000000000006</v>
      </c>
      <c r="G134" s="33"/>
      <c r="H134" s="5"/>
      <c r="I134" s="5"/>
      <c r="J134" s="7">
        <f t="shared" si="3"/>
        <v>6.1005147826086983</v>
      </c>
    </row>
    <row r="135" spans="1:10" x14ac:dyDescent="0.3">
      <c r="A135" s="68" t="s">
        <v>136</v>
      </c>
      <c r="B135" s="32"/>
      <c r="C135" s="10"/>
      <c r="D135" s="32">
        <v>692.58</v>
      </c>
      <c r="E135" s="32">
        <v>702.82</v>
      </c>
      <c r="F135" s="5">
        <f t="shared" si="4"/>
        <v>10.240000000000009</v>
      </c>
      <c r="G135" s="33"/>
      <c r="H135" s="5"/>
      <c r="I135" s="5"/>
      <c r="J135" s="7">
        <f t="shared" si="3"/>
        <v>38.091019130434816</v>
      </c>
    </row>
    <row r="136" spans="1:10" x14ac:dyDescent="0.3">
      <c r="A136" s="68" t="s">
        <v>137</v>
      </c>
      <c r="B136" s="32"/>
      <c r="C136" s="10"/>
      <c r="D136" s="32">
        <v>241.95</v>
      </c>
      <c r="E136" s="32">
        <v>241.95</v>
      </c>
      <c r="F136" s="5">
        <f t="shared" si="4"/>
        <v>0</v>
      </c>
      <c r="G136" s="33"/>
      <c r="H136" s="5"/>
      <c r="I136" s="5"/>
      <c r="J136" s="7">
        <f t="shared" si="3"/>
        <v>0</v>
      </c>
    </row>
    <row r="137" spans="1:10" x14ac:dyDescent="0.3">
      <c r="A137" s="68" t="s">
        <v>77</v>
      </c>
      <c r="B137" s="32"/>
      <c r="C137" s="10"/>
      <c r="D137" s="32">
        <v>407.11</v>
      </c>
      <c r="E137" s="32">
        <v>410.26</v>
      </c>
      <c r="F137" s="5">
        <f t="shared" si="4"/>
        <v>3.1499999999999773</v>
      </c>
      <c r="G137" s="33"/>
      <c r="H137" s="5"/>
      <c r="I137" s="5"/>
      <c r="J137" s="7">
        <f t="shared" si="3"/>
        <v>11.717452173912958</v>
      </c>
    </row>
    <row r="138" spans="1:10" x14ac:dyDescent="0.3">
      <c r="A138" s="68" t="s">
        <v>138</v>
      </c>
      <c r="B138" s="32"/>
      <c r="C138" s="10"/>
      <c r="D138" s="32">
        <v>597.66999999999996</v>
      </c>
      <c r="E138" s="32">
        <v>606.88</v>
      </c>
      <c r="F138" s="5">
        <f t="shared" si="4"/>
        <v>9.2100000000000364</v>
      </c>
      <c r="G138" s="33"/>
      <c r="H138" s="5"/>
      <c r="I138" s="5"/>
      <c r="J138" s="7">
        <f t="shared" si="3"/>
        <v>34.259598260869701</v>
      </c>
    </row>
    <row r="139" spans="1:10" x14ac:dyDescent="0.3">
      <c r="A139" s="68" t="s">
        <v>78</v>
      </c>
      <c r="B139" s="32"/>
      <c r="C139" s="10"/>
      <c r="D139" s="32">
        <v>774.06</v>
      </c>
      <c r="E139" s="32">
        <v>787.19</v>
      </c>
      <c r="F139" s="5">
        <f t="shared" si="4"/>
        <v>13.130000000000109</v>
      </c>
      <c r="G139" s="33"/>
      <c r="H139" s="5"/>
      <c r="I139" s="5"/>
      <c r="J139" s="7">
        <f t="shared" si="3"/>
        <v>48.841316521739536</v>
      </c>
    </row>
    <row r="140" spans="1:10" x14ac:dyDescent="0.3">
      <c r="A140" s="68" t="s">
        <v>79</v>
      </c>
      <c r="B140" s="32"/>
      <c r="C140" s="10"/>
      <c r="D140" s="32">
        <v>293.58999999999997</v>
      </c>
      <c r="E140" s="32">
        <v>310.25</v>
      </c>
      <c r="F140" s="5">
        <f t="shared" si="4"/>
        <v>16.660000000000025</v>
      </c>
      <c r="G140" s="33"/>
      <c r="H140" s="5"/>
      <c r="I140" s="5"/>
      <c r="J140" s="7">
        <f t="shared" si="3"/>
        <v>61.972302608695749</v>
      </c>
    </row>
    <row r="141" spans="1:10" x14ac:dyDescent="0.3">
      <c r="A141" s="68" t="s">
        <v>80</v>
      </c>
      <c r="B141" s="32"/>
      <c r="C141" s="10"/>
      <c r="D141" s="32">
        <v>344.12</v>
      </c>
      <c r="E141" s="32">
        <v>348.04</v>
      </c>
      <c r="F141" s="5">
        <f t="shared" si="4"/>
        <v>3.9200000000000159</v>
      </c>
      <c r="G141" s="33"/>
      <c r="H141" s="5"/>
      <c r="I141" s="5"/>
      <c r="J141" s="7">
        <f t="shared" si="3"/>
        <v>14.581718260869625</v>
      </c>
    </row>
    <row r="142" spans="1:10" x14ac:dyDescent="0.3">
      <c r="A142" s="68" t="s">
        <v>81</v>
      </c>
      <c r="B142" s="32"/>
      <c r="C142" s="10"/>
      <c r="D142" s="32">
        <v>230.71</v>
      </c>
      <c r="E142" s="32">
        <v>231.71</v>
      </c>
      <c r="F142" s="5">
        <f t="shared" si="4"/>
        <v>1</v>
      </c>
      <c r="G142" s="33"/>
      <c r="H142" s="5"/>
      <c r="I142" s="5"/>
      <c r="J142" s="7">
        <f t="shared" si="3"/>
        <v>3.7198260869565218</v>
      </c>
    </row>
    <row r="143" spans="1:10" x14ac:dyDescent="0.3">
      <c r="A143" s="68" t="s">
        <v>139</v>
      </c>
      <c r="B143" s="32"/>
      <c r="C143" s="10"/>
      <c r="D143" s="32">
        <v>479.35</v>
      </c>
      <c r="E143" s="32">
        <v>488.49</v>
      </c>
      <c r="F143" s="5">
        <f t="shared" si="4"/>
        <v>9.1399999999999864</v>
      </c>
      <c r="G143" s="33"/>
      <c r="H143" s="5"/>
      <c r="I143" s="5"/>
      <c r="J143" s="7">
        <f t="shared" si="3"/>
        <v>33.999210434782562</v>
      </c>
    </row>
    <row r="144" spans="1:10" x14ac:dyDescent="0.3">
      <c r="A144" s="68" t="s">
        <v>82</v>
      </c>
      <c r="B144" s="32"/>
      <c r="C144" s="10"/>
      <c r="D144" s="32">
        <v>364.7</v>
      </c>
      <c r="E144" s="32">
        <v>367.3</v>
      </c>
      <c r="F144" s="5">
        <f t="shared" si="4"/>
        <v>2.6000000000000227</v>
      </c>
      <c r="G144" s="33"/>
      <c r="H144" s="5"/>
      <c r="I144" s="5"/>
      <c r="J144" s="7">
        <f t="shared" si="3"/>
        <v>9.6715478260870409</v>
      </c>
    </row>
    <row r="145" spans="1:13" x14ac:dyDescent="0.3">
      <c r="A145" s="68" t="s">
        <v>140</v>
      </c>
      <c r="B145" s="32"/>
      <c r="C145" s="10"/>
      <c r="D145" s="32">
        <v>221.3</v>
      </c>
      <c r="E145" s="32">
        <v>221.3</v>
      </c>
      <c r="F145" s="5">
        <f t="shared" si="4"/>
        <v>0</v>
      </c>
      <c r="G145" s="33"/>
      <c r="H145" s="5"/>
      <c r="I145" s="5"/>
      <c r="J145" s="7">
        <f t="shared" si="3"/>
        <v>0</v>
      </c>
    </row>
    <row r="146" spans="1:13" x14ac:dyDescent="0.3">
      <c r="A146" s="68" t="s">
        <v>141</v>
      </c>
      <c r="B146" s="32"/>
      <c r="C146" s="10"/>
      <c r="D146" s="32">
        <v>213.33</v>
      </c>
      <c r="E146" s="32">
        <v>215.73</v>
      </c>
      <c r="F146" s="5">
        <f t="shared" si="4"/>
        <v>2.3999999999999773</v>
      </c>
      <c r="G146" s="33"/>
      <c r="H146" s="5"/>
      <c r="I146" s="5"/>
      <c r="J146" s="7">
        <f t="shared" si="3"/>
        <v>8.9275826086955679</v>
      </c>
    </row>
    <row r="147" spans="1:13" x14ac:dyDescent="0.3">
      <c r="A147" s="68" t="s">
        <v>142</v>
      </c>
      <c r="B147" s="32"/>
      <c r="C147" s="10"/>
      <c r="D147" s="32">
        <v>789.53</v>
      </c>
      <c r="E147" s="32">
        <v>800.27</v>
      </c>
      <c r="F147" s="5">
        <f t="shared" si="4"/>
        <v>10.740000000000009</v>
      </c>
      <c r="G147" s="33"/>
      <c r="H147" s="5"/>
      <c r="I147" s="5"/>
      <c r="J147" s="7">
        <f t="shared" si="3"/>
        <v>39.950932173913081</v>
      </c>
    </row>
    <row r="148" spans="1:13" x14ac:dyDescent="0.3">
      <c r="A148" s="68" t="s">
        <v>143</v>
      </c>
      <c r="B148" s="32"/>
      <c r="C148" s="10"/>
      <c r="D148" s="32">
        <v>360.55</v>
      </c>
      <c r="E148" s="32">
        <v>363.75</v>
      </c>
      <c r="F148" s="5">
        <f t="shared" si="4"/>
        <v>3.1999999999999886</v>
      </c>
      <c r="G148" s="33"/>
      <c r="H148" s="5"/>
      <c r="I148" s="5"/>
      <c r="J148" s="7">
        <f t="shared" ref="J148:J152" si="5">+F148*H$5</f>
        <v>11.903443478260828</v>
      </c>
    </row>
    <row r="149" spans="1:13" x14ac:dyDescent="0.3">
      <c r="A149" s="68" t="s">
        <v>83</v>
      </c>
      <c r="B149" s="32"/>
      <c r="C149" s="10"/>
      <c r="D149" s="32">
        <v>321.47000000000003</v>
      </c>
      <c r="E149" s="32">
        <v>325.43</v>
      </c>
      <c r="F149" s="5">
        <f t="shared" si="4"/>
        <v>3.9599999999999795</v>
      </c>
      <c r="G149" s="33"/>
      <c r="H149" s="5"/>
      <c r="I149" s="5"/>
      <c r="J149" s="7">
        <f t="shared" si="5"/>
        <v>14.73051130434775</v>
      </c>
    </row>
    <row r="150" spans="1:13" x14ac:dyDescent="0.3">
      <c r="A150" s="68" t="s">
        <v>144</v>
      </c>
      <c r="B150" s="32"/>
      <c r="C150" s="10"/>
      <c r="D150" s="32">
        <v>1706.02</v>
      </c>
      <c r="E150" s="32">
        <v>1733.01</v>
      </c>
      <c r="F150" s="5">
        <f t="shared" si="4"/>
        <v>26.990000000000009</v>
      </c>
      <c r="G150" s="33"/>
      <c r="H150" s="5"/>
      <c r="I150" s="5"/>
      <c r="J150" s="7">
        <f t="shared" si="5"/>
        <v>100.39810608695656</v>
      </c>
    </row>
    <row r="151" spans="1:13" x14ac:dyDescent="0.3">
      <c r="A151" s="68" t="s">
        <v>145</v>
      </c>
      <c r="B151" s="32"/>
      <c r="C151" s="10"/>
      <c r="D151" s="32">
        <v>874.12</v>
      </c>
      <c r="E151" s="32">
        <v>884.97</v>
      </c>
      <c r="F151" s="5">
        <f t="shared" si="4"/>
        <v>10.850000000000023</v>
      </c>
      <c r="G151" s="33"/>
      <c r="H151" s="5"/>
      <c r="I151" s="5"/>
      <c r="J151" s="7">
        <f t="shared" si="5"/>
        <v>40.36011304347835</v>
      </c>
    </row>
    <row r="152" spans="1:13" x14ac:dyDescent="0.3">
      <c r="A152" s="158" t="s">
        <v>331</v>
      </c>
      <c r="B152" s="159"/>
      <c r="C152" s="10"/>
      <c r="D152" s="32">
        <v>97.81</v>
      </c>
      <c r="E152" s="32">
        <v>98.95</v>
      </c>
      <c r="F152" s="5">
        <f t="shared" si="4"/>
        <v>1.1400000000000006</v>
      </c>
      <c r="G152" s="33"/>
      <c r="H152" s="5"/>
      <c r="I152" s="5"/>
      <c r="J152" s="7">
        <f t="shared" si="5"/>
        <v>4.2406017391304367</v>
      </c>
    </row>
    <row r="153" spans="1:13" x14ac:dyDescent="0.3">
      <c r="A153" s="17"/>
      <c r="B153" s="139" t="s">
        <v>5</v>
      </c>
      <c r="C153" s="36"/>
      <c r="D153" s="32"/>
      <c r="E153" s="32"/>
      <c r="F153" s="144"/>
      <c r="G153" s="70"/>
      <c r="H153" s="70"/>
      <c r="I153" s="70"/>
      <c r="J153" s="7">
        <f>SUM(J14:J152)</f>
        <v>2428.8333704347842</v>
      </c>
      <c r="K153" s="56">
        <f>SUM(J83:J151)</f>
        <v>1844.4013686956557</v>
      </c>
    </row>
    <row r="154" spans="1:13" x14ac:dyDescent="0.3">
      <c r="A154" s="71"/>
      <c r="B154" s="136"/>
      <c r="D154" s="136"/>
      <c r="E154" s="136"/>
      <c r="F154" s="58"/>
      <c r="G154" s="72"/>
      <c r="H154" s="72"/>
      <c r="I154" s="72"/>
      <c r="J154" s="91">
        <f>SUM(J14:J151)</f>
        <v>2424.5927686956538</v>
      </c>
      <c r="K154" s="91">
        <f>SUM(K14:K153)</f>
        <v>2424.5927686956552</v>
      </c>
      <c r="M154">
        <v>2566</v>
      </c>
    </row>
    <row r="155" spans="1:13" x14ac:dyDescent="0.3">
      <c r="A155" s="73"/>
      <c r="B155" s="74"/>
      <c r="C155" s="74"/>
      <c r="D155" s="74"/>
      <c r="E155" s="74"/>
      <c r="F155" s="74"/>
      <c r="G155" s="74"/>
      <c r="H155" s="74"/>
      <c r="I155" s="74"/>
      <c r="J155" s="74"/>
    </row>
    <row r="156" spans="1:13" x14ac:dyDescent="0.3">
      <c r="A156" s="73" t="s">
        <v>7</v>
      </c>
    </row>
    <row r="157" spans="1:13" x14ac:dyDescent="0.3">
      <c r="A157" s="73" t="s">
        <v>84</v>
      </c>
      <c r="G157" s="74" t="s">
        <v>335</v>
      </c>
    </row>
  </sheetData>
  <mergeCells count="22">
    <mergeCell ref="B26:C26"/>
    <mergeCell ref="F7:G7"/>
    <mergeCell ref="B13:C13"/>
    <mergeCell ref="G14:G20"/>
    <mergeCell ref="B18:C18"/>
    <mergeCell ref="D18:D21"/>
    <mergeCell ref="E18:E21"/>
    <mergeCell ref="F18:F21"/>
    <mergeCell ref="B19:C19"/>
    <mergeCell ref="B20:C20"/>
    <mergeCell ref="B21:C21"/>
    <mergeCell ref="B22:C22"/>
    <mergeCell ref="B23:C23"/>
    <mergeCell ref="B24:C24"/>
    <mergeCell ref="B25:C25"/>
    <mergeCell ref="I27:I31"/>
    <mergeCell ref="B27:C31"/>
    <mergeCell ref="D27:D31"/>
    <mergeCell ref="E27:E31"/>
    <mergeCell ref="F27:F31"/>
    <mergeCell ref="G27:G31"/>
    <mergeCell ref="H27:H31"/>
  </mergeCells>
  <pageMargins left="0.28000000000000003" right="0.24" top="0.57999999999999996" bottom="0.74803149606299213" header="0.31496062992125984" footer="0.31496062992125984"/>
  <pageSetup paperSize="9" scale="85" orientation="portrait" horizontalDpi="0" verticalDpi="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7"/>
  <sheetViews>
    <sheetView topLeftCell="A104" workbookViewId="0">
      <selection activeCell="F137" sqref="F137"/>
    </sheetView>
  </sheetViews>
  <sheetFormatPr baseColWidth="10" defaultRowHeight="14.4" x14ac:dyDescent="0.3"/>
  <cols>
    <col min="2" max="2" width="23.109375" customWidth="1"/>
    <col min="3" max="3" width="6.44140625" customWidth="1"/>
    <col min="5" max="5" width="14.6640625" customWidth="1"/>
    <col min="6" max="6" width="12.33203125" customWidth="1"/>
    <col min="9" max="9" width="1.33203125" customWidth="1"/>
    <col min="10" max="10" width="13.5546875" customWidth="1"/>
  </cols>
  <sheetData>
    <row r="1" spans="1:10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449.2</v>
      </c>
      <c r="G2" s="10">
        <v>31</v>
      </c>
      <c r="H2" s="10">
        <f>+F2/G2</f>
        <v>14.490322580645161</v>
      </c>
    </row>
    <row r="3" spans="1:10" x14ac:dyDescent="0.3">
      <c r="D3" s="122" t="s">
        <v>192</v>
      </c>
      <c r="E3" s="122">
        <v>16498</v>
      </c>
      <c r="F3" s="155">
        <v>12.8</v>
      </c>
      <c r="G3" s="10">
        <v>4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 t="s">
        <v>322</v>
      </c>
      <c r="F4" s="10">
        <v>1918.5</v>
      </c>
      <c r="G4" s="10">
        <v>513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51" t="s">
        <v>220</v>
      </c>
      <c r="F5" s="122">
        <f>+F4+F3</f>
        <v>1931.3</v>
      </c>
      <c r="G5" s="122">
        <f>+G4+G3</f>
        <v>517</v>
      </c>
      <c r="H5" s="10">
        <f>+F5/G5</f>
        <v>3.7355899419729206</v>
      </c>
    </row>
    <row r="6" spans="1:10" x14ac:dyDescent="0.3">
      <c r="A6" s="15" t="s">
        <v>336</v>
      </c>
      <c r="B6" s="15"/>
      <c r="C6" s="15"/>
      <c r="D6" s="15"/>
      <c r="E6" s="15"/>
      <c r="F6" s="15">
        <f>+F2+F3+F4</f>
        <v>2380.5</v>
      </c>
      <c r="G6" s="15">
        <f>+G2+G3+G4</f>
        <v>548</v>
      </c>
      <c r="J6" s="138" t="s">
        <v>189</v>
      </c>
    </row>
    <row r="7" spans="1:10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14.490322580645161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3.7355899419729206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4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7" t="s">
        <v>212</v>
      </c>
      <c r="D14" s="97">
        <v>1.84</v>
      </c>
      <c r="E14" s="97">
        <v>1.84</v>
      </c>
      <c r="F14" s="98">
        <f>+E14-D14</f>
        <v>0</v>
      </c>
      <c r="G14" s="236">
        <f>+F18*H2</f>
        <v>34.921677419354374</v>
      </c>
      <c r="H14" s="98"/>
      <c r="I14" s="98"/>
      <c r="J14" s="99">
        <v>5</v>
      </c>
    </row>
    <row r="15" spans="1:10" ht="15.6" thickTop="1" thickBot="1" x14ac:dyDescent="0.35">
      <c r="A15" s="104" t="s">
        <v>9</v>
      </c>
      <c r="B15" s="146" t="s">
        <v>214</v>
      </c>
      <c r="C15" s="157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10</v>
      </c>
    </row>
    <row r="16" spans="1:10" ht="15.6" thickTop="1" thickBot="1" x14ac:dyDescent="0.35">
      <c r="A16" s="104" t="s">
        <v>13</v>
      </c>
      <c r="B16" s="146" t="s">
        <v>214</v>
      </c>
      <c r="C16" s="157" t="s">
        <v>212</v>
      </c>
      <c r="D16" s="100">
        <v>0.8</v>
      </c>
      <c r="E16" s="100">
        <v>0.8</v>
      </c>
      <c r="F16" s="98">
        <f>+E16-D16</f>
        <v>0</v>
      </c>
      <c r="G16" s="221"/>
      <c r="H16" s="99">
        <f>+F16*H$2</f>
        <v>0</v>
      </c>
      <c r="I16" s="101"/>
      <c r="J16" s="99">
        <v>10</v>
      </c>
    </row>
    <row r="17" spans="1:12" ht="15.6" thickTop="1" thickBot="1" x14ac:dyDescent="0.35">
      <c r="A17" s="104" t="s">
        <v>89</v>
      </c>
      <c r="B17" s="146" t="s">
        <v>215</v>
      </c>
      <c r="C17" s="157" t="s">
        <v>212</v>
      </c>
      <c r="D17" s="100">
        <v>0.67</v>
      </c>
      <c r="E17" s="100">
        <v>4.0199999999999996</v>
      </c>
      <c r="F17" s="101">
        <f>+E17-D17</f>
        <v>3.3499999999999996</v>
      </c>
      <c r="G17" s="221"/>
      <c r="H17" s="99">
        <f>+F17*H$2</f>
        <v>48.542580645161287</v>
      </c>
      <c r="I17" s="101"/>
      <c r="J17" s="99">
        <v>49</v>
      </c>
    </row>
    <row r="18" spans="1:12" ht="15.6" thickTop="1" thickBot="1" x14ac:dyDescent="0.35">
      <c r="A18" s="103" t="s">
        <v>86</v>
      </c>
      <c r="B18" s="209" t="s">
        <v>212</v>
      </c>
      <c r="C18" s="210"/>
      <c r="D18" s="220">
        <v>299.04000000000002</v>
      </c>
      <c r="E18" s="220">
        <v>301.45</v>
      </c>
      <c r="F18" s="220">
        <f>+E18-D18</f>
        <v>2.4099999999999682</v>
      </c>
      <c r="G18" s="221"/>
      <c r="H18" s="102"/>
      <c r="I18" s="102"/>
      <c r="J18" s="99">
        <v>10</v>
      </c>
    </row>
    <row r="19" spans="1:12" ht="15.6" thickTop="1" thickBot="1" x14ac:dyDescent="0.35">
      <c r="A19" s="104" t="s">
        <v>11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10</v>
      </c>
    </row>
    <row r="20" spans="1:12" ht="15.6" thickTop="1" thickBot="1" x14ac:dyDescent="0.35">
      <c r="A20" s="104" t="s">
        <v>12</v>
      </c>
      <c r="B20" s="202" t="s">
        <v>212</v>
      </c>
      <c r="C20" s="203"/>
      <c r="D20" s="221"/>
      <c r="E20" s="221"/>
      <c r="F20" s="221"/>
      <c r="G20" s="221"/>
      <c r="H20" s="102"/>
      <c r="I20" s="102"/>
      <c r="J20" s="99">
        <v>10</v>
      </c>
    </row>
    <row r="21" spans="1:12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5</v>
      </c>
    </row>
    <row r="22" spans="1:12" ht="15.6" thickTop="1" thickBot="1" x14ac:dyDescent="0.35">
      <c r="A22" s="92" t="s">
        <v>87</v>
      </c>
      <c r="B22" s="204" t="s">
        <v>210</v>
      </c>
      <c r="C22" s="205"/>
      <c r="D22" s="94">
        <v>35.42</v>
      </c>
      <c r="E22" s="94">
        <v>36.57</v>
      </c>
      <c r="F22" s="98">
        <f t="shared" ref="F22:F27" si="0">+E22-D22</f>
        <v>1.1499999999999986</v>
      </c>
      <c r="G22" s="95">
        <f>+F22*H2</f>
        <v>16.663870967741914</v>
      </c>
      <c r="H22" s="95"/>
      <c r="I22" s="95"/>
      <c r="J22" s="99">
        <v>18</v>
      </c>
    </row>
    <row r="23" spans="1:12" ht="15.6" thickTop="1" thickBot="1" x14ac:dyDescent="0.35">
      <c r="A23" s="92" t="s">
        <v>88</v>
      </c>
      <c r="B23" s="206" t="s">
        <v>210</v>
      </c>
      <c r="C23" s="207"/>
      <c r="D23" s="94">
        <v>84.85</v>
      </c>
      <c r="E23" s="94">
        <v>85.13</v>
      </c>
      <c r="F23" s="98">
        <f t="shared" si="0"/>
        <v>0.28000000000000114</v>
      </c>
      <c r="G23" s="95">
        <f>+F23*H2</f>
        <v>4.0572903225806618</v>
      </c>
      <c r="H23" s="95"/>
      <c r="I23" s="95"/>
      <c r="J23" s="99">
        <v>5</v>
      </c>
    </row>
    <row r="24" spans="1:12" ht="15.6" thickTop="1" thickBot="1" x14ac:dyDescent="0.35">
      <c r="A24" s="93" t="s">
        <v>10</v>
      </c>
      <c r="B24" s="206" t="s">
        <v>210</v>
      </c>
      <c r="C24" s="207"/>
      <c r="D24" s="94">
        <v>28.31</v>
      </c>
      <c r="E24" s="94">
        <v>29.52</v>
      </c>
      <c r="F24" s="98">
        <f t="shared" si="0"/>
        <v>1.2100000000000009</v>
      </c>
      <c r="G24" s="95">
        <f>+F24*H2</f>
        <v>17.533290322580658</v>
      </c>
      <c r="H24" s="95"/>
      <c r="I24" s="95"/>
      <c r="J24" s="99">
        <v>18</v>
      </c>
    </row>
    <row r="25" spans="1:12" ht="15.6" thickTop="1" thickBot="1" x14ac:dyDescent="0.35">
      <c r="A25" s="93" t="s">
        <v>149</v>
      </c>
      <c r="B25" s="206" t="s">
        <v>210</v>
      </c>
      <c r="C25" s="207"/>
      <c r="D25" s="94">
        <v>160.72999999999999</v>
      </c>
      <c r="E25" s="94">
        <v>164.68</v>
      </c>
      <c r="F25" s="98">
        <f t="shared" si="0"/>
        <v>3.9500000000000171</v>
      </c>
      <c r="G25" s="95">
        <f>+F25*H2</f>
        <v>57.236774193548634</v>
      </c>
      <c r="H25" s="95"/>
      <c r="I25" s="95"/>
      <c r="J25" s="99">
        <v>60</v>
      </c>
    </row>
    <row r="26" spans="1:12" ht="15.6" thickTop="1" thickBot="1" x14ac:dyDescent="0.35">
      <c r="A26" s="93" t="s">
        <v>16</v>
      </c>
      <c r="B26" s="206" t="s">
        <v>210</v>
      </c>
      <c r="C26" s="207"/>
      <c r="D26" s="96">
        <v>70.42</v>
      </c>
      <c r="E26" s="96">
        <v>70.42</v>
      </c>
      <c r="F26" s="98">
        <f t="shared" si="0"/>
        <v>0</v>
      </c>
      <c r="G26" s="95">
        <f>+F26*H2</f>
        <v>0</v>
      </c>
      <c r="H26" s="96"/>
      <c r="I26" s="96"/>
      <c r="J26" s="99">
        <v>2</v>
      </c>
      <c r="L26">
        <v>27</v>
      </c>
    </row>
    <row r="27" spans="1:12" ht="15.6" thickTop="1" thickBot="1" x14ac:dyDescent="0.35">
      <c r="A27" s="67" t="s">
        <v>90</v>
      </c>
      <c r="B27" s="230" t="s">
        <v>211</v>
      </c>
      <c r="C27" s="231"/>
      <c r="D27" s="227">
        <v>286.68</v>
      </c>
      <c r="E27" s="227">
        <v>288.57</v>
      </c>
      <c r="F27" s="220">
        <f t="shared" si="0"/>
        <v>1.8899999999999864</v>
      </c>
      <c r="G27" s="223">
        <f>+F27*H2</f>
        <v>27.386709677419159</v>
      </c>
      <c r="H27" s="223"/>
      <c r="I27" s="223"/>
      <c r="J27" s="99">
        <v>5</v>
      </c>
    </row>
    <row r="28" spans="1:12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10</v>
      </c>
    </row>
    <row r="29" spans="1:12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10</v>
      </c>
    </row>
    <row r="30" spans="1:12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10</v>
      </c>
    </row>
    <row r="31" spans="1:12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3</v>
      </c>
    </row>
    <row r="32" spans="1:12" ht="15.6" thickTop="1" thickBot="1" x14ac:dyDescent="0.35">
      <c r="A32" s="66" t="s">
        <v>92</v>
      </c>
      <c r="B32" s="6"/>
      <c r="C32" s="6"/>
      <c r="D32" s="6">
        <v>112.17</v>
      </c>
      <c r="E32" s="6">
        <v>115.15</v>
      </c>
      <c r="F32" s="5">
        <f>+E32-D32</f>
        <v>2.980000000000004</v>
      </c>
      <c r="G32" s="5"/>
      <c r="H32" s="5"/>
      <c r="I32" s="5"/>
      <c r="J32" s="99">
        <f t="shared" ref="J32:J82" si="1">+F32*H$2</f>
        <v>43.181161290322635</v>
      </c>
    </row>
    <row r="33" spans="1:10" ht="15.6" thickTop="1" thickBot="1" x14ac:dyDescent="0.35">
      <c r="A33" s="66" t="s">
        <v>93</v>
      </c>
      <c r="B33" s="6"/>
      <c r="C33" s="6"/>
      <c r="D33" s="6">
        <v>48.15</v>
      </c>
      <c r="E33" s="6">
        <v>48.87</v>
      </c>
      <c r="F33" s="5">
        <f t="shared" ref="F33:F96" si="2">+E33-D33</f>
        <v>0.71999999999999886</v>
      </c>
      <c r="G33" s="5"/>
      <c r="H33" s="5"/>
      <c r="I33" s="5"/>
      <c r="J33" s="99">
        <f t="shared" si="1"/>
        <v>10.4330322580645</v>
      </c>
    </row>
    <row r="34" spans="1:10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0" ht="15.6" thickTop="1" thickBot="1" x14ac:dyDescent="0.35">
      <c r="A35" s="66" t="s">
        <v>95</v>
      </c>
      <c r="B35" s="32"/>
      <c r="C35" s="6"/>
      <c r="D35" s="32">
        <v>40.909999999999997</v>
      </c>
      <c r="E35" s="32">
        <v>42.1</v>
      </c>
      <c r="F35" s="5">
        <f t="shared" si="2"/>
        <v>1.1900000000000048</v>
      </c>
      <c r="G35" s="5"/>
      <c r="H35" s="5"/>
      <c r="I35" s="5"/>
      <c r="J35" s="99">
        <f t="shared" si="1"/>
        <v>17.243483870967811</v>
      </c>
    </row>
    <row r="36" spans="1:10" ht="15.6" thickTop="1" thickBot="1" x14ac:dyDescent="0.35">
      <c r="A36" s="66" t="s">
        <v>96</v>
      </c>
      <c r="B36" s="32"/>
      <c r="C36" s="6"/>
      <c r="D36" s="32">
        <v>10.95</v>
      </c>
      <c r="E36" s="32">
        <v>10.95</v>
      </c>
      <c r="F36" s="5">
        <f t="shared" si="2"/>
        <v>0</v>
      </c>
      <c r="G36" s="5"/>
      <c r="H36" s="5"/>
      <c r="I36" s="5"/>
      <c r="J36" s="99">
        <f t="shared" si="1"/>
        <v>0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36.94</v>
      </c>
      <c r="E38" s="32">
        <v>37.270000000000003</v>
      </c>
      <c r="F38" s="5">
        <f t="shared" si="2"/>
        <v>0.3300000000000054</v>
      </c>
      <c r="G38" s="5"/>
      <c r="H38" s="5"/>
      <c r="I38" s="5"/>
      <c r="J38" s="99">
        <f t="shared" si="1"/>
        <v>4.7818064516129812</v>
      </c>
    </row>
    <row r="39" spans="1:10" ht="15.6" thickTop="1" thickBot="1" x14ac:dyDescent="0.35">
      <c r="A39" s="66" t="s">
        <v>99</v>
      </c>
      <c r="B39" s="32"/>
      <c r="C39" s="6"/>
      <c r="D39" s="32">
        <v>51.85</v>
      </c>
      <c r="E39" s="32">
        <v>52.45</v>
      </c>
      <c r="F39" s="5">
        <f t="shared" si="2"/>
        <v>0.60000000000000142</v>
      </c>
      <c r="G39" s="5"/>
      <c r="H39" s="5"/>
      <c r="I39" s="5"/>
      <c r="J39" s="99">
        <f t="shared" si="1"/>
        <v>8.6941935483871173</v>
      </c>
    </row>
    <row r="40" spans="1:10" ht="15.6" thickTop="1" thickBot="1" x14ac:dyDescent="0.35">
      <c r="A40" s="66" t="s">
        <v>100</v>
      </c>
      <c r="B40" s="32"/>
      <c r="C40" s="6"/>
      <c r="D40" s="32">
        <v>15.55</v>
      </c>
      <c r="E40" s="32">
        <v>15.55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12.96</v>
      </c>
      <c r="E41" s="32">
        <v>14.49</v>
      </c>
      <c r="F41" s="5">
        <f t="shared" si="2"/>
        <v>1.5299999999999994</v>
      </c>
      <c r="G41" s="5"/>
      <c r="H41" s="5"/>
      <c r="I41" s="5"/>
      <c r="J41" s="99">
        <f t="shared" si="1"/>
        <v>22.170193548387086</v>
      </c>
    </row>
    <row r="42" spans="1:10" ht="15.6" thickTop="1" thickBot="1" x14ac:dyDescent="0.35">
      <c r="A42" s="66" t="s">
        <v>102</v>
      </c>
      <c r="B42" s="32"/>
      <c r="C42" s="6"/>
      <c r="D42" s="32">
        <v>5.0999999999999996</v>
      </c>
      <c r="E42" s="32">
        <v>5.19</v>
      </c>
      <c r="F42" s="5">
        <f t="shared" si="2"/>
        <v>9.0000000000000746E-2</v>
      </c>
      <c r="G42" s="5"/>
      <c r="H42" s="5"/>
      <c r="I42" s="5"/>
      <c r="J42" s="99">
        <f t="shared" si="1"/>
        <v>1.3041290322580754</v>
      </c>
    </row>
    <row r="43" spans="1:10" ht="15.6" thickTop="1" thickBot="1" x14ac:dyDescent="0.35">
      <c r="A43" s="66" t="s">
        <v>103</v>
      </c>
      <c r="B43" s="32"/>
      <c r="C43" s="6"/>
      <c r="D43" s="32">
        <v>37.56</v>
      </c>
      <c r="E43" s="32">
        <v>37.700000000000003</v>
      </c>
      <c r="F43" s="5">
        <f t="shared" si="2"/>
        <v>0.14000000000000057</v>
      </c>
      <c r="G43" s="5"/>
      <c r="H43" s="5"/>
      <c r="I43" s="5"/>
      <c r="J43" s="99">
        <f t="shared" si="1"/>
        <v>2.0286451612903309</v>
      </c>
    </row>
    <row r="44" spans="1:10" ht="15.6" thickTop="1" thickBot="1" x14ac:dyDescent="0.35">
      <c r="A44" s="66" t="s">
        <v>104</v>
      </c>
      <c r="B44" s="32"/>
      <c r="C44" s="10"/>
      <c r="D44" s="32">
        <v>61.36</v>
      </c>
      <c r="E44" s="32">
        <v>61.36</v>
      </c>
      <c r="F44" s="5">
        <f t="shared" si="2"/>
        <v>0</v>
      </c>
      <c r="G44" s="5"/>
      <c r="H44" s="5"/>
      <c r="I44" s="5"/>
      <c r="J44" s="99">
        <f t="shared" si="1"/>
        <v>0</v>
      </c>
    </row>
    <row r="45" spans="1:10" ht="15.6" thickTop="1" thickBot="1" x14ac:dyDescent="0.35">
      <c r="A45" s="66" t="s">
        <v>105</v>
      </c>
      <c r="B45" s="32"/>
      <c r="C45" s="10"/>
      <c r="D45" s="32">
        <v>184.22</v>
      </c>
      <c r="E45" s="32">
        <v>187.83</v>
      </c>
      <c r="F45" s="5">
        <f>+E45-D45</f>
        <v>3.6100000000000136</v>
      </c>
      <c r="G45" s="5"/>
      <c r="H45" s="5"/>
      <c r="I45" s="5"/>
      <c r="J45" s="99">
        <f t="shared" si="1"/>
        <v>52.310064516129231</v>
      </c>
    </row>
    <row r="46" spans="1:10" ht="15.6" thickTop="1" thickBot="1" x14ac:dyDescent="0.35">
      <c r="A46" s="66" t="s">
        <v>106</v>
      </c>
      <c r="B46" s="32"/>
      <c r="C46" s="10"/>
      <c r="D46" s="32">
        <v>104.96</v>
      </c>
      <c r="E46" s="32">
        <v>104.96</v>
      </c>
      <c r="F46" s="5">
        <f t="shared" si="2"/>
        <v>0</v>
      </c>
      <c r="G46" s="5"/>
      <c r="H46" s="5"/>
      <c r="I46" s="5"/>
      <c r="J46" s="99">
        <f t="shared" si="1"/>
        <v>0</v>
      </c>
    </row>
    <row r="47" spans="1:10" ht="15.6" thickTop="1" thickBot="1" x14ac:dyDescent="0.35">
      <c r="A47" s="66" t="s">
        <v>18</v>
      </c>
      <c r="B47" s="32"/>
      <c r="C47" s="10"/>
      <c r="D47" s="32">
        <v>3.24</v>
      </c>
      <c r="E47" s="32">
        <v>3.24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100.21</v>
      </c>
      <c r="E48" s="32">
        <v>100.42</v>
      </c>
      <c r="F48" s="5">
        <f t="shared" si="2"/>
        <v>0.21000000000000796</v>
      </c>
      <c r="G48" s="5"/>
      <c r="H48" s="5"/>
      <c r="I48" s="5"/>
      <c r="J48" s="99">
        <f t="shared" si="1"/>
        <v>3.0429677419355992</v>
      </c>
    </row>
    <row r="49" spans="1:10" ht="15.6" thickTop="1" thickBot="1" x14ac:dyDescent="0.35">
      <c r="A49" s="66" t="s">
        <v>107</v>
      </c>
      <c r="B49" s="32"/>
      <c r="C49" s="10"/>
      <c r="D49" s="32">
        <v>127.09</v>
      </c>
      <c r="E49" s="32">
        <v>128.76</v>
      </c>
      <c r="F49" s="5">
        <f t="shared" si="2"/>
        <v>1.6699999999999875</v>
      </c>
      <c r="G49" s="5"/>
      <c r="H49" s="5"/>
      <c r="I49" s="5"/>
      <c r="J49" s="99">
        <f t="shared" si="1"/>
        <v>24.198838709677236</v>
      </c>
    </row>
    <row r="50" spans="1:10" ht="15.6" thickTop="1" thickBot="1" x14ac:dyDescent="0.35">
      <c r="A50" s="66" t="s">
        <v>108</v>
      </c>
      <c r="B50" s="32"/>
      <c r="C50" s="10"/>
      <c r="D50" s="32">
        <v>20.16</v>
      </c>
      <c r="E50" s="32">
        <v>20.41</v>
      </c>
      <c r="F50" s="5">
        <f t="shared" si="2"/>
        <v>0.25</v>
      </c>
      <c r="G50" s="5"/>
      <c r="H50" s="5"/>
      <c r="I50" s="5"/>
      <c r="J50" s="99">
        <f t="shared" si="1"/>
        <v>3.6225806451612903</v>
      </c>
    </row>
    <row r="51" spans="1:10" ht="15.6" thickTop="1" thickBot="1" x14ac:dyDescent="0.35">
      <c r="A51" s="66" t="s">
        <v>20</v>
      </c>
      <c r="B51" s="32"/>
      <c r="C51" s="10"/>
      <c r="D51" s="32">
        <v>82.93</v>
      </c>
      <c r="E51" s="32">
        <v>83.97</v>
      </c>
      <c r="F51" s="5">
        <f t="shared" si="2"/>
        <v>1.039999999999992</v>
      </c>
      <c r="G51" s="5"/>
      <c r="H51" s="5"/>
      <c r="I51" s="5"/>
      <c r="J51" s="99">
        <f t="shared" si="1"/>
        <v>15.069935483870852</v>
      </c>
    </row>
    <row r="52" spans="1:10" ht="15.6" thickTop="1" thickBot="1" x14ac:dyDescent="0.35">
      <c r="A52" s="66" t="s">
        <v>21</v>
      </c>
      <c r="B52" s="32"/>
      <c r="C52" s="10"/>
      <c r="D52" s="32">
        <v>22.34</v>
      </c>
      <c r="E52" s="32">
        <v>22.58</v>
      </c>
      <c r="F52" s="5">
        <f t="shared" si="2"/>
        <v>0.23999999999999844</v>
      </c>
      <c r="G52" s="5"/>
      <c r="H52" s="5"/>
      <c r="I52" s="5"/>
      <c r="J52" s="99">
        <f t="shared" si="1"/>
        <v>3.4776774193548161</v>
      </c>
    </row>
    <row r="53" spans="1:10" ht="15.6" thickTop="1" thickBot="1" x14ac:dyDescent="0.35">
      <c r="A53" s="66" t="s">
        <v>22</v>
      </c>
      <c r="B53" s="32"/>
      <c r="C53" s="10"/>
      <c r="D53" s="32">
        <v>127.82</v>
      </c>
      <c r="E53" s="32">
        <v>129.03</v>
      </c>
      <c r="F53" s="5">
        <f t="shared" si="2"/>
        <v>1.210000000000008</v>
      </c>
      <c r="G53" s="5"/>
      <c r="H53" s="5"/>
      <c r="I53" s="5"/>
      <c r="J53" s="99">
        <f t="shared" si="1"/>
        <v>17.533290322580761</v>
      </c>
    </row>
    <row r="54" spans="1:10" ht="15.6" thickTop="1" thickBot="1" x14ac:dyDescent="0.35">
      <c r="A54" s="66" t="s">
        <v>23</v>
      </c>
      <c r="B54" s="32"/>
      <c r="C54" s="10"/>
      <c r="D54" s="32">
        <v>30.3</v>
      </c>
      <c r="E54" s="32">
        <v>30.38</v>
      </c>
      <c r="F54" s="5">
        <f t="shared" si="2"/>
        <v>7.9999999999998295E-2</v>
      </c>
      <c r="G54" s="5"/>
      <c r="H54" s="5"/>
      <c r="I54" s="5"/>
      <c r="J54" s="99">
        <f t="shared" si="1"/>
        <v>1.1592258064515881</v>
      </c>
    </row>
    <row r="55" spans="1:10" ht="15.6" thickTop="1" thickBot="1" x14ac:dyDescent="0.35">
      <c r="A55" s="66" t="s">
        <v>24</v>
      </c>
      <c r="B55" s="32"/>
      <c r="C55" s="10"/>
      <c r="D55" s="32">
        <v>29.81</v>
      </c>
      <c r="E55" s="32">
        <v>30.2</v>
      </c>
      <c r="F55" s="5">
        <f t="shared" si="2"/>
        <v>0.39000000000000057</v>
      </c>
      <c r="G55" s="5"/>
      <c r="H55" s="5"/>
      <c r="I55" s="5"/>
      <c r="J55" s="99">
        <f t="shared" si="1"/>
        <v>5.6512258064516212</v>
      </c>
    </row>
    <row r="56" spans="1:10" ht="15.6" thickTop="1" thickBot="1" x14ac:dyDescent="0.35">
      <c r="A56" s="66" t="s">
        <v>25</v>
      </c>
      <c r="B56" s="32"/>
      <c r="C56" s="10"/>
      <c r="D56" s="32">
        <v>23.85</v>
      </c>
      <c r="E56" s="32">
        <v>24.65</v>
      </c>
      <c r="F56" s="5">
        <f t="shared" si="2"/>
        <v>0.79999999999999716</v>
      </c>
      <c r="G56" s="5"/>
      <c r="H56" s="5"/>
      <c r="I56" s="5"/>
      <c r="J56" s="99">
        <f t="shared" si="1"/>
        <v>11.592258064516088</v>
      </c>
    </row>
    <row r="57" spans="1:10" ht="15.6" thickTop="1" thickBot="1" x14ac:dyDescent="0.35">
      <c r="A57" s="66" t="s">
        <v>26</v>
      </c>
      <c r="B57" s="32"/>
      <c r="C57" s="10"/>
      <c r="D57" s="32">
        <v>49.74</v>
      </c>
      <c r="E57" s="32">
        <v>50.77</v>
      </c>
      <c r="F57" s="5">
        <f t="shared" si="2"/>
        <v>1.0300000000000011</v>
      </c>
      <c r="G57" s="5"/>
      <c r="H57" s="5"/>
      <c r="I57" s="5"/>
      <c r="J57" s="99">
        <f t="shared" si="1"/>
        <v>14.925032258064533</v>
      </c>
    </row>
    <row r="58" spans="1:10" ht="15.6" thickTop="1" thickBot="1" x14ac:dyDescent="0.35">
      <c r="A58" s="66" t="s">
        <v>27</v>
      </c>
      <c r="B58" s="32"/>
      <c r="C58" s="10"/>
      <c r="D58" s="32">
        <v>59.15</v>
      </c>
      <c r="E58" s="32">
        <v>60.24</v>
      </c>
      <c r="F58" s="5">
        <f t="shared" si="2"/>
        <v>1.0900000000000034</v>
      </c>
      <c r="G58" s="5"/>
      <c r="H58" s="5"/>
      <c r="I58" s="5"/>
      <c r="J58" s="99">
        <f t="shared" si="1"/>
        <v>15.794451612903275</v>
      </c>
    </row>
    <row r="59" spans="1:10" ht="15.6" thickTop="1" thickBot="1" x14ac:dyDescent="0.35">
      <c r="A59" s="66" t="s">
        <v>109</v>
      </c>
      <c r="B59" s="32"/>
      <c r="C59" s="10"/>
      <c r="D59" s="32">
        <v>1.93</v>
      </c>
      <c r="E59" s="32">
        <v>1.93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0" ht="15.6" thickTop="1" thickBot="1" x14ac:dyDescent="0.35">
      <c r="A60" s="66" t="s">
        <v>28</v>
      </c>
      <c r="B60" s="32"/>
      <c r="C60" s="10"/>
      <c r="D60" s="32">
        <v>16.29</v>
      </c>
      <c r="E60" s="32">
        <v>16.57</v>
      </c>
      <c r="F60" s="5">
        <f t="shared" si="2"/>
        <v>0.28000000000000114</v>
      </c>
      <c r="G60" s="5"/>
      <c r="H60" s="5"/>
      <c r="I60" s="5"/>
      <c r="J60" s="99">
        <f t="shared" si="1"/>
        <v>4.0572903225806618</v>
      </c>
    </row>
    <row r="61" spans="1:10" ht="15.6" thickTop="1" thickBot="1" x14ac:dyDescent="0.35">
      <c r="A61" s="66" t="s">
        <v>29</v>
      </c>
      <c r="B61" s="32"/>
      <c r="C61" s="10"/>
      <c r="D61" s="32">
        <v>51.55</v>
      </c>
      <c r="E61" s="32">
        <v>52.05</v>
      </c>
      <c r="F61" s="5">
        <f t="shared" si="2"/>
        <v>0.5</v>
      </c>
      <c r="G61" s="5"/>
      <c r="H61" s="5"/>
      <c r="I61" s="5"/>
      <c r="J61" s="99">
        <f t="shared" si="1"/>
        <v>7.2451612903225806</v>
      </c>
    </row>
    <row r="62" spans="1:10" ht="15.6" thickTop="1" thickBot="1" x14ac:dyDescent="0.35">
      <c r="A62" s="66" t="s">
        <v>30</v>
      </c>
      <c r="B62" s="32"/>
      <c r="C62" s="10"/>
      <c r="D62" s="32">
        <v>1.1000000000000001</v>
      </c>
      <c r="E62" s="32">
        <v>1.1000000000000001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81.88</v>
      </c>
      <c r="E63" s="32">
        <v>82.58</v>
      </c>
      <c r="F63" s="5">
        <f t="shared" si="2"/>
        <v>0.70000000000000284</v>
      </c>
      <c r="G63" s="5"/>
      <c r="H63" s="5"/>
      <c r="I63" s="5"/>
      <c r="J63" s="99">
        <f t="shared" si="1"/>
        <v>10.143225806451653</v>
      </c>
    </row>
    <row r="64" spans="1:10" ht="15.6" thickTop="1" thickBot="1" x14ac:dyDescent="0.35">
      <c r="A64" s="66" t="s">
        <v>32</v>
      </c>
      <c r="B64" s="32"/>
      <c r="C64" s="10"/>
      <c r="D64" s="32">
        <v>58.47</v>
      </c>
      <c r="E64" s="32">
        <v>58.96</v>
      </c>
      <c r="F64" s="5">
        <f t="shared" si="2"/>
        <v>0.49000000000000199</v>
      </c>
      <c r="G64" s="5"/>
      <c r="H64" s="5"/>
      <c r="I64" s="5"/>
      <c r="J64" s="99">
        <f t="shared" si="1"/>
        <v>7.1002580645161579</v>
      </c>
    </row>
    <row r="65" spans="1:10" ht="15.6" thickTop="1" thickBot="1" x14ac:dyDescent="0.35">
      <c r="A65" s="66" t="s">
        <v>33</v>
      </c>
      <c r="B65" s="32"/>
      <c r="C65" s="10"/>
      <c r="D65" s="32">
        <v>38.909999999999997</v>
      </c>
      <c r="E65" s="32">
        <v>39.659999999999997</v>
      </c>
      <c r="F65" s="5">
        <f t="shared" si="2"/>
        <v>0.75</v>
      </c>
      <c r="G65" s="5"/>
      <c r="H65" s="5"/>
      <c r="I65" s="5"/>
      <c r="J65" s="99">
        <f t="shared" si="1"/>
        <v>10.86774193548387</v>
      </c>
    </row>
    <row r="66" spans="1:10" ht="15.6" thickTop="1" thickBot="1" x14ac:dyDescent="0.35">
      <c r="A66" s="66" t="s">
        <v>34</v>
      </c>
      <c r="B66" s="32"/>
      <c r="C66" s="10"/>
      <c r="D66" s="32">
        <v>43.16</v>
      </c>
      <c r="E66" s="32">
        <v>43.53</v>
      </c>
      <c r="F66" s="5">
        <f t="shared" si="2"/>
        <v>0.37000000000000455</v>
      </c>
      <c r="G66" s="5"/>
      <c r="H66" s="5"/>
      <c r="I66" s="5"/>
      <c r="J66" s="99">
        <f t="shared" si="1"/>
        <v>5.3614193548387759</v>
      </c>
    </row>
    <row r="67" spans="1:10" ht="15.6" thickTop="1" thickBot="1" x14ac:dyDescent="0.35">
      <c r="A67" s="66" t="s">
        <v>110</v>
      </c>
      <c r="B67" s="32"/>
      <c r="C67" s="10"/>
      <c r="D67" s="32">
        <v>8.42</v>
      </c>
      <c r="E67" s="32">
        <v>8.42</v>
      </c>
      <c r="F67" s="5">
        <f t="shared" si="2"/>
        <v>0</v>
      </c>
      <c r="G67" s="5"/>
      <c r="H67" s="5"/>
      <c r="I67" s="5"/>
      <c r="J67" s="99">
        <f t="shared" si="1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79.010000000000005</v>
      </c>
      <c r="E68" s="32">
        <v>79.8</v>
      </c>
      <c r="F68" s="5">
        <f t="shared" si="2"/>
        <v>0.78999999999999204</v>
      </c>
      <c r="G68" s="5"/>
      <c r="H68" s="5"/>
      <c r="I68" s="5"/>
      <c r="J68" s="99">
        <f t="shared" si="1"/>
        <v>11.447354838709561</v>
      </c>
    </row>
    <row r="69" spans="1:10" ht="15.6" thickTop="1" thickBot="1" x14ac:dyDescent="0.35">
      <c r="A69" s="66" t="s">
        <v>111</v>
      </c>
      <c r="B69" s="32"/>
      <c r="C69" s="10"/>
      <c r="D69" s="32">
        <v>4.7</v>
      </c>
      <c r="E69" s="32">
        <v>4.88</v>
      </c>
      <c r="F69" s="5">
        <f t="shared" si="2"/>
        <v>0.17999999999999972</v>
      </c>
      <c r="G69" s="5"/>
      <c r="H69" s="5"/>
      <c r="I69" s="5"/>
      <c r="J69" s="99">
        <f t="shared" si="1"/>
        <v>2.6082580645161251</v>
      </c>
    </row>
    <row r="70" spans="1:10" ht="15.6" thickTop="1" thickBot="1" x14ac:dyDescent="0.35">
      <c r="A70" s="66" t="s">
        <v>36</v>
      </c>
      <c r="B70" s="32"/>
      <c r="C70" s="10"/>
      <c r="D70" s="32">
        <v>86.02</v>
      </c>
      <c r="E70" s="32">
        <v>87.68</v>
      </c>
      <c r="F70" s="5">
        <f t="shared" si="2"/>
        <v>1.6600000000000108</v>
      </c>
      <c r="G70" s="5"/>
      <c r="H70" s="5"/>
      <c r="I70" s="5"/>
      <c r="J70" s="99">
        <f t="shared" si="1"/>
        <v>24.053935483871125</v>
      </c>
    </row>
    <row r="71" spans="1:10" ht="15.6" thickTop="1" thickBot="1" x14ac:dyDescent="0.35">
      <c r="A71" s="66" t="s">
        <v>37</v>
      </c>
      <c r="B71" s="32"/>
      <c r="C71" s="10"/>
      <c r="D71" s="32">
        <v>31.26</v>
      </c>
      <c r="E71" s="32">
        <v>31.84</v>
      </c>
      <c r="F71" s="5">
        <f t="shared" si="2"/>
        <v>0.57999999999999829</v>
      </c>
      <c r="G71" s="5"/>
      <c r="H71" s="5"/>
      <c r="I71" s="5"/>
      <c r="J71" s="99">
        <f t="shared" si="1"/>
        <v>8.404387096774169</v>
      </c>
    </row>
    <row r="72" spans="1:10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2.66</v>
      </c>
      <c r="E75" s="32">
        <v>3.24</v>
      </c>
      <c r="F75" s="5">
        <f t="shared" si="2"/>
        <v>0.58000000000000007</v>
      </c>
      <c r="G75" s="5"/>
      <c r="H75" s="5"/>
      <c r="I75" s="5"/>
      <c r="J75" s="99">
        <f t="shared" si="1"/>
        <v>8.4043870967741938</v>
      </c>
    </row>
    <row r="76" spans="1:10" ht="15.6" thickTop="1" thickBot="1" x14ac:dyDescent="0.35">
      <c r="A76" s="66" t="s">
        <v>113</v>
      </c>
      <c r="B76" s="32"/>
      <c r="C76" s="10"/>
      <c r="D76" s="32">
        <v>35.520000000000003</v>
      </c>
      <c r="E76" s="32">
        <v>35.520000000000003</v>
      </c>
      <c r="F76" s="5">
        <f t="shared" si="2"/>
        <v>0</v>
      </c>
      <c r="G76" s="5"/>
      <c r="H76" s="5"/>
      <c r="I76" s="5"/>
      <c r="J76" s="99">
        <f t="shared" si="1"/>
        <v>0</v>
      </c>
    </row>
    <row r="77" spans="1:10" ht="15.6" thickTop="1" thickBot="1" x14ac:dyDescent="0.35">
      <c r="A77" s="66" t="s">
        <v>114</v>
      </c>
      <c r="B77" s="32"/>
      <c r="C77" s="10"/>
      <c r="D77" s="32">
        <v>10.98</v>
      </c>
      <c r="E77" s="32">
        <v>10.98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13.14</v>
      </c>
      <c r="E80" s="32">
        <v>13.14</v>
      </c>
      <c r="F80" s="5">
        <f t="shared" si="2"/>
        <v>0</v>
      </c>
      <c r="G80" s="5"/>
      <c r="H80" s="5"/>
      <c r="I80" s="5"/>
      <c r="J80" s="99">
        <f t="shared" si="1"/>
        <v>0</v>
      </c>
    </row>
    <row r="81" spans="1:11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2.34</v>
      </c>
      <c r="E82" s="32">
        <v>2.34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SUM(J14:J82)</f>
        <v>627.90761290322621</v>
      </c>
    </row>
    <row r="83" spans="1:11" x14ac:dyDescent="0.3">
      <c r="A83" s="68" t="s">
        <v>43</v>
      </c>
      <c r="B83" s="32"/>
      <c r="C83" s="10"/>
      <c r="D83" s="32">
        <v>495.53</v>
      </c>
      <c r="E83" s="32">
        <v>502.18</v>
      </c>
      <c r="F83" s="5">
        <f t="shared" si="2"/>
        <v>6.6500000000000341</v>
      </c>
      <c r="G83" s="5"/>
      <c r="H83" s="5"/>
      <c r="I83" s="5"/>
      <c r="J83" s="7">
        <f>+F83*H$5</f>
        <v>24.841673114120049</v>
      </c>
    </row>
    <row r="84" spans="1:11" x14ac:dyDescent="0.3">
      <c r="A84" s="68" t="s">
        <v>44</v>
      </c>
      <c r="B84" s="32"/>
      <c r="C84" s="10"/>
      <c r="D84" s="32">
        <v>464.53</v>
      </c>
      <c r="E84" s="32">
        <v>472.19</v>
      </c>
      <c r="F84" s="5">
        <f t="shared" si="2"/>
        <v>7.660000000000025</v>
      </c>
      <c r="G84" s="33"/>
      <c r="H84" s="5"/>
      <c r="I84" s="5"/>
      <c r="J84" s="7">
        <f t="shared" ref="J84:J147" si="3">+F84*H$5</f>
        <v>28.614618955512665</v>
      </c>
    </row>
    <row r="85" spans="1:11" x14ac:dyDescent="0.3">
      <c r="A85" s="68" t="s">
        <v>118</v>
      </c>
      <c r="B85" s="32"/>
      <c r="C85" s="10"/>
      <c r="D85" s="32">
        <v>653.87</v>
      </c>
      <c r="E85" s="32">
        <v>662.71</v>
      </c>
      <c r="F85" s="5">
        <f t="shared" si="2"/>
        <v>8.8400000000000318</v>
      </c>
      <c r="G85" s="33"/>
      <c r="H85" s="5"/>
      <c r="I85" s="5"/>
      <c r="J85" s="7">
        <f t="shared" si="3"/>
        <v>33.022615087040734</v>
      </c>
    </row>
    <row r="86" spans="1:11" x14ac:dyDescent="0.3">
      <c r="A86" s="68" t="s">
        <v>119</v>
      </c>
      <c r="B86" s="32"/>
      <c r="C86" s="10"/>
      <c r="D86" s="32">
        <v>184.2</v>
      </c>
      <c r="E86" s="32">
        <v>192.16</v>
      </c>
      <c r="F86" s="5">
        <f t="shared" si="2"/>
        <v>7.960000000000008</v>
      </c>
      <c r="G86" s="33"/>
      <c r="H86" s="5"/>
      <c r="I86" s="5"/>
      <c r="J86" s="7">
        <f t="shared" si="3"/>
        <v>29.735295938104478</v>
      </c>
    </row>
    <row r="87" spans="1:11" x14ac:dyDescent="0.3">
      <c r="A87" s="68" t="s">
        <v>45</v>
      </c>
      <c r="B87" s="32"/>
      <c r="C87" s="10"/>
      <c r="D87" s="32">
        <v>328.5</v>
      </c>
      <c r="E87" s="32">
        <v>332.22</v>
      </c>
      <c r="F87" s="5">
        <f t="shared" si="2"/>
        <v>3.7200000000000273</v>
      </c>
      <c r="G87" s="33"/>
      <c r="H87" s="5"/>
      <c r="I87" s="5"/>
      <c r="J87" s="7">
        <f t="shared" si="3"/>
        <v>13.896394584139367</v>
      </c>
    </row>
    <row r="88" spans="1:11" x14ac:dyDescent="0.3">
      <c r="A88" s="68" t="s">
        <v>46</v>
      </c>
      <c r="B88" s="32"/>
      <c r="C88" s="10"/>
      <c r="D88" s="32">
        <v>536.85</v>
      </c>
      <c r="E88" s="32">
        <v>541.5</v>
      </c>
      <c r="F88" s="5">
        <f t="shared" si="2"/>
        <v>4.6499999999999773</v>
      </c>
      <c r="G88" s="33"/>
      <c r="H88" s="5"/>
      <c r="I88" s="5"/>
      <c r="J88" s="7">
        <f t="shared" si="3"/>
        <v>17.370493230173995</v>
      </c>
    </row>
    <row r="89" spans="1:11" x14ac:dyDescent="0.3">
      <c r="A89" s="68" t="s">
        <v>47</v>
      </c>
      <c r="B89" s="32"/>
      <c r="C89" s="10"/>
      <c r="D89" s="32">
        <v>245.75</v>
      </c>
      <c r="E89" s="32">
        <v>249.2</v>
      </c>
      <c r="F89" s="5">
        <f t="shared" si="2"/>
        <v>3.4499999999999886</v>
      </c>
      <c r="G89" s="33"/>
      <c r="H89" s="5"/>
      <c r="I89" s="5"/>
      <c r="J89" s="7">
        <f t="shared" si="3"/>
        <v>12.887785299806534</v>
      </c>
    </row>
    <row r="90" spans="1:11" x14ac:dyDescent="0.3">
      <c r="A90" s="68" t="s">
        <v>48</v>
      </c>
      <c r="B90" s="32"/>
      <c r="C90" s="10"/>
      <c r="D90" s="32">
        <v>519.19000000000005</v>
      </c>
      <c r="E90" s="32">
        <v>523.41999999999996</v>
      </c>
      <c r="F90" s="5">
        <f t="shared" si="2"/>
        <v>4.2299999999999045</v>
      </c>
      <c r="G90" s="33"/>
      <c r="H90" s="5"/>
      <c r="I90" s="5"/>
      <c r="J90" s="7">
        <f t="shared" si="3"/>
        <v>15.801545454545098</v>
      </c>
    </row>
    <row r="91" spans="1:11" x14ac:dyDescent="0.3">
      <c r="A91" s="68" t="s">
        <v>49</v>
      </c>
      <c r="B91" s="32"/>
      <c r="C91" s="10"/>
      <c r="D91" s="32">
        <v>689.29</v>
      </c>
      <c r="E91" s="32">
        <v>697.03</v>
      </c>
      <c r="F91" s="5">
        <f t="shared" si="2"/>
        <v>7.7400000000000091</v>
      </c>
      <c r="G91" s="33"/>
      <c r="H91" s="5"/>
      <c r="I91" s="5"/>
      <c r="J91" s="7">
        <f t="shared" si="3"/>
        <v>28.913466150870441</v>
      </c>
    </row>
    <row r="92" spans="1:11" x14ac:dyDescent="0.3">
      <c r="A92" s="68" t="s">
        <v>50</v>
      </c>
      <c r="B92" s="32"/>
      <c r="C92" s="10"/>
      <c r="D92" s="32">
        <v>924.19</v>
      </c>
      <c r="E92" s="32">
        <v>937.31</v>
      </c>
      <c r="F92" s="5">
        <f t="shared" si="2"/>
        <v>13.119999999999891</v>
      </c>
      <c r="G92" s="33"/>
      <c r="H92" s="5"/>
      <c r="I92" s="5"/>
      <c r="J92" s="7">
        <f t="shared" si="3"/>
        <v>49.010940038684311</v>
      </c>
    </row>
    <row r="93" spans="1:11" x14ac:dyDescent="0.3">
      <c r="A93" s="68" t="s">
        <v>51</v>
      </c>
      <c r="B93" s="32"/>
      <c r="C93" s="10"/>
      <c r="D93" s="32">
        <v>368.62</v>
      </c>
      <c r="E93" s="32">
        <v>375.02</v>
      </c>
      <c r="F93" s="5">
        <f t="shared" si="2"/>
        <v>6.3999999999999773</v>
      </c>
      <c r="G93" s="33"/>
      <c r="H93" s="5"/>
      <c r="I93" s="5"/>
      <c r="J93" s="7">
        <f t="shared" si="3"/>
        <v>23.907775628626606</v>
      </c>
    </row>
    <row r="94" spans="1:11" x14ac:dyDescent="0.3">
      <c r="A94" s="68" t="s">
        <v>52</v>
      </c>
      <c r="B94" s="32"/>
      <c r="C94" s="10"/>
      <c r="D94" s="32">
        <v>267.67</v>
      </c>
      <c r="E94" s="32">
        <v>269.33999999999997</v>
      </c>
      <c r="F94" s="5">
        <f t="shared" si="2"/>
        <v>1.6699999999999591</v>
      </c>
      <c r="G94" s="33"/>
      <c r="H94" s="5"/>
      <c r="I94" s="5"/>
      <c r="J94" s="7">
        <f t="shared" si="3"/>
        <v>6.2384352030946246</v>
      </c>
    </row>
    <row r="95" spans="1:11" x14ac:dyDescent="0.3">
      <c r="A95" s="68" t="s">
        <v>120</v>
      </c>
      <c r="B95" s="32"/>
      <c r="C95" s="10"/>
      <c r="D95" s="32">
        <v>1110.7</v>
      </c>
      <c r="E95" s="32">
        <v>1125.01</v>
      </c>
      <c r="F95" s="5">
        <f t="shared" si="2"/>
        <v>14.309999999999945</v>
      </c>
      <c r="G95" s="33"/>
      <c r="H95" s="5"/>
      <c r="I95" s="5"/>
      <c r="J95" s="7">
        <f t="shared" si="3"/>
        <v>53.456292069632291</v>
      </c>
    </row>
    <row r="96" spans="1:11" x14ac:dyDescent="0.3">
      <c r="A96" s="68" t="s">
        <v>53</v>
      </c>
      <c r="B96" s="32"/>
      <c r="C96" s="10"/>
      <c r="D96" s="32">
        <v>450.47</v>
      </c>
      <c r="E96" s="32">
        <v>450.47</v>
      </c>
      <c r="F96" s="5">
        <f t="shared" si="2"/>
        <v>0</v>
      </c>
      <c r="G96" s="33"/>
      <c r="H96" s="5"/>
      <c r="I96" s="5"/>
      <c r="J96" s="7">
        <f t="shared" si="3"/>
        <v>0</v>
      </c>
    </row>
    <row r="97" spans="1:12" x14ac:dyDescent="0.3">
      <c r="A97" s="68" t="s">
        <v>121</v>
      </c>
      <c r="B97" s="32"/>
      <c r="C97" s="10"/>
      <c r="D97" s="32">
        <v>266.64</v>
      </c>
      <c r="E97" s="32">
        <v>269.92</v>
      </c>
      <c r="F97" s="5">
        <f t="shared" ref="F97:F152" si="4">+E97-D97</f>
        <v>3.2800000000000296</v>
      </c>
      <c r="G97" s="33"/>
      <c r="H97" s="5"/>
      <c r="I97" s="5"/>
      <c r="J97" s="7">
        <f t="shared" si="3"/>
        <v>12.252735009671291</v>
      </c>
    </row>
    <row r="98" spans="1:12" x14ac:dyDescent="0.3">
      <c r="A98" s="68" t="s">
        <v>54</v>
      </c>
      <c r="B98" s="32"/>
      <c r="C98" s="10"/>
      <c r="D98" s="32">
        <v>271.73</v>
      </c>
      <c r="E98" s="32">
        <v>274.45999999999998</v>
      </c>
      <c r="F98" s="5">
        <f t="shared" si="4"/>
        <v>2.7299999999999613</v>
      </c>
      <c r="G98" s="33"/>
      <c r="H98" s="5"/>
      <c r="I98" s="5"/>
      <c r="J98" s="7">
        <f t="shared" si="3"/>
        <v>10.19816054158593</v>
      </c>
    </row>
    <row r="99" spans="1:12" x14ac:dyDescent="0.3">
      <c r="A99" s="68" t="s">
        <v>55</v>
      </c>
      <c r="B99" s="32"/>
      <c r="C99" s="10"/>
      <c r="D99" s="32">
        <v>414.83</v>
      </c>
      <c r="E99" s="32">
        <v>419.84</v>
      </c>
      <c r="F99" s="5">
        <f t="shared" si="4"/>
        <v>5.0099999999999909</v>
      </c>
      <c r="G99" s="33"/>
      <c r="H99" s="5"/>
      <c r="I99" s="5"/>
      <c r="J99" s="7">
        <f t="shared" si="3"/>
        <v>18.715305609284297</v>
      </c>
    </row>
    <row r="100" spans="1:12" x14ac:dyDescent="0.3">
      <c r="A100" s="68" t="s">
        <v>122</v>
      </c>
      <c r="B100" s="32"/>
      <c r="C100" s="10"/>
      <c r="D100" s="32">
        <v>933.01</v>
      </c>
      <c r="E100" s="32">
        <v>953.14</v>
      </c>
      <c r="F100" s="5">
        <f t="shared" si="4"/>
        <v>20.129999999999995</v>
      </c>
      <c r="G100" s="33"/>
      <c r="H100" s="5"/>
      <c r="I100" s="5"/>
      <c r="J100" s="7">
        <f t="shared" si="3"/>
        <v>75.197425531914874</v>
      </c>
      <c r="L100">
        <v>83</v>
      </c>
    </row>
    <row r="101" spans="1:12" x14ac:dyDescent="0.3">
      <c r="A101" s="68" t="s">
        <v>56</v>
      </c>
      <c r="B101" s="32"/>
      <c r="C101" s="10"/>
      <c r="D101" s="32">
        <v>413.62</v>
      </c>
      <c r="E101" s="32">
        <v>417.61</v>
      </c>
      <c r="F101" s="5">
        <f t="shared" si="4"/>
        <v>3.9900000000000091</v>
      </c>
      <c r="G101" s="33"/>
      <c r="H101" s="5"/>
      <c r="I101" s="5"/>
      <c r="J101" s="7">
        <f t="shared" si="3"/>
        <v>14.905003868471987</v>
      </c>
    </row>
    <row r="102" spans="1:12" x14ac:dyDescent="0.3">
      <c r="A102" s="66" t="s">
        <v>57</v>
      </c>
      <c r="B102" s="32"/>
      <c r="C102" s="10"/>
      <c r="D102" s="32">
        <v>568.45000000000005</v>
      </c>
      <c r="E102" s="32">
        <v>573.05999999999995</v>
      </c>
      <c r="F102" s="5">
        <f t="shared" si="4"/>
        <v>4.6099999999999</v>
      </c>
      <c r="G102" s="33"/>
      <c r="H102" s="5"/>
      <c r="I102" s="5"/>
      <c r="J102" s="7">
        <f t="shared" si="3"/>
        <v>17.221069632494789</v>
      </c>
    </row>
    <row r="103" spans="1:12" x14ac:dyDescent="0.3">
      <c r="A103" s="66" t="s">
        <v>58</v>
      </c>
      <c r="B103" s="32"/>
      <c r="C103" s="10"/>
      <c r="D103" s="32">
        <v>8.4</v>
      </c>
      <c r="E103" s="32">
        <v>8.4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2" x14ac:dyDescent="0.3">
      <c r="A104" s="68" t="s">
        <v>59</v>
      </c>
      <c r="B104" s="32"/>
      <c r="C104" s="10"/>
      <c r="D104" s="32">
        <v>1553.89</v>
      </c>
      <c r="E104" s="32">
        <v>1575.47</v>
      </c>
      <c r="F104" s="5">
        <f t="shared" si="4"/>
        <v>21.579999999999927</v>
      </c>
      <c r="G104" s="33"/>
      <c r="H104" s="5"/>
      <c r="I104" s="5"/>
      <c r="J104" s="7">
        <f t="shared" si="3"/>
        <v>80.614030947775362</v>
      </c>
    </row>
    <row r="105" spans="1:12" x14ac:dyDescent="0.3">
      <c r="A105" s="68" t="s">
        <v>60</v>
      </c>
      <c r="B105" s="32"/>
      <c r="C105" s="10"/>
      <c r="D105" s="32">
        <v>362.17</v>
      </c>
      <c r="E105" s="32">
        <v>366.91</v>
      </c>
      <c r="F105" s="5">
        <f t="shared" si="4"/>
        <v>4.7400000000000091</v>
      </c>
      <c r="G105" s="33"/>
      <c r="H105" s="5"/>
      <c r="I105" s="5"/>
      <c r="J105" s="7">
        <f t="shared" si="3"/>
        <v>17.706696324951679</v>
      </c>
    </row>
    <row r="106" spans="1:12" x14ac:dyDescent="0.3">
      <c r="A106" s="68" t="s">
        <v>61</v>
      </c>
      <c r="B106" s="32"/>
      <c r="C106" s="10"/>
      <c r="D106" s="32">
        <v>401.63</v>
      </c>
      <c r="E106" s="32">
        <v>405.69</v>
      </c>
      <c r="F106" s="5">
        <f t="shared" si="4"/>
        <v>4.0600000000000023</v>
      </c>
      <c r="G106" s="33"/>
      <c r="H106" s="5"/>
      <c r="I106" s="5"/>
      <c r="J106" s="7">
        <f t="shared" si="3"/>
        <v>15.166495164410065</v>
      </c>
    </row>
    <row r="107" spans="1:12" x14ac:dyDescent="0.3">
      <c r="A107" s="68" t="s">
        <v>62</v>
      </c>
      <c r="B107" s="32"/>
      <c r="C107" s="10"/>
      <c r="D107" s="32">
        <v>1105.3900000000001</v>
      </c>
      <c r="E107" s="32">
        <v>1125.68</v>
      </c>
      <c r="F107" s="5">
        <f t="shared" si="4"/>
        <v>20.289999999999964</v>
      </c>
      <c r="G107" s="33"/>
      <c r="H107" s="5"/>
      <c r="I107" s="5"/>
      <c r="J107" s="7">
        <f t="shared" si="3"/>
        <v>75.79511992263042</v>
      </c>
    </row>
    <row r="108" spans="1:12" x14ac:dyDescent="0.3">
      <c r="A108" s="68" t="s">
        <v>63</v>
      </c>
      <c r="B108" s="32"/>
      <c r="C108" s="10"/>
      <c r="D108" s="32">
        <v>552.16999999999996</v>
      </c>
      <c r="E108" s="32">
        <v>552.16999999999996</v>
      </c>
      <c r="F108" s="5">
        <f t="shared" si="4"/>
        <v>0</v>
      </c>
      <c r="G108" s="33"/>
      <c r="H108" s="5"/>
      <c r="I108" s="5"/>
      <c r="J108" s="7">
        <f t="shared" si="3"/>
        <v>0</v>
      </c>
    </row>
    <row r="109" spans="1:12" x14ac:dyDescent="0.3">
      <c r="A109" s="68" t="s">
        <v>123</v>
      </c>
      <c r="B109" s="32"/>
      <c r="C109" s="10"/>
      <c r="D109" s="32">
        <v>527.97</v>
      </c>
      <c r="E109" s="32">
        <v>536.48</v>
      </c>
      <c r="F109" s="5">
        <f t="shared" si="4"/>
        <v>8.5099999999999909</v>
      </c>
      <c r="G109" s="33"/>
      <c r="H109" s="5"/>
      <c r="I109" s="5"/>
      <c r="J109" s="7">
        <f t="shared" si="3"/>
        <v>31.789870406189522</v>
      </c>
    </row>
    <row r="110" spans="1:12" x14ac:dyDescent="0.3">
      <c r="A110" s="68" t="s">
        <v>64</v>
      </c>
      <c r="B110" s="32"/>
      <c r="C110" s="10"/>
      <c r="D110" s="32">
        <v>331.67</v>
      </c>
      <c r="E110" s="32">
        <v>336.68</v>
      </c>
      <c r="F110" s="5">
        <f t="shared" si="4"/>
        <v>5.0099999999999909</v>
      </c>
      <c r="G110" s="33"/>
      <c r="H110" s="5"/>
      <c r="I110" s="5"/>
      <c r="J110" s="7">
        <f t="shared" si="3"/>
        <v>18.715305609284297</v>
      </c>
    </row>
    <row r="111" spans="1:12" x14ac:dyDescent="0.3">
      <c r="A111" s="68" t="s">
        <v>65</v>
      </c>
      <c r="B111" s="32"/>
      <c r="C111" s="10"/>
      <c r="D111" s="32">
        <v>634.52</v>
      </c>
      <c r="E111" s="32">
        <v>654.42999999999995</v>
      </c>
      <c r="F111" s="5">
        <f t="shared" si="4"/>
        <v>19.909999999999968</v>
      </c>
      <c r="G111" s="33"/>
      <c r="H111" s="5"/>
      <c r="I111" s="5"/>
      <c r="J111" s="7">
        <f t="shared" si="3"/>
        <v>74.375595744680737</v>
      </c>
    </row>
    <row r="112" spans="1:12" x14ac:dyDescent="0.3">
      <c r="A112" s="68" t="s">
        <v>66</v>
      </c>
      <c r="B112" s="32"/>
      <c r="C112" s="10"/>
      <c r="D112" s="32">
        <v>354.9</v>
      </c>
      <c r="E112" s="32">
        <v>363.45</v>
      </c>
      <c r="F112" s="5">
        <f t="shared" si="4"/>
        <v>8.5500000000000114</v>
      </c>
      <c r="G112" s="33"/>
      <c r="H112" s="5"/>
      <c r="I112" s="5"/>
      <c r="J112" s="7">
        <f t="shared" si="3"/>
        <v>31.939294003868515</v>
      </c>
    </row>
    <row r="113" spans="1:10" x14ac:dyDescent="0.3">
      <c r="A113" s="68" t="s">
        <v>124</v>
      </c>
      <c r="B113" s="32"/>
      <c r="C113" s="10"/>
      <c r="D113" s="32">
        <v>143.68</v>
      </c>
      <c r="E113" s="32">
        <v>145.72</v>
      </c>
      <c r="F113" s="5">
        <f t="shared" si="4"/>
        <v>2.039999999999992</v>
      </c>
      <c r="G113" s="33"/>
      <c r="H113" s="5"/>
      <c r="I113" s="5"/>
      <c r="J113" s="7">
        <f t="shared" si="3"/>
        <v>7.6206034816247286</v>
      </c>
    </row>
    <row r="114" spans="1:10" x14ac:dyDescent="0.3">
      <c r="A114" s="68" t="s">
        <v>67</v>
      </c>
      <c r="B114" s="32"/>
      <c r="C114" s="10"/>
      <c r="D114" s="32">
        <v>307.82</v>
      </c>
      <c r="E114" s="32">
        <v>313.52</v>
      </c>
      <c r="F114" s="5">
        <f t="shared" si="4"/>
        <v>5.6999999999999886</v>
      </c>
      <c r="G114" s="33"/>
      <c r="H114" s="5"/>
      <c r="I114" s="5"/>
      <c r="J114" s="7">
        <f t="shared" si="3"/>
        <v>21.292862669245604</v>
      </c>
    </row>
    <row r="115" spans="1:10" x14ac:dyDescent="0.3">
      <c r="A115" s="51" t="s">
        <v>68</v>
      </c>
      <c r="B115" s="32"/>
      <c r="C115" s="51"/>
      <c r="D115" s="9">
        <v>549.36</v>
      </c>
      <c r="E115" s="9">
        <v>565.02</v>
      </c>
      <c r="F115" s="5">
        <f t="shared" si="4"/>
        <v>15.659999999999968</v>
      </c>
      <c r="G115" s="33"/>
      <c r="H115" s="5"/>
      <c r="I115" s="5"/>
      <c r="J115" s="7">
        <f t="shared" si="3"/>
        <v>58.499338491295816</v>
      </c>
    </row>
    <row r="116" spans="1:10" x14ac:dyDescent="0.3">
      <c r="A116" s="68" t="s">
        <v>125</v>
      </c>
      <c r="B116" s="32"/>
      <c r="C116" s="10"/>
      <c r="D116" s="32">
        <v>655.03</v>
      </c>
      <c r="E116" s="32">
        <v>660.9</v>
      </c>
      <c r="F116" s="5">
        <f t="shared" si="4"/>
        <v>5.8700000000000045</v>
      </c>
      <c r="G116" s="33"/>
      <c r="H116" s="5"/>
      <c r="I116" s="5"/>
      <c r="J116" s="7">
        <f t="shared" si="3"/>
        <v>21.927912959381061</v>
      </c>
    </row>
    <row r="117" spans="1:10" x14ac:dyDescent="0.3">
      <c r="A117" s="68" t="s">
        <v>126</v>
      </c>
      <c r="B117" s="9"/>
      <c r="C117" s="10"/>
      <c r="D117" s="32">
        <v>326.22000000000003</v>
      </c>
      <c r="E117" s="32">
        <v>341.13</v>
      </c>
      <c r="F117" s="5">
        <f t="shared" si="4"/>
        <v>14.909999999999968</v>
      </c>
      <c r="G117" s="33"/>
      <c r="H117" s="5"/>
      <c r="I117" s="5"/>
      <c r="J117" s="7">
        <f t="shared" si="3"/>
        <v>55.697646034816124</v>
      </c>
    </row>
    <row r="118" spans="1:10" x14ac:dyDescent="0.3">
      <c r="A118" s="68" t="s">
        <v>69</v>
      </c>
      <c r="B118" s="32"/>
      <c r="C118" s="10"/>
      <c r="D118" s="32">
        <v>249.01</v>
      </c>
      <c r="E118" s="32">
        <v>249.01</v>
      </c>
      <c r="F118" s="5">
        <f t="shared" si="4"/>
        <v>0</v>
      </c>
      <c r="G118" s="33"/>
      <c r="H118" s="5"/>
      <c r="I118" s="5"/>
      <c r="J118" s="7">
        <f t="shared" si="3"/>
        <v>0</v>
      </c>
    </row>
    <row r="119" spans="1:10" x14ac:dyDescent="0.3">
      <c r="A119" s="68" t="s">
        <v>127</v>
      </c>
      <c r="B119" s="32"/>
      <c r="C119" s="10"/>
      <c r="D119" s="32">
        <v>612.48</v>
      </c>
      <c r="E119" s="32">
        <v>617.17999999999995</v>
      </c>
      <c r="F119" s="5">
        <f t="shared" si="4"/>
        <v>4.6999999999999318</v>
      </c>
      <c r="G119" s="33"/>
      <c r="H119" s="5"/>
      <c r="I119" s="5"/>
      <c r="J119" s="7">
        <f t="shared" si="3"/>
        <v>17.557272727272473</v>
      </c>
    </row>
    <row r="120" spans="1:10" x14ac:dyDescent="0.3">
      <c r="A120" s="68" t="s">
        <v>128</v>
      </c>
      <c r="B120" s="32"/>
      <c r="C120" s="10"/>
      <c r="D120" s="32">
        <v>615.02</v>
      </c>
      <c r="E120" s="32">
        <v>622.27</v>
      </c>
      <c r="F120" s="5">
        <f t="shared" si="4"/>
        <v>7.25</v>
      </c>
      <c r="G120" s="33"/>
      <c r="H120" s="5"/>
      <c r="I120" s="5"/>
      <c r="J120" s="7">
        <f t="shared" si="3"/>
        <v>27.083027079303676</v>
      </c>
    </row>
    <row r="121" spans="1:10" x14ac:dyDescent="0.3">
      <c r="A121" s="68" t="s">
        <v>129</v>
      </c>
      <c r="B121" s="32"/>
      <c r="C121" s="10"/>
      <c r="D121" s="32">
        <v>370.69</v>
      </c>
      <c r="E121" s="32">
        <v>374.63</v>
      </c>
      <c r="F121" s="5">
        <f t="shared" si="4"/>
        <v>3.9399999999999977</v>
      </c>
      <c r="G121" s="33"/>
      <c r="H121" s="5"/>
      <c r="I121" s="5"/>
      <c r="J121" s="7">
        <f t="shared" si="3"/>
        <v>14.718224371373299</v>
      </c>
    </row>
    <row r="122" spans="1:10" x14ac:dyDescent="0.3">
      <c r="A122" s="68" t="s">
        <v>70</v>
      </c>
      <c r="B122" s="32"/>
      <c r="C122" s="10"/>
      <c r="D122" s="32">
        <v>163.69999999999999</v>
      </c>
      <c r="E122" s="32">
        <v>165.41</v>
      </c>
      <c r="F122" s="5">
        <f t="shared" si="4"/>
        <v>1.710000000000008</v>
      </c>
      <c r="G122" s="33"/>
      <c r="H122" s="5"/>
      <c r="I122" s="5"/>
      <c r="J122" s="7">
        <f t="shared" si="3"/>
        <v>6.3878588007737243</v>
      </c>
    </row>
    <row r="123" spans="1:10" x14ac:dyDescent="0.3">
      <c r="A123" s="68" t="s">
        <v>71</v>
      </c>
      <c r="B123" s="32"/>
      <c r="C123" s="10"/>
      <c r="D123" s="32">
        <v>429.01</v>
      </c>
      <c r="E123" s="32">
        <v>429.56</v>
      </c>
      <c r="F123" s="5">
        <f t="shared" si="4"/>
        <v>0.55000000000001137</v>
      </c>
      <c r="G123" s="33"/>
      <c r="H123" s="5"/>
      <c r="I123" s="5"/>
      <c r="J123" s="7">
        <f t="shared" si="3"/>
        <v>2.054574468085149</v>
      </c>
    </row>
    <row r="124" spans="1:10" x14ac:dyDescent="0.3">
      <c r="A124" s="68" t="s">
        <v>130</v>
      </c>
      <c r="B124" s="32"/>
      <c r="C124" s="10"/>
      <c r="D124" s="32">
        <v>261.99</v>
      </c>
      <c r="E124" s="32">
        <v>264.01</v>
      </c>
      <c r="F124" s="5">
        <f t="shared" si="4"/>
        <v>2.0199999999999818</v>
      </c>
      <c r="G124" s="33"/>
      <c r="H124" s="5"/>
      <c r="I124" s="5"/>
      <c r="J124" s="7">
        <f t="shared" si="3"/>
        <v>7.545891682785232</v>
      </c>
    </row>
    <row r="125" spans="1:10" x14ac:dyDescent="0.3">
      <c r="A125" s="68" t="s">
        <v>131</v>
      </c>
      <c r="B125" s="32"/>
      <c r="C125" s="10"/>
      <c r="D125" s="32">
        <v>164.58</v>
      </c>
      <c r="E125" s="32">
        <v>171.01</v>
      </c>
      <c r="F125" s="5">
        <f t="shared" si="4"/>
        <v>6.4299999999999784</v>
      </c>
      <c r="G125" s="33"/>
      <c r="H125" s="5"/>
      <c r="I125" s="5"/>
      <c r="J125" s="7">
        <f t="shared" si="3"/>
        <v>24.019843326885798</v>
      </c>
    </row>
    <row r="126" spans="1:10" x14ac:dyDescent="0.3">
      <c r="A126" s="68" t="s">
        <v>72</v>
      </c>
      <c r="B126" s="32"/>
      <c r="C126" s="10"/>
      <c r="D126" s="32">
        <v>206.72</v>
      </c>
      <c r="E126" s="32">
        <v>213.91</v>
      </c>
      <c r="F126" s="5">
        <f t="shared" si="4"/>
        <v>7.1899999999999977</v>
      </c>
      <c r="G126" s="33"/>
      <c r="H126" s="5"/>
      <c r="I126" s="5"/>
      <c r="J126" s="7">
        <f t="shared" si="3"/>
        <v>26.858891682785291</v>
      </c>
    </row>
    <row r="127" spans="1:10" x14ac:dyDescent="0.3">
      <c r="A127" s="68" t="s">
        <v>73</v>
      </c>
      <c r="B127" s="32"/>
      <c r="C127" s="10"/>
      <c r="D127" s="32">
        <v>856.87</v>
      </c>
      <c r="E127" s="32">
        <v>864.26</v>
      </c>
      <c r="F127" s="5">
        <f t="shared" si="4"/>
        <v>7.3899999999999864</v>
      </c>
      <c r="G127" s="33"/>
      <c r="H127" s="5"/>
      <c r="I127" s="5"/>
      <c r="J127" s="7">
        <f t="shared" si="3"/>
        <v>27.606009671179834</v>
      </c>
    </row>
    <row r="128" spans="1:10" x14ac:dyDescent="0.3">
      <c r="A128" s="68" t="s">
        <v>74</v>
      </c>
      <c r="B128" s="32"/>
      <c r="C128" s="10"/>
      <c r="D128" s="32">
        <v>480.25</v>
      </c>
      <c r="E128" s="32">
        <v>487.31</v>
      </c>
      <c r="F128" s="5">
        <f t="shared" si="4"/>
        <v>7.0600000000000023</v>
      </c>
      <c r="G128" s="33"/>
      <c r="H128" s="5"/>
      <c r="I128" s="5"/>
      <c r="J128" s="7">
        <f t="shared" si="3"/>
        <v>26.373264990328828</v>
      </c>
    </row>
    <row r="129" spans="1:10" x14ac:dyDescent="0.3">
      <c r="A129" s="68" t="s">
        <v>132</v>
      </c>
      <c r="B129" s="32"/>
      <c r="C129" s="10"/>
      <c r="D129" s="32">
        <v>154.72</v>
      </c>
      <c r="E129" s="32">
        <v>162.11000000000001</v>
      </c>
      <c r="F129" s="5">
        <f t="shared" si="4"/>
        <v>7.3900000000000148</v>
      </c>
      <c r="G129" s="33"/>
      <c r="H129" s="5"/>
      <c r="I129" s="5"/>
      <c r="J129" s="7">
        <f t="shared" si="3"/>
        <v>27.606009671179937</v>
      </c>
    </row>
    <row r="130" spans="1:10" x14ac:dyDescent="0.3">
      <c r="A130" s="68" t="s">
        <v>133</v>
      </c>
      <c r="B130" s="32"/>
      <c r="C130" s="10"/>
      <c r="D130" s="32">
        <v>230.67</v>
      </c>
      <c r="E130" s="32">
        <v>233.16</v>
      </c>
      <c r="F130" s="5">
        <f t="shared" si="4"/>
        <v>2.4900000000000091</v>
      </c>
      <c r="G130" s="33"/>
      <c r="H130" s="5"/>
      <c r="I130" s="5"/>
      <c r="J130" s="7">
        <f t="shared" si="3"/>
        <v>9.3016189555126054</v>
      </c>
    </row>
    <row r="131" spans="1:10" x14ac:dyDescent="0.3">
      <c r="A131" s="68" t="s">
        <v>75</v>
      </c>
      <c r="B131" s="32"/>
      <c r="C131" s="10"/>
      <c r="D131" s="32">
        <v>354.47</v>
      </c>
      <c r="E131" s="32">
        <v>363.57</v>
      </c>
      <c r="F131" s="5">
        <f t="shared" si="4"/>
        <v>9.0999999999999659</v>
      </c>
      <c r="G131" s="33"/>
      <c r="H131" s="5"/>
      <c r="I131" s="5"/>
      <c r="J131" s="7">
        <f t="shared" si="3"/>
        <v>33.993868471953448</v>
      </c>
    </row>
    <row r="132" spans="1:10" x14ac:dyDescent="0.3">
      <c r="A132" s="68" t="s">
        <v>134</v>
      </c>
      <c r="B132" s="32"/>
      <c r="C132" s="10"/>
      <c r="D132" s="32">
        <v>422.27</v>
      </c>
      <c r="E132" s="32">
        <v>429.41</v>
      </c>
      <c r="F132" s="5">
        <f t="shared" si="4"/>
        <v>7.1400000000000432</v>
      </c>
      <c r="G132" s="33"/>
      <c r="H132" s="5"/>
      <c r="I132" s="5"/>
      <c r="J132" s="7">
        <f t="shared" si="3"/>
        <v>26.672112185686814</v>
      </c>
    </row>
    <row r="133" spans="1:10" x14ac:dyDescent="0.3">
      <c r="A133" s="68" t="s">
        <v>135</v>
      </c>
      <c r="B133" s="32"/>
      <c r="C133" s="10"/>
      <c r="D133" s="32">
        <v>333.17</v>
      </c>
      <c r="E133" s="32">
        <v>334.14</v>
      </c>
      <c r="F133" s="5">
        <f t="shared" si="4"/>
        <v>0.96999999999997044</v>
      </c>
      <c r="G133" s="33"/>
      <c r="H133" s="5"/>
      <c r="I133" s="5"/>
      <c r="J133" s="7">
        <f t="shared" si="3"/>
        <v>3.6235222437136225</v>
      </c>
    </row>
    <row r="134" spans="1:10" x14ac:dyDescent="0.3">
      <c r="A134" s="68" t="s">
        <v>76</v>
      </c>
      <c r="B134" s="32"/>
      <c r="C134" s="10"/>
      <c r="D134" s="32">
        <v>112.94</v>
      </c>
      <c r="E134" s="32">
        <v>114.49</v>
      </c>
      <c r="F134" s="5">
        <f t="shared" si="4"/>
        <v>1.5499999999999972</v>
      </c>
      <c r="G134" s="33"/>
      <c r="H134" s="5"/>
      <c r="I134" s="5"/>
      <c r="J134" s="7">
        <f t="shared" si="3"/>
        <v>5.7901644100580167</v>
      </c>
    </row>
    <row r="135" spans="1:10" x14ac:dyDescent="0.3">
      <c r="A135" s="68" t="s">
        <v>136</v>
      </c>
      <c r="B135" s="32"/>
      <c r="C135" s="10"/>
      <c r="D135" s="32">
        <v>702.82</v>
      </c>
      <c r="E135" s="32">
        <v>713.82</v>
      </c>
      <c r="F135" s="5">
        <f t="shared" si="4"/>
        <v>11</v>
      </c>
      <c r="G135" s="33"/>
      <c r="H135" s="5"/>
      <c r="I135" s="5"/>
      <c r="J135" s="7">
        <f t="shared" si="3"/>
        <v>41.091489361702124</v>
      </c>
    </row>
    <row r="136" spans="1:10" x14ac:dyDescent="0.3">
      <c r="A136" s="68" t="s">
        <v>137</v>
      </c>
      <c r="B136" s="32"/>
      <c r="C136" s="10"/>
      <c r="D136" s="32">
        <v>241.95</v>
      </c>
      <c r="E136" s="32">
        <v>242.4</v>
      </c>
      <c r="F136" s="5">
        <f t="shared" si="4"/>
        <v>0.45000000000001705</v>
      </c>
      <c r="G136" s="33"/>
      <c r="H136" s="5"/>
      <c r="I136" s="5"/>
      <c r="J136" s="7">
        <f t="shared" si="3"/>
        <v>1.681015473887878</v>
      </c>
    </row>
    <row r="137" spans="1:10" x14ac:dyDescent="0.3">
      <c r="A137" s="68" t="s">
        <v>77</v>
      </c>
      <c r="B137" s="32"/>
      <c r="C137" s="10"/>
      <c r="D137" s="32">
        <v>410.26</v>
      </c>
      <c r="E137" s="32">
        <v>415.06</v>
      </c>
      <c r="F137" s="5">
        <f t="shared" si="4"/>
        <v>4.8000000000000114</v>
      </c>
      <c r="G137" s="33"/>
      <c r="H137" s="5"/>
      <c r="I137" s="5"/>
      <c r="J137" s="7">
        <f t="shared" si="3"/>
        <v>17.93083172147006</v>
      </c>
    </row>
    <row r="138" spans="1:10" x14ac:dyDescent="0.3">
      <c r="A138" s="68" t="s">
        <v>138</v>
      </c>
      <c r="B138" s="32"/>
      <c r="C138" s="10"/>
      <c r="D138" s="32">
        <v>606.88</v>
      </c>
      <c r="E138" s="32">
        <v>606.88</v>
      </c>
      <c r="F138" s="5">
        <f t="shared" si="4"/>
        <v>0</v>
      </c>
      <c r="G138" s="33"/>
      <c r="H138" s="5"/>
      <c r="I138" s="5"/>
      <c r="J138" s="7">
        <f t="shared" si="3"/>
        <v>0</v>
      </c>
    </row>
    <row r="139" spans="1:10" x14ac:dyDescent="0.3">
      <c r="A139" s="68" t="s">
        <v>78</v>
      </c>
      <c r="B139" s="32"/>
      <c r="C139" s="10"/>
      <c r="D139" s="32">
        <v>787.19</v>
      </c>
      <c r="E139" s="32">
        <v>801.05</v>
      </c>
      <c r="F139" s="5">
        <f t="shared" si="4"/>
        <v>13.8599999999999</v>
      </c>
      <c r="G139" s="33"/>
      <c r="H139" s="5"/>
      <c r="I139" s="5"/>
      <c r="J139" s="7">
        <f t="shared" si="3"/>
        <v>51.775276595744309</v>
      </c>
    </row>
    <row r="140" spans="1:10" x14ac:dyDescent="0.3">
      <c r="A140" s="68" t="s">
        <v>79</v>
      </c>
      <c r="B140" s="32"/>
      <c r="C140" s="10"/>
      <c r="D140" s="32">
        <v>310.25</v>
      </c>
      <c r="E140" s="32">
        <v>313.68</v>
      </c>
      <c r="F140" s="5">
        <f t="shared" si="4"/>
        <v>3.4300000000000068</v>
      </c>
      <c r="G140" s="33"/>
      <c r="H140" s="5"/>
      <c r="I140" s="5"/>
      <c r="J140" s="7">
        <f t="shared" si="3"/>
        <v>12.813073500967143</v>
      </c>
    </row>
    <row r="141" spans="1:10" x14ac:dyDescent="0.3">
      <c r="A141" s="68" t="s">
        <v>80</v>
      </c>
      <c r="B141" s="32"/>
      <c r="C141" s="10"/>
      <c r="D141" s="32">
        <v>348.04</v>
      </c>
      <c r="E141" s="32">
        <v>354.15</v>
      </c>
      <c r="F141" s="5">
        <f t="shared" si="4"/>
        <v>6.1099999999999568</v>
      </c>
      <c r="G141" s="33"/>
      <c r="H141" s="5"/>
      <c r="I141" s="5"/>
      <c r="J141" s="7">
        <f t="shared" si="3"/>
        <v>22.824454545454383</v>
      </c>
    </row>
    <row r="142" spans="1:10" x14ac:dyDescent="0.3">
      <c r="A142" s="68" t="s">
        <v>81</v>
      </c>
      <c r="B142" s="32"/>
      <c r="C142" s="10"/>
      <c r="D142" s="32">
        <v>231.71</v>
      </c>
      <c r="E142" s="32">
        <v>231.71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0" x14ac:dyDescent="0.3">
      <c r="A143" s="68" t="s">
        <v>139</v>
      </c>
      <c r="B143" s="32"/>
      <c r="C143" s="10"/>
      <c r="D143" s="32">
        <v>488.49</v>
      </c>
      <c r="E143" s="32">
        <v>497.71</v>
      </c>
      <c r="F143" s="5">
        <f t="shared" si="4"/>
        <v>9.2199999999999704</v>
      </c>
      <c r="G143" s="33"/>
      <c r="H143" s="5"/>
      <c r="I143" s="5"/>
      <c r="J143" s="7">
        <f t="shared" si="3"/>
        <v>34.442139264990217</v>
      </c>
    </row>
    <row r="144" spans="1:10" x14ac:dyDescent="0.3">
      <c r="A144" s="68" t="s">
        <v>82</v>
      </c>
      <c r="B144" s="32"/>
      <c r="C144" s="10"/>
      <c r="D144" s="32">
        <v>367.3</v>
      </c>
      <c r="E144" s="32">
        <v>370.97</v>
      </c>
      <c r="F144" s="5">
        <f t="shared" si="4"/>
        <v>3.6700000000000159</v>
      </c>
      <c r="G144" s="33"/>
      <c r="H144" s="5"/>
      <c r="I144" s="5"/>
      <c r="J144" s="7">
        <f t="shared" si="3"/>
        <v>13.709615087040678</v>
      </c>
    </row>
    <row r="145" spans="1:13" x14ac:dyDescent="0.3">
      <c r="A145" s="68" t="s">
        <v>140</v>
      </c>
      <c r="B145" s="32"/>
      <c r="C145" s="10"/>
      <c r="D145" s="32">
        <v>221.3</v>
      </c>
      <c r="E145" s="32">
        <v>221.3</v>
      </c>
      <c r="F145" s="5">
        <f t="shared" si="4"/>
        <v>0</v>
      </c>
      <c r="G145" s="33"/>
      <c r="H145" s="5"/>
      <c r="I145" s="5"/>
      <c r="J145" s="7">
        <f t="shared" si="3"/>
        <v>0</v>
      </c>
    </row>
    <row r="146" spans="1:13" x14ac:dyDescent="0.3">
      <c r="A146" s="68" t="s">
        <v>141</v>
      </c>
      <c r="B146" s="32"/>
      <c r="C146" s="10"/>
      <c r="D146" s="32">
        <v>215.73</v>
      </c>
      <c r="E146" s="32">
        <v>217.91</v>
      </c>
      <c r="F146" s="5">
        <f t="shared" si="4"/>
        <v>2.1800000000000068</v>
      </c>
      <c r="G146" s="33"/>
      <c r="H146" s="5"/>
      <c r="I146" s="5"/>
      <c r="J146" s="7">
        <f t="shared" si="3"/>
        <v>8.1435860735009928</v>
      </c>
    </row>
    <row r="147" spans="1:13" x14ac:dyDescent="0.3">
      <c r="A147" s="68" t="s">
        <v>142</v>
      </c>
      <c r="B147" s="32"/>
      <c r="C147" s="10"/>
      <c r="D147" s="32">
        <v>800.27</v>
      </c>
      <c r="E147" s="32">
        <v>811.56</v>
      </c>
      <c r="F147" s="5">
        <f t="shared" si="4"/>
        <v>11.289999999999964</v>
      </c>
      <c r="G147" s="33"/>
      <c r="H147" s="5"/>
      <c r="I147" s="5"/>
      <c r="J147" s="7">
        <f t="shared" si="3"/>
        <v>42.17481044487414</v>
      </c>
    </row>
    <row r="148" spans="1:13" x14ac:dyDescent="0.3">
      <c r="A148" s="68" t="s">
        <v>143</v>
      </c>
      <c r="B148" s="32"/>
      <c r="C148" s="10"/>
      <c r="D148" s="32">
        <v>363.75</v>
      </c>
      <c r="E148" s="32">
        <v>368.99</v>
      </c>
      <c r="F148" s="5">
        <f t="shared" si="4"/>
        <v>5.2400000000000091</v>
      </c>
      <c r="G148" s="33"/>
      <c r="H148" s="5"/>
      <c r="I148" s="5"/>
      <c r="J148" s="7">
        <f t="shared" ref="J148:J152" si="5">+F148*H$5</f>
        <v>19.574491295938138</v>
      </c>
    </row>
    <row r="149" spans="1:13" x14ac:dyDescent="0.3">
      <c r="A149" s="68" t="s">
        <v>83</v>
      </c>
      <c r="B149" s="32"/>
      <c r="C149" s="10"/>
      <c r="D149" s="32">
        <v>325.43</v>
      </c>
      <c r="E149" s="32">
        <v>325.99</v>
      </c>
      <c r="F149" s="5">
        <f t="shared" si="4"/>
        <v>0.56000000000000227</v>
      </c>
      <c r="G149" s="33"/>
      <c r="H149" s="5"/>
      <c r="I149" s="5"/>
      <c r="J149" s="7">
        <f t="shared" si="5"/>
        <v>2.091930367504844</v>
      </c>
    </row>
    <row r="150" spans="1:13" x14ac:dyDescent="0.3">
      <c r="A150" s="68" t="s">
        <v>144</v>
      </c>
      <c r="B150" s="32"/>
      <c r="C150" s="10"/>
      <c r="D150" s="32">
        <v>1733.01</v>
      </c>
      <c r="E150" s="32">
        <v>1760.81</v>
      </c>
      <c r="F150" s="5">
        <f t="shared" si="4"/>
        <v>27.799999999999955</v>
      </c>
      <c r="G150" s="33"/>
      <c r="H150" s="5"/>
      <c r="I150" s="5"/>
      <c r="J150" s="7">
        <f t="shared" si="5"/>
        <v>103.84940038684702</v>
      </c>
    </row>
    <row r="151" spans="1:13" x14ac:dyDescent="0.3">
      <c r="A151" s="68" t="s">
        <v>145</v>
      </c>
      <c r="B151" s="32"/>
      <c r="C151" s="10"/>
      <c r="D151" s="32">
        <v>884.97</v>
      </c>
      <c r="E151" s="32">
        <v>900.2</v>
      </c>
      <c r="F151" s="5">
        <f t="shared" si="4"/>
        <v>15.230000000000018</v>
      </c>
      <c r="G151" s="33"/>
      <c r="H151" s="5"/>
      <c r="I151" s="5"/>
      <c r="J151" s="7">
        <f t="shared" si="5"/>
        <v>56.893034816247649</v>
      </c>
    </row>
    <row r="152" spans="1:13" x14ac:dyDescent="0.3">
      <c r="A152" s="158" t="s">
        <v>331</v>
      </c>
      <c r="B152" s="159"/>
      <c r="C152" s="10"/>
      <c r="D152" s="32">
        <v>98.95</v>
      </c>
      <c r="E152" s="32">
        <v>99.49</v>
      </c>
      <c r="F152" s="5">
        <f t="shared" si="4"/>
        <v>0.53999999999999204</v>
      </c>
      <c r="G152" s="33"/>
      <c r="H152" s="5"/>
      <c r="I152" s="5"/>
      <c r="J152" s="7">
        <f t="shared" si="5"/>
        <v>2.0172185686653474</v>
      </c>
    </row>
    <row r="153" spans="1:13" x14ac:dyDescent="0.3">
      <c r="A153" s="17"/>
      <c r="B153" s="139" t="s">
        <v>5</v>
      </c>
      <c r="C153" s="36"/>
      <c r="D153" s="32"/>
      <c r="E153" s="32"/>
      <c r="F153" s="144"/>
      <c r="G153" s="70"/>
      <c r="H153" s="70"/>
      <c r="I153" s="70"/>
      <c r="J153" s="7">
        <f>SUM(J14:J152)</f>
        <v>2343.4399378548669</v>
      </c>
      <c r="K153" s="56">
        <f>SUM(J83:J151)</f>
        <v>1713.5151063829746</v>
      </c>
    </row>
    <row r="154" spans="1:13" x14ac:dyDescent="0.3">
      <c r="A154" s="71"/>
      <c r="B154" s="136"/>
      <c r="D154" s="136"/>
      <c r="E154" s="136"/>
      <c r="F154" s="58"/>
      <c r="G154" s="72"/>
      <c r="H154" s="72"/>
      <c r="I154" s="72"/>
      <c r="J154" s="91">
        <f>SUM(J14:J151)</f>
        <v>2341.4227192862018</v>
      </c>
      <c r="K154" s="91">
        <f>SUM(K14:K153)</f>
        <v>2341.4227192862008</v>
      </c>
      <c r="M154">
        <v>2566</v>
      </c>
    </row>
    <row r="155" spans="1:13" x14ac:dyDescent="0.3">
      <c r="A155" s="73"/>
      <c r="B155" s="74"/>
      <c r="C155" s="74"/>
      <c r="D155" s="74"/>
      <c r="E155" s="74"/>
      <c r="F155" s="74"/>
      <c r="G155" s="74"/>
      <c r="H155" s="74"/>
      <c r="I155" s="74"/>
      <c r="J155" s="74"/>
    </row>
    <row r="156" spans="1:13" x14ac:dyDescent="0.3">
      <c r="A156" s="73" t="s">
        <v>7</v>
      </c>
    </row>
    <row r="157" spans="1:13" x14ac:dyDescent="0.3">
      <c r="A157" s="73" t="s">
        <v>84</v>
      </c>
      <c r="G157" s="74" t="s">
        <v>337</v>
      </c>
    </row>
  </sheetData>
  <mergeCells count="22">
    <mergeCell ref="I27:I31"/>
    <mergeCell ref="B22:C22"/>
    <mergeCell ref="B23:C23"/>
    <mergeCell ref="B24:C24"/>
    <mergeCell ref="B25:C25"/>
    <mergeCell ref="B26:C26"/>
    <mergeCell ref="B27:C31"/>
    <mergeCell ref="D27:D31"/>
    <mergeCell ref="E27:E31"/>
    <mergeCell ref="F27:F31"/>
    <mergeCell ref="G27:G31"/>
    <mergeCell ref="H27:H31"/>
    <mergeCell ref="F7:G7"/>
    <mergeCell ref="B13:C13"/>
    <mergeCell ref="G14:G20"/>
    <mergeCell ref="B18:C18"/>
    <mergeCell ref="D18:D21"/>
    <mergeCell ref="E18:E21"/>
    <mergeCell ref="F18:F21"/>
    <mergeCell ref="B19:C19"/>
    <mergeCell ref="B20:C20"/>
    <mergeCell ref="B21:C21"/>
  </mergeCells>
  <pageMargins left="0.31496062992125984" right="0.37" top="0.47244094488188981" bottom="0.74803149606299213" header="0.31496062992125984" footer="0.31496062992125984"/>
  <pageSetup paperSize="9" scale="80" orientation="portrait" horizontalDpi="0" verticalDpi="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7"/>
  <sheetViews>
    <sheetView workbookViewId="0">
      <selection sqref="A1:M158"/>
    </sheetView>
  </sheetViews>
  <sheetFormatPr baseColWidth="10" defaultRowHeight="14.4" x14ac:dyDescent="0.3"/>
  <cols>
    <col min="1" max="1" width="9.6640625" customWidth="1"/>
    <col min="2" max="2" width="24.109375" customWidth="1"/>
    <col min="3" max="3" width="6.44140625" customWidth="1"/>
    <col min="5" max="5" width="14.5546875" customWidth="1"/>
    <col min="9" max="9" width="1.33203125" customWidth="1"/>
  </cols>
  <sheetData>
    <row r="1" spans="1:10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631.1</v>
      </c>
      <c r="G2" s="10">
        <v>40</v>
      </c>
      <c r="H2" s="10">
        <f>+F2/G2</f>
        <v>15.7775</v>
      </c>
    </row>
    <row r="3" spans="1:10" x14ac:dyDescent="0.3">
      <c r="D3" s="122" t="s">
        <v>192</v>
      </c>
      <c r="E3" s="122">
        <v>16498</v>
      </c>
      <c r="F3" s="155">
        <v>12.8</v>
      </c>
      <c r="G3" s="10">
        <v>4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 t="s">
        <v>322</v>
      </c>
      <c r="F4" s="10">
        <v>1932.5</v>
      </c>
      <c r="G4" s="10">
        <v>515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51" t="s">
        <v>220</v>
      </c>
      <c r="F5" s="122">
        <f>+F4+F3</f>
        <v>1945.3</v>
      </c>
      <c r="G5" s="122">
        <f>+G4+G3</f>
        <v>519</v>
      </c>
      <c r="H5" s="10">
        <f>+F5/G5</f>
        <v>3.748169556840077</v>
      </c>
    </row>
    <row r="6" spans="1:10" x14ac:dyDescent="0.3">
      <c r="A6" s="15" t="s">
        <v>338</v>
      </c>
      <c r="B6" s="15"/>
      <c r="C6" s="15"/>
      <c r="D6" s="15"/>
      <c r="E6" s="15"/>
      <c r="F6" s="15">
        <f>+F2+F3+F4</f>
        <v>2576.4</v>
      </c>
      <c r="G6" s="15">
        <f>+G2+G3+G4</f>
        <v>559</v>
      </c>
      <c r="J6" s="138" t="s">
        <v>189</v>
      </c>
    </row>
    <row r="7" spans="1:10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15.7775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3.748169556840077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4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7" t="s">
        <v>212</v>
      </c>
      <c r="D14" s="97">
        <v>1.84</v>
      </c>
      <c r="E14" s="97">
        <v>1.84</v>
      </c>
      <c r="F14" s="98">
        <f>+E14-D14</f>
        <v>0</v>
      </c>
      <c r="G14" s="236">
        <f>+F18*H2</f>
        <v>35.18382500000029</v>
      </c>
      <c r="H14" s="98"/>
      <c r="I14" s="98"/>
      <c r="J14" s="99">
        <v>3</v>
      </c>
    </row>
    <row r="15" spans="1:10" ht="15.6" thickTop="1" thickBot="1" x14ac:dyDescent="0.35">
      <c r="A15" s="104" t="s">
        <v>9</v>
      </c>
      <c r="B15" s="146" t="s">
        <v>214</v>
      </c>
      <c r="C15" s="157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10</v>
      </c>
    </row>
    <row r="16" spans="1:10" ht="15.6" thickTop="1" thickBot="1" x14ac:dyDescent="0.35">
      <c r="A16" s="104" t="s">
        <v>13</v>
      </c>
      <c r="B16" s="146" t="s">
        <v>214</v>
      </c>
      <c r="C16" s="157" t="s">
        <v>212</v>
      </c>
      <c r="D16" s="100">
        <v>0.8</v>
      </c>
      <c r="E16" s="100">
        <v>0.8</v>
      </c>
      <c r="F16" s="98">
        <f>+E16-D16</f>
        <v>0</v>
      </c>
      <c r="G16" s="221"/>
      <c r="H16" s="99">
        <f>+F16*H$2</f>
        <v>0</v>
      </c>
      <c r="I16" s="101"/>
      <c r="J16" s="99">
        <v>10</v>
      </c>
    </row>
    <row r="17" spans="1:12" ht="15.6" thickTop="1" thickBot="1" x14ac:dyDescent="0.35">
      <c r="A17" s="104" t="s">
        <v>89</v>
      </c>
      <c r="B17" s="146" t="s">
        <v>215</v>
      </c>
      <c r="C17" s="157" t="s">
        <v>212</v>
      </c>
      <c r="D17" s="100">
        <v>4.0199999999999996</v>
      </c>
      <c r="E17" s="100">
        <v>7.24</v>
      </c>
      <c r="F17" s="101">
        <f>+E17-D17</f>
        <v>3.2200000000000006</v>
      </c>
      <c r="G17" s="221"/>
      <c r="H17" s="99">
        <f>+F17*H$2</f>
        <v>50.803550000000008</v>
      </c>
      <c r="I17" s="101"/>
      <c r="J17" s="99">
        <v>50</v>
      </c>
    </row>
    <row r="18" spans="1:12" ht="15.6" thickTop="1" thickBot="1" x14ac:dyDescent="0.35">
      <c r="A18" s="103" t="s">
        <v>86</v>
      </c>
      <c r="B18" s="209" t="s">
        <v>212</v>
      </c>
      <c r="C18" s="210"/>
      <c r="D18" s="220">
        <v>301.45</v>
      </c>
      <c r="E18" s="220">
        <v>303.68</v>
      </c>
      <c r="F18" s="220">
        <f>+E18-D18</f>
        <v>2.2300000000000182</v>
      </c>
      <c r="G18" s="221"/>
      <c r="H18" s="102"/>
      <c r="I18" s="102"/>
      <c r="J18" s="99">
        <v>10</v>
      </c>
    </row>
    <row r="19" spans="1:12" ht="15.6" thickTop="1" thickBot="1" x14ac:dyDescent="0.35">
      <c r="A19" s="104" t="s">
        <v>11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10</v>
      </c>
    </row>
    <row r="20" spans="1:12" ht="15.6" thickTop="1" thickBot="1" x14ac:dyDescent="0.35">
      <c r="A20" s="104" t="s">
        <v>12</v>
      </c>
      <c r="B20" s="202" t="s">
        <v>212</v>
      </c>
      <c r="C20" s="203"/>
      <c r="D20" s="221"/>
      <c r="E20" s="221"/>
      <c r="F20" s="221"/>
      <c r="G20" s="221"/>
      <c r="H20" s="102"/>
      <c r="I20" s="102"/>
      <c r="J20" s="99">
        <v>10</v>
      </c>
    </row>
    <row r="21" spans="1:12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3</v>
      </c>
    </row>
    <row r="22" spans="1:12" ht="15.6" thickTop="1" thickBot="1" x14ac:dyDescent="0.35">
      <c r="A22" s="92" t="s">
        <v>87</v>
      </c>
      <c r="B22" s="204" t="s">
        <v>210</v>
      </c>
      <c r="C22" s="205"/>
      <c r="D22" s="94">
        <v>36.57</v>
      </c>
      <c r="E22" s="94">
        <v>37.69</v>
      </c>
      <c r="F22" s="98">
        <f t="shared" ref="F22:F27" si="0">+E22-D22</f>
        <v>1.1199999999999974</v>
      </c>
      <c r="G22" s="95">
        <f>+F22*H2</f>
        <v>17.670799999999961</v>
      </c>
      <c r="H22" s="95"/>
      <c r="I22" s="95"/>
      <c r="J22" s="99">
        <v>18</v>
      </c>
    </row>
    <row r="23" spans="1:12" ht="15.6" thickTop="1" thickBot="1" x14ac:dyDescent="0.35">
      <c r="A23" s="92" t="s">
        <v>88</v>
      </c>
      <c r="B23" s="206" t="s">
        <v>210</v>
      </c>
      <c r="C23" s="207"/>
      <c r="D23" s="94">
        <v>85.13</v>
      </c>
      <c r="E23" s="94">
        <v>85.5</v>
      </c>
      <c r="F23" s="98">
        <f t="shared" si="0"/>
        <v>0.37000000000000455</v>
      </c>
      <c r="G23" s="95">
        <f>+F23*H2</f>
        <v>5.8376750000000719</v>
      </c>
      <c r="H23" s="95"/>
      <c r="I23" s="95"/>
      <c r="J23" s="99">
        <v>5</v>
      </c>
    </row>
    <row r="24" spans="1:12" ht="15.6" thickTop="1" thickBot="1" x14ac:dyDescent="0.35">
      <c r="A24" s="93" t="s">
        <v>10</v>
      </c>
      <c r="B24" s="206" t="s">
        <v>210</v>
      </c>
      <c r="C24" s="207"/>
      <c r="D24" s="94">
        <v>29.52</v>
      </c>
      <c r="E24" s="94">
        <v>30.38</v>
      </c>
      <c r="F24" s="98">
        <f t="shared" si="0"/>
        <v>0.85999999999999943</v>
      </c>
      <c r="G24" s="95">
        <f>+F24*H2</f>
        <v>13.568649999999991</v>
      </c>
      <c r="H24" s="95"/>
      <c r="I24" s="95"/>
      <c r="J24" s="99">
        <v>14</v>
      </c>
    </row>
    <row r="25" spans="1:12" ht="15.6" thickTop="1" thickBot="1" x14ac:dyDescent="0.35">
      <c r="A25" s="93" t="s">
        <v>149</v>
      </c>
      <c r="B25" s="206" t="s">
        <v>210</v>
      </c>
      <c r="C25" s="207"/>
      <c r="D25" s="94">
        <v>164.68</v>
      </c>
      <c r="E25" s="94">
        <v>169.18</v>
      </c>
      <c r="F25" s="98">
        <f t="shared" si="0"/>
        <v>4.5</v>
      </c>
      <c r="G25" s="95">
        <f>+F25*H2</f>
        <v>70.998750000000001</v>
      </c>
      <c r="H25" s="95"/>
      <c r="I25" s="95"/>
      <c r="J25" s="99">
        <v>71</v>
      </c>
    </row>
    <row r="26" spans="1:12" ht="15.6" thickTop="1" thickBot="1" x14ac:dyDescent="0.35">
      <c r="A26" s="93" t="s">
        <v>16</v>
      </c>
      <c r="B26" s="206" t="s">
        <v>210</v>
      </c>
      <c r="C26" s="207"/>
      <c r="D26" s="96">
        <v>70.42</v>
      </c>
      <c r="E26" s="96">
        <v>70.42</v>
      </c>
      <c r="F26" s="98">
        <f t="shared" si="0"/>
        <v>0</v>
      </c>
      <c r="G26" s="95">
        <f>+F26*H2</f>
        <v>0</v>
      </c>
      <c r="H26" s="96"/>
      <c r="I26" s="96"/>
      <c r="J26" s="99">
        <v>0</v>
      </c>
      <c r="L26">
        <v>27</v>
      </c>
    </row>
    <row r="27" spans="1:12" ht="15.6" thickTop="1" thickBot="1" x14ac:dyDescent="0.35">
      <c r="A27" s="67" t="s">
        <v>90</v>
      </c>
      <c r="B27" s="230" t="s">
        <v>211</v>
      </c>
      <c r="C27" s="231"/>
      <c r="D27" s="227">
        <v>288.57</v>
      </c>
      <c r="E27" s="227">
        <v>290.75</v>
      </c>
      <c r="F27" s="220">
        <f t="shared" si="0"/>
        <v>2.1800000000000068</v>
      </c>
      <c r="G27" s="223">
        <f>+F27*H2</f>
        <v>34.394950000000108</v>
      </c>
      <c r="H27" s="223"/>
      <c r="I27" s="223"/>
      <c r="J27" s="99">
        <v>3</v>
      </c>
    </row>
    <row r="28" spans="1:12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10</v>
      </c>
    </row>
    <row r="29" spans="1:12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10</v>
      </c>
    </row>
    <row r="30" spans="1:12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10</v>
      </c>
    </row>
    <row r="31" spans="1:12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3</v>
      </c>
    </row>
    <row r="32" spans="1:12" ht="15.6" thickTop="1" thickBot="1" x14ac:dyDescent="0.35">
      <c r="A32" s="66" t="s">
        <v>92</v>
      </c>
      <c r="B32" s="6"/>
      <c r="C32" s="6"/>
      <c r="D32" s="6">
        <v>115.15</v>
      </c>
      <c r="E32" s="6">
        <v>118.33</v>
      </c>
      <c r="F32" s="5">
        <f>+E32-D32</f>
        <v>3.1799999999999926</v>
      </c>
      <c r="G32" s="5"/>
      <c r="H32" s="5"/>
      <c r="I32" s="5"/>
      <c r="J32" s="99">
        <f t="shared" ref="J32:J82" si="1">+F32*H$2</f>
        <v>50.172449999999884</v>
      </c>
    </row>
    <row r="33" spans="1:10" ht="15.6" thickTop="1" thickBot="1" x14ac:dyDescent="0.35">
      <c r="A33" s="66" t="s">
        <v>93</v>
      </c>
      <c r="B33" s="6"/>
      <c r="C33" s="6"/>
      <c r="D33" s="6">
        <v>48.87</v>
      </c>
      <c r="E33" s="6">
        <v>49.53</v>
      </c>
      <c r="F33" s="5">
        <f t="shared" ref="F33:F96" si="2">+E33-D33</f>
        <v>0.66000000000000369</v>
      </c>
      <c r="G33" s="5"/>
      <c r="H33" s="5"/>
      <c r="I33" s="5"/>
      <c r="J33" s="99">
        <f t="shared" si="1"/>
        <v>10.413150000000059</v>
      </c>
    </row>
    <row r="34" spans="1:10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0" ht="15.6" thickTop="1" thickBot="1" x14ac:dyDescent="0.35">
      <c r="A35" s="66" t="s">
        <v>95</v>
      </c>
      <c r="B35" s="32"/>
      <c r="C35" s="6"/>
      <c r="D35" s="32">
        <v>42.1</v>
      </c>
      <c r="E35" s="32">
        <v>43.34</v>
      </c>
      <c r="F35" s="5">
        <f t="shared" si="2"/>
        <v>1.240000000000002</v>
      </c>
      <c r="G35" s="5"/>
      <c r="H35" s="5"/>
      <c r="I35" s="5"/>
      <c r="J35" s="99">
        <f t="shared" si="1"/>
        <v>19.564100000000032</v>
      </c>
    </row>
    <row r="36" spans="1:10" ht="15.6" thickTop="1" thickBot="1" x14ac:dyDescent="0.35">
      <c r="A36" s="66" t="s">
        <v>96</v>
      </c>
      <c r="B36" s="32"/>
      <c r="C36" s="6"/>
      <c r="D36" s="32">
        <v>10.95</v>
      </c>
      <c r="E36" s="32">
        <v>10.95</v>
      </c>
      <c r="F36" s="5">
        <f t="shared" si="2"/>
        <v>0</v>
      </c>
      <c r="G36" s="5"/>
      <c r="H36" s="5"/>
      <c r="I36" s="5"/>
      <c r="J36" s="99">
        <f t="shared" si="1"/>
        <v>0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37.270000000000003</v>
      </c>
      <c r="E38" s="32">
        <v>37.68</v>
      </c>
      <c r="F38" s="5">
        <f t="shared" si="2"/>
        <v>0.40999999999999659</v>
      </c>
      <c r="G38" s="5"/>
      <c r="H38" s="5"/>
      <c r="I38" s="5"/>
      <c r="J38" s="99">
        <f t="shared" si="1"/>
        <v>6.4687749999999458</v>
      </c>
    </row>
    <row r="39" spans="1:10" ht="15.6" thickTop="1" thickBot="1" x14ac:dyDescent="0.35">
      <c r="A39" s="66" t="s">
        <v>99</v>
      </c>
      <c r="B39" s="32"/>
      <c r="C39" s="6"/>
      <c r="D39" s="32">
        <v>52.45</v>
      </c>
      <c r="E39" s="32">
        <v>52.81</v>
      </c>
      <c r="F39" s="5">
        <f t="shared" si="2"/>
        <v>0.35999999999999943</v>
      </c>
      <c r="G39" s="5"/>
      <c r="H39" s="5"/>
      <c r="I39" s="5"/>
      <c r="J39" s="99">
        <f t="shared" si="1"/>
        <v>5.6798999999999911</v>
      </c>
    </row>
    <row r="40" spans="1:10" ht="15.6" thickTop="1" thickBot="1" x14ac:dyDescent="0.35">
      <c r="A40" s="66" t="s">
        <v>100</v>
      </c>
      <c r="B40" s="32"/>
      <c r="C40" s="6"/>
      <c r="D40" s="32">
        <v>15.55</v>
      </c>
      <c r="E40" s="32">
        <v>15.55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14.49</v>
      </c>
      <c r="E41" s="32">
        <v>16.29</v>
      </c>
      <c r="F41" s="5">
        <f t="shared" si="2"/>
        <v>1.7999999999999989</v>
      </c>
      <c r="G41" s="5"/>
      <c r="H41" s="5"/>
      <c r="I41" s="5"/>
      <c r="J41" s="99">
        <f t="shared" si="1"/>
        <v>28.399499999999982</v>
      </c>
    </row>
    <row r="42" spans="1:10" ht="15.6" thickTop="1" thickBot="1" x14ac:dyDescent="0.35">
      <c r="A42" s="66" t="s">
        <v>102</v>
      </c>
      <c r="B42" s="32"/>
      <c r="C42" s="6"/>
      <c r="D42" s="32">
        <v>5.19</v>
      </c>
      <c r="E42" s="32">
        <v>5.5</v>
      </c>
      <c r="F42" s="5">
        <f t="shared" si="2"/>
        <v>0.30999999999999961</v>
      </c>
      <c r="G42" s="5"/>
      <c r="H42" s="5"/>
      <c r="I42" s="5"/>
      <c r="J42" s="99">
        <f t="shared" si="1"/>
        <v>4.8910249999999937</v>
      </c>
    </row>
    <row r="43" spans="1:10" ht="15.6" thickTop="1" thickBot="1" x14ac:dyDescent="0.35">
      <c r="A43" s="66" t="s">
        <v>103</v>
      </c>
      <c r="B43" s="32"/>
      <c r="C43" s="6"/>
      <c r="D43" s="32">
        <v>37.700000000000003</v>
      </c>
      <c r="E43" s="32">
        <v>37.880000000000003</v>
      </c>
      <c r="F43" s="5">
        <f t="shared" si="2"/>
        <v>0.17999999999999972</v>
      </c>
      <c r="G43" s="5"/>
      <c r="H43" s="5"/>
      <c r="I43" s="5"/>
      <c r="J43" s="99">
        <f t="shared" si="1"/>
        <v>2.8399499999999955</v>
      </c>
    </row>
    <row r="44" spans="1:10" ht="15.6" thickTop="1" thickBot="1" x14ac:dyDescent="0.35">
      <c r="A44" s="66" t="s">
        <v>104</v>
      </c>
      <c r="B44" s="32"/>
      <c r="C44" s="10"/>
      <c r="D44" s="32">
        <v>61.36</v>
      </c>
      <c r="E44" s="32">
        <v>61.36</v>
      </c>
      <c r="F44" s="5">
        <f t="shared" si="2"/>
        <v>0</v>
      </c>
      <c r="G44" s="5"/>
      <c r="H44" s="5"/>
      <c r="I44" s="5"/>
      <c r="J44" s="99">
        <f t="shared" si="1"/>
        <v>0</v>
      </c>
    </row>
    <row r="45" spans="1:10" ht="15.6" thickTop="1" thickBot="1" x14ac:dyDescent="0.35">
      <c r="A45" s="66" t="s">
        <v>105</v>
      </c>
      <c r="B45" s="32"/>
      <c r="C45" s="10"/>
      <c r="D45" s="32">
        <v>187.83</v>
      </c>
      <c r="E45" s="32">
        <v>193.37</v>
      </c>
      <c r="F45" s="5">
        <f>+E45-D45</f>
        <v>5.539999999999992</v>
      </c>
      <c r="G45" s="5"/>
      <c r="H45" s="5"/>
      <c r="I45" s="5"/>
      <c r="J45" s="99">
        <f t="shared" si="1"/>
        <v>87.40734999999988</v>
      </c>
    </row>
    <row r="46" spans="1:10" ht="15.6" thickTop="1" thickBot="1" x14ac:dyDescent="0.35">
      <c r="A46" s="66" t="s">
        <v>106</v>
      </c>
      <c r="B46" s="32"/>
      <c r="C46" s="10"/>
      <c r="D46" s="32">
        <v>104.96</v>
      </c>
      <c r="E46" s="32">
        <v>104.96</v>
      </c>
      <c r="F46" s="5">
        <f t="shared" si="2"/>
        <v>0</v>
      </c>
      <c r="G46" s="5"/>
      <c r="H46" s="5"/>
      <c r="I46" s="5"/>
      <c r="J46" s="99">
        <f t="shared" si="1"/>
        <v>0</v>
      </c>
    </row>
    <row r="47" spans="1:10" ht="15.6" thickTop="1" thickBot="1" x14ac:dyDescent="0.35">
      <c r="A47" s="66" t="s">
        <v>18</v>
      </c>
      <c r="B47" s="32"/>
      <c r="C47" s="10"/>
      <c r="D47" s="32">
        <v>3.24</v>
      </c>
      <c r="E47" s="32">
        <v>3.24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100.42</v>
      </c>
      <c r="E48" s="32">
        <v>100.59</v>
      </c>
      <c r="F48" s="5">
        <f t="shared" si="2"/>
        <v>0.17000000000000171</v>
      </c>
      <c r="G48" s="5"/>
      <c r="H48" s="5"/>
      <c r="I48" s="5"/>
      <c r="J48" s="99">
        <f t="shared" si="1"/>
        <v>2.6821750000000271</v>
      </c>
    </row>
    <row r="49" spans="1:10" ht="15.6" thickTop="1" thickBot="1" x14ac:dyDescent="0.35">
      <c r="A49" s="66" t="s">
        <v>107</v>
      </c>
      <c r="B49" s="32"/>
      <c r="C49" s="10"/>
      <c r="D49" s="32">
        <v>128.76</v>
      </c>
      <c r="E49" s="32">
        <v>130.30000000000001</v>
      </c>
      <c r="F49" s="5">
        <f t="shared" si="2"/>
        <v>1.5400000000000205</v>
      </c>
      <c r="G49" s="5"/>
      <c r="H49" s="5"/>
      <c r="I49" s="5"/>
      <c r="J49" s="99">
        <f t="shared" si="1"/>
        <v>24.297350000000321</v>
      </c>
    </row>
    <row r="50" spans="1:10" ht="15.6" thickTop="1" thickBot="1" x14ac:dyDescent="0.35">
      <c r="A50" s="66" t="s">
        <v>108</v>
      </c>
      <c r="B50" s="32"/>
      <c r="C50" s="10"/>
      <c r="D50" s="32">
        <v>20.41</v>
      </c>
      <c r="E50" s="32">
        <v>20.81</v>
      </c>
      <c r="F50" s="5">
        <f t="shared" si="2"/>
        <v>0.39999999999999858</v>
      </c>
      <c r="G50" s="5"/>
      <c r="H50" s="5"/>
      <c r="I50" s="5"/>
      <c r="J50" s="99">
        <f t="shared" si="1"/>
        <v>6.3109999999999777</v>
      </c>
    </row>
    <row r="51" spans="1:10" ht="15.6" thickTop="1" thickBot="1" x14ac:dyDescent="0.35">
      <c r="A51" s="66" t="s">
        <v>20</v>
      </c>
      <c r="B51" s="32"/>
      <c r="C51" s="10"/>
      <c r="D51" s="32">
        <v>83.97</v>
      </c>
      <c r="E51" s="32">
        <v>84.95</v>
      </c>
      <c r="F51" s="5">
        <f t="shared" si="2"/>
        <v>0.98000000000000398</v>
      </c>
      <c r="G51" s="5"/>
      <c r="H51" s="5"/>
      <c r="I51" s="5"/>
      <c r="J51" s="99">
        <f t="shared" si="1"/>
        <v>15.461950000000062</v>
      </c>
    </row>
    <row r="52" spans="1:10" ht="15.6" thickTop="1" thickBot="1" x14ac:dyDescent="0.35">
      <c r="A52" s="66" t="s">
        <v>21</v>
      </c>
      <c r="B52" s="32"/>
      <c r="C52" s="10"/>
      <c r="D52" s="32">
        <v>22.58</v>
      </c>
      <c r="E52" s="32">
        <v>22.91</v>
      </c>
      <c r="F52" s="5">
        <f t="shared" si="2"/>
        <v>0.33000000000000185</v>
      </c>
      <c r="G52" s="5"/>
      <c r="H52" s="5"/>
      <c r="I52" s="5"/>
      <c r="J52" s="99">
        <f t="shared" si="1"/>
        <v>5.2065750000000293</v>
      </c>
    </row>
    <row r="53" spans="1:10" ht="15.6" thickTop="1" thickBot="1" x14ac:dyDescent="0.35">
      <c r="A53" s="66" t="s">
        <v>22</v>
      </c>
      <c r="B53" s="32"/>
      <c r="C53" s="10"/>
      <c r="D53" s="32">
        <v>129.03</v>
      </c>
      <c r="E53" s="32">
        <v>129.88999999999999</v>
      </c>
      <c r="F53" s="5">
        <f t="shared" si="2"/>
        <v>0.85999999999998522</v>
      </c>
      <c r="G53" s="5"/>
      <c r="H53" s="5"/>
      <c r="I53" s="5"/>
      <c r="J53" s="99">
        <f t="shared" si="1"/>
        <v>13.568649999999767</v>
      </c>
    </row>
    <row r="54" spans="1:10" ht="15.6" thickTop="1" thickBot="1" x14ac:dyDescent="0.35">
      <c r="A54" s="66" t="s">
        <v>23</v>
      </c>
      <c r="B54" s="32"/>
      <c r="C54" s="10"/>
      <c r="D54" s="32">
        <v>30.38</v>
      </c>
      <c r="E54" s="32">
        <v>30.46</v>
      </c>
      <c r="F54" s="5">
        <f t="shared" si="2"/>
        <v>8.0000000000001847E-2</v>
      </c>
      <c r="G54" s="5"/>
      <c r="H54" s="5"/>
      <c r="I54" s="5"/>
      <c r="J54" s="99">
        <f t="shared" si="1"/>
        <v>1.2622000000000291</v>
      </c>
    </row>
    <row r="55" spans="1:10" ht="15.6" thickTop="1" thickBot="1" x14ac:dyDescent="0.35">
      <c r="A55" s="66" t="s">
        <v>24</v>
      </c>
      <c r="B55" s="32"/>
      <c r="C55" s="10"/>
      <c r="D55" s="32">
        <v>30.2</v>
      </c>
      <c r="E55" s="32">
        <v>30.54</v>
      </c>
      <c r="F55" s="5">
        <f t="shared" si="2"/>
        <v>0.33999999999999986</v>
      </c>
      <c r="G55" s="5"/>
      <c r="H55" s="5"/>
      <c r="I55" s="5"/>
      <c r="J55" s="99">
        <f t="shared" si="1"/>
        <v>5.3643499999999973</v>
      </c>
    </row>
    <row r="56" spans="1:10" ht="15.6" thickTop="1" thickBot="1" x14ac:dyDescent="0.35">
      <c r="A56" s="66" t="s">
        <v>25</v>
      </c>
      <c r="B56" s="32"/>
      <c r="C56" s="10"/>
      <c r="D56" s="32">
        <v>24.65</v>
      </c>
      <c r="E56" s="32">
        <v>25.45</v>
      </c>
      <c r="F56" s="5">
        <f t="shared" si="2"/>
        <v>0.80000000000000071</v>
      </c>
      <c r="G56" s="5"/>
      <c r="H56" s="5"/>
      <c r="I56" s="5"/>
      <c r="J56" s="99">
        <f t="shared" si="1"/>
        <v>12.622000000000011</v>
      </c>
    </row>
    <row r="57" spans="1:10" ht="15.6" thickTop="1" thickBot="1" x14ac:dyDescent="0.35">
      <c r="A57" s="66" t="s">
        <v>26</v>
      </c>
      <c r="B57" s="32"/>
      <c r="C57" s="10"/>
      <c r="D57" s="32">
        <v>50.77</v>
      </c>
      <c r="E57" s="32">
        <v>52</v>
      </c>
      <c r="F57" s="5">
        <f t="shared" si="2"/>
        <v>1.2299999999999969</v>
      </c>
      <c r="G57" s="5"/>
      <c r="H57" s="5"/>
      <c r="I57" s="5"/>
      <c r="J57" s="99">
        <f t="shared" si="1"/>
        <v>19.406324999999949</v>
      </c>
    </row>
    <row r="58" spans="1:10" ht="15.6" thickTop="1" thickBot="1" x14ac:dyDescent="0.35">
      <c r="A58" s="66" t="s">
        <v>27</v>
      </c>
      <c r="B58" s="32"/>
      <c r="C58" s="10"/>
      <c r="D58" s="32">
        <v>60.24</v>
      </c>
      <c r="E58" s="32">
        <v>61.51</v>
      </c>
      <c r="F58" s="5">
        <f t="shared" si="2"/>
        <v>1.269999999999996</v>
      </c>
      <c r="G58" s="5"/>
      <c r="H58" s="5"/>
      <c r="I58" s="5"/>
      <c r="J58" s="99">
        <f t="shared" si="1"/>
        <v>20.037424999999939</v>
      </c>
    </row>
    <row r="59" spans="1:10" ht="15.6" thickTop="1" thickBot="1" x14ac:dyDescent="0.35">
      <c r="A59" s="66" t="s">
        <v>109</v>
      </c>
      <c r="B59" s="32"/>
      <c r="C59" s="10"/>
      <c r="D59" s="32">
        <v>1.93</v>
      </c>
      <c r="E59" s="32">
        <v>1.93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0" ht="15.6" thickTop="1" thickBot="1" x14ac:dyDescent="0.35">
      <c r="A60" s="66" t="s">
        <v>28</v>
      </c>
      <c r="B60" s="32"/>
      <c r="C60" s="10"/>
      <c r="D60" s="32">
        <v>16.57</v>
      </c>
      <c r="E60" s="32">
        <v>16.57</v>
      </c>
      <c r="F60" s="5">
        <f t="shared" si="2"/>
        <v>0</v>
      </c>
      <c r="G60" s="5"/>
      <c r="H60" s="5"/>
      <c r="I60" s="5"/>
      <c r="J60" s="99">
        <f t="shared" si="1"/>
        <v>0</v>
      </c>
    </row>
    <row r="61" spans="1:10" ht="15.6" thickTop="1" thickBot="1" x14ac:dyDescent="0.35">
      <c r="A61" s="66" t="s">
        <v>29</v>
      </c>
      <c r="B61" s="32"/>
      <c r="C61" s="10"/>
      <c r="D61" s="32">
        <v>52.05</v>
      </c>
      <c r="E61" s="32">
        <v>52.52</v>
      </c>
      <c r="F61" s="5">
        <f t="shared" si="2"/>
        <v>0.47000000000000597</v>
      </c>
      <c r="G61" s="5"/>
      <c r="H61" s="5"/>
      <c r="I61" s="5"/>
      <c r="J61" s="99">
        <f t="shared" si="1"/>
        <v>7.4154250000000941</v>
      </c>
    </row>
    <row r="62" spans="1:10" ht="15.6" thickTop="1" thickBot="1" x14ac:dyDescent="0.35">
      <c r="A62" s="66" t="s">
        <v>30</v>
      </c>
      <c r="B62" s="32"/>
      <c r="C62" s="10"/>
      <c r="D62" s="32">
        <v>1.1000000000000001</v>
      </c>
      <c r="E62" s="32">
        <v>1.1000000000000001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82.58</v>
      </c>
      <c r="E63" s="32">
        <v>83.86</v>
      </c>
      <c r="F63" s="5">
        <f t="shared" si="2"/>
        <v>1.2800000000000011</v>
      </c>
      <c r="G63" s="5"/>
      <c r="H63" s="5"/>
      <c r="I63" s="5"/>
      <c r="J63" s="99">
        <f t="shared" si="1"/>
        <v>20.195200000000018</v>
      </c>
    </row>
    <row r="64" spans="1:10" ht="15.6" thickTop="1" thickBot="1" x14ac:dyDescent="0.35">
      <c r="A64" s="66" t="s">
        <v>32</v>
      </c>
      <c r="B64" s="32"/>
      <c r="C64" s="10"/>
      <c r="D64" s="32">
        <v>58.96</v>
      </c>
      <c r="E64" s="32">
        <v>59.47</v>
      </c>
      <c r="F64" s="5">
        <f t="shared" si="2"/>
        <v>0.50999999999999801</v>
      </c>
      <c r="G64" s="5"/>
      <c r="H64" s="5"/>
      <c r="I64" s="5"/>
      <c r="J64" s="99">
        <f t="shared" si="1"/>
        <v>8.0465249999999688</v>
      </c>
    </row>
    <row r="65" spans="1:10" ht="15.6" thickTop="1" thickBot="1" x14ac:dyDescent="0.35">
      <c r="A65" s="66" t="s">
        <v>33</v>
      </c>
      <c r="B65" s="32"/>
      <c r="C65" s="10"/>
      <c r="D65" s="32">
        <v>39.659999999999997</v>
      </c>
      <c r="E65" s="32">
        <v>39.799999999999997</v>
      </c>
      <c r="F65" s="5">
        <f t="shared" si="2"/>
        <v>0.14000000000000057</v>
      </c>
      <c r="G65" s="5"/>
      <c r="H65" s="5"/>
      <c r="I65" s="5"/>
      <c r="J65" s="99">
        <f t="shared" si="1"/>
        <v>2.2088500000000089</v>
      </c>
    </row>
    <row r="66" spans="1:10" ht="15.6" thickTop="1" thickBot="1" x14ac:dyDescent="0.35">
      <c r="A66" s="66" t="s">
        <v>34</v>
      </c>
      <c r="B66" s="32"/>
      <c r="C66" s="10"/>
      <c r="D66" s="32">
        <v>43.53</v>
      </c>
      <c r="E66" s="32">
        <v>43.8</v>
      </c>
      <c r="F66" s="5">
        <f t="shared" si="2"/>
        <v>0.26999999999999602</v>
      </c>
      <c r="G66" s="5"/>
      <c r="H66" s="5"/>
      <c r="I66" s="5"/>
      <c r="J66" s="99">
        <f t="shared" si="1"/>
        <v>4.2599249999999369</v>
      </c>
    </row>
    <row r="67" spans="1:10" ht="15.6" thickTop="1" thickBot="1" x14ac:dyDescent="0.35">
      <c r="A67" s="66" t="s">
        <v>110</v>
      </c>
      <c r="B67" s="32"/>
      <c r="C67" s="10"/>
      <c r="D67" s="32">
        <v>8.42</v>
      </c>
      <c r="E67" s="32">
        <v>8.42</v>
      </c>
      <c r="F67" s="5">
        <f t="shared" si="2"/>
        <v>0</v>
      </c>
      <c r="G67" s="5"/>
      <c r="H67" s="5"/>
      <c r="I67" s="5"/>
      <c r="J67" s="99">
        <f t="shared" si="1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79.8</v>
      </c>
      <c r="E68" s="32">
        <v>80.45</v>
      </c>
      <c r="F68" s="5">
        <f t="shared" si="2"/>
        <v>0.65000000000000568</v>
      </c>
      <c r="G68" s="5"/>
      <c r="H68" s="5"/>
      <c r="I68" s="5"/>
      <c r="J68" s="99">
        <f t="shared" si="1"/>
        <v>10.25537500000009</v>
      </c>
    </row>
    <row r="69" spans="1:10" ht="15.6" thickTop="1" thickBot="1" x14ac:dyDescent="0.35">
      <c r="A69" s="66" t="s">
        <v>111</v>
      </c>
      <c r="B69" s="32"/>
      <c r="C69" s="10"/>
      <c r="D69" s="32">
        <v>4.88</v>
      </c>
      <c r="E69" s="32">
        <v>4.95</v>
      </c>
      <c r="F69" s="5">
        <f t="shared" si="2"/>
        <v>7.0000000000000284E-2</v>
      </c>
      <c r="G69" s="5"/>
      <c r="H69" s="5"/>
      <c r="I69" s="5"/>
      <c r="J69" s="99">
        <f t="shared" si="1"/>
        <v>1.1044250000000044</v>
      </c>
    </row>
    <row r="70" spans="1:10" ht="15.6" thickTop="1" thickBot="1" x14ac:dyDescent="0.35">
      <c r="A70" s="66" t="s">
        <v>36</v>
      </c>
      <c r="B70" s="32"/>
      <c r="C70" s="10"/>
      <c r="D70" s="32">
        <v>87.68</v>
      </c>
      <c r="E70" s="32">
        <v>89.27</v>
      </c>
      <c r="F70" s="5">
        <f t="shared" si="2"/>
        <v>1.5899999999999892</v>
      </c>
      <c r="G70" s="5"/>
      <c r="H70" s="5"/>
      <c r="I70" s="5"/>
      <c r="J70" s="99">
        <f t="shared" si="1"/>
        <v>25.086224999999828</v>
      </c>
    </row>
    <row r="71" spans="1:10" ht="15.6" thickTop="1" thickBot="1" x14ac:dyDescent="0.35">
      <c r="A71" s="66" t="s">
        <v>37</v>
      </c>
      <c r="B71" s="32"/>
      <c r="C71" s="10"/>
      <c r="D71" s="32">
        <v>31.84</v>
      </c>
      <c r="E71" s="32">
        <v>32.56</v>
      </c>
      <c r="F71" s="5">
        <f t="shared" si="2"/>
        <v>0.72000000000000242</v>
      </c>
      <c r="G71" s="5"/>
      <c r="H71" s="5"/>
      <c r="I71" s="5"/>
      <c r="J71" s="99">
        <f t="shared" si="1"/>
        <v>11.359800000000037</v>
      </c>
    </row>
    <row r="72" spans="1:10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3.24</v>
      </c>
      <c r="E75" s="32">
        <v>3.61</v>
      </c>
      <c r="F75" s="5">
        <f t="shared" si="2"/>
        <v>0.36999999999999966</v>
      </c>
      <c r="G75" s="5"/>
      <c r="H75" s="5"/>
      <c r="I75" s="5"/>
      <c r="J75" s="99">
        <f t="shared" si="1"/>
        <v>5.8376749999999946</v>
      </c>
    </row>
    <row r="76" spans="1:10" ht="15.6" thickTop="1" thickBot="1" x14ac:dyDescent="0.35">
      <c r="A76" s="66" t="s">
        <v>113</v>
      </c>
      <c r="B76" s="32"/>
      <c r="C76" s="10"/>
      <c r="D76" s="32">
        <v>35.520000000000003</v>
      </c>
      <c r="E76" s="32">
        <v>35.799999999999997</v>
      </c>
      <c r="F76" s="5">
        <f t="shared" si="2"/>
        <v>0.27999999999999403</v>
      </c>
      <c r="G76" s="5"/>
      <c r="H76" s="5"/>
      <c r="I76" s="5"/>
      <c r="J76" s="99">
        <f t="shared" si="1"/>
        <v>4.4176999999999058</v>
      </c>
    </row>
    <row r="77" spans="1:10" ht="15.6" thickTop="1" thickBot="1" x14ac:dyDescent="0.35">
      <c r="A77" s="66" t="s">
        <v>114</v>
      </c>
      <c r="B77" s="32"/>
      <c r="C77" s="10"/>
      <c r="D77" s="32">
        <v>10.98</v>
      </c>
      <c r="E77" s="32">
        <v>10.98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13.14</v>
      </c>
      <c r="E80" s="32">
        <v>13.14</v>
      </c>
      <c r="F80" s="5">
        <f t="shared" si="2"/>
        <v>0</v>
      </c>
      <c r="G80" s="5"/>
      <c r="H80" s="5"/>
      <c r="I80" s="5"/>
      <c r="J80" s="99">
        <f t="shared" si="1"/>
        <v>0</v>
      </c>
    </row>
    <row r="81" spans="1:11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2.34</v>
      </c>
      <c r="E82" s="32">
        <v>14.08</v>
      </c>
      <c r="F82" s="5">
        <f t="shared" si="2"/>
        <v>11.74</v>
      </c>
      <c r="G82" s="5"/>
      <c r="H82" s="5"/>
      <c r="I82" s="5"/>
      <c r="J82" s="99">
        <f t="shared" si="1"/>
        <v>185.22784999999999</v>
      </c>
      <c r="K82" s="56">
        <f>SUM(J14:J82)</f>
        <v>877.47117499999979</v>
      </c>
    </row>
    <row r="83" spans="1:11" x14ac:dyDescent="0.3">
      <c r="A83" s="68" t="s">
        <v>43</v>
      </c>
      <c r="B83" s="32"/>
      <c r="C83" s="10"/>
      <c r="D83" s="32">
        <v>502.18</v>
      </c>
      <c r="E83" s="32">
        <v>509.01</v>
      </c>
      <c r="F83" s="5">
        <f t="shared" si="2"/>
        <v>6.8299999999999841</v>
      </c>
      <c r="G83" s="5"/>
      <c r="H83" s="5"/>
      <c r="I83" s="5"/>
      <c r="J83" s="7">
        <f>+F83*H$5</f>
        <v>25.599998073217666</v>
      </c>
    </row>
    <row r="84" spans="1:11" x14ac:dyDescent="0.3">
      <c r="A84" s="68" t="s">
        <v>44</v>
      </c>
      <c r="B84" s="32"/>
      <c r="C84" s="10"/>
      <c r="D84" s="32">
        <v>472.19</v>
      </c>
      <c r="E84" s="32">
        <v>478.49</v>
      </c>
      <c r="F84" s="5">
        <f t="shared" si="2"/>
        <v>6.3000000000000114</v>
      </c>
      <c r="G84" s="33"/>
      <c r="H84" s="5"/>
      <c r="I84" s="5"/>
      <c r="J84" s="7">
        <f t="shared" ref="J84:J147" si="3">+F84*H$5</f>
        <v>23.613468208092527</v>
      </c>
    </row>
    <row r="85" spans="1:11" x14ac:dyDescent="0.3">
      <c r="A85" s="68" t="s">
        <v>118</v>
      </c>
      <c r="B85" s="32"/>
      <c r="C85" s="10"/>
      <c r="D85" s="32">
        <v>662.71</v>
      </c>
      <c r="E85" s="32">
        <v>671.75</v>
      </c>
      <c r="F85" s="5">
        <f t="shared" si="2"/>
        <v>9.0399999999999636</v>
      </c>
      <c r="G85" s="33"/>
      <c r="H85" s="5"/>
      <c r="I85" s="5"/>
      <c r="J85" s="7">
        <f t="shared" si="3"/>
        <v>33.883452793834159</v>
      </c>
    </row>
    <row r="86" spans="1:11" x14ac:dyDescent="0.3">
      <c r="A86" s="68" t="s">
        <v>119</v>
      </c>
      <c r="B86" s="32"/>
      <c r="C86" s="10"/>
      <c r="D86" s="32">
        <v>192.16</v>
      </c>
      <c r="E86" s="32">
        <v>202.07</v>
      </c>
      <c r="F86" s="5">
        <f t="shared" si="2"/>
        <v>9.9099999999999966</v>
      </c>
      <c r="G86" s="33"/>
      <c r="H86" s="5"/>
      <c r="I86" s="5"/>
      <c r="J86" s="7">
        <f t="shared" si="3"/>
        <v>37.144360308285151</v>
      </c>
    </row>
    <row r="87" spans="1:11" x14ac:dyDescent="0.3">
      <c r="A87" s="68" t="s">
        <v>45</v>
      </c>
      <c r="B87" s="32"/>
      <c r="C87" s="10"/>
      <c r="D87" s="32">
        <v>332.22</v>
      </c>
      <c r="E87" s="32">
        <v>334.31</v>
      </c>
      <c r="F87" s="5">
        <f t="shared" si="2"/>
        <v>2.089999999999975</v>
      </c>
      <c r="G87" s="33"/>
      <c r="H87" s="5"/>
      <c r="I87" s="5"/>
      <c r="J87" s="7">
        <f t="shared" si="3"/>
        <v>7.8336743737956676</v>
      </c>
    </row>
    <row r="88" spans="1:11" x14ac:dyDescent="0.3">
      <c r="A88" s="68" t="s">
        <v>46</v>
      </c>
      <c r="B88" s="32"/>
      <c r="C88" s="10"/>
      <c r="D88" s="32">
        <v>541.5</v>
      </c>
      <c r="E88" s="32">
        <v>544.99</v>
      </c>
      <c r="F88" s="5">
        <f t="shared" si="2"/>
        <v>3.4900000000000091</v>
      </c>
      <c r="G88" s="33"/>
      <c r="H88" s="5"/>
      <c r="I88" s="5"/>
      <c r="J88" s="7">
        <f t="shared" si="3"/>
        <v>13.081111753371903</v>
      </c>
    </row>
    <row r="89" spans="1:11" x14ac:dyDescent="0.3">
      <c r="A89" s="68" t="s">
        <v>47</v>
      </c>
      <c r="B89" s="32"/>
      <c r="C89" s="10"/>
      <c r="D89" s="32">
        <v>249.2</v>
      </c>
      <c r="E89" s="32">
        <v>255.07</v>
      </c>
      <c r="F89" s="5">
        <f t="shared" si="2"/>
        <v>5.8700000000000045</v>
      </c>
      <c r="G89" s="33"/>
      <c r="H89" s="5"/>
      <c r="I89" s="5"/>
      <c r="J89" s="7">
        <f t="shared" si="3"/>
        <v>22.001755298651268</v>
      </c>
    </row>
    <row r="90" spans="1:11" x14ac:dyDescent="0.3">
      <c r="A90" s="68" t="s">
        <v>48</v>
      </c>
      <c r="B90" s="32"/>
      <c r="C90" s="10"/>
      <c r="D90" s="32">
        <v>523.41999999999996</v>
      </c>
      <c r="E90" s="32">
        <v>528.69000000000005</v>
      </c>
      <c r="F90" s="5">
        <f t="shared" si="2"/>
        <v>5.2700000000000955</v>
      </c>
      <c r="G90" s="33"/>
      <c r="H90" s="5"/>
      <c r="I90" s="5"/>
      <c r="J90" s="7">
        <f t="shared" si="3"/>
        <v>19.752853564547564</v>
      </c>
    </row>
    <row r="91" spans="1:11" x14ac:dyDescent="0.3">
      <c r="A91" s="68" t="s">
        <v>49</v>
      </c>
      <c r="B91" s="32"/>
      <c r="C91" s="10"/>
      <c r="D91" s="32">
        <v>697.03</v>
      </c>
      <c r="E91" s="32">
        <v>705.44</v>
      </c>
      <c r="F91" s="5">
        <f t="shared" si="2"/>
        <v>8.4100000000000819</v>
      </c>
      <c r="G91" s="33"/>
      <c r="H91" s="5"/>
      <c r="I91" s="5"/>
      <c r="J91" s="7">
        <f t="shared" si="3"/>
        <v>31.522105973025354</v>
      </c>
    </row>
    <row r="92" spans="1:11" x14ac:dyDescent="0.3">
      <c r="A92" s="68" t="s">
        <v>50</v>
      </c>
      <c r="B92" s="32"/>
      <c r="C92" s="10"/>
      <c r="D92" s="32">
        <v>937.31</v>
      </c>
      <c r="E92" s="32">
        <v>947.34</v>
      </c>
      <c r="F92" s="5">
        <f t="shared" si="2"/>
        <v>10.030000000000086</v>
      </c>
      <c r="G92" s="33"/>
      <c r="H92" s="5"/>
      <c r="I92" s="5"/>
      <c r="J92" s="7">
        <f t="shared" si="3"/>
        <v>37.594140655106294</v>
      </c>
    </row>
    <row r="93" spans="1:11" x14ac:dyDescent="0.3">
      <c r="A93" s="68" t="s">
        <v>51</v>
      </c>
      <c r="B93" s="32"/>
      <c r="C93" s="10"/>
      <c r="D93" s="32">
        <v>375.02</v>
      </c>
      <c r="E93" s="32">
        <v>378.53</v>
      </c>
      <c r="F93" s="5">
        <f t="shared" si="2"/>
        <v>3.5099999999999909</v>
      </c>
      <c r="G93" s="33"/>
      <c r="H93" s="5"/>
      <c r="I93" s="5"/>
      <c r="J93" s="7">
        <f t="shared" si="3"/>
        <v>13.156075144508636</v>
      </c>
    </row>
    <row r="94" spans="1:11" x14ac:dyDescent="0.3">
      <c r="A94" s="68" t="s">
        <v>52</v>
      </c>
      <c r="B94" s="32"/>
      <c r="C94" s="10"/>
      <c r="D94" s="32">
        <v>269.33999999999997</v>
      </c>
      <c r="E94" s="32">
        <v>271.89999999999998</v>
      </c>
      <c r="F94" s="5">
        <f t="shared" si="2"/>
        <v>2.5600000000000023</v>
      </c>
      <c r="G94" s="33"/>
      <c r="H94" s="5"/>
      <c r="I94" s="5"/>
      <c r="J94" s="7">
        <f t="shared" si="3"/>
        <v>9.5953140655106051</v>
      </c>
    </row>
    <row r="95" spans="1:11" x14ac:dyDescent="0.3">
      <c r="A95" s="68" t="s">
        <v>120</v>
      </c>
      <c r="B95" s="32"/>
      <c r="C95" s="10"/>
      <c r="D95" s="32">
        <v>1125.01</v>
      </c>
      <c r="E95" s="32">
        <v>1140.8399999999999</v>
      </c>
      <c r="F95" s="5">
        <f t="shared" si="2"/>
        <v>15.829999999999927</v>
      </c>
      <c r="G95" s="33"/>
      <c r="H95" s="5"/>
      <c r="I95" s="5"/>
      <c r="J95" s="7">
        <f t="shared" si="3"/>
        <v>59.333524084778148</v>
      </c>
    </row>
    <row r="96" spans="1:11" x14ac:dyDescent="0.3">
      <c r="A96" s="68" t="s">
        <v>53</v>
      </c>
      <c r="B96" s="32"/>
      <c r="C96" s="10"/>
      <c r="D96" s="32">
        <v>450.47</v>
      </c>
      <c r="E96" s="32">
        <v>450.47</v>
      </c>
      <c r="F96" s="5">
        <f t="shared" si="2"/>
        <v>0</v>
      </c>
      <c r="G96" s="33"/>
      <c r="H96" s="5"/>
      <c r="I96" s="5"/>
      <c r="J96" s="7">
        <f t="shared" si="3"/>
        <v>0</v>
      </c>
    </row>
    <row r="97" spans="1:12" x14ac:dyDescent="0.3">
      <c r="A97" s="68" t="s">
        <v>121</v>
      </c>
      <c r="B97" s="32"/>
      <c r="C97" s="10"/>
      <c r="D97" s="32">
        <v>269.92</v>
      </c>
      <c r="E97" s="32">
        <v>273.74</v>
      </c>
      <c r="F97" s="5">
        <f t="shared" ref="F97:F152" si="4">+E97-D97</f>
        <v>3.8199999999999932</v>
      </c>
      <c r="G97" s="33"/>
      <c r="H97" s="5"/>
      <c r="I97" s="5"/>
      <c r="J97" s="7">
        <f t="shared" si="3"/>
        <v>14.318007707129068</v>
      </c>
    </row>
    <row r="98" spans="1:12" x14ac:dyDescent="0.3">
      <c r="A98" s="68" t="s">
        <v>54</v>
      </c>
      <c r="B98" s="32"/>
      <c r="C98" s="10"/>
      <c r="D98" s="32">
        <v>274.45999999999998</v>
      </c>
      <c r="E98" s="32">
        <v>278.06</v>
      </c>
      <c r="F98" s="5">
        <f t="shared" si="4"/>
        <v>3.6000000000000227</v>
      </c>
      <c r="G98" s="33"/>
      <c r="H98" s="5"/>
      <c r="I98" s="5"/>
      <c r="J98" s="7">
        <f t="shared" si="3"/>
        <v>13.493410404624363</v>
      </c>
    </row>
    <row r="99" spans="1:12" x14ac:dyDescent="0.3">
      <c r="A99" s="68" t="s">
        <v>55</v>
      </c>
      <c r="B99" s="32"/>
      <c r="C99" s="10"/>
      <c r="D99" s="32">
        <v>419.84</v>
      </c>
      <c r="E99" s="32">
        <v>426</v>
      </c>
      <c r="F99" s="5">
        <f t="shared" si="4"/>
        <v>6.160000000000025</v>
      </c>
      <c r="G99" s="33"/>
      <c r="H99" s="5"/>
      <c r="I99" s="5"/>
      <c r="J99" s="7">
        <f t="shared" si="3"/>
        <v>23.088724470134967</v>
      </c>
    </row>
    <row r="100" spans="1:12" x14ac:dyDescent="0.3">
      <c r="A100" s="68" t="s">
        <v>122</v>
      </c>
      <c r="B100" s="32"/>
      <c r="C100" s="10"/>
      <c r="D100" s="32">
        <v>953.14</v>
      </c>
      <c r="E100" s="32">
        <v>972.15</v>
      </c>
      <c r="F100" s="5">
        <f t="shared" si="4"/>
        <v>19.009999999999991</v>
      </c>
      <c r="G100" s="33"/>
      <c r="H100" s="5"/>
      <c r="I100" s="5"/>
      <c r="J100" s="7">
        <f t="shared" si="3"/>
        <v>71.252703275529825</v>
      </c>
      <c r="L100">
        <v>75</v>
      </c>
    </row>
    <row r="101" spans="1:12" x14ac:dyDescent="0.3">
      <c r="A101" s="68" t="s">
        <v>56</v>
      </c>
      <c r="B101" s="32"/>
      <c r="C101" s="10"/>
      <c r="D101" s="32">
        <v>417.61</v>
      </c>
      <c r="E101" s="32">
        <v>420.13</v>
      </c>
      <c r="F101" s="5">
        <f t="shared" si="4"/>
        <v>2.5199999999999818</v>
      </c>
      <c r="G101" s="33"/>
      <c r="H101" s="5"/>
      <c r="I101" s="5"/>
      <c r="J101" s="7">
        <f t="shared" si="3"/>
        <v>9.4453872832369257</v>
      </c>
    </row>
    <row r="102" spans="1:12" x14ac:dyDescent="0.3">
      <c r="A102" s="66" t="s">
        <v>57</v>
      </c>
      <c r="B102" s="32"/>
      <c r="C102" s="10"/>
      <c r="D102" s="32">
        <v>573.05999999999995</v>
      </c>
      <c r="E102" s="32">
        <v>579.35</v>
      </c>
      <c r="F102" s="5">
        <f t="shared" si="4"/>
        <v>6.2900000000000773</v>
      </c>
      <c r="G102" s="33"/>
      <c r="H102" s="5"/>
      <c r="I102" s="5"/>
      <c r="J102" s="7">
        <f t="shared" si="3"/>
        <v>23.575986512524373</v>
      </c>
    </row>
    <row r="103" spans="1:12" x14ac:dyDescent="0.3">
      <c r="A103" s="66" t="s">
        <v>58</v>
      </c>
      <c r="B103" s="32"/>
      <c r="C103" s="10"/>
      <c r="D103" s="32">
        <v>8.4</v>
      </c>
      <c r="E103" s="32">
        <v>8.4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2" x14ac:dyDescent="0.3">
      <c r="A104" s="68" t="s">
        <v>59</v>
      </c>
      <c r="B104" s="32"/>
      <c r="C104" s="10"/>
      <c r="D104" s="32">
        <v>1575.47</v>
      </c>
      <c r="E104" s="32">
        <v>1596.51</v>
      </c>
      <c r="F104" s="5">
        <f t="shared" si="4"/>
        <v>21.039999999999964</v>
      </c>
      <c r="G104" s="33"/>
      <c r="H104" s="5"/>
      <c r="I104" s="5"/>
      <c r="J104" s="7">
        <f t="shared" si="3"/>
        <v>78.861487475915084</v>
      </c>
    </row>
    <row r="105" spans="1:12" x14ac:dyDescent="0.3">
      <c r="A105" s="68" t="s">
        <v>60</v>
      </c>
      <c r="B105" s="32"/>
      <c r="C105" s="10"/>
      <c r="D105" s="32">
        <v>366.91</v>
      </c>
      <c r="E105" s="32">
        <v>371.04</v>
      </c>
      <c r="F105" s="5">
        <f t="shared" si="4"/>
        <v>4.1299999999999955</v>
      </c>
      <c r="G105" s="33"/>
      <c r="H105" s="5"/>
      <c r="I105" s="5"/>
      <c r="J105" s="7">
        <f t="shared" si="3"/>
        <v>15.479940269749502</v>
      </c>
    </row>
    <row r="106" spans="1:12" x14ac:dyDescent="0.3">
      <c r="A106" s="68" t="s">
        <v>61</v>
      </c>
      <c r="B106" s="32"/>
      <c r="C106" s="10"/>
      <c r="D106" s="32">
        <v>405.69</v>
      </c>
      <c r="E106" s="32">
        <v>410.25</v>
      </c>
      <c r="F106" s="5">
        <f t="shared" si="4"/>
        <v>4.5600000000000023</v>
      </c>
      <c r="G106" s="33"/>
      <c r="H106" s="5"/>
      <c r="I106" s="5"/>
      <c r="J106" s="7">
        <f t="shared" si="3"/>
        <v>17.091653179190761</v>
      </c>
    </row>
    <row r="107" spans="1:12" x14ac:dyDescent="0.3">
      <c r="A107" s="68" t="s">
        <v>62</v>
      </c>
      <c r="B107" s="32"/>
      <c r="C107" s="10"/>
      <c r="D107" s="32">
        <v>1125.68</v>
      </c>
      <c r="E107" s="32">
        <v>1151.23</v>
      </c>
      <c r="F107" s="5">
        <f t="shared" si="4"/>
        <v>25.549999999999955</v>
      </c>
      <c r="G107" s="33"/>
      <c r="H107" s="5"/>
      <c r="I107" s="5"/>
      <c r="J107" s="7">
        <f t="shared" si="3"/>
        <v>95.7657321772638</v>
      </c>
      <c r="L107">
        <v>76</v>
      </c>
    </row>
    <row r="108" spans="1:12" x14ac:dyDescent="0.3">
      <c r="A108" s="68" t="s">
        <v>63</v>
      </c>
      <c r="B108" s="32"/>
      <c r="C108" s="10"/>
      <c r="D108" s="32">
        <v>552.16999999999996</v>
      </c>
      <c r="E108" s="32">
        <v>555.66</v>
      </c>
      <c r="F108" s="5">
        <f t="shared" si="4"/>
        <v>3.4900000000000091</v>
      </c>
      <c r="G108" s="33"/>
      <c r="H108" s="5"/>
      <c r="I108" s="5"/>
      <c r="J108" s="7">
        <f t="shared" si="3"/>
        <v>13.081111753371903</v>
      </c>
    </row>
    <row r="109" spans="1:12" x14ac:dyDescent="0.3">
      <c r="A109" s="68" t="s">
        <v>123</v>
      </c>
      <c r="B109" s="32"/>
      <c r="C109" s="10"/>
      <c r="D109" s="32">
        <v>536.48</v>
      </c>
      <c r="E109" s="32">
        <v>547.59</v>
      </c>
      <c r="F109" s="5">
        <f t="shared" si="4"/>
        <v>11.110000000000014</v>
      </c>
      <c r="G109" s="33"/>
      <c r="H109" s="5"/>
      <c r="I109" s="5"/>
      <c r="J109" s="7">
        <f t="shared" si="3"/>
        <v>41.642163776493305</v>
      </c>
    </row>
    <row r="110" spans="1:12" x14ac:dyDescent="0.3">
      <c r="A110" s="68" t="s">
        <v>64</v>
      </c>
      <c r="B110" s="32"/>
      <c r="C110" s="10"/>
      <c r="D110" s="32">
        <v>336.68</v>
      </c>
      <c r="E110" s="32">
        <v>341.2</v>
      </c>
      <c r="F110" s="5">
        <f t="shared" si="4"/>
        <v>4.5199999999999818</v>
      </c>
      <c r="G110" s="33"/>
      <c r="H110" s="5"/>
      <c r="I110" s="5"/>
      <c r="J110" s="7">
        <f t="shared" si="3"/>
        <v>16.94172639691708</v>
      </c>
    </row>
    <row r="111" spans="1:12" x14ac:dyDescent="0.3">
      <c r="A111" s="68" t="s">
        <v>65</v>
      </c>
      <c r="B111" s="32"/>
      <c r="C111" s="10"/>
      <c r="D111" s="32">
        <v>654.42999999999995</v>
      </c>
      <c r="E111" s="32">
        <v>671.53</v>
      </c>
      <c r="F111" s="5">
        <f t="shared" si="4"/>
        <v>17.100000000000023</v>
      </c>
      <c r="G111" s="33"/>
      <c r="H111" s="5"/>
      <c r="I111" s="5"/>
      <c r="J111" s="7">
        <f t="shared" si="3"/>
        <v>64.093699421965397</v>
      </c>
      <c r="L111">
        <v>75</v>
      </c>
    </row>
    <row r="112" spans="1:12" x14ac:dyDescent="0.3">
      <c r="A112" s="68" t="s">
        <v>66</v>
      </c>
      <c r="B112" s="32"/>
      <c r="C112" s="10"/>
      <c r="D112" s="32">
        <v>363.45</v>
      </c>
      <c r="E112" s="32">
        <v>370.73</v>
      </c>
      <c r="F112" s="5">
        <f t="shared" si="4"/>
        <v>7.2800000000000296</v>
      </c>
      <c r="G112" s="33"/>
      <c r="H112" s="5"/>
      <c r="I112" s="5"/>
      <c r="J112" s="7">
        <f t="shared" si="3"/>
        <v>27.286674373795872</v>
      </c>
    </row>
    <row r="113" spans="1:10" x14ac:dyDescent="0.3">
      <c r="A113" s="68" t="s">
        <v>124</v>
      </c>
      <c r="B113" s="32"/>
      <c r="C113" s="10"/>
      <c r="D113" s="32">
        <v>145.72</v>
      </c>
      <c r="E113" s="32">
        <v>147.5</v>
      </c>
      <c r="F113" s="5">
        <f t="shared" si="4"/>
        <v>1.7800000000000011</v>
      </c>
      <c r="G113" s="33"/>
      <c r="H113" s="5"/>
      <c r="I113" s="5"/>
      <c r="J113" s="7">
        <f t="shared" si="3"/>
        <v>6.671741811175341</v>
      </c>
    </row>
    <row r="114" spans="1:10" x14ac:dyDescent="0.3">
      <c r="A114" s="68" t="s">
        <v>67</v>
      </c>
      <c r="B114" s="32"/>
      <c r="C114" s="10"/>
      <c r="D114" s="32">
        <v>313.52</v>
      </c>
      <c r="E114" s="32">
        <v>319.43</v>
      </c>
      <c r="F114" s="5">
        <f t="shared" si="4"/>
        <v>5.910000000000025</v>
      </c>
      <c r="G114" s="33"/>
      <c r="H114" s="5"/>
      <c r="I114" s="5"/>
      <c r="J114" s="7">
        <f t="shared" si="3"/>
        <v>22.15168208092495</v>
      </c>
    </row>
    <row r="115" spans="1:10" x14ac:dyDescent="0.3">
      <c r="A115" s="51" t="s">
        <v>68</v>
      </c>
      <c r="B115" s="32"/>
      <c r="C115" s="51"/>
      <c r="D115" s="9">
        <v>565.02</v>
      </c>
      <c r="E115" s="9">
        <v>576.72</v>
      </c>
      <c r="F115" s="5">
        <f t="shared" si="4"/>
        <v>11.700000000000045</v>
      </c>
      <c r="G115" s="33"/>
      <c r="H115" s="5"/>
      <c r="I115" s="5"/>
      <c r="J115" s="7">
        <f t="shared" si="3"/>
        <v>43.853583815029069</v>
      </c>
    </row>
    <row r="116" spans="1:10" x14ac:dyDescent="0.3">
      <c r="A116" s="68" t="s">
        <v>125</v>
      </c>
      <c r="B116" s="32"/>
      <c r="C116" s="10"/>
      <c r="D116" s="32">
        <v>660.9</v>
      </c>
      <c r="E116" s="32">
        <v>666.62</v>
      </c>
      <c r="F116" s="5">
        <f t="shared" si="4"/>
        <v>5.7200000000000273</v>
      </c>
      <c r="G116" s="33"/>
      <c r="H116" s="5"/>
      <c r="I116" s="5"/>
      <c r="J116" s="7">
        <f t="shared" si="3"/>
        <v>21.439529865125344</v>
      </c>
    </row>
    <row r="117" spans="1:10" x14ac:dyDescent="0.3">
      <c r="A117" s="68" t="s">
        <v>126</v>
      </c>
      <c r="B117" s="9"/>
      <c r="C117" s="10"/>
      <c r="D117" s="32">
        <v>341.13</v>
      </c>
      <c r="E117" s="32">
        <v>356.97</v>
      </c>
      <c r="F117" s="5">
        <f t="shared" si="4"/>
        <v>15.840000000000032</v>
      </c>
      <c r="G117" s="33"/>
      <c r="H117" s="5"/>
      <c r="I117" s="5"/>
      <c r="J117" s="7">
        <f t="shared" si="3"/>
        <v>59.371005780346941</v>
      </c>
    </row>
    <row r="118" spans="1:10" x14ac:dyDescent="0.3">
      <c r="A118" s="68" t="s">
        <v>69</v>
      </c>
      <c r="B118" s="32"/>
      <c r="C118" s="10"/>
      <c r="D118" s="32">
        <v>249.01</v>
      </c>
      <c r="E118" s="32">
        <v>249.01</v>
      </c>
      <c r="F118" s="5">
        <f t="shared" si="4"/>
        <v>0</v>
      </c>
      <c r="G118" s="33"/>
      <c r="H118" s="5"/>
      <c r="I118" s="5"/>
      <c r="J118" s="7">
        <f t="shared" si="3"/>
        <v>0</v>
      </c>
    </row>
    <row r="119" spans="1:10" x14ac:dyDescent="0.3">
      <c r="A119" s="68" t="s">
        <v>127</v>
      </c>
      <c r="B119" s="32"/>
      <c r="C119" s="10"/>
      <c r="D119" s="32">
        <v>617.17999999999995</v>
      </c>
      <c r="E119" s="32">
        <v>617.99</v>
      </c>
      <c r="F119" s="5">
        <f t="shared" si="4"/>
        <v>0.81000000000005912</v>
      </c>
      <c r="G119" s="33"/>
      <c r="H119" s="5"/>
      <c r="I119" s="5"/>
      <c r="J119" s="7">
        <f t="shared" si="3"/>
        <v>3.0360173410406839</v>
      </c>
    </row>
    <row r="120" spans="1:10" x14ac:dyDescent="0.3">
      <c r="A120" s="68" t="s">
        <v>128</v>
      </c>
      <c r="B120" s="32"/>
      <c r="C120" s="10"/>
      <c r="D120" s="32">
        <v>622.27</v>
      </c>
      <c r="E120" s="32">
        <v>629.14</v>
      </c>
      <c r="F120" s="5">
        <f t="shared" si="4"/>
        <v>6.8700000000000045</v>
      </c>
      <c r="G120" s="33"/>
      <c r="H120" s="5"/>
      <c r="I120" s="5"/>
      <c r="J120" s="7">
        <f t="shared" si="3"/>
        <v>25.749924855491347</v>
      </c>
    </row>
    <row r="121" spans="1:10" x14ac:dyDescent="0.3">
      <c r="A121" s="68" t="s">
        <v>129</v>
      </c>
      <c r="B121" s="32"/>
      <c r="C121" s="10"/>
      <c r="D121" s="32">
        <v>374.63</v>
      </c>
      <c r="E121" s="32">
        <v>379.08</v>
      </c>
      <c r="F121" s="5">
        <f t="shared" si="4"/>
        <v>4.4499999999999886</v>
      </c>
      <c r="G121" s="33"/>
      <c r="H121" s="5"/>
      <c r="I121" s="5"/>
      <c r="J121" s="7">
        <f t="shared" si="3"/>
        <v>16.679354527938301</v>
      </c>
    </row>
    <row r="122" spans="1:10" x14ac:dyDescent="0.3">
      <c r="A122" s="68" t="s">
        <v>70</v>
      </c>
      <c r="B122" s="32"/>
      <c r="C122" s="10"/>
      <c r="D122" s="32">
        <v>165.41</v>
      </c>
      <c r="E122" s="32">
        <v>165.41</v>
      </c>
      <c r="F122" s="5">
        <f t="shared" si="4"/>
        <v>0</v>
      </c>
      <c r="G122" s="33"/>
      <c r="H122" s="5"/>
      <c r="I122" s="5"/>
      <c r="J122" s="7">
        <f t="shared" si="3"/>
        <v>0</v>
      </c>
    </row>
    <row r="123" spans="1:10" x14ac:dyDescent="0.3">
      <c r="A123" s="68" t="s">
        <v>71</v>
      </c>
      <c r="B123" s="32"/>
      <c r="C123" s="10"/>
      <c r="D123" s="32">
        <v>429.56</v>
      </c>
      <c r="E123" s="32">
        <v>429.96</v>
      </c>
      <c r="F123" s="5">
        <f t="shared" si="4"/>
        <v>0.39999999999997726</v>
      </c>
      <c r="G123" s="33"/>
      <c r="H123" s="5"/>
      <c r="I123" s="5"/>
      <c r="J123" s="7">
        <f t="shared" si="3"/>
        <v>1.4992678227359455</v>
      </c>
    </row>
    <row r="124" spans="1:10" x14ac:dyDescent="0.3">
      <c r="A124" s="68" t="s">
        <v>130</v>
      </c>
      <c r="B124" s="32"/>
      <c r="C124" s="10"/>
      <c r="D124" s="32">
        <v>264.01</v>
      </c>
      <c r="E124" s="32">
        <v>265.01</v>
      </c>
      <c r="F124" s="5">
        <f t="shared" si="4"/>
        <v>1</v>
      </c>
      <c r="G124" s="33"/>
      <c r="H124" s="5"/>
      <c r="I124" s="5"/>
      <c r="J124" s="7">
        <f t="shared" si="3"/>
        <v>3.748169556840077</v>
      </c>
    </row>
    <row r="125" spans="1:10" x14ac:dyDescent="0.3">
      <c r="A125" s="68" t="s">
        <v>131</v>
      </c>
      <c r="B125" s="32"/>
      <c r="C125" s="10"/>
      <c r="D125" s="32">
        <v>171.01</v>
      </c>
      <c r="E125" s="32">
        <v>175.13</v>
      </c>
      <c r="F125" s="5">
        <f t="shared" si="4"/>
        <v>4.1200000000000045</v>
      </c>
      <c r="G125" s="33"/>
      <c r="H125" s="5"/>
      <c r="I125" s="5"/>
      <c r="J125" s="7">
        <f t="shared" si="3"/>
        <v>15.442458574181135</v>
      </c>
    </row>
    <row r="126" spans="1:10" x14ac:dyDescent="0.3">
      <c r="A126" s="68" t="s">
        <v>72</v>
      </c>
      <c r="B126" s="32"/>
      <c r="C126" s="10"/>
      <c r="D126" s="32">
        <v>213.91</v>
      </c>
      <c r="E126" s="32">
        <v>219.66</v>
      </c>
      <c r="F126" s="5">
        <f t="shared" si="4"/>
        <v>5.75</v>
      </c>
      <c r="G126" s="33"/>
      <c r="H126" s="5"/>
      <c r="I126" s="5"/>
      <c r="J126" s="7">
        <f t="shared" si="3"/>
        <v>21.551974951830442</v>
      </c>
    </row>
    <row r="127" spans="1:10" x14ac:dyDescent="0.3">
      <c r="A127" s="68" t="s">
        <v>73</v>
      </c>
      <c r="B127" s="32"/>
      <c r="C127" s="10"/>
      <c r="D127" s="32">
        <v>864.26</v>
      </c>
      <c r="E127" s="32">
        <v>872.3</v>
      </c>
      <c r="F127" s="5">
        <f t="shared" si="4"/>
        <v>8.0399999999999636</v>
      </c>
      <c r="G127" s="33"/>
      <c r="H127" s="5"/>
      <c r="I127" s="5"/>
      <c r="J127" s="7">
        <f t="shared" si="3"/>
        <v>30.135283236994084</v>
      </c>
    </row>
    <row r="128" spans="1:10" x14ac:dyDescent="0.3">
      <c r="A128" s="68" t="s">
        <v>74</v>
      </c>
      <c r="B128" s="32"/>
      <c r="C128" s="10"/>
      <c r="D128" s="32">
        <v>487.31</v>
      </c>
      <c r="E128" s="32">
        <v>493.6</v>
      </c>
      <c r="F128" s="5">
        <f t="shared" si="4"/>
        <v>6.2900000000000205</v>
      </c>
      <c r="G128" s="33"/>
      <c r="H128" s="5"/>
      <c r="I128" s="5"/>
      <c r="J128" s="7">
        <f t="shared" si="3"/>
        <v>23.57598651252416</v>
      </c>
    </row>
    <row r="129" spans="1:10" x14ac:dyDescent="0.3">
      <c r="A129" s="68" t="s">
        <v>132</v>
      </c>
      <c r="B129" s="32"/>
      <c r="C129" s="10"/>
      <c r="D129" s="32">
        <v>162.11000000000001</v>
      </c>
      <c r="E129" s="32">
        <v>169.39</v>
      </c>
      <c r="F129" s="5">
        <f t="shared" si="4"/>
        <v>7.2799999999999727</v>
      </c>
      <c r="G129" s="33"/>
      <c r="H129" s="5"/>
      <c r="I129" s="5"/>
      <c r="J129" s="7">
        <f t="shared" si="3"/>
        <v>27.286674373795659</v>
      </c>
    </row>
    <row r="130" spans="1:10" x14ac:dyDescent="0.3">
      <c r="A130" s="68" t="s">
        <v>133</v>
      </c>
      <c r="B130" s="32"/>
      <c r="C130" s="10"/>
      <c r="D130" s="32">
        <v>233.16</v>
      </c>
      <c r="E130" s="32">
        <v>236.29</v>
      </c>
      <c r="F130" s="5">
        <f t="shared" si="4"/>
        <v>3.1299999999999955</v>
      </c>
      <c r="G130" s="33"/>
      <c r="H130" s="5"/>
      <c r="I130" s="5"/>
      <c r="J130" s="7">
        <f t="shared" si="3"/>
        <v>11.731770712909425</v>
      </c>
    </row>
    <row r="131" spans="1:10" x14ac:dyDescent="0.3">
      <c r="A131" s="68" t="s">
        <v>75</v>
      </c>
      <c r="B131" s="32"/>
      <c r="C131" s="10"/>
      <c r="D131" s="32">
        <v>363.57</v>
      </c>
      <c r="E131" s="32">
        <v>368.88</v>
      </c>
      <c r="F131" s="5">
        <f t="shared" si="4"/>
        <v>5.3100000000000023</v>
      </c>
      <c r="G131" s="33"/>
      <c r="H131" s="5"/>
      <c r="I131" s="5"/>
      <c r="J131" s="7">
        <f t="shared" si="3"/>
        <v>19.902780346820819</v>
      </c>
    </row>
    <row r="132" spans="1:10" x14ac:dyDescent="0.3">
      <c r="A132" s="68" t="s">
        <v>134</v>
      </c>
      <c r="B132" s="32"/>
      <c r="C132" s="10"/>
      <c r="D132" s="32">
        <v>429.41</v>
      </c>
      <c r="E132" s="32">
        <v>436.33</v>
      </c>
      <c r="F132" s="5">
        <f t="shared" si="4"/>
        <v>6.9199999999999591</v>
      </c>
      <c r="G132" s="33"/>
      <c r="H132" s="5"/>
      <c r="I132" s="5"/>
      <c r="J132" s="7">
        <f t="shared" si="3"/>
        <v>25.937333333333179</v>
      </c>
    </row>
    <row r="133" spans="1:10" x14ac:dyDescent="0.3">
      <c r="A133" s="68" t="s">
        <v>135</v>
      </c>
      <c r="B133" s="32"/>
      <c r="C133" s="10"/>
      <c r="D133" s="32">
        <v>334.14</v>
      </c>
      <c r="E133" s="32">
        <v>336.41</v>
      </c>
      <c r="F133" s="5">
        <f t="shared" si="4"/>
        <v>2.2700000000000387</v>
      </c>
      <c r="G133" s="33"/>
      <c r="H133" s="5"/>
      <c r="I133" s="5"/>
      <c r="J133" s="7">
        <f t="shared" si="3"/>
        <v>8.50834489402712</v>
      </c>
    </row>
    <row r="134" spans="1:10" x14ac:dyDescent="0.3">
      <c r="A134" s="68" t="s">
        <v>76</v>
      </c>
      <c r="B134" s="32"/>
      <c r="C134" s="10"/>
      <c r="D134" s="32">
        <v>114.49</v>
      </c>
      <c r="E134" s="32">
        <v>115.53</v>
      </c>
      <c r="F134" s="5">
        <f t="shared" si="4"/>
        <v>1.0400000000000063</v>
      </c>
      <c r="G134" s="33"/>
      <c r="H134" s="5"/>
      <c r="I134" s="5"/>
      <c r="J134" s="7">
        <f t="shared" si="3"/>
        <v>3.8980963391137036</v>
      </c>
    </row>
    <row r="135" spans="1:10" x14ac:dyDescent="0.3">
      <c r="A135" s="68" t="s">
        <v>136</v>
      </c>
      <c r="B135" s="32"/>
      <c r="C135" s="10"/>
      <c r="D135" s="32">
        <v>713.82</v>
      </c>
      <c r="E135" s="32">
        <v>725.36</v>
      </c>
      <c r="F135" s="5">
        <f t="shared" si="4"/>
        <v>11.539999999999964</v>
      </c>
      <c r="G135" s="33"/>
      <c r="H135" s="5"/>
      <c r="I135" s="5"/>
      <c r="J135" s="7">
        <f t="shared" si="3"/>
        <v>43.253876685934351</v>
      </c>
    </row>
    <row r="136" spans="1:10" x14ac:dyDescent="0.3">
      <c r="A136" s="68" t="s">
        <v>137</v>
      </c>
      <c r="B136" s="32"/>
      <c r="C136" s="10"/>
      <c r="D136" s="32">
        <v>242.4</v>
      </c>
      <c r="E136" s="32">
        <v>242.53</v>
      </c>
      <c r="F136" s="5">
        <f t="shared" si="4"/>
        <v>0.12999999999999545</v>
      </c>
      <c r="G136" s="33"/>
      <c r="H136" s="5"/>
      <c r="I136" s="5"/>
      <c r="J136" s="7">
        <f t="shared" si="3"/>
        <v>0.48726204238919296</v>
      </c>
    </row>
    <row r="137" spans="1:10" x14ac:dyDescent="0.3">
      <c r="A137" s="68" t="s">
        <v>77</v>
      </c>
      <c r="B137" s="32"/>
      <c r="C137" s="10"/>
      <c r="D137" s="32">
        <v>418.06</v>
      </c>
      <c r="E137" s="32">
        <v>420.83</v>
      </c>
      <c r="F137" s="5">
        <f t="shared" si="4"/>
        <v>2.7699999999999818</v>
      </c>
      <c r="G137" s="33"/>
      <c r="H137" s="5"/>
      <c r="I137" s="5"/>
      <c r="J137" s="7">
        <f t="shared" si="3"/>
        <v>10.382429672446944</v>
      </c>
    </row>
    <row r="138" spans="1:10" x14ac:dyDescent="0.3">
      <c r="A138" s="68" t="s">
        <v>138</v>
      </c>
      <c r="B138" s="32"/>
      <c r="C138" s="10"/>
      <c r="D138" s="32">
        <v>606.88</v>
      </c>
      <c r="E138" s="32">
        <v>606.88</v>
      </c>
      <c r="F138" s="5">
        <f t="shared" si="4"/>
        <v>0</v>
      </c>
      <c r="G138" s="33"/>
      <c r="H138" s="5"/>
      <c r="I138" s="5"/>
      <c r="J138" s="7">
        <f t="shared" si="3"/>
        <v>0</v>
      </c>
    </row>
    <row r="139" spans="1:10" x14ac:dyDescent="0.3">
      <c r="A139" s="68" t="s">
        <v>78</v>
      </c>
      <c r="B139" s="32"/>
      <c r="C139" s="10"/>
      <c r="D139" s="32">
        <v>801.05</v>
      </c>
      <c r="E139" s="32">
        <v>809.62</v>
      </c>
      <c r="F139" s="5">
        <f t="shared" si="4"/>
        <v>8.57000000000005</v>
      </c>
      <c r="G139" s="33"/>
      <c r="H139" s="5"/>
      <c r="I139" s="5"/>
      <c r="J139" s="7">
        <f t="shared" si="3"/>
        <v>32.121813102119646</v>
      </c>
    </row>
    <row r="140" spans="1:10" x14ac:dyDescent="0.3">
      <c r="A140" s="68" t="s">
        <v>79</v>
      </c>
      <c r="B140" s="32"/>
      <c r="C140" s="10"/>
      <c r="D140" s="32">
        <v>313.68</v>
      </c>
      <c r="E140" s="32">
        <v>317.11</v>
      </c>
      <c r="F140" s="5">
        <f t="shared" si="4"/>
        <v>3.4300000000000068</v>
      </c>
      <c r="G140" s="33"/>
      <c r="H140" s="5"/>
      <c r="I140" s="5"/>
      <c r="J140" s="7">
        <f t="shared" si="3"/>
        <v>12.85622157996149</v>
      </c>
    </row>
    <row r="141" spans="1:10" x14ac:dyDescent="0.3">
      <c r="A141" s="68" t="s">
        <v>80</v>
      </c>
      <c r="B141" s="32"/>
      <c r="C141" s="10"/>
      <c r="D141" s="32">
        <v>354.15</v>
      </c>
      <c r="E141" s="32">
        <v>360.34</v>
      </c>
      <c r="F141" s="5">
        <f t="shared" si="4"/>
        <v>6.1899999999999977</v>
      </c>
      <c r="G141" s="33"/>
      <c r="H141" s="5"/>
      <c r="I141" s="5"/>
      <c r="J141" s="7">
        <f t="shared" si="3"/>
        <v>23.201169556840068</v>
      </c>
    </row>
    <row r="142" spans="1:10" x14ac:dyDescent="0.3">
      <c r="A142" s="68" t="s">
        <v>81</v>
      </c>
      <c r="B142" s="32"/>
      <c r="C142" s="10"/>
      <c r="D142" s="32">
        <v>231.71</v>
      </c>
      <c r="E142" s="32">
        <v>231.71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0" x14ac:dyDescent="0.3">
      <c r="A143" s="68" t="s">
        <v>139</v>
      </c>
      <c r="B143" s="32"/>
      <c r="C143" s="10"/>
      <c r="D143" s="32">
        <v>497.71</v>
      </c>
      <c r="E143" s="32">
        <v>506.45</v>
      </c>
      <c r="F143" s="5">
        <f t="shared" si="4"/>
        <v>8.7400000000000091</v>
      </c>
      <c r="G143" s="33"/>
      <c r="H143" s="5"/>
      <c r="I143" s="5"/>
      <c r="J143" s="7">
        <f t="shared" si="3"/>
        <v>32.759001926782304</v>
      </c>
    </row>
    <row r="144" spans="1:10" x14ac:dyDescent="0.3">
      <c r="A144" s="68" t="s">
        <v>82</v>
      </c>
      <c r="B144" s="32"/>
      <c r="C144" s="10"/>
      <c r="D144" s="32">
        <v>370.97</v>
      </c>
      <c r="E144" s="32">
        <v>374.84</v>
      </c>
      <c r="F144" s="5">
        <f t="shared" si="4"/>
        <v>3.8699999999999477</v>
      </c>
      <c r="G144" s="33"/>
      <c r="H144" s="5"/>
      <c r="I144" s="5"/>
      <c r="J144" s="7">
        <f t="shared" si="3"/>
        <v>14.505416184970903</v>
      </c>
    </row>
    <row r="145" spans="1:13" x14ac:dyDescent="0.3">
      <c r="A145" s="68" t="s">
        <v>140</v>
      </c>
      <c r="B145" s="32"/>
      <c r="C145" s="10"/>
      <c r="D145" s="32">
        <v>221.3</v>
      </c>
      <c r="E145" s="32">
        <v>221.3</v>
      </c>
      <c r="F145" s="5">
        <f t="shared" si="4"/>
        <v>0</v>
      </c>
      <c r="G145" s="33"/>
      <c r="H145" s="5"/>
      <c r="I145" s="5"/>
      <c r="J145" s="7">
        <f t="shared" si="3"/>
        <v>0</v>
      </c>
    </row>
    <row r="146" spans="1:13" x14ac:dyDescent="0.3">
      <c r="A146" s="68" t="s">
        <v>141</v>
      </c>
      <c r="B146" s="32"/>
      <c r="C146" s="10"/>
      <c r="D146" s="32">
        <v>217.91</v>
      </c>
      <c r="E146" s="32">
        <v>221.43</v>
      </c>
      <c r="F146" s="5">
        <f t="shared" si="4"/>
        <v>3.5200000000000102</v>
      </c>
      <c r="G146" s="33"/>
      <c r="H146" s="5"/>
      <c r="I146" s="5"/>
      <c r="J146" s="7">
        <f t="shared" si="3"/>
        <v>13.193556840077109</v>
      </c>
    </row>
    <row r="147" spans="1:13" x14ac:dyDescent="0.3">
      <c r="A147" s="68" t="s">
        <v>142</v>
      </c>
      <c r="B147" s="32"/>
      <c r="C147" s="10"/>
      <c r="D147" s="32">
        <v>811.56</v>
      </c>
      <c r="E147" s="32">
        <v>822.95</v>
      </c>
      <c r="F147" s="5">
        <f t="shared" si="4"/>
        <v>11.3900000000001</v>
      </c>
      <c r="G147" s="33"/>
      <c r="H147" s="5"/>
      <c r="I147" s="5"/>
      <c r="J147" s="7">
        <f t="shared" si="3"/>
        <v>42.691651252408853</v>
      </c>
    </row>
    <row r="148" spans="1:13" x14ac:dyDescent="0.3">
      <c r="A148" s="68" t="s">
        <v>143</v>
      </c>
      <c r="B148" s="32"/>
      <c r="C148" s="10"/>
      <c r="D148" s="32">
        <v>368.99</v>
      </c>
      <c r="E148" s="32">
        <v>371.19</v>
      </c>
      <c r="F148" s="5">
        <f t="shared" si="4"/>
        <v>2.1999999999999886</v>
      </c>
      <c r="G148" s="33"/>
      <c r="H148" s="5"/>
      <c r="I148" s="5"/>
      <c r="J148" s="7">
        <f t="shared" ref="J148:J152" si="5">+F148*H$5</f>
        <v>8.2459730250481265</v>
      </c>
    </row>
    <row r="149" spans="1:13" x14ac:dyDescent="0.3">
      <c r="A149" s="68" t="s">
        <v>83</v>
      </c>
      <c r="B149" s="32"/>
      <c r="C149" s="10"/>
      <c r="D149" s="32">
        <v>325.99</v>
      </c>
      <c r="E149" s="32">
        <v>329.26</v>
      </c>
      <c r="F149" s="5">
        <f t="shared" si="4"/>
        <v>3.2699999999999818</v>
      </c>
      <c r="G149" s="33"/>
      <c r="H149" s="5"/>
      <c r="I149" s="5"/>
      <c r="J149" s="7">
        <f t="shared" si="5"/>
        <v>12.256514450866984</v>
      </c>
    </row>
    <row r="150" spans="1:13" x14ac:dyDescent="0.3">
      <c r="A150" s="68" t="s">
        <v>144</v>
      </c>
      <c r="B150" s="32"/>
      <c r="C150" s="10"/>
      <c r="D150" s="32">
        <v>1760.81</v>
      </c>
      <c r="E150" s="32">
        <v>1788.33</v>
      </c>
      <c r="F150" s="5">
        <f t="shared" si="4"/>
        <v>27.519999999999982</v>
      </c>
      <c r="G150" s="33"/>
      <c r="H150" s="5"/>
      <c r="I150" s="5"/>
      <c r="J150" s="7">
        <f t="shared" si="5"/>
        <v>103.14962620423886</v>
      </c>
    </row>
    <row r="151" spans="1:13" x14ac:dyDescent="0.3">
      <c r="A151" s="68" t="s">
        <v>145</v>
      </c>
      <c r="B151" s="32"/>
      <c r="C151" s="10"/>
      <c r="D151" s="32">
        <v>900.2</v>
      </c>
      <c r="E151" s="32">
        <v>913.01</v>
      </c>
      <c r="F151" s="5">
        <f t="shared" si="4"/>
        <v>12.809999999999945</v>
      </c>
      <c r="G151" s="33"/>
      <c r="H151" s="5"/>
      <c r="I151" s="5"/>
      <c r="J151" s="7">
        <f t="shared" si="5"/>
        <v>48.014052023121181</v>
      </c>
    </row>
    <row r="152" spans="1:13" x14ac:dyDescent="0.3">
      <c r="A152" s="158" t="s">
        <v>331</v>
      </c>
      <c r="B152" s="159"/>
      <c r="C152" s="10"/>
      <c r="D152" s="32">
        <v>99.49</v>
      </c>
      <c r="E152" s="32">
        <v>100.2</v>
      </c>
      <c r="F152" s="5">
        <f t="shared" si="4"/>
        <v>0.71000000000000796</v>
      </c>
      <c r="G152" s="33"/>
      <c r="H152" s="5"/>
      <c r="I152" s="5"/>
      <c r="J152" s="7">
        <f t="shared" si="5"/>
        <v>2.6612003853564845</v>
      </c>
    </row>
    <row r="153" spans="1:13" x14ac:dyDescent="0.3">
      <c r="A153" s="17"/>
      <c r="B153" s="139" t="s">
        <v>5</v>
      </c>
      <c r="C153" s="36"/>
      <c r="D153" s="32"/>
      <c r="E153" s="32"/>
      <c r="F153" s="144"/>
      <c r="G153" s="70"/>
      <c r="H153" s="70"/>
      <c r="I153" s="70"/>
      <c r="J153" s="7">
        <f>SUM(J14:J152)</f>
        <v>2528.9521634393077</v>
      </c>
      <c r="K153" s="56">
        <f>SUM(J83:J151)</f>
        <v>1648.8197880539508</v>
      </c>
    </row>
    <row r="154" spans="1:13" x14ac:dyDescent="0.3">
      <c r="A154" s="71"/>
      <c r="B154" s="136"/>
      <c r="D154" s="136"/>
      <c r="E154" s="136"/>
      <c r="F154" s="58"/>
      <c r="G154" s="72"/>
      <c r="H154" s="72"/>
      <c r="I154" s="72"/>
      <c r="J154" s="91">
        <f>SUM(J14:J151)</f>
        <v>2526.2909630539511</v>
      </c>
      <c r="K154" s="91">
        <f>SUM(K14:K153)</f>
        <v>2526.2909630539507</v>
      </c>
      <c r="M154">
        <v>2576.04</v>
      </c>
    </row>
    <row r="155" spans="1:13" x14ac:dyDescent="0.3">
      <c r="A155" s="73"/>
      <c r="B155" s="74"/>
      <c r="C155" s="74"/>
      <c r="D155" s="74"/>
      <c r="E155" s="74"/>
      <c r="F155" s="74"/>
      <c r="G155" s="74"/>
      <c r="H155" s="74"/>
      <c r="I155" s="74"/>
      <c r="J155" s="74"/>
    </row>
    <row r="156" spans="1:13" x14ac:dyDescent="0.3">
      <c r="A156" s="73" t="s">
        <v>7</v>
      </c>
    </row>
    <row r="157" spans="1:13" x14ac:dyDescent="0.3">
      <c r="A157" s="73" t="s">
        <v>84</v>
      </c>
      <c r="G157" s="74" t="s">
        <v>339</v>
      </c>
    </row>
  </sheetData>
  <mergeCells count="22">
    <mergeCell ref="I27:I31"/>
    <mergeCell ref="B22:C22"/>
    <mergeCell ref="B23:C23"/>
    <mergeCell ref="B24:C24"/>
    <mergeCell ref="B25:C25"/>
    <mergeCell ref="B26:C26"/>
    <mergeCell ref="B27:C31"/>
    <mergeCell ref="D27:D31"/>
    <mergeCell ref="E27:E31"/>
    <mergeCell ref="F27:F31"/>
    <mergeCell ref="G27:G31"/>
    <mergeCell ref="H27:H31"/>
    <mergeCell ref="F7:G7"/>
    <mergeCell ref="B13:C13"/>
    <mergeCell ref="G14:G20"/>
    <mergeCell ref="B18:C18"/>
    <mergeCell ref="D18:D21"/>
    <mergeCell ref="E18:E21"/>
    <mergeCell ref="F18:F21"/>
    <mergeCell ref="B19:C19"/>
    <mergeCell ref="B20:C20"/>
    <mergeCell ref="B21:C21"/>
  </mergeCells>
  <pageMargins left="0.35433070866141736" right="0.25" top="0.51" bottom="0.74803149606299213" header="0.31496062992125984" footer="0.31496062992125984"/>
  <pageSetup paperSize="9" scale="85" orientation="portrait" horizontalDpi="0" verticalDpi="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5"/>
  <sheetViews>
    <sheetView topLeftCell="A104" workbookViewId="0">
      <selection activeCell="K107" sqref="K107"/>
    </sheetView>
  </sheetViews>
  <sheetFormatPr baseColWidth="10" defaultRowHeight="14.4" x14ac:dyDescent="0.3"/>
  <cols>
    <col min="2" max="2" width="22.6640625" customWidth="1"/>
    <col min="3" max="3" width="6.5546875" customWidth="1"/>
    <col min="5" max="5" width="13.44140625" customWidth="1"/>
    <col min="9" max="9" width="0.88671875" customWidth="1"/>
  </cols>
  <sheetData>
    <row r="1" spans="1:10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412.4</v>
      </c>
      <c r="G2" s="10">
        <v>29</v>
      </c>
      <c r="H2" s="10">
        <f>+F2/G2</f>
        <v>14.220689655172412</v>
      </c>
    </row>
    <row r="3" spans="1:10" x14ac:dyDescent="0.3">
      <c r="D3" s="122" t="s">
        <v>192</v>
      </c>
      <c r="E3" s="122">
        <v>16498</v>
      </c>
      <c r="F3" s="155">
        <v>12.9</v>
      </c>
      <c r="G3" s="10">
        <v>4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 t="s">
        <v>322</v>
      </c>
      <c r="F4" s="10">
        <v>2008.5</v>
      </c>
      <c r="G4" s="10">
        <v>533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51" t="s">
        <v>220</v>
      </c>
      <c r="F5" s="122">
        <f>+F4+F3</f>
        <v>2021.4</v>
      </c>
      <c r="G5" s="122">
        <f>+G4+G3</f>
        <v>537</v>
      </c>
      <c r="H5" s="10">
        <f>+F5/G5</f>
        <v>3.7642458100558662</v>
      </c>
    </row>
    <row r="6" spans="1:10" x14ac:dyDescent="0.3">
      <c r="A6" s="15" t="s">
        <v>340</v>
      </c>
      <c r="B6" s="15"/>
      <c r="C6" s="15"/>
      <c r="D6" s="15"/>
      <c r="E6" s="15"/>
      <c r="F6" s="15">
        <f>+F2+F3+F4</f>
        <v>2433.8000000000002</v>
      </c>
      <c r="G6" s="15">
        <f>+G2+G3+G4</f>
        <v>566</v>
      </c>
      <c r="J6" s="138" t="s">
        <v>189</v>
      </c>
    </row>
    <row r="7" spans="1:10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14.220689655172412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3.7642458100558662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4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7" t="s">
        <v>212</v>
      </c>
      <c r="D14" s="97">
        <v>1.84</v>
      </c>
      <c r="E14" s="97">
        <v>1.84</v>
      </c>
      <c r="F14" s="98">
        <f>+E14-D14</f>
        <v>0</v>
      </c>
      <c r="G14" s="236">
        <f>+F18*H2</f>
        <v>35.267310344827841</v>
      </c>
      <c r="H14" s="98"/>
      <c r="I14" s="98"/>
      <c r="J14" s="99">
        <v>3</v>
      </c>
    </row>
    <row r="15" spans="1:10" ht="15.6" thickTop="1" thickBot="1" x14ac:dyDescent="0.35">
      <c r="A15" s="104" t="s">
        <v>9</v>
      </c>
      <c r="B15" s="146" t="s">
        <v>214</v>
      </c>
      <c r="C15" s="157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10</v>
      </c>
    </row>
    <row r="16" spans="1:10" ht="15.6" thickTop="1" thickBot="1" x14ac:dyDescent="0.35">
      <c r="A16" s="104" t="s">
        <v>13</v>
      </c>
      <c r="B16" s="146" t="s">
        <v>214</v>
      </c>
      <c r="C16" s="157" t="s">
        <v>212</v>
      </c>
      <c r="D16" s="100">
        <v>0.8</v>
      </c>
      <c r="E16" s="100">
        <v>0.8</v>
      </c>
      <c r="F16" s="98">
        <f>+E16-D16</f>
        <v>0</v>
      </c>
      <c r="G16" s="221"/>
      <c r="H16" s="99">
        <f>+F16*H$2</f>
        <v>0</v>
      </c>
      <c r="I16" s="101"/>
      <c r="J16" s="99">
        <v>10</v>
      </c>
    </row>
    <row r="17" spans="1:10" ht="15.6" thickTop="1" thickBot="1" x14ac:dyDescent="0.35">
      <c r="A17" s="104" t="s">
        <v>89</v>
      </c>
      <c r="B17" s="146" t="s">
        <v>215</v>
      </c>
      <c r="C17" s="157" t="s">
        <v>212</v>
      </c>
      <c r="D17" s="100">
        <v>7.24</v>
      </c>
      <c r="E17" s="100">
        <v>9.84</v>
      </c>
      <c r="F17" s="101">
        <f>+E17-D17</f>
        <v>2.5999999999999996</v>
      </c>
      <c r="G17" s="221"/>
      <c r="H17" s="99">
        <f>+F17*H$2</f>
        <v>36.973793103448266</v>
      </c>
      <c r="I17" s="101"/>
      <c r="J17" s="99">
        <v>38</v>
      </c>
    </row>
    <row r="18" spans="1:10" ht="15.6" thickTop="1" thickBot="1" x14ac:dyDescent="0.35">
      <c r="A18" s="103" t="s">
        <v>86</v>
      </c>
      <c r="B18" s="209" t="s">
        <v>212</v>
      </c>
      <c r="C18" s="210"/>
      <c r="D18" s="220">
        <v>303.68</v>
      </c>
      <c r="E18" s="220">
        <v>306.16000000000003</v>
      </c>
      <c r="F18" s="220">
        <f>+E18-D18</f>
        <v>2.4800000000000182</v>
      </c>
      <c r="G18" s="221"/>
      <c r="H18" s="102"/>
      <c r="I18" s="102"/>
      <c r="J18" s="99">
        <v>10</v>
      </c>
    </row>
    <row r="19" spans="1:10" ht="15.6" thickTop="1" thickBot="1" x14ac:dyDescent="0.35">
      <c r="A19" s="104" t="s">
        <v>11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10</v>
      </c>
    </row>
    <row r="20" spans="1:10" ht="15.6" thickTop="1" thickBot="1" x14ac:dyDescent="0.35">
      <c r="A20" s="104" t="s">
        <v>12</v>
      </c>
      <c r="B20" s="202" t="s">
        <v>212</v>
      </c>
      <c r="C20" s="203"/>
      <c r="D20" s="221"/>
      <c r="E20" s="221"/>
      <c r="F20" s="221"/>
      <c r="G20" s="221"/>
      <c r="H20" s="102"/>
      <c r="I20" s="102"/>
      <c r="J20" s="99">
        <v>10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3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37.69</v>
      </c>
      <c r="E22" s="94">
        <v>38.39</v>
      </c>
      <c r="F22" s="98">
        <f t="shared" ref="F22:F27" si="0">+E22-D22</f>
        <v>0.70000000000000284</v>
      </c>
      <c r="G22" s="95">
        <f>+F22*H2</f>
        <v>9.9544827586207294</v>
      </c>
      <c r="H22" s="95"/>
      <c r="I22" s="95"/>
      <c r="J22" s="99">
        <v>11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85.5</v>
      </c>
      <c r="E23" s="94">
        <v>85.67</v>
      </c>
      <c r="F23" s="98">
        <f t="shared" si="0"/>
        <v>0.17000000000000171</v>
      </c>
      <c r="G23" s="95">
        <f>+F23*H2</f>
        <v>2.4175172413793344</v>
      </c>
      <c r="H23" s="95"/>
      <c r="I23" s="95"/>
      <c r="J23" s="99">
        <v>2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30.38</v>
      </c>
      <c r="E24" s="94">
        <v>31.42</v>
      </c>
      <c r="F24" s="98">
        <f t="shared" si="0"/>
        <v>1.0400000000000027</v>
      </c>
      <c r="G24" s="95">
        <f>+F24*H2</f>
        <v>14.789517241379347</v>
      </c>
      <c r="H24" s="95"/>
      <c r="I24" s="95"/>
      <c r="J24" s="99">
        <v>15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169.18</v>
      </c>
      <c r="E25" s="94">
        <v>173.67</v>
      </c>
      <c r="F25" s="98">
        <f t="shared" si="0"/>
        <v>4.4899999999999807</v>
      </c>
      <c r="G25" s="95">
        <f>+F25*H2</f>
        <v>63.850896551723856</v>
      </c>
      <c r="H25" s="95"/>
      <c r="I25" s="95"/>
      <c r="J25" s="99">
        <v>64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70.42</v>
      </c>
      <c r="E26" s="96">
        <v>70.42</v>
      </c>
      <c r="F26" s="98">
        <f t="shared" si="0"/>
        <v>0</v>
      </c>
      <c r="G26" s="95">
        <f>+F26*H2</f>
        <v>0</v>
      </c>
      <c r="H26" s="96"/>
      <c r="I26" s="96"/>
      <c r="J26" s="99">
        <v>0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290.75</v>
      </c>
      <c r="E27" s="227">
        <v>292.8</v>
      </c>
      <c r="F27" s="220">
        <f t="shared" si="0"/>
        <v>2.0500000000000114</v>
      </c>
      <c r="G27" s="223">
        <f>+F27*H2</f>
        <v>29.152413793103609</v>
      </c>
      <c r="H27" s="223"/>
      <c r="I27" s="223"/>
      <c r="J27" s="99">
        <v>3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10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10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10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3</v>
      </c>
    </row>
    <row r="32" spans="1:10" ht="15.6" thickTop="1" thickBot="1" x14ac:dyDescent="0.35">
      <c r="A32" s="66" t="s">
        <v>92</v>
      </c>
      <c r="B32" s="6"/>
      <c r="C32" s="6"/>
      <c r="D32" s="6">
        <v>118.33</v>
      </c>
      <c r="E32" s="6">
        <v>121.24</v>
      </c>
      <c r="F32" s="5">
        <f>+E32-D32</f>
        <v>2.9099999999999966</v>
      </c>
      <c r="G32" s="5"/>
      <c r="H32" s="5"/>
      <c r="I32" s="5"/>
      <c r="J32" s="99">
        <f t="shared" ref="J32:J82" si="1">+F32*H$2</f>
        <v>41.382206896551672</v>
      </c>
    </row>
    <row r="33" spans="1:10" ht="15.6" thickTop="1" thickBot="1" x14ac:dyDescent="0.35">
      <c r="A33" s="66" t="s">
        <v>93</v>
      </c>
      <c r="B33" s="6"/>
      <c r="C33" s="6"/>
      <c r="D33" s="6">
        <v>49.53</v>
      </c>
      <c r="E33" s="6">
        <v>50.18</v>
      </c>
      <c r="F33" s="5">
        <f t="shared" ref="F33:F96" si="2">+E33-D33</f>
        <v>0.64999999999999858</v>
      </c>
      <c r="G33" s="5"/>
      <c r="H33" s="5"/>
      <c r="I33" s="5"/>
      <c r="J33" s="99">
        <f t="shared" si="1"/>
        <v>9.2434482758620486</v>
      </c>
    </row>
    <row r="34" spans="1:10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0" ht="15.6" thickTop="1" thickBot="1" x14ac:dyDescent="0.35">
      <c r="A35" s="66" t="s">
        <v>95</v>
      </c>
      <c r="B35" s="32"/>
      <c r="C35" s="6"/>
      <c r="D35" s="32">
        <v>43.34</v>
      </c>
      <c r="E35" s="32">
        <v>44.56</v>
      </c>
      <c r="F35" s="5">
        <f t="shared" si="2"/>
        <v>1.2199999999999989</v>
      </c>
      <c r="G35" s="5"/>
      <c r="H35" s="5"/>
      <c r="I35" s="5"/>
      <c r="J35" s="99">
        <f t="shared" si="1"/>
        <v>17.349241379310328</v>
      </c>
    </row>
    <row r="36" spans="1:10" ht="15.6" thickTop="1" thickBot="1" x14ac:dyDescent="0.35">
      <c r="A36" s="66" t="s">
        <v>96</v>
      </c>
      <c r="B36" s="32"/>
      <c r="C36" s="6"/>
      <c r="D36" s="32">
        <v>10.95</v>
      </c>
      <c r="E36" s="32">
        <v>11.31</v>
      </c>
      <c r="F36" s="5">
        <f t="shared" si="2"/>
        <v>0.36000000000000121</v>
      </c>
      <c r="G36" s="5"/>
      <c r="H36" s="5"/>
      <c r="I36" s="5"/>
      <c r="J36" s="99">
        <f t="shared" si="1"/>
        <v>5.1194482758620854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37.68</v>
      </c>
      <c r="E38" s="32">
        <v>38.119999999999997</v>
      </c>
      <c r="F38" s="5">
        <f t="shared" si="2"/>
        <v>0.43999999999999773</v>
      </c>
      <c r="G38" s="5"/>
      <c r="H38" s="5"/>
      <c r="I38" s="5"/>
      <c r="J38" s="99">
        <f t="shared" si="1"/>
        <v>6.2571034482758288</v>
      </c>
    </row>
    <row r="39" spans="1:10" ht="15.6" thickTop="1" thickBot="1" x14ac:dyDescent="0.35">
      <c r="A39" s="66" t="s">
        <v>99</v>
      </c>
      <c r="B39" s="32"/>
      <c r="C39" s="6"/>
      <c r="D39" s="32">
        <v>52.81</v>
      </c>
      <c r="E39" s="32">
        <v>53.3</v>
      </c>
      <c r="F39" s="5">
        <f t="shared" si="2"/>
        <v>0.48999999999999488</v>
      </c>
      <c r="G39" s="5"/>
      <c r="H39" s="5"/>
      <c r="I39" s="5"/>
      <c r="J39" s="99">
        <f t="shared" si="1"/>
        <v>6.9681379310344091</v>
      </c>
    </row>
    <row r="40" spans="1:10" ht="15.6" thickTop="1" thickBot="1" x14ac:dyDescent="0.35">
      <c r="A40" s="66" t="s">
        <v>100</v>
      </c>
      <c r="B40" s="32"/>
      <c r="C40" s="6"/>
      <c r="D40" s="32">
        <v>15.55</v>
      </c>
      <c r="E40" s="32">
        <v>15.55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16.29</v>
      </c>
      <c r="E41" s="32">
        <v>18.07</v>
      </c>
      <c r="F41" s="5">
        <f t="shared" si="2"/>
        <v>1.7800000000000011</v>
      </c>
      <c r="G41" s="5"/>
      <c r="H41" s="5"/>
      <c r="I41" s="5"/>
      <c r="J41" s="99">
        <f t="shared" si="1"/>
        <v>25.312827586206911</v>
      </c>
    </row>
    <row r="42" spans="1:10" ht="15.6" thickTop="1" thickBot="1" x14ac:dyDescent="0.35">
      <c r="A42" s="66" t="s">
        <v>102</v>
      </c>
      <c r="B42" s="32"/>
      <c r="C42" s="6"/>
      <c r="D42" s="32">
        <v>5.5</v>
      </c>
      <c r="E42" s="32">
        <v>5.6</v>
      </c>
      <c r="F42" s="5">
        <f t="shared" si="2"/>
        <v>9.9999999999999645E-2</v>
      </c>
      <c r="G42" s="5"/>
      <c r="H42" s="5"/>
      <c r="I42" s="5"/>
      <c r="J42" s="99">
        <f t="shared" si="1"/>
        <v>1.4220689655172363</v>
      </c>
    </row>
    <row r="43" spans="1:10" ht="15.6" thickTop="1" thickBot="1" x14ac:dyDescent="0.35">
      <c r="A43" s="66" t="s">
        <v>103</v>
      </c>
      <c r="B43" s="32"/>
      <c r="C43" s="6"/>
      <c r="D43" s="32">
        <v>37.880000000000003</v>
      </c>
      <c r="E43" s="32">
        <v>38.08</v>
      </c>
      <c r="F43" s="5">
        <f t="shared" si="2"/>
        <v>0.19999999999999574</v>
      </c>
      <c r="G43" s="5"/>
      <c r="H43" s="5"/>
      <c r="I43" s="5"/>
      <c r="J43" s="99">
        <f t="shared" si="1"/>
        <v>2.8441379310344219</v>
      </c>
    </row>
    <row r="44" spans="1:10" ht="15.6" thickTop="1" thickBot="1" x14ac:dyDescent="0.35">
      <c r="A44" s="66" t="s">
        <v>104</v>
      </c>
      <c r="B44" s="32"/>
      <c r="C44" s="10"/>
      <c r="D44" s="32">
        <v>61.36</v>
      </c>
      <c r="E44" s="32">
        <v>61.42</v>
      </c>
      <c r="F44" s="5">
        <f t="shared" si="2"/>
        <v>6.0000000000002274E-2</v>
      </c>
      <c r="G44" s="5"/>
      <c r="H44" s="5"/>
      <c r="I44" s="5"/>
      <c r="J44" s="99">
        <f t="shared" si="1"/>
        <v>0.85324137931037713</v>
      </c>
    </row>
    <row r="45" spans="1:10" ht="15.6" thickTop="1" thickBot="1" x14ac:dyDescent="0.35">
      <c r="A45" s="66" t="s">
        <v>105</v>
      </c>
      <c r="B45" s="32"/>
      <c r="C45" s="10"/>
      <c r="D45" s="32">
        <v>193.37</v>
      </c>
      <c r="E45" s="32">
        <v>199.29</v>
      </c>
      <c r="F45" s="5">
        <f>+E45-D45</f>
        <v>5.9199999999999875</v>
      </c>
      <c r="G45" s="5"/>
      <c r="H45" s="5"/>
      <c r="I45" s="5"/>
      <c r="J45" s="99">
        <f t="shared" si="1"/>
        <v>84.1864827586205</v>
      </c>
    </row>
    <row r="46" spans="1:10" ht="15.6" thickTop="1" thickBot="1" x14ac:dyDescent="0.35">
      <c r="A46" s="66" t="s">
        <v>106</v>
      </c>
      <c r="B46" s="32"/>
      <c r="C46" s="10"/>
      <c r="D46" s="32">
        <v>104.96</v>
      </c>
      <c r="E46" s="32">
        <v>105.09</v>
      </c>
      <c r="F46" s="5">
        <f t="shared" si="2"/>
        <v>0.13000000000000966</v>
      </c>
      <c r="G46" s="5"/>
      <c r="H46" s="5"/>
      <c r="I46" s="5"/>
      <c r="J46" s="99">
        <f t="shared" si="1"/>
        <v>1.8486896551725511</v>
      </c>
    </row>
    <row r="47" spans="1:10" ht="15.6" thickTop="1" thickBot="1" x14ac:dyDescent="0.35">
      <c r="A47" s="66" t="s">
        <v>18</v>
      </c>
      <c r="B47" s="32"/>
      <c r="C47" s="10"/>
      <c r="D47" s="32">
        <v>3.24</v>
      </c>
      <c r="E47" s="32">
        <v>3.24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100.59</v>
      </c>
      <c r="E48" s="32">
        <v>100.76</v>
      </c>
      <c r="F48" s="5">
        <f t="shared" si="2"/>
        <v>0.17000000000000171</v>
      </c>
      <c r="G48" s="5"/>
      <c r="H48" s="5"/>
      <c r="I48" s="5"/>
      <c r="J48" s="99">
        <f t="shared" si="1"/>
        <v>2.4175172413793344</v>
      </c>
    </row>
    <row r="49" spans="1:10" ht="15.6" thickTop="1" thickBot="1" x14ac:dyDescent="0.35">
      <c r="A49" s="66" t="s">
        <v>107</v>
      </c>
      <c r="B49" s="32"/>
      <c r="C49" s="10"/>
      <c r="D49" s="32">
        <v>130.30000000000001</v>
      </c>
      <c r="E49" s="32">
        <v>131.87</v>
      </c>
      <c r="F49" s="5">
        <f t="shared" si="2"/>
        <v>1.5699999999999932</v>
      </c>
      <c r="G49" s="5"/>
      <c r="H49" s="5"/>
      <c r="I49" s="5"/>
      <c r="J49" s="99">
        <f t="shared" si="1"/>
        <v>22.326482758620589</v>
      </c>
    </row>
    <row r="50" spans="1:10" ht="15.6" thickTop="1" thickBot="1" x14ac:dyDescent="0.35">
      <c r="A50" s="66" t="s">
        <v>108</v>
      </c>
      <c r="B50" s="32"/>
      <c r="C50" s="10"/>
      <c r="D50" s="32">
        <v>20.81</v>
      </c>
      <c r="E50" s="32">
        <v>20.93</v>
      </c>
      <c r="F50" s="5">
        <f t="shared" si="2"/>
        <v>0.12000000000000099</v>
      </c>
      <c r="G50" s="5"/>
      <c r="H50" s="5"/>
      <c r="I50" s="5"/>
      <c r="J50" s="99">
        <f t="shared" si="1"/>
        <v>1.7064827586207036</v>
      </c>
    </row>
    <row r="51" spans="1:10" ht="15.6" thickTop="1" thickBot="1" x14ac:dyDescent="0.35">
      <c r="A51" s="66" t="s">
        <v>20</v>
      </c>
      <c r="B51" s="32"/>
      <c r="C51" s="10"/>
      <c r="D51" s="32">
        <v>84.95</v>
      </c>
      <c r="E51" s="32">
        <v>85.74</v>
      </c>
      <c r="F51" s="5">
        <f t="shared" si="2"/>
        <v>0.78999999999999204</v>
      </c>
      <c r="G51" s="5"/>
      <c r="H51" s="5"/>
      <c r="I51" s="5"/>
      <c r="J51" s="99">
        <f t="shared" si="1"/>
        <v>11.234344827586092</v>
      </c>
    </row>
    <row r="52" spans="1:10" ht="15.6" thickTop="1" thickBot="1" x14ac:dyDescent="0.35">
      <c r="A52" s="66" t="s">
        <v>21</v>
      </c>
      <c r="B52" s="32"/>
      <c r="C52" s="10"/>
      <c r="D52" s="32">
        <v>22.91</v>
      </c>
      <c r="E52" s="32">
        <v>23.16</v>
      </c>
      <c r="F52" s="5">
        <f t="shared" si="2"/>
        <v>0.25</v>
      </c>
      <c r="G52" s="5"/>
      <c r="H52" s="5"/>
      <c r="I52" s="5"/>
      <c r="J52" s="99">
        <f t="shared" si="1"/>
        <v>3.5551724137931031</v>
      </c>
    </row>
    <row r="53" spans="1:10" ht="15.6" thickTop="1" thickBot="1" x14ac:dyDescent="0.35">
      <c r="A53" s="66" t="s">
        <v>22</v>
      </c>
      <c r="B53" s="32"/>
      <c r="C53" s="10"/>
      <c r="D53" s="32">
        <v>129.88999999999999</v>
      </c>
      <c r="E53" s="32">
        <v>130.56</v>
      </c>
      <c r="F53" s="5">
        <f t="shared" si="2"/>
        <v>0.67000000000001592</v>
      </c>
      <c r="G53" s="5"/>
      <c r="H53" s="5"/>
      <c r="I53" s="5"/>
      <c r="J53" s="99">
        <f t="shared" si="1"/>
        <v>9.5278620689657423</v>
      </c>
    </row>
    <row r="54" spans="1:10" ht="15.6" thickTop="1" thickBot="1" x14ac:dyDescent="0.35">
      <c r="A54" s="66" t="s">
        <v>23</v>
      </c>
      <c r="B54" s="32"/>
      <c r="C54" s="10"/>
      <c r="D54" s="32">
        <v>30.46</v>
      </c>
      <c r="E54" s="32">
        <v>30.51</v>
      </c>
      <c r="F54" s="5">
        <f t="shared" si="2"/>
        <v>5.0000000000000711E-2</v>
      </c>
      <c r="G54" s="5"/>
      <c r="H54" s="5"/>
      <c r="I54" s="5"/>
      <c r="J54" s="99">
        <f t="shared" si="1"/>
        <v>0.71103448275863068</v>
      </c>
    </row>
    <row r="55" spans="1:10" ht="15.6" thickTop="1" thickBot="1" x14ac:dyDescent="0.35">
      <c r="A55" s="66" t="s">
        <v>24</v>
      </c>
      <c r="B55" s="32"/>
      <c r="C55" s="10"/>
      <c r="D55" s="32">
        <v>30.54</v>
      </c>
      <c r="E55" s="32">
        <v>31.2</v>
      </c>
      <c r="F55" s="5">
        <f t="shared" si="2"/>
        <v>0.66000000000000014</v>
      </c>
      <c r="G55" s="5"/>
      <c r="H55" s="5"/>
      <c r="I55" s="5"/>
      <c r="J55" s="99">
        <f t="shared" si="1"/>
        <v>9.3856551724137951</v>
      </c>
    </row>
    <row r="56" spans="1:10" ht="15.6" thickTop="1" thickBot="1" x14ac:dyDescent="0.35">
      <c r="A56" s="66" t="s">
        <v>25</v>
      </c>
      <c r="B56" s="32"/>
      <c r="C56" s="10"/>
      <c r="D56" s="32">
        <v>25.45</v>
      </c>
      <c r="E56" s="32">
        <v>26.44</v>
      </c>
      <c r="F56" s="5">
        <f t="shared" si="2"/>
        <v>0.99000000000000199</v>
      </c>
      <c r="G56" s="5"/>
      <c r="H56" s="5"/>
      <c r="I56" s="5"/>
      <c r="J56" s="99">
        <f t="shared" si="1"/>
        <v>14.078482758620716</v>
      </c>
    </row>
    <row r="57" spans="1:10" ht="15.6" thickTop="1" thickBot="1" x14ac:dyDescent="0.35">
      <c r="A57" s="66" t="s">
        <v>26</v>
      </c>
      <c r="B57" s="32"/>
      <c r="C57" s="10"/>
      <c r="D57" s="32">
        <v>52</v>
      </c>
      <c r="E57" s="32">
        <v>53.18</v>
      </c>
      <c r="F57" s="5">
        <f t="shared" si="2"/>
        <v>1.1799999999999997</v>
      </c>
      <c r="G57" s="5"/>
      <c r="H57" s="5"/>
      <c r="I57" s="5"/>
      <c r="J57" s="99">
        <f t="shared" si="1"/>
        <v>16.780413793103442</v>
      </c>
    </row>
    <row r="58" spans="1:10" ht="15.6" thickTop="1" thickBot="1" x14ac:dyDescent="0.35">
      <c r="A58" s="66" t="s">
        <v>27</v>
      </c>
      <c r="B58" s="32"/>
      <c r="C58" s="10"/>
      <c r="D58" s="32">
        <v>61.51</v>
      </c>
      <c r="E58" s="32">
        <v>62.81</v>
      </c>
      <c r="F58" s="5">
        <f t="shared" si="2"/>
        <v>1.3000000000000043</v>
      </c>
      <c r="G58" s="5"/>
      <c r="H58" s="5"/>
      <c r="I58" s="5"/>
      <c r="J58" s="99">
        <f t="shared" si="1"/>
        <v>18.486896551724197</v>
      </c>
    </row>
    <row r="59" spans="1:10" ht="15.6" thickTop="1" thickBot="1" x14ac:dyDescent="0.35">
      <c r="A59" s="66" t="s">
        <v>109</v>
      </c>
      <c r="B59" s="32"/>
      <c r="C59" s="10"/>
      <c r="D59" s="32">
        <v>1.93</v>
      </c>
      <c r="E59" s="32">
        <v>1.98</v>
      </c>
      <c r="F59" s="5">
        <f t="shared" si="2"/>
        <v>5.0000000000000044E-2</v>
      </c>
      <c r="G59" s="5"/>
      <c r="H59" s="5"/>
      <c r="I59" s="5"/>
      <c r="J59" s="99">
        <f t="shared" si="1"/>
        <v>0.71103448275862124</v>
      </c>
    </row>
    <row r="60" spans="1:10" ht="15.6" thickTop="1" thickBot="1" x14ac:dyDescent="0.35">
      <c r="A60" s="66" t="s">
        <v>28</v>
      </c>
      <c r="B60" s="32"/>
      <c r="C60" s="10"/>
      <c r="D60" s="32">
        <v>16.57</v>
      </c>
      <c r="E60" s="32">
        <v>16.82</v>
      </c>
      <c r="F60" s="5">
        <f t="shared" si="2"/>
        <v>0.25</v>
      </c>
      <c r="G60" s="5"/>
      <c r="H60" s="5"/>
      <c r="I60" s="5"/>
      <c r="J60" s="99">
        <f t="shared" si="1"/>
        <v>3.5551724137931031</v>
      </c>
    </row>
    <row r="61" spans="1:10" ht="15.6" thickTop="1" thickBot="1" x14ac:dyDescent="0.35">
      <c r="A61" s="66" t="s">
        <v>29</v>
      </c>
      <c r="B61" s="32"/>
      <c r="C61" s="10"/>
      <c r="D61" s="32">
        <v>52.52</v>
      </c>
      <c r="E61" s="32">
        <v>53.11</v>
      </c>
      <c r="F61" s="5">
        <f t="shared" si="2"/>
        <v>0.58999999999999631</v>
      </c>
      <c r="G61" s="5"/>
      <c r="H61" s="5"/>
      <c r="I61" s="5"/>
      <c r="J61" s="99">
        <f t="shared" si="1"/>
        <v>8.3902068965516712</v>
      </c>
    </row>
    <row r="62" spans="1:10" ht="15.6" thickTop="1" thickBot="1" x14ac:dyDescent="0.35">
      <c r="A62" s="66" t="s">
        <v>30</v>
      </c>
      <c r="B62" s="32"/>
      <c r="C62" s="10"/>
      <c r="D62" s="32">
        <v>1.1000000000000001</v>
      </c>
      <c r="E62" s="32">
        <v>1.1000000000000001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83.86</v>
      </c>
      <c r="E63" s="32">
        <v>84.76</v>
      </c>
      <c r="F63" s="5">
        <f t="shared" si="2"/>
        <v>0.90000000000000568</v>
      </c>
      <c r="G63" s="5"/>
      <c r="H63" s="5"/>
      <c r="I63" s="5"/>
      <c r="J63" s="99">
        <f t="shared" si="1"/>
        <v>12.798620689655252</v>
      </c>
    </row>
    <row r="64" spans="1:10" ht="15.6" thickTop="1" thickBot="1" x14ac:dyDescent="0.35">
      <c r="A64" s="66" t="s">
        <v>32</v>
      </c>
      <c r="B64" s="32"/>
      <c r="C64" s="10"/>
      <c r="D64" s="32">
        <v>59.47</v>
      </c>
      <c r="E64" s="32">
        <v>60.02</v>
      </c>
      <c r="F64" s="5">
        <f t="shared" si="2"/>
        <v>0.55000000000000426</v>
      </c>
      <c r="G64" s="5"/>
      <c r="H64" s="5"/>
      <c r="I64" s="5"/>
      <c r="J64" s="99">
        <f t="shared" si="1"/>
        <v>7.8213793103448879</v>
      </c>
    </row>
    <row r="65" spans="1:10" ht="15.6" thickTop="1" thickBot="1" x14ac:dyDescent="0.35">
      <c r="A65" s="66" t="s">
        <v>33</v>
      </c>
      <c r="B65" s="32"/>
      <c r="C65" s="10"/>
      <c r="D65" s="32">
        <v>39.799999999999997</v>
      </c>
      <c r="E65" s="32">
        <v>39.799999999999997</v>
      </c>
      <c r="F65" s="5">
        <f t="shared" si="2"/>
        <v>0</v>
      </c>
      <c r="G65" s="5"/>
      <c r="H65" s="5"/>
      <c r="I65" s="5"/>
      <c r="J65" s="99">
        <f t="shared" si="1"/>
        <v>0</v>
      </c>
    </row>
    <row r="66" spans="1:10" ht="15.6" thickTop="1" thickBot="1" x14ac:dyDescent="0.35">
      <c r="A66" s="66" t="s">
        <v>34</v>
      </c>
      <c r="B66" s="32"/>
      <c r="C66" s="10"/>
      <c r="D66" s="32">
        <v>43.8</v>
      </c>
      <c r="E66" s="32">
        <v>43.91</v>
      </c>
      <c r="F66" s="5">
        <f t="shared" si="2"/>
        <v>0.10999999999999943</v>
      </c>
      <c r="G66" s="5"/>
      <c r="H66" s="5"/>
      <c r="I66" s="5"/>
      <c r="J66" s="99">
        <f t="shared" si="1"/>
        <v>1.5642758620689572</v>
      </c>
    </row>
    <row r="67" spans="1:10" ht="15.6" thickTop="1" thickBot="1" x14ac:dyDescent="0.35">
      <c r="A67" s="66" t="s">
        <v>110</v>
      </c>
      <c r="B67" s="32"/>
      <c r="C67" s="10"/>
      <c r="D67" s="32">
        <v>8.42</v>
      </c>
      <c r="E67" s="32">
        <v>8.42</v>
      </c>
      <c r="F67" s="5">
        <f t="shared" si="2"/>
        <v>0</v>
      </c>
      <c r="G67" s="5"/>
      <c r="H67" s="5"/>
      <c r="I67" s="5"/>
      <c r="J67" s="99">
        <f t="shared" si="1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80.45</v>
      </c>
      <c r="E68" s="32">
        <v>81.06</v>
      </c>
      <c r="F68" s="5">
        <f t="shared" si="2"/>
        <v>0.60999999999999943</v>
      </c>
      <c r="G68" s="5"/>
      <c r="H68" s="5"/>
      <c r="I68" s="5"/>
      <c r="J68" s="99">
        <f t="shared" si="1"/>
        <v>8.6746206896551641</v>
      </c>
    </row>
    <row r="69" spans="1:10" ht="15.6" thickTop="1" thickBot="1" x14ac:dyDescent="0.35">
      <c r="A69" s="66" t="s">
        <v>111</v>
      </c>
      <c r="B69" s="32"/>
      <c r="C69" s="10"/>
      <c r="D69" s="32">
        <v>4.95</v>
      </c>
      <c r="E69" s="32">
        <v>5.07</v>
      </c>
      <c r="F69" s="5">
        <f t="shared" si="2"/>
        <v>0.12000000000000011</v>
      </c>
      <c r="G69" s="5"/>
      <c r="H69" s="5"/>
      <c r="I69" s="5"/>
      <c r="J69" s="99">
        <f t="shared" si="1"/>
        <v>1.706482758620691</v>
      </c>
    </row>
    <row r="70" spans="1:10" ht="15.6" thickTop="1" thickBot="1" x14ac:dyDescent="0.35">
      <c r="A70" s="66" t="s">
        <v>36</v>
      </c>
      <c r="B70" s="32"/>
      <c r="C70" s="10"/>
      <c r="D70" s="32">
        <v>89.27</v>
      </c>
      <c r="E70" s="32">
        <v>90.76</v>
      </c>
      <c r="F70" s="5">
        <f t="shared" si="2"/>
        <v>1.4900000000000091</v>
      </c>
      <c r="G70" s="5"/>
      <c r="H70" s="5"/>
      <c r="I70" s="5"/>
      <c r="J70" s="99">
        <f t="shared" si="1"/>
        <v>21.188827586207022</v>
      </c>
    </row>
    <row r="71" spans="1:10" ht="15.6" thickTop="1" thickBot="1" x14ac:dyDescent="0.35">
      <c r="A71" s="66" t="s">
        <v>37</v>
      </c>
      <c r="B71" s="32"/>
      <c r="C71" s="10"/>
      <c r="D71" s="32">
        <v>32.56</v>
      </c>
      <c r="E71" s="32">
        <v>33.07</v>
      </c>
      <c r="F71" s="5">
        <f t="shared" si="2"/>
        <v>0.50999999999999801</v>
      </c>
      <c r="G71" s="5"/>
      <c r="H71" s="5"/>
      <c r="I71" s="5"/>
      <c r="J71" s="99">
        <f t="shared" si="1"/>
        <v>7.2525517241379021</v>
      </c>
    </row>
    <row r="72" spans="1:10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3.61</v>
      </c>
      <c r="E75" s="32">
        <v>3.91</v>
      </c>
      <c r="F75" s="5">
        <f t="shared" si="2"/>
        <v>0.30000000000000027</v>
      </c>
      <c r="G75" s="5"/>
      <c r="H75" s="5"/>
      <c r="I75" s="5"/>
      <c r="J75" s="99">
        <f t="shared" si="1"/>
        <v>4.2662068965517275</v>
      </c>
    </row>
    <row r="76" spans="1:10" ht="15.6" thickTop="1" thickBot="1" x14ac:dyDescent="0.35">
      <c r="A76" s="66" t="s">
        <v>113</v>
      </c>
      <c r="B76" s="32"/>
      <c r="C76" s="10"/>
      <c r="D76" s="32">
        <v>35.799999999999997</v>
      </c>
      <c r="E76" s="32">
        <v>36.15</v>
      </c>
      <c r="F76" s="5">
        <f t="shared" si="2"/>
        <v>0.35000000000000142</v>
      </c>
      <c r="G76" s="5"/>
      <c r="H76" s="5"/>
      <c r="I76" s="5"/>
      <c r="J76" s="99">
        <f t="shared" si="1"/>
        <v>4.9772413793103647</v>
      </c>
    </row>
    <row r="77" spans="1:10" ht="15.6" thickTop="1" thickBot="1" x14ac:dyDescent="0.35">
      <c r="A77" s="66" t="s">
        <v>114</v>
      </c>
      <c r="B77" s="32"/>
      <c r="C77" s="10"/>
      <c r="D77" s="32">
        <v>10.98</v>
      </c>
      <c r="E77" s="32">
        <v>10.98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13.14</v>
      </c>
      <c r="E80" s="32">
        <v>13.14</v>
      </c>
      <c r="F80" s="5">
        <f t="shared" si="2"/>
        <v>0</v>
      </c>
      <c r="G80" s="5"/>
      <c r="H80" s="5"/>
      <c r="I80" s="5"/>
      <c r="J80" s="99">
        <f t="shared" si="1"/>
        <v>0</v>
      </c>
    </row>
    <row r="81" spans="1:11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14.08</v>
      </c>
      <c r="E82" s="32">
        <v>14.52</v>
      </c>
      <c r="F82" s="5">
        <f t="shared" si="2"/>
        <v>0.4399999999999995</v>
      </c>
      <c r="G82" s="5"/>
      <c r="H82" s="5"/>
      <c r="I82" s="5"/>
      <c r="J82" s="99">
        <f t="shared" si="1"/>
        <v>6.2571034482758545</v>
      </c>
      <c r="K82" s="56">
        <f>SUM(J14:J82)</f>
        <v>624.16110344827609</v>
      </c>
    </row>
    <row r="83" spans="1:11" x14ac:dyDescent="0.3">
      <c r="A83" s="68" t="s">
        <v>43</v>
      </c>
      <c r="B83" s="32"/>
      <c r="C83" s="10"/>
      <c r="D83" s="32">
        <v>509.01</v>
      </c>
      <c r="E83" s="32">
        <v>516.12</v>
      </c>
      <c r="F83" s="5">
        <f t="shared" si="2"/>
        <v>7.1100000000000136</v>
      </c>
      <c r="G83" s="5"/>
      <c r="H83" s="5"/>
      <c r="I83" s="5"/>
      <c r="J83" s="7">
        <f>+F83*H$5</f>
        <v>26.763787709497262</v>
      </c>
    </row>
    <row r="84" spans="1:11" x14ac:dyDescent="0.3">
      <c r="A84" s="68" t="s">
        <v>44</v>
      </c>
      <c r="B84" s="32"/>
      <c r="C84" s="10"/>
      <c r="D84" s="32">
        <v>478.49</v>
      </c>
      <c r="E84" s="32">
        <v>483.25</v>
      </c>
      <c r="F84" s="5">
        <f t="shared" si="2"/>
        <v>4.7599999999999909</v>
      </c>
      <c r="G84" s="33"/>
      <c r="H84" s="5"/>
      <c r="I84" s="5"/>
      <c r="J84" s="7">
        <f t="shared" ref="J84:J147" si="3">+F84*H$5</f>
        <v>17.917810055865889</v>
      </c>
    </row>
    <row r="85" spans="1:11" x14ac:dyDescent="0.3">
      <c r="A85" s="68" t="s">
        <v>118</v>
      </c>
      <c r="B85" s="32"/>
      <c r="C85" s="10"/>
      <c r="D85" s="32">
        <v>671.75</v>
      </c>
      <c r="E85" s="32">
        <v>683.05</v>
      </c>
      <c r="F85" s="5">
        <f t="shared" si="2"/>
        <v>11.299999999999955</v>
      </c>
      <c r="G85" s="33"/>
      <c r="H85" s="5"/>
      <c r="I85" s="5"/>
      <c r="J85" s="7">
        <f t="shared" si="3"/>
        <v>42.535977653631114</v>
      </c>
    </row>
    <row r="86" spans="1:11" x14ac:dyDescent="0.3">
      <c r="A86" s="68" t="s">
        <v>119</v>
      </c>
      <c r="B86" s="32"/>
      <c r="C86" s="10"/>
      <c r="D86" s="32">
        <v>202.07</v>
      </c>
      <c r="E86" s="32">
        <v>209.85</v>
      </c>
      <c r="F86" s="5">
        <f t="shared" si="2"/>
        <v>7.7800000000000011</v>
      </c>
      <c r="G86" s="33"/>
      <c r="H86" s="5"/>
      <c r="I86" s="5"/>
      <c r="J86" s="7">
        <f t="shared" si="3"/>
        <v>29.285832402234643</v>
      </c>
    </row>
    <row r="87" spans="1:11" x14ac:dyDescent="0.3">
      <c r="A87" s="68" t="s">
        <v>45</v>
      </c>
      <c r="B87" s="32"/>
      <c r="C87" s="10"/>
      <c r="D87" s="32">
        <v>334.31</v>
      </c>
      <c r="E87" s="32">
        <v>337.95</v>
      </c>
      <c r="F87" s="5">
        <f t="shared" si="2"/>
        <v>3.6399999999999864</v>
      </c>
      <c r="G87" s="33"/>
      <c r="H87" s="5"/>
      <c r="I87" s="5"/>
      <c r="J87" s="7">
        <f t="shared" si="3"/>
        <v>13.701854748603301</v>
      </c>
    </row>
    <row r="88" spans="1:11" x14ac:dyDescent="0.3">
      <c r="A88" s="68" t="s">
        <v>46</v>
      </c>
      <c r="B88" s="32"/>
      <c r="C88" s="10"/>
      <c r="D88" s="32">
        <v>544.99</v>
      </c>
      <c r="E88" s="32">
        <v>548.79999999999995</v>
      </c>
      <c r="F88" s="5">
        <f t="shared" si="2"/>
        <v>3.8099999999999454</v>
      </c>
      <c r="G88" s="33"/>
      <c r="H88" s="5"/>
      <c r="I88" s="5"/>
      <c r="J88" s="7">
        <f t="shared" si="3"/>
        <v>14.341776536312645</v>
      </c>
    </row>
    <row r="89" spans="1:11" x14ac:dyDescent="0.3">
      <c r="A89" s="68" t="s">
        <v>47</v>
      </c>
      <c r="B89" s="32"/>
      <c r="C89" s="10"/>
      <c r="D89" s="32">
        <v>255.07</v>
      </c>
      <c r="E89" s="32">
        <v>265.45</v>
      </c>
      <c r="F89" s="5">
        <f t="shared" si="2"/>
        <v>10.379999999999995</v>
      </c>
      <c r="G89" s="33"/>
      <c r="H89" s="5"/>
      <c r="I89" s="5"/>
      <c r="J89" s="7">
        <f t="shared" si="3"/>
        <v>39.072871508379876</v>
      </c>
    </row>
    <row r="90" spans="1:11" x14ac:dyDescent="0.3">
      <c r="A90" s="68" t="s">
        <v>48</v>
      </c>
      <c r="B90" s="32"/>
      <c r="C90" s="10"/>
      <c r="D90" s="32">
        <v>528.69000000000005</v>
      </c>
      <c r="E90" s="32">
        <v>533.75</v>
      </c>
      <c r="F90" s="5">
        <f t="shared" si="2"/>
        <v>5.0599999999999454</v>
      </c>
      <c r="G90" s="33"/>
      <c r="H90" s="5"/>
      <c r="I90" s="5"/>
      <c r="J90" s="7">
        <f t="shared" si="3"/>
        <v>19.047083798882479</v>
      </c>
    </row>
    <row r="91" spans="1:11" x14ac:dyDescent="0.3">
      <c r="A91" s="68" t="s">
        <v>49</v>
      </c>
      <c r="B91" s="32"/>
      <c r="C91" s="10"/>
      <c r="D91" s="32">
        <v>705.44</v>
      </c>
      <c r="E91" s="32">
        <v>713.69</v>
      </c>
      <c r="F91" s="5">
        <f t="shared" si="2"/>
        <v>8.25</v>
      </c>
      <c r="G91" s="33"/>
      <c r="H91" s="5"/>
      <c r="I91" s="5"/>
      <c r="J91" s="7">
        <f t="shared" si="3"/>
        <v>31.055027932960897</v>
      </c>
    </row>
    <row r="92" spans="1:11" x14ac:dyDescent="0.3">
      <c r="A92" s="68" t="s">
        <v>50</v>
      </c>
      <c r="B92" s="32"/>
      <c r="C92" s="10"/>
      <c r="D92" s="32">
        <v>947.34</v>
      </c>
      <c r="E92" s="32">
        <v>957.98</v>
      </c>
      <c r="F92" s="5">
        <f t="shared" si="2"/>
        <v>10.639999999999986</v>
      </c>
      <c r="G92" s="33"/>
      <c r="H92" s="5"/>
      <c r="I92" s="5"/>
      <c r="J92" s="7">
        <f t="shared" si="3"/>
        <v>40.051575418994368</v>
      </c>
    </row>
    <row r="93" spans="1:11" x14ac:dyDescent="0.3">
      <c r="A93" s="68" t="s">
        <v>51</v>
      </c>
      <c r="B93" s="32"/>
      <c r="C93" s="10"/>
      <c r="D93" s="32">
        <v>378.53</v>
      </c>
      <c r="E93" s="32">
        <v>382</v>
      </c>
      <c r="F93" s="5">
        <f t="shared" si="2"/>
        <v>3.4700000000000273</v>
      </c>
      <c r="G93" s="33"/>
      <c r="H93" s="5"/>
      <c r="I93" s="5"/>
      <c r="J93" s="7">
        <f t="shared" si="3"/>
        <v>13.061932960893959</v>
      </c>
    </row>
    <row r="94" spans="1:11" x14ac:dyDescent="0.3">
      <c r="A94" s="68" t="s">
        <v>52</v>
      </c>
      <c r="B94" s="32"/>
      <c r="C94" s="10"/>
      <c r="D94" s="32">
        <v>271.89999999999998</v>
      </c>
      <c r="E94" s="32">
        <v>274.27</v>
      </c>
      <c r="F94" s="5">
        <f t="shared" si="2"/>
        <v>2.3700000000000045</v>
      </c>
      <c r="G94" s="33"/>
      <c r="H94" s="5"/>
      <c r="I94" s="5"/>
      <c r="J94" s="7">
        <f t="shared" si="3"/>
        <v>8.9212625698324199</v>
      </c>
    </row>
    <row r="95" spans="1:11" x14ac:dyDescent="0.3">
      <c r="A95" s="68" t="s">
        <v>120</v>
      </c>
      <c r="B95" s="32"/>
      <c r="C95" s="10"/>
      <c r="D95" s="32">
        <v>1140.8399999999999</v>
      </c>
      <c r="E95" s="32">
        <v>1155.83</v>
      </c>
      <c r="F95" s="5">
        <f t="shared" si="2"/>
        <v>14.990000000000009</v>
      </c>
      <c r="G95" s="33"/>
      <c r="H95" s="5"/>
      <c r="I95" s="5"/>
      <c r="J95" s="7">
        <f t="shared" si="3"/>
        <v>56.42604469273747</v>
      </c>
    </row>
    <row r="96" spans="1:11" x14ac:dyDescent="0.3">
      <c r="A96" s="68" t="s">
        <v>53</v>
      </c>
      <c r="B96" s="32"/>
      <c r="C96" s="10"/>
      <c r="D96" s="32">
        <v>450.47</v>
      </c>
      <c r="E96" s="32">
        <v>455.68</v>
      </c>
      <c r="F96" s="5">
        <f t="shared" si="2"/>
        <v>5.2099999999999795</v>
      </c>
      <c r="G96" s="33"/>
      <c r="H96" s="5"/>
      <c r="I96" s="5"/>
      <c r="J96" s="7">
        <f t="shared" si="3"/>
        <v>19.611720670390987</v>
      </c>
    </row>
    <row r="97" spans="1:12" x14ac:dyDescent="0.3">
      <c r="A97" s="68" t="s">
        <v>121</v>
      </c>
      <c r="B97" s="32"/>
      <c r="C97" s="10"/>
      <c r="D97" s="32">
        <v>273.74</v>
      </c>
      <c r="E97" s="32">
        <v>277.05</v>
      </c>
      <c r="F97" s="5">
        <f t="shared" ref="F97:F152" si="4">+E97-D97</f>
        <v>3.3100000000000023</v>
      </c>
      <c r="G97" s="33"/>
      <c r="H97" s="5"/>
      <c r="I97" s="5"/>
      <c r="J97" s="7">
        <f t="shared" si="3"/>
        <v>12.459653631284926</v>
      </c>
    </row>
    <row r="98" spans="1:12" x14ac:dyDescent="0.3">
      <c r="A98" s="68" t="s">
        <v>54</v>
      </c>
      <c r="B98" s="32"/>
      <c r="C98" s="10"/>
      <c r="D98" s="32">
        <v>278.06</v>
      </c>
      <c r="E98" s="32">
        <v>282.14</v>
      </c>
      <c r="F98" s="5">
        <f t="shared" si="4"/>
        <v>4.0799999999999841</v>
      </c>
      <c r="G98" s="33"/>
      <c r="H98" s="5"/>
      <c r="I98" s="5"/>
      <c r="J98" s="7">
        <f t="shared" si="3"/>
        <v>15.358122905027875</v>
      </c>
    </row>
    <row r="99" spans="1:12" x14ac:dyDescent="0.3">
      <c r="A99" s="68" t="s">
        <v>55</v>
      </c>
      <c r="B99" s="32"/>
      <c r="C99" s="10"/>
      <c r="D99" s="32">
        <v>426</v>
      </c>
      <c r="E99" s="32">
        <v>433.82</v>
      </c>
      <c r="F99" s="5">
        <f t="shared" si="4"/>
        <v>7.8199999999999932</v>
      </c>
      <c r="G99" s="33"/>
      <c r="H99" s="5"/>
      <c r="I99" s="5"/>
      <c r="J99" s="7">
        <f t="shared" si="3"/>
        <v>29.436402234636848</v>
      </c>
    </row>
    <row r="100" spans="1:12" x14ac:dyDescent="0.3">
      <c r="A100" s="68" t="s">
        <v>122</v>
      </c>
      <c r="B100" s="32"/>
      <c r="C100" s="10"/>
      <c r="D100" s="32">
        <v>977.45</v>
      </c>
      <c r="E100" s="32">
        <v>997.75</v>
      </c>
      <c r="F100" s="5">
        <f t="shared" si="4"/>
        <v>20.299999999999955</v>
      </c>
      <c r="G100" s="33"/>
      <c r="H100" s="5"/>
      <c r="I100" s="5"/>
      <c r="J100" s="7">
        <f t="shared" si="3"/>
        <v>76.414189944133909</v>
      </c>
      <c r="L100">
        <v>71</v>
      </c>
    </row>
    <row r="101" spans="1:12" x14ac:dyDescent="0.3">
      <c r="A101" s="68" t="s">
        <v>56</v>
      </c>
      <c r="B101" s="32"/>
      <c r="C101" s="10"/>
      <c r="D101" s="32">
        <v>420.13</v>
      </c>
      <c r="E101" s="32">
        <v>425.38</v>
      </c>
      <c r="F101" s="5">
        <f t="shared" si="4"/>
        <v>5.25</v>
      </c>
      <c r="G101" s="33"/>
      <c r="H101" s="5"/>
      <c r="I101" s="5"/>
      <c r="J101" s="7">
        <f t="shared" si="3"/>
        <v>19.762290502793299</v>
      </c>
    </row>
    <row r="102" spans="1:12" x14ac:dyDescent="0.3">
      <c r="A102" s="66" t="s">
        <v>57</v>
      </c>
      <c r="B102" s="32"/>
      <c r="C102" s="10"/>
      <c r="D102" s="32">
        <v>579.35</v>
      </c>
      <c r="E102" s="32">
        <v>584.71</v>
      </c>
      <c r="F102" s="5">
        <f t="shared" si="4"/>
        <v>5.3600000000000136</v>
      </c>
      <c r="G102" s="33"/>
      <c r="H102" s="5"/>
      <c r="I102" s="5"/>
      <c r="J102" s="7">
        <f t="shared" si="3"/>
        <v>20.176357541899495</v>
      </c>
    </row>
    <row r="103" spans="1:12" x14ac:dyDescent="0.3">
      <c r="A103" s="66" t="s">
        <v>58</v>
      </c>
      <c r="B103" s="32"/>
      <c r="C103" s="10"/>
      <c r="D103" s="32">
        <v>8.4</v>
      </c>
      <c r="E103" s="32">
        <v>8.4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2" x14ac:dyDescent="0.3">
      <c r="A104" s="68" t="s">
        <v>59</v>
      </c>
      <c r="B104" s="32"/>
      <c r="C104" s="10"/>
      <c r="D104" s="32">
        <v>1596.51</v>
      </c>
      <c r="E104" s="32">
        <v>1616.02</v>
      </c>
      <c r="F104" s="5">
        <f t="shared" si="4"/>
        <v>19.509999999999991</v>
      </c>
      <c r="G104" s="33"/>
      <c r="H104" s="5"/>
      <c r="I104" s="5"/>
      <c r="J104" s="7">
        <f t="shared" si="3"/>
        <v>73.44043575418992</v>
      </c>
    </row>
    <row r="105" spans="1:12" x14ac:dyDescent="0.3">
      <c r="A105" s="68" t="s">
        <v>60</v>
      </c>
      <c r="B105" s="32"/>
      <c r="C105" s="10"/>
      <c r="D105" s="32">
        <v>371.04</v>
      </c>
      <c r="E105" s="32">
        <v>374.83</v>
      </c>
      <c r="F105" s="5">
        <f t="shared" si="4"/>
        <v>3.7899999999999636</v>
      </c>
      <c r="G105" s="33"/>
      <c r="H105" s="5"/>
      <c r="I105" s="5"/>
      <c r="J105" s="7">
        <f t="shared" si="3"/>
        <v>14.266491620111596</v>
      </c>
    </row>
    <row r="106" spans="1:12" x14ac:dyDescent="0.3">
      <c r="A106" s="68" t="s">
        <v>61</v>
      </c>
      <c r="B106" s="32"/>
      <c r="C106" s="10"/>
      <c r="D106" s="32">
        <v>410.25</v>
      </c>
      <c r="E106" s="32">
        <v>415.61</v>
      </c>
      <c r="F106" s="5">
        <f t="shared" si="4"/>
        <v>5.3600000000000136</v>
      </c>
      <c r="G106" s="33"/>
      <c r="H106" s="5"/>
      <c r="I106" s="5"/>
      <c r="J106" s="7">
        <f t="shared" si="3"/>
        <v>20.176357541899495</v>
      </c>
    </row>
    <row r="107" spans="1:12" x14ac:dyDescent="0.3">
      <c r="A107" s="68" t="s">
        <v>62</v>
      </c>
      <c r="B107" s="32"/>
      <c r="C107" s="10"/>
      <c r="D107" s="32">
        <v>1151.23</v>
      </c>
      <c r="E107" s="32">
        <v>1179.83</v>
      </c>
      <c r="F107" s="5">
        <f t="shared" si="4"/>
        <v>28.599999999999909</v>
      </c>
      <c r="G107" s="33"/>
      <c r="H107" s="5"/>
      <c r="I107" s="5"/>
      <c r="J107" s="7">
        <f t="shared" si="3"/>
        <v>107.65743016759743</v>
      </c>
      <c r="L107">
        <v>96</v>
      </c>
    </row>
    <row r="108" spans="1:12" x14ac:dyDescent="0.3">
      <c r="A108" s="68" t="s">
        <v>63</v>
      </c>
      <c r="B108" s="32"/>
      <c r="C108" s="10"/>
      <c r="D108" s="32">
        <v>555.66</v>
      </c>
      <c r="E108" s="32">
        <v>562.27</v>
      </c>
      <c r="F108" s="5">
        <f t="shared" si="4"/>
        <v>6.6100000000000136</v>
      </c>
      <c r="G108" s="33"/>
      <c r="H108" s="5"/>
      <c r="I108" s="5"/>
      <c r="J108" s="7">
        <f t="shared" si="3"/>
        <v>24.881664804469327</v>
      </c>
    </row>
    <row r="109" spans="1:12" x14ac:dyDescent="0.3">
      <c r="A109" s="68" t="s">
        <v>123</v>
      </c>
      <c r="B109" s="32"/>
      <c r="C109" s="10"/>
      <c r="D109" s="32">
        <v>547.59</v>
      </c>
      <c r="E109" s="32">
        <v>560.85</v>
      </c>
      <c r="F109" s="5">
        <f t="shared" si="4"/>
        <v>13.259999999999991</v>
      </c>
      <c r="G109" s="33"/>
      <c r="H109" s="5"/>
      <c r="I109" s="5"/>
      <c r="J109" s="7">
        <f t="shared" si="3"/>
        <v>49.913899441340753</v>
      </c>
    </row>
    <row r="110" spans="1:12" x14ac:dyDescent="0.3">
      <c r="A110" s="68" t="s">
        <v>64</v>
      </c>
      <c r="B110" s="32"/>
      <c r="C110" s="10"/>
      <c r="D110" s="32">
        <v>341.2</v>
      </c>
      <c r="E110" s="32">
        <v>348.07</v>
      </c>
      <c r="F110" s="5">
        <f t="shared" si="4"/>
        <v>6.8700000000000045</v>
      </c>
      <c r="G110" s="33"/>
      <c r="H110" s="5"/>
      <c r="I110" s="5"/>
      <c r="J110" s="7">
        <f t="shared" si="3"/>
        <v>25.860368715083819</v>
      </c>
    </row>
    <row r="111" spans="1:12" x14ac:dyDescent="0.3">
      <c r="A111" s="68" t="s">
        <v>65</v>
      </c>
      <c r="B111" s="32"/>
      <c r="C111" s="10"/>
      <c r="D111" s="32">
        <v>675.92</v>
      </c>
      <c r="E111" s="32">
        <v>693.4</v>
      </c>
      <c r="F111" s="5">
        <f t="shared" si="4"/>
        <v>17.480000000000018</v>
      </c>
      <c r="G111" s="33"/>
      <c r="H111" s="5"/>
      <c r="I111" s="5"/>
      <c r="J111" s="7">
        <f t="shared" si="3"/>
        <v>65.799016759776606</v>
      </c>
      <c r="L111">
        <v>64</v>
      </c>
    </row>
    <row r="112" spans="1:12" x14ac:dyDescent="0.3">
      <c r="A112" s="68" t="s">
        <v>66</v>
      </c>
      <c r="B112" s="32"/>
      <c r="C112" s="10"/>
      <c r="D112" s="32">
        <v>370.73</v>
      </c>
      <c r="E112" s="32">
        <v>378.71</v>
      </c>
      <c r="F112" s="5">
        <f t="shared" si="4"/>
        <v>7.9799999999999613</v>
      </c>
      <c r="G112" s="33"/>
      <c r="H112" s="5"/>
      <c r="I112" s="5"/>
      <c r="J112" s="7">
        <f t="shared" si="3"/>
        <v>30.038681564245667</v>
      </c>
    </row>
    <row r="113" spans="1:10" x14ac:dyDescent="0.3">
      <c r="A113" s="68" t="s">
        <v>124</v>
      </c>
      <c r="B113" s="32"/>
      <c r="C113" s="10"/>
      <c r="D113" s="32">
        <v>147.5</v>
      </c>
      <c r="E113" s="32">
        <v>149</v>
      </c>
      <c r="F113" s="5">
        <f t="shared" si="4"/>
        <v>1.5</v>
      </c>
      <c r="G113" s="33"/>
      <c r="H113" s="5"/>
      <c r="I113" s="5"/>
      <c r="J113" s="7">
        <f t="shared" si="3"/>
        <v>5.6463687150837991</v>
      </c>
    </row>
    <row r="114" spans="1:10" x14ac:dyDescent="0.3">
      <c r="A114" s="68" t="s">
        <v>67</v>
      </c>
      <c r="B114" s="32"/>
      <c r="C114" s="10"/>
      <c r="D114" s="32">
        <v>319.43</v>
      </c>
      <c r="E114" s="32">
        <v>325.52</v>
      </c>
      <c r="F114" s="5">
        <f t="shared" si="4"/>
        <v>6.089999999999975</v>
      </c>
      <c r="G114" s="33"/>
      <c r="H114" s="5"/>
      <c r="I114" s="5"/>
      <c r="J114" s="7">
        <f t="shared" si="3"/>
        <v>22.924256983240131</v>
      </c>
    </row>
    <row r="115" spans="1:10" x14ac:dyDescent="0.3">
      <c r="A115" s="51" t="s">
        <v>68</v>
      </c>
      <c r="B115" s="32"/>
      <c r="C115" s="51"/>
      <c r="D115" s="9">
        <v>576.72</v>
      </c>
      <c r="E115" s="9">
        <v>585.64</v>
      </c>
      <c r="F115" s="5">
        <f t="shared" si="4"/>
        <v>8.9199999999999591</v>
      </c>
      <c r="G115" s="33"/>
      <c r="H115" s="5"/>
      <c r="I115" s="5"/>
      <c r="J115" s="7">
        <f t="shared" si="3"/>
        <v>33.577072625698172</v>
      </c>
    </row>
    <row r="116" spans="1:10" x14ac:dyDescent="0.3">
      <c r="A116" s="68" t="s">
        <v>125</v>
      </c>
      <c r="B116" s="32"/>
      <c r="C116" s="10"/>
      <c r="D116" s="32">
        <v>666.62</v>
      </c>
      <c r="E116" s="32">
        <v>670.13</v>
      </c>
      <c r="F116" s="5">
        <f t="shared" si="4"/>
        <v>3.5099999999999909</v>
      </c>
      <c r="G116" s="33"/>
      <c r="H116" s="5"/>
      <c r="I116" s="5"/>
      <c r="J116" s="7">
        <f t="shared" si="3"/>
        <v>13.212502793296057</v>
      </c>
    </row>
    <row r="117" spans="1:10" x14ac:dyDescent="0.3">
      <c r="A117" s="68" t="s">
        <v>126</v>
      </c>
      <c r="B117" s="9"/>
      <c r="C117" s="10"/>
      <c r="D117" s="32">
        <v>356.97</v>
      </c>
      <c r="E117" s="32">
        <v>370.65</v>
      </c>
      <c r="F117" s="5">
        <f t="shared" si="4"/>
        <v>13.67999999999995</v>
      </c>
      <c r="G117" s="33"/>
      <c r="H117" s="5"/>
      <c r="I117" s="5"/>
      <c r="J117" s="7">
        <f t="shared" si="3"/>
        <v>51.494882681564064</v>
      </c>
    </row>
    <row r="118" spans="1:10" x14ac:dyDescent="0.3">
      <c r="A118" s="68" t="s">
        <v>69</v>
      </c>
      <c r="B118" s="32"/>
      <c r="C118" s="10"/>
      <c r="D118" s="32">
        <v>249.01</v>
      </c>
      <c r="E118" s="32">
        <v>252.48</v>
      </c>
      <c r="F118" s="5">
        <f t="shared" si="4"/>
        <v>3.4699999999999989</v>
      </c>
      <c r="G118" s="33"/>
      <c r="H118" s="5"/>
      <c r="I118" s="5"/>
      <c r="J118" s="7">
        <f t="shared" si="3"/>
        <v>13.061932960893852</v>
      </c>
    </row>
    <row r="119" spans="1:10" x14ac:dyDescent="0.3">
      <c r="A119" s="68" t="s">
        <v>127</v>
      </c>
      <c r="B119" s="32"/>
      <c r="C119" s="10"/>
      <c r="D119" s="32">
        <v>617.99</v>
      </c>
      <c r="E119" s="32">
        <v>622.62</v>
      </c>
      <c r="F119" s="5">
        <f t="shared" si="4"/>
        <v>4.6299999999999955</v>
      </c>
      <c r="G119" s="33"/>
      <c r="H119" s="5"/>
      <c r="I119" s="5"/>
      <c r="J119" s="7">
        <f t="shared" si="3"/>
        <v>17.428458100558643</v>
      </c>
    </row>
    <row r="120" spans="1:10" x14ac:dyDescent="0.3">
      <c r="A120" s="68" t="s">
        <v>128</v>
      </c>
      <c r="B120" s="32"/>
      <c r="C120" s="10"/>
      <c r="D120" s="32">
        <v>629.14</v>
      </c>
      <c r="E120" s="32">
        <v>636.70000000000005</v>
      </c>
      <c r="F120" s="5">
        <f t="shared" si="4"/>
        <v>7.5600000000000591</v>
      </c>
      <c r="G120" s="33"/>
      <c r="H120" s="5"/>
      <c r="I120" s="5"/>
      <c r="J120" s="7">
        <f t="shared" si="3"/>
        <v>28.457698324022573</v>
      </c>
    </row>
    <row r="121" spans="1:10" x14ac:dyDescent="0.3">
      <c r="A121" s="68" t="s">
        <v>129</v>
      </c>
      <c r="B121" s="32"/>
      <c r="C121" s="10"/>
      <c r="D121" s="32">
        <v>379.08</v>
      </c>
      <c r="E121" s="32">
        <v>383.27</v>
      </c>
      <c r="F121" s="5">
        <f t="shared" si="4"/>
        <v>4.1899999999999977</v>
      </c>
      <c r="G121" s="33"/>
      <c r="H121" s="5"/>
      <c r="I121" s="5"/>
      <c r="J121" s="7">
        <f t="shared" si="3"/>
        <v>15.772189944134071</v>
      </c>
    </row>
    <row r="122" spans="1:10" x14ac:dyDescent="0.3">
      <c r="A122" s="68" t="s">
        <v>70</v>
      </c>
      <c r="B122" s="32"/>
      <c r="C122" s="10"/>
      <c r="D122" s="32">
        <v>165.41</v>
      </c>
      <c r="E122" s="32">
        <v>167.69</v>
      </c>
      <c r="F122" s="5">
        <f t="shared" si="4"/>
        <v>2.2800000000000011</v>
      </c>
      <c r="G122" s="33"/>
      <c r="H122" s="5"/>
      <c r="I122" s="5"/>
      <c r="J122" s="7">
        <f t="shared" si="3"/>
        <v>8.582480446927379</v>
      </c>
    </row>
    <row r="123" spans="1:10" x14ac:dyDescent="0.3">
      <c r="A123" s="68" t="s">
        <v>71</v>
      </c>
      <c r="B123" s="32"/>
      <c r="C123" s="10"/>
      <c r="D123" s="32">
        <v>429.96</v>
      </c>
      <c r="E123" s="32">
        <v>430.1</v>
      </c>
      <c r="F123" s="5">
        <f t="shared" si="4"/>
        <v>0.1400000000000432</v>
      </c>
      <c r="G123" s="33"/>
      <c r="H123" s="5"/>
      <c r="I123" s="5"/>
      <c r="J123" s="7">
        <f t="shared" si="3"/>
        <v>0.52699441340798392</v>
      </c>
    </row>
    <row r="124" spans="1:10" x14ac:dyDescent="0.3">
      <c r="A124" s="68" t="s">
        <v>130</v>
      </c>
      <c r="B124" s="32"/>
      <c r="C124" s="10"/>
      <c r="D124" s="32">
        <v>265.01</v>
      </c>
      <c r="E124" s="32">
        <v>267.33999999999997</v>
      </c>
      <c r="F124" s="5">
        <f t="shared" si="4"/>
        <v>2.3299999999999841</v>
      </c>
      <c r="G124" s="33"/>
      <c r="H124" s="5"/>
      <c r="I124" s="5"/>
      <c r="J124" s="7">
        <f t="shared" si="3"/>
        <v>8.7706927374301085</v>
      </c>
    </row>
    <row r="125" spans="1:10" x14ac:dyDescent="0.3">
      <c r="A125" s="68" t="s">
        <v>131</v>
      </c>
      <c r="B125" s="32"/>
      <c r="C125" s="10"/>
      <c r="D125" s="32">
        <v>175.13</v>
      </c>
      <c r="E125" s="32">
        <v>179.28</v>
      </c>
      <c r="F125" s="5">
        <f t="shared" si="4"/>
        <v>4.1500000000000057</v>
      </c>
      <c r="G125" s="33"/>
      <c r="H125" s="5"/>
      <c r="I125" s="5"/>
      <c r="J125" s="7">
        <f t="shared" si="3"/>
        <v>15.621620111731866</v>
      </c>
    </row>
    <row r="126" spans="1:10" x14ac:dyDescent="0.3">
      <c r="A126" s="68" t="s">
        <v>72</v>
      </c>
      <c r="B126" s="32"/>
      <c r="C126" s="10"/>
      <c r="D126" s="32">
        <v>219.66</v>
      </c>
      <c r="E126" s="32">
        <v>224.91</v>
      </c>
      <c r="F126" s="5">
        <f t="shared" si="4"/>
        <v>5.25</v>
      </c>
      <c r="G126" s="33"/>
      <c r="H126" s="5"/>
      <c r="I126" s="5"/>
      <c r="J126" s="7">
        <f t="shared" si="3"/>
        <v>19.762290502793299</v>
      </c>
    </row>
    <row r="127" spans="1:10" x14ac:dyDescent="0.3">
      <c r="A127" s="68" t="s">
        <v>73</v>
      </c>
      <c r="B127" s="32"/>
      <c r="C127" s="10"/>
      <c r="D127" s="32">
        <v>872.3</v>
      </c>
      <c r="E127" s="32">
        <v>876.17</v>
      </c>
      <c r="F127" s="5">
        <f t="shared" si="4"/>
        <v>3.8700000000000045</v>
      </c>
      <c r="G127" s="33"/>
      <c r="H127" s="5"/>
      <c r="I127" s="5"/>
      <c r="J127" s="7">
        <f t="shared" si="3"/>
        <v>14.567631284916219</v>
      </c>
    </row>
    <row r="128" spans="1:10" x14ac:dyDescent="0.3">
      <c r="A128" s="68" t="s">
        <v>74</v>
      </c>
      <c r="B128" s="32"/>
      <c r="C128" s="10"/>
      <c r="D128" s="32">
        <v>493.6</v>
      </c>
      <c r="E128" s="32">
        <v>499.96</v>
      </c>
      <c r="F128" s="5">
        <f t="shared" si="4"/>
        <v>6.3599999999999568</v>
      </c>
      <c r="G128" s="33"/>
      <c r="H128" s="5"/>
      <c r="I128" s="5"/>
      <c r="J128" s="7">
        <f t="shared" si="3"/>
        <v>23.940603351955147</v>
      </c>
    </row>
    <row r="129" spans="1:10" x14ac:dyDescent="0.3">
      <c r="A129" s="68" t="s">
        <v>132</v>
      </c>
      <c r="B129" s="32"/>
      <c r="C129" s="10"/>
      <c r="D129" s="32">
        <v>169.39</v>
      </c>
      <c r="E129" s="32">
        <v>175.93</v>
      </c>
      <c r="F129" s="5">
        <f t="shared" si="4"/>
        <v>6.5400000000000205</v>
      </c>
      <c r="G129" s="33"/>
      <c r="H129" s="5"/>
      <c r="I129" s="5"/>
      <c r="J129" s="7">
        <f t="shared" si="3"/>
        <v>24.618167597765442</v>
      </c>
    </row>
    <row r="130" spans="1:10" x14ac:dyDescent="0.3">
      <c r="A130" s="68" t="s">
        <v>133</v>
      </c>
      <c r="B130" s="32"/>
      <c r="C130" s="10"/>
      <c r="D130" s="32">
        <v>236.29</v>
      </c>
      <c r="E130" s="32">
        <v>238.69</v>
      </c>
      <c r="F130" s="5">
        <f t="shared" si="4"/>
        <v>2.4000000000000057</v>
      </c>
      <c r="G130" s="33"/>
      <c r="H130" s="5"/>
      <c r="I130" s="5"/>
      <c r="J130" s="7">
        <f t="shared" si="3"/>
        <v>9.0341899441341003</v>
      </c>
    </row>
    <row r="131" spans="1:10" x14ac:dyDescent="0.3">
      <c r="A131" s="68" t="s">
        <v>75</v>
      </c>
      <c r="B131" s="32"/>
      <c r="C131" s="10"/>
      <c r="D131" s="32">
        <v>368.88</v>
      </c>
      <c r="E131" s="32">
        <v>369.56</v>
      </c>
      <c r="F131" s="5">
        <f t="shared" si="4"/>
        <v>0.68000000000000682</v>
      </c>
      <c r="G131" s="33"/>
      <c r="H131" s="5"/>
      <c r="I131" s="5"/>
      <c r="J131" s="7">
        <f t="shared" si="3"/>
        <v>2.5596871508380148</v>
      </c>
    </row>
    <row r="132" spans="1:10" x14ac:dyDescent="0.3">
      <c r="A132" s="68" t="s">
        <v>134</v>
      </c>
      <c r="B132" s="32"/>
      <c r="C132" s="10"/>
      <c r="D132" s="32">
        <v>436.33</v>
      </c>
      <c r="E132" s="32">
        <v>444.22</v>
      </c>
      <c r="F132" s="5">
        <f t="shared" si="4"/>
        <v>7.8900000000000432</v>
      </c>
      <c r="G132" s="33"/>
      <c r="H132" s="5"/>
      <c r="I132" s="5"/>
      <c r="J132" s="7">
        <f t="shared" si="3"/>
        <v>29.699899441340946</v>
      </c>
    </row>
    <row r="133" spans="1:10" x14ac:dyDescent="0.3">
      <c r="A133" s="68" t="s">
        <v>135</v>
      </c>
      <c r="B133" s="32"/>
      <c r="C133" s="10"/>
      <c r="D133" s="32">
        <v>336.41</v>
      </c>
      <c r="E133" s="32">
        <v>338.85</v>
      </c>
      <c r="F133" s="5">
        <f t="shared" si="4"/>
        <v>2.4399999999999977</v>
      </c>
      <c r="G133" s="33"/>
      <c r="H133" s="5"/>
      <c r="I133" s="5"/>
      <c r="J133" s="7">
        <f t="shared" si="3"/>
        <v>9.1847597765363052</v>
      </c>
    </row>
    <row r="134" spans="1:10" x14ac:dyDescent="0.3">
      <c r="A134" s="68" t="s">
        <v>76</v>
      </c>
      <c r="B134" s="32"/>
      <c r="C134" s="10"/>
      <c r="D134" s="32">
        <v>115.53</v>
      </c>
      <c r="E134" s="32">
        <v>117.19</v>
      </c>
      <c r="F134" s="5">
        <f t="shared" si="4"/>
        <v>1.6599999999999966</v>
      </c>
      <c r="G134" s="33"/>
      <c r="H134" s="5"/>
      <c r="I134" s="5"/>
      <c r="J134" s="7">
        <f t="shared" si="3"/>
        <v>6.2486480446927253</v>
      </c>
    </row>
    <row r="135" spans="1:10" x14ac:dyDescent="0.3">
      <c r="A135" s="68" t="s">
        <v>136</v>
      </c>
      <c r="B135" s="32"/>
      <c r="C135" s="10"/>
      <c r="D135" s="32">
        <v>725.36</v>
      </c>
      <c r="E135" s="32">
        <v>740.11</v>
      </c>
      <c r="F135" s="5">
        <f t="shared" si="4"/>
        <v>14.75</v>
      </c>
      <c r="G135" s="33"/>
      <c r="H135" s="5"/>
      <c r="I135" s="5"/>
      <c r="J135" s="7">
        <f t="shared" si="3"/>
        <v>55.522625698324028</v>
      </c>
    </row>
    <row r="136" spans="1:10" x14ac:dyDescent="0.3">
      <c r="A136" s="68" t="s">
        <v>137</v>
      </c>
      <c r="B136" s="32"/>
      <c r="C136" s="10"/>
      <c r="D136" s="32">
        <v>242.53</v>
      </c>
      <c r="E136" s="32">
        <v>243.08</v>
      </c>
      <c r="F136" s="5">
        <f t="shared" si="4"/>
        <v>0.55000000000001137</v>
      </c>
      <c r="G136" s="33"/>
      <c r="H136" s="5"/>
      <c r="I136" s="5"/>
      <c r="J136" s="7">
        <f t="shared" si="3"/>
        <v>2.0703351955307694</v>
      </c>
    </row>
    <row r="137" spans="1:10" x14ac:dyDescent="0.3">
      <c r="A137" s="68" t="s">
        <v>77</v>
      </c>
      <c r="B137" s="32"/>
      <c r="C137" s="10"/>
      <c r="D137" s="32">
        <v>420.83</v>
      </c>
      <c r="E137" s="32">
        <v>420.83</v>
      </c>
      <c r="F137" s="5">
        <f t="shared" si="4"/>
        <v>0</v>
      </c>
      <c r="G137" s="33"/>
      <c r="H137" s="5"/>
      <c r="I137" s="5"/>
      <c r="J137" s="7">
        <f t="shared" si="3"/>
        <v>0</v>
      </c>
    </row>
    <row r="138" spans="1:10" x14ac:dyDescent="0.3">
      <c r="A138" s="68" t="s">
        <v>138</v>
      </c>
      <c r="B138" s="32"/>
      <c r="C138" s="10"/>
      <c r="D138" s="32">
        <v>606.88</v>
      </c>
      <c r="E138" s="32">
        <v>607.41</v>
      </c>
      <c r="F138" s="5">
        <f t="shared" si="4"/>
        <v>0.52999999999997272</v>
      </c>
      <c r="G138" s="33"/>
      <c r="H138" s="5"/>
      <c r="I138" s="5"/>
      <c r="J138" s="7">
        <f t="shared" si="3"/>
        <v>1.9950502793295064</v>
      </c>
    </row>
    <row r="139" spans="1:10" x14ac:dyDescent="0.3">
      <c r="A139" s="68" t="s">
        <v>78</v>
      </c>
      <c r="B139" s="32"/>
      <c r="C139" s="10"/>
      <c r="D139" s="32">
        <v>809.62</v>
      </c>
      <c r="E139" s="32">
        <v>818.21</v>
      </c>
      <c r="F139" s="5">
        <f t="shared" si="4"/>
        <v>8.5900000000000318</v>
      </c>
      <c r="G139" s="33"/>
      <c r="H139" s="5"/>
      <c r="I139" s="5"/>
      <c r="J139" s="7">
        <f t="shared" si="3"/>
        <v>32.334871508380012</v>
      </c>
    </row>
    <row r="140" spans="1:10" x14ac:dyDescent="0.3">
      <c r="A140" s="68" t="s">
        <v>79</v>
      </c>
      <c r="B140" s="32"/>
      <c r="C140" s="10"/>
      <c r="D140" s="32">
        <v>317.11</v>
      </c>
      <c r="E140" s="32">
        <v>321.08</v>
      </c>
      <c r="F140" s="5">
        <f t="shared" si="4"/>
        <v>3.9699999999999704</v>
      </c>
      <c r="G140" s="33"/>
      <c r="H140" s="5"/>
      <c r="I140" s="5"/>
      <c r="J140" s="7">
        <f t="shared" si="3"/>
        <v>14.944055865921678</v>
      </c>
    </row>
    <row r="141" spans="1:10" x14ac:dyDescent="0.3">
      <c r="A141" s="68" t="s">
        <v>80</v>
      </c>
      <c r="B141" s="32"/>
      <c r="C141" s="10"/>
      <c r="D141" s="32">
        <v>360.34</v>
      </c>
      <c r="E141" s="32">
        <v>365.7</v>
      </c>
      <c r="F141" s="5">
        <f t="shared" si="4"/>
        <v>5.3600000000000136</v>
      </c>
      <c r="G141" s="33"/>
      <c r="H141" s="5"/>
      <c r="I141" s="5"/>
      <c r="J141" s="7">
        <f t="shared" si="3"/>
        <v>20.176357541899495</v>
      </c>
    </row>
    <row r="142" spans="1:10" x14ac:dyDescent="0.3">
      <c r="A142" s="68" t="s">
        <v>81</v>
      </c>
      <c r="B142" s="32"/>
      <c r="C142" s="10"/>
      <c r="D142" s="32">
        <v>231.71</v>
      </c>
      <c r="E142" s="32">
        <v>231.71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0" x14ac:dyDescent="0.3">
      <c r="A143" s="68" t="s">
        <v>139</v>
      </c>
      <c r="B143" s="32"/>
      <c r="C143" s="10"/>
      <c r="D143" s="32">
        <v>506.45</v>
      </c>
      <c r="E143" s="32">
        <v>512.69000000000005</v>
      </c>
      <c r="F143" s="5">
        <f t="shared" si="4"/>
        <v>6.2400000000000659</v>
      </c>
      <c r="G143" s="33"/>
      <c r="H143" s="5"/>
      <c r="I143" s="5"/>
      <c r="J143" s="7">
        <f t="shared" si="3"/>
        <v>23.488893854748852</v>
      </c>
    </row>
    <row r="144" spans="1:10" x14ac:dyDescent="0.3">
      <c r="A144" s="68" t="s">
        <v>82</v>
      </c>
      <c r="B144" s="32"/>
      <c r="C144" s="10"/>
      <c r="D144" s="32">
        <v>374.84</v>
      </c>
      <c r="E144" s="32">
        <v>378.82</v>
      </c>
      <c r="F144" s="5">
        <f t="shared" si="4"/>
        <v>3.9800000000000182</v>
      </c>
      <c r="G144" s="33"/>
      <c r="H144" s="5"/>
      <c r="I144" s="5"/>
      <c r="J144" s="7">
        <f t="shared" si="3"/>
        <v>14.981698324022416</v>
      </c>
    </row>
    <row r="145" spans="1:13" x14ac:dyDescent="0.3">
      <c r="A145" s="68" t="s">
        <v>140</v>
      </c>
      <c r="B145" s="32"/>
      <c r="C145" s="10"/>
      <c r="D145" s="32">
        <v>221.3</v>
      </c>
      <c r="E145" s="32">
        <v>222.52</v>
      </c>
      <c r="F145" s="5">
        <f t="shared" si="4"/>
        <v>1.2199999999999989</v>
      </c>
      <c r="G145" s="33"/>
      <c r="H145" s="5"/>
      <c r="I145" s="5"/>
      <c r="J145" s="7">
        <f t="shared" si="3"/>
        <v>4.5923798882681526</v>
      </c>
    </row>
    <row r="146" spans="1:13" x14ac:dyDescent="0.3">
      <c r="A146" s="68" t="s">
        <v>141</v>
      </c>
      <c r="B146" s="32"/>
      <c r="C146" s="10"/>
      <c r="D146" s="32">
        <v>221.43</v>
      </c>
      <c r="E146" s="32">
        <v>225.19</v>
      </c>
      <c r="F146" s="5">
        <f t="shared" si="4"/>
        <v>3.7599999999999909</v>
      </c>
      <c r="G146" s="33"/>
      <c r="H146" s="5"/>
      <c r="I146" s="5"/>
      <c r="J146" s="7">
        <f t="shared" si="3"/>
        <v>14.153564245810022</v>
      </c>
    </row>
    <row r="147" spans="1:13" x14ac:dyDescent="0.3">
      <c r="A147" s="68" t="s">
        <v>142</v>
      </c>
      <c r="B147" s="32"/>
      <c r="C147" s="10"/>
      <c r="D147" s="32">
        <v>822.95</v>
      </c>
      <c r="E147" s="32">
        <v>832.94</v>
      </c>
      <c r="F147" s="5">
        <f t="shared" si="4"/>
        <v>9.9900000000000091</v>
      </c>
      <c r="G147" s="33"/>
      <c r="H147" s="5"/>
      <c r="I147" s="5"/>
      <c r="J147" s="7">
        <f t="shared" si="3"/>
        <v>37.604815642458135</v>
      </c>
    </row>
    <row r="148" spans="1:13" x14ac:dyDescent="0.3">
      <c r="A148" s="68" t="s">
        <v>143</v>
      </c>
      <c r="B148" s="32"/>
      <c r="C148" s="10"/>
      <c r="D148" s="32">
        <v>371.19</v>
      </c>
      <c r="E148" s="32">
        <v>374.29</v>
      </c>
      <c r="F148" s="5">
        <f t="shared" si="4"/>
        <v>3.1000000000000227</v>
      </c>
      <c r="G148" s="33"/>
      <c r="H148" s="5"/>
      <c r="I148" s="5"/>
      <c r="J148" s="7">
        <f t="shared" ref="J148:J152" si="5">+F148*H$5</f>
        <v>11.66916201117327</v>
      </c>
    </row>
    <row r="149" spans="1:13" x14ac:dyDescent="0.3">
      <c r="A149" s="68" t="s">
        <v>83</v>
      </c>
      <c r="B149" s="32"/>
      <c r="C149" s="10"/>
      <c r="D149" s="32">
        <v>329.26</v>
      </c>
      <c r="E149" s="32">
        <v>332.05</v>
      </c>
      <c r="F149" s="5">
        <f t="shared" si="4"/>
        <v>2.7900000000000205</v>
      </c>
      <c r="G149" s="33"/>
      <c r="H149" s="5"/>
      <c r="I149" s="5"/>
      <c r="J149" s="7">
        <f t="shared" si="5"/>
        <v>10.502245810055944</v>
      </c>
    </row>
    <row r="150" spans="1:13" x14ac:dyDescent="0.3">
      <c r="A150" s="68" t="s">
        <v>144</v>
      </c>
      <c r="B150" s="32"/>
      <c r="C150" s="10"/>
      <c r="D150" s="32">
        <v>1788.33</v>
      </c>
      <c r="E150" s="32">
        <v>1820.23</v>
      </c>
      <c r="F150" s="5">
        <f t="shared" si="4"/>
        <v>31.900000000000091</v>
      </c>
      <c r="G150" s="33"/>
      <c r="H150" s="5"/>
      <c r="I150" s="5"/>
      <c r="J150" s="7">
        <f t="shared" si="5"/>
        <v>120.07944134078248</v>
      </c>
    </row>
    <row r="151" spans="1:13" x14ac:dyDescent="0.3">
      <c r="A151" s="68" t="s">
        <v>145</v>
      </c>
      <c r="B151" s="32"/>
      <c r="C151" s="10"/>
      <c r="D151" s="32">
        <v>913.01</v>
      </c>
      <c r="E151" s="32">
        <v>926.2</v>
      </c>
      <c r="F151" s="5">
        <f t="shared" si="4"/>
        <v>13.190000000000055</v>
      </c>
      <c r="G151" s="33"/>
      <c r="H151" s="5"/>
      <c r="I151" s="5"/>
      <c r="J151" s="7">
        <f t="shared" si="5"/>
        <v>49.650402234637077</v>
      </c>
    </row>
    <row r="152" spans="1:13" x14ac:dyDescent="0.3">
      <c r="A152" s="158" t="s">
        <v>331</v>
      </c>
      <c r="B152" s="159"/>
      <c r="C152" s="10"/>
      <c r="D152" s="32">
        <v>100.2</v>
      </c>
      <c r="E152" s="32">
        <v>100.81</v>
      </c>
      <c r="F152" s="5">
        <f t="shared" si="4"/>
        <v>0.60999999999999943</v>
      </c>
      <c r="G152" s="33"/>
      <c r="H152" s="5"/>
      <c r="I152" s="5"/>
      <c r="J152" s="7">
        <f t="shared" si="5"/>
        <v>2.2961899441340763</v>
      </c>
    </row>
    <row r="153" spans="1:13" x14ac:dyDescent="0.3">
      <c r="A153" s="17"/>
      <c r="B153" s="139" t="s">
        <v>5</v>
      </c>
      <c r="C153" s="36"/>
      <c r="D153" s="32"/>
      <c r="E153" s="32"/>
      <c r="F153" s="144"/>
      <c r="G153" s="70"/>
      <c r="H153" s="70"/>
      <c r="I153" s="70"/>
      <c r="J153" s="7">
        <f>SUM(J14:J152)</f>
        <v>2372.3521425544213</v>
      </c>
      <c r="K153" s="56">
        <f>SUM(J83:J151)</f>
        <v>1745.894849162011</v>
      </c>
    </row>
    <row r="154" spans="1:13" x14ac:dyDescent="0.3">
      <c r="A154" s="71"/>
      <c r="B154" s="136"/>
      <c r="D154" s="136"/>
      <c r="E154" s="136"/>
      <c r="F154" s="58"/>
      <c r="G154" s="72"/>
      <c r="H154" s="72"/>
      <c r="I154" s="72"/>
      <c r="J154" s="91">
        <f>SUM(J14:J151)</f>
        <v>2370.0559526102875</v>
      </c>
      <c r="K154" s="91">
        <f>SUM(K14:K153)</f>
        <v>2370.055952610287</v>
      </c>
      <c r="M154">
        <v>2433</v>
      </c>
    </row>
    <row r="155" spans="1:13" x14ac:dyDescent="0.3">
      <c r="A155" s="73"/>
      <c r="B155" s="74"/>
      <c r="C155" s="74"/>
      <c r="D155" s="74"/>
      <c r="E155" s="74"/>
      <c r="F155" s="74"/>
      <c r="G155" s="74"/>
      <c r="H155" s="74"/>
      <c r="I155" s="74"/>
      <c r="J155" s="74"/>
    </row>
    <row r="156" spans="1:13" x14ac:dyDescent="0.3">
      <c r="A156" s="73" t="s">
        <v>7</v>
      </c>
    </row>
    <row r="157" spans="1:13" x14ac:dyDescent="0.3">
      <c r="A157" s="73" t="s">
        <v>84</v>
      </c>
      <c r="G157" s="74" t="s">
        <v>341</v>
      </c>
    </row>
    <row r="165" spans="10:10" x14ac:dyDescent="0.3">
      <c r="J165" t="s">
        <v>295</v>
      </c>
    </row>
  </sheetData>
  <mergeCells count="22">
    <mergeCell ref="F7:G7"/>
    <mergeCell ref="B13:C13"/>
    <mergeCell ref="G14:G20"/>
    <mergeCell ref="B18:C18"/>
    <mergeCell ref="D18:D21"/>
    <mergeCell ref="E18:E21"/>
    <mergeCell ref="F18:F21"/>
    <mergeCell ref="B19:C19"/>
    <mergeCell ref="B20:C20"/>
    <mergeCell ref="B21:C21"/>
    <mergeCell ref="I27:I31"/>
    <mergeCell ref="B22:C22"/>
    <mergeCell ref="B23:C23"/>
    <mergeCell ref="B24:C24"/>
    <mergeCell ref="B25:C25"/>
    <mergeCell ref="B26:C26"/>
    <mergeCell ref="B27:C31"/>
    <mergeCell ref="D27:D31"/>
    <mergeCell ref="E27:E31"/>
    <mergeCell ref="F27:F31"/>
    <mergeCell ref="G27:G31"/>
    <mergeCell ref="H27:H31"/>
  </mergeCells>
  <pageMargins left="0.27559055118110237" right="0.35433070866141736" top="0.47244094488188981" bottom="0.74803149606299213" header="0.31496062992125984" footer="0.31496062992125984"/>
  <pageSetup paperSize="9" scale="85" orientation="portrait" horizontalDpi="0" verticalDpi="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7"/>
  <sheetViews>
    <sheetView workbookViewId="0">
      <selection sqref="A1:M157"/>
    </sheetView>
  </sheetViews>
  <sheetFormatPr baseColWidth="10" defaultRowHeight="14.4" x14ac:dyDescent="0.3"/>
  <cols>
    <col min="2" max="2" width="26.5546875" customWidth="1"/>
    <col min="3" max="3" width="7.5546875" customWidth="1"/>
    <col min="5" max="5" width="14.109375" customWidth="1"/>
    <col min="9" max="9" width="1.109375" customWidth="1"/>
  </cols>
  <sheetData>
    <row r="1" spans="1:10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738.4</v>
      </c>
      <c r="G2" s="10">
        <v>45</v>
      </c>
      <c r="H2" s="10">
        <f>+F2/G2</f>
        <v>16.408888888888889</v>
      </c>
    </row>
    <row r="3" spans="1:10" x14ac:dyDescent="0.3">
      <c r="D3" s="122" t="s">
        <v>192</v>
      </c>
      <c r="E3" s="122">
        <v>16498</v>
      </c>
      <c r="F3" s="155">
        <v>11.1</v>
      </c>
      <c r="G3" s="10">
        <v>3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 t="s">
        <v>322</v>
      </c>
      <c r="F4" s="10">
        <v>1962.7</v>
      </c>
      <c r="G4" s="10">
        <v>518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51" t="s">
        <v>220</v>
      </c>
      <c r="F5" s="122">
        <f>+F4+F3</f>
        <v>1973.8</v>
      </c>
      <c r="G5" s="122">
        <f>+G4+G3</f>
        <v>521</v>
      </c>
      <c r="H5" s="10">
        <f>+F5/G5</f>
        <v>3.7884836852207293</v>
      </c>
    </row>
    <row r="6" spans="1:10" x14ac:dyDescent="0.3">
      <c r="A6" s="15" t="s">
        <v>342</v>
      </c>
      <c r="B6" s="15"/>
      <c r="C6" s="15"/>
      <c r="D6" s="15"/>
      <c r="E6" s="15"/>
      <c r="F6" s="15">
        <f>+F2+F3+F4</f>
        <v>2712.2</v>
      </c>
      <c r="G6" s="15">
        <f>+G2+G3+G4</f>
        <v>566</v>
      </c>
      <c r="J6" s="138" t="s">
        <v>189</v>
      </c>
    </row>
    <row r="7" spans="1:10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16.408888888888889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3.7884836852207293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4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7" t="s">
        <v>212</v>
      </c>
      <c r="D14" s="97">
        <v>1.84</v>
      </c>
      <c r="E14" s="97">
        <v>1.84</v>
      </c>
      <c r="F14" s="98">
        <f>+E14-D14</f>
        <v>0</v>
      </c>
      <c r="G14" s="236">
        <f>+F18*H2</f>
        <v>37.084088888888736</v>
      </c>
      <c r="H14" s="98"/>
      <c r="I14" s="98"/>
      <c r="J14" s="99">
        <v>3</v>
      </c>
    </row>
    <row r="15" spans="1:10" ht="15.6" thickTop="1" thickBot="1" x14ac:dyDescent="0.35">
      <c r="A15" s="104" t="s">
        <v>9</v>
      </c>
      <c r="B15" s="146" t="s">
        <v>214</v>
      </c>
      <c r="C15" s="157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12</v>
      </c>
    </row>
    <row r="16" spans="1:10" ht="15.6" thickTop="1" thickBot="1" x14ac:dyDescent="0.35">
      <c r="A16" s="104" t="s">
        <v>13</v>
      </c>
      <c r="B16" s="146" t="s">
        <v>214</v>
      </c>
      <c r="C16" s="157" t="s">
        <v>212</v>
      </c>
      <c r="D16" s="100">
        <v>0.8</v>
      </c>
      <c r="E16" s="100">
        <v>0.8</v>
      </c>
      <c r="F16" s="98">
        <f>+E16-D16</f>
        <v>0</v>
      </c>
      <c r="G16" s="221"/>
      <c r="H16" s="99">
        <f>+F16*H$2</f>
        <v>0</v>
      </c>
      <c r="I16" s="101"/>
      <c r="J16" s="99">
        <v>10</v>
      </c>
    </row>
    <row r="17" spans="1:10" ht="15.6" thickTop="1" thickBot="1" x14ac:dyDescent="0.35">
      <c r="A17" s="104" t="s">
        <v>89</v>
      </c>
      <c r="B17" s="146" t="s">
        <v>215</v>
      </c>
      <c r="C17" s="157" t="s">
        <v>212</v>
      </c>
      <c r="D17" s="100">
        <v>9.84</v>
      </c>
      <c r="E17" s="100">
        <v>12.32</v>
      </c>
      <c r="F17" s="101">
        <f>+E17-D17</f>
        <v>2.4800000000000004</v>
      </c>
      <c r="G17" s="221"/>
      <c r="H17" s="99">
        <f>+F17*H$2</f>
        <v>40.694044444444451</v>
      </c>
      <c r="I17" s="101"/>
      <c r="J17" s="99">
        <v>40</v>
      </c>
    </row>
    <row r="18" spans="1:10" ht="15.6" thickTop="1" thickBot="1" x14ac:dyDescent="0.35">
      <c r="A18" s="103" t="s">
        <v>86</v>
      </c>
      <c r="B18" s="209" t="s">
        <v>212</v>
      </c>
      <c r="C18" s="210"/>
      <c r="D18" s="220">
        <v>306.16000000000003</v>
      </c>
      <c r="E18" s="220">
        <v>308.42</v>
      </c>
      <c r="F18" s="220">
        <f>+E18-D18</f>
        <v>2.2599999999999909</v>
      </c>
      <c r="G18" s="221"/>
      <c r="H18" s="102"/>
      <c r="I18" s="102"/>
      <c r="J18" s="99">
        <v>10</v>
      </c>
    </row>
    <row r="19" spans="1:10" ht="15.6" thickTop="1" thickBot="1" x14ac:dyDescent="0.35">
      <c r="A19" s="104" t="s">
        <v>11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10</v>
      </c>
    </row>
    <row r="20" spans="1:10" ht="15.6" thickTop="1" thickBot="1" x14ac:dyDescent="0.35">
      <c r="A20" s="104" t="s">
        <v>12</v>
      </c>
      <c r="B20" s="202" t="s">
        <v>212</v>
      </c>
      <c r="C20" s="203"/>
      <c r="D20" s="221"/>
      <c r="E20" s="221"/>
      <c r="F20" s="221"/>
      <c r="G20" s="221"/>
      <c r="H20" s="102"/>
      <c r="I20" s="102"/>
      <c r="J20" s="99">
        <v>10</v>
      </c>
    </row>
    <row r="21" spans="1:10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3</v>
      </c>
    </row>
    <row r="22" spans="1:10" ht="15.6" thickTop="1" thickBot="1" x14ac:dyDescent="0.35">
      <c r="A22" s="92" t="s">
        <v>87</v>
      </c>
      <c r="B22" s="204" t="s">
        <v>210</v>
      </c>
      <c r="C22" s="205"/>
      <c r="D22" s="94">
        <v>38.39</v>
      </c>
      <c r="E22" s="94">
        <v>39.200000000000003</v>
      </c>
      <c r="F22" s="98">
        <f t="shared" ref="F22:F27" si="0">+E22-D22</f>
        <v>0.81000000000000227</v>
      </c>
      <c r="G22" s="95">
        <f>+F22*H2</f>
        <v>13.291200000000037</v>
      </c>
      <c r="H22" s="95"/>
      <c r="I22" s="95"/>
      <c r="J22" s="99">
        <v>13</v>
      </c>
    </row>
    <row r="23" spans="1:10" ht="15.6" thickTop="1" thickBot="1" x14ac:dyDescent="0.35">
      <c r="A23" s="92" t="s">
        <v>88</v>
      </c>
      <c r="B23" s="206" t="s">
        <v>210</v>
      </c>
      <c r="C23" s="207"/>
      <c r="D23" s="94">
        <v>85.67</v>
      </c>
      <c r="E23" s="94">
        <v>86.01</v>
      </c>
      <c r="F23" s="98">
        <f t="shared" si="0"/>
        <v>0.34000000000000341</v>
      </c>
      <c r="G23" s="95">
        <f>+F23*H2</f>
        <v>5.5790222222222781</v>
      </c>
      <c r="H23" s="95"/>
      <c r="I23" s="95"/>
      <c r="J23" s="99">
        <v>3</v>
      </c>
    </row>
    <row r="24" spans="1:10" ht="15.6" thickTop="1" thickBot="1" x14ac:dyDescent="0.35">
      <c r="A24" s="93" t="s">
        <v>10</v>
      </c>
      <c r="B24" s="206" t="s">
        <v>210</v>
      </c>
      <c r="C24" s="207"/>
      <c r="D24" s="94">
        <v>31.42</v>
      </c>
      <c r="E24" s="94">
        <v>32.5</v>
      </c>
      <c r="F24" s="98">
        <f t="shared" si="0"/>
        <v>1.0799999999999983</v>
      </c>
      <c r="G24" s="95">
        <f>+F24*H2</f>
        <v>17.72159999999997</v>
      </c>
      <c r="H24" s="95"/>
      <c r="I24" s="95"/>
      <c r="J24" s="99">
        <v>18</v>
      </c>
    </row>
    <row r="25" spans="1:10" ht="15.6" thickTop="1" thickBot="1" x14ac:dyDescent="0.35">
      <c r="A25" s="93" t="s">
        <v>149</v>
      </c>
      <c r="B25" s="206" t="s">
        <v>210</v>
      </c>
      <c r="C25" s="207"/>
      <c r="D25" s="94">
        <v>173.67</v>
      </c>
      <c r="E25" s="94">
        <v>178.18</v>
      </c>
      <c r="F25" s="98">
        <f t="shared" si="0"/>
        <v>4.5100000000000193</v>
      </c>
      <c r="G25" s="95">
        <f>+F25*H2</f>
        <v>74.0040888888892</v>
      </c>
      <c r="H25" s="95"/>
      <c r="I25" s="95"/>
      <c r="J25" s="99">
        <v>74</v>
      </c>
    </row>
    <row r="26" spans="1:10" ht="15.6" thickTop="1" thickBot="1" x14ac:dyDescent="0.35">
      <c r="A26" s="93" t="s">
        <v>16</v>
      </c>
      <c r="B26" s="206" t="s">
        <v>210</v>
      </c>
      <c r="C26" s="207"/>
      <c r="D26" s="96">
        <v>70.42</v>
      </c>
      <c r="E26" s="96">
        <v>70.569999999999993</v>
      </c>
      <c r="F26" s="98">
        <f t="shared" si="0"/>
        <v>0.14999999999999147</v>
      </c>
      <c r="G26" s="95">
        <f>+F26*H2</f>
        <v>2.4613333333331933</v>
      </c>
      <c r="H26" s="96"/>
      <c r="I26" s="96"/>
      <c r="J26" s="99">
        <v>2</v>
      </c>
    </row>
    <row r="27" spans="1:10" ht="15.6" thickTop="1" thickBot="1" x14ac:dyDescent="0.35">
      <c r="A27" s="67" t="s">
        <v>90</v>
      </c>
      <c r="B27" s="230" t="s">
        <v>211</v>
      </c>
      <c r="C27" s="231"/>
      <c r="D27" s="227">
        <v>292.8</v>
      </c>
      <c r="E27" s="227">
        <v>296.77</v>
      </c>
      <c r="F27" s="220">
        <f t="shared" si="0"/>
        <v>3.9699999999999704</v>
      </c>
      <c r="G27" s="223">
        <f>+F27*H2</f>
        <v>65.143288888888407</v>
      </c>
      <c r="H27" s="223"/>
      <c r="I27" s="223"/>
      <c r="J27" s="99">
        <v>3</v>
      </c>
    </row>
    <row r="28" spans="1:10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11</v>
      </c>
    </row>
    <row r="29" spans="1:10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11</v>
      </c>
    </row>
    <row r="30" spans="1:10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11</v>
      </c>
    </row>
    <row r="31" spans="1:10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3</v>
      </c>
    </row>
    <row r="32" spans="1:10" ht="15.6" thickTop="1" thickBot="1" x14ac:dyDescent="0.35">
      <c r="A32" s="66" t="s">
        <v>92</v>
      </c>
      <c r="B32" s="6"/>
      <c r="C32" s="6"/>
      <c r="D32" s="6">
        <v>121.24</v>
      </c>
      <c r="E32" s="6">
        <v>125.55</v>
      </c>
      <c r="F32" s="5">
        <f>+E32-D32</f>
        <v>4.3100000000000023</v>
      </c>
      <c r="G32" s="5"/>
      <c r="H32" s="5"/>
      <c r="I32" s="5"/>
      <c r="J32" s="99">
        <f t="shared" ref="J32:J82" si="1">+F32*H$2</f>
        <v>70.722311111111154</v>
      </c>
    </row>
    <row r="33" spans="1:10" ht="15.6" thickTop="1" thickBot="1" x14ac:dyDescent="0.35">
      <c r="A33" s="66" t="s">
        <v>93</v>
      </c>
      <c r="B33" s="6"/>
      <c r="C33" s="6"/>
      <c r="D33" s="6">
        <v>50.18</v>
      </c>
      <c r="E33" s="6">
        <v>50.81</v>
      </c>
      <c r="F33" s="5">
        <f t="shared" ref="F33:F96" si="2">+E33-D33</f>
        <v>0.63000000000000256</v>
      </c>
      <c r="G33" s="5"/>
      <c r="H33" s="5"/>
      <c r="I33" s="5"/>
      <c r="J33" s="99">
        <f t="shared" si="1"/>
        <v>10.337600000000043</v>
      </c>
    </row>
    <row r="34" spans="1:10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0" ht="15.6" thickTop="1" thickBot="1" x14ac:dyDescent="0.35">
      <c r="A35" s="66" t="s">
        <v>95</v>
      </c>
      <c r="B35" s="32"/>
      <c r="C35" s="6"/>
      <c r="D35" s="32">
        <v>44.56</v>
      </c>
      <c r="E35" s="32">
        <v>46.25</v>
      </c>
      <c r="F35" s="5">
        <f t="shared" si="2"/>
        <v>1.6899999999999977</v>
      </c>
      <c r="G35" s="5"/>
      <c r="H35" s="5"/>
      <c r="I35" s="5"/>
      <c r="J35" s="99">
        <f t="shared" si="1"/>
        <v>27.731022222222183</v>
      </c>
    </row>
    <row r="36" spans="1:10" ht="15.6" thickTop="1" thickBot="1" x14ac:dyDescent="0.35">
      <c r="A36" s="66" t="s">
        <v>96</v>
      </c>
      <c r="B36" s="32"/>
      <c r="C36" s="6"/>
      <c r="D36" s="32">
        <v>11.31</v>
      </c>
      <c r="E36" s="32">
        <v>11.54</v>
      </c>
      <c r="F36" s="5">
        <f t="shared" si="2"/>
        <v>0.22999999999999865</v>
      </c>
      <c r="G36" s="5"/>
      <c r="H36" s="5"/>
      <c r="I36" s="5"/>
      <c r="J36" s="99">
        <f t="shared" si="1"/>
        <v>3.7740444444444221</v>
      </c>
    </row>
    <row r="37" spans="1:10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0" ht="15.6" thickTop="1" thickBot="1" x14ac:dyDescent="0.35">
      <c r="A38" s="66" t="s">
        <v>98</v>
      </c>
      <c r="B38" s="32"/>
      <c r="C38" s="6"/>
      <c r="D38" s="32">
        <v>38.119999999999997</v>
      </c>
      <c r="E38" s="32">
        <v>38.72</v>
      </c>
      <c r="F38" s="5">
        <f t="shared" si="2"/>
        <v>0.60000000000000142</v>
      </c>
      <c r="G38" s="5"/>
      <c r="H38" s="5"/>
      <c r="I38" s="5"/>
      <c r="J38" s="99">
        <f t="shared" si="1"/>
        <v>9.8453333333333575</v>
      </c>
    </row>
    <row r="39" spans="1:10" ht="15.6" thickTop="1" thickBot="1" x14ac:dyDescent="0.35">
      <c r="A39" s="66" t="s">
        <v>99</v>
      </c>
      <c r="B39" s="32"/>
      <c r="C39" s="6"/>
      <c r="D39" s="32">
        <v>53.3</v>
      </c>
      <c r="E39" s="32">
        <v>53.72</v>
      </c>
      <c r="F39" s="5">
        <f t="shared" si="2"/>
        <v>0.42000000000000171</v>
      </c>
      <c r="G39" s="5"/>
      <c r="H39" s="5"/>
      <c r="I39" s="5"/>
      <c r="J39" s="99">
        <f t="shared" si="1"/>
        <v>6.8917333333333612</v>
      </c>
    </row>
    <row r="40" spans="1:10" ht="15.6" thickTop="1" thickBot="1" x14ac:dyDescent="0.35">
      <c r="A40" s="66" t="s">
        <v>100</v>
      </c>
      <c r="B40" s="32"/>
      <c r="C40" s="6"/>
      <c r="D40" s="32">
        <v>15.55</v>
      </c>
      <c r="E40" s="32">
        <v>15.55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0" ht="15.6" thickTop="1" thickBot="1" x14ac:dyDescent="0.35">
      <c r="A41" s="66" t="s">
        <v>101</v>
      </c>
      <c r="B41" s="32"/>
      <c r="C41" s="6"/>
      <c r="D41" s="32">
        <v>18.07</v>
      </c>
      <c r="E41" s="32">
        <v>19.64</v>
      </c>
      <c r="F41" s="5">
        <f t="shared" si="2"/>
        <v>1.5700000000000003</v>
      </c>
      <c r="G41" s="5"/>
      <c r="H41" s="5"/>
      <c r="I41" s="5"/>
      <c r="J41" s="99">
        <f t="shared" si="1"/>
        <v>25.761955555555559</v>
      </c>
    </row>
    <row r="42" spans="1:10" ht="15.6" thickTop="1" thickBot="1" x14ac:dyDescent="0.35">
      <c r="A42" s="66" t="s">
        <v>102</v>
      </c>
      <c r="B42" s="32"/>
      <c r="C42" s="6"/>
      <c r="D42" s="32">
        <v>5.6</v>
      </c>
      <c r="E42" s="32">
        <v>5.88</v>
      </c>
      <c r="F42" s="5">
        <f t="shared" si="2"/>
        <v>0.28000000000000025</v>
      </c>
      <c r="G42" s="5"/>
      <c r="H42" s="5"/>
      <c r="I42" s="5"/>
      <c r="J42" s="99">
        <f t="shared" si="1"/>
        <v>4.5944888888888933</v>
      </c>
    </row>
    <row r="43" spans="1:10" ht="15.6" thickTop="1" thickBot="1" x14ac:dyDescent="0.35">
      <c r="A43" s="66" t="s">
        <v>103</v>
      </c>
      <c r="B43" s="32"/>
      <c r="C43" s="6"/>
      <c r="D43" s="32">
        <v>38.08</v>
      </c>
      <c r="E43" s="32">
        <v>38.479999999999997</v>
      </c>
      <c r="F43" s="5">
        <f t="shared" si="2"/>
        <v>0.39999999999999858</v>
      </c>
      <c r="G43" s="5"/>
      <c r="H43" s="5"/>
      <c r="I43" s="5"/>
      <c r="J43" s="99">
        <f t="shared" si="1"/>
        <v>6.5635555555555323</v>
      </c>
    </row>
    <row r="44" spans="1:10" ht="15.6" thickTop="1" thickBot="1" x14ac:dyDescent="0.35">
      <c r="A44" s="66" t="s">
        <v>104</v>
      </c>
      <c r="B44" s="32"/>
      <c r="C44" s="10"/>
      <c r="D44" s="32">
        <v>61.42</v>
      </c>
      <c r="E44" s="32">
        <v>61.42</v>
      </c>
      <c r="F44" s="5">
        <f t="shared" si="2"/>
        <v>0</v>
      </c>
      <c r="G44" s="5"/>
      <c r="H44" s="5"/>
      <c r="I44" s="5"/>
      <c r="J44" s="99">
        <f t="shared" si="1"/>
        <v>0</v>
      </c>
    </row>
    <row r="45" spans="1:10" ht="15.6" thickTop="1" thickBot="1" x14ac:dyDescent="0.35">
      <c r="A45" s="66" t="s">
        <v>105</v>
      </c>
      <c r="B45" s="32"/>
      <c r="C45" s="10"/>
      <c r="D45" s="32">
        <v>199.29</v>
      </c>
      <c r="E45" s="32">
        <v>202.68</v>
      </c>
      <c r="F45" s="5">
        <f>+E45-D45</f>
        <v>3.3900000000000148</v>
      </c>
      <c r="G45" s="5"/>
      <c r="H45" s="5"/>
      <c r="I45" s="5"/>
      <c r="J45" s="99">
        <f t="shared" si="1"/>
        <v>55.626133333333577</v>
      </c>
    </row>
    <row r="46" spans="1:10" ht="15.6" thickTop="1" thickBot="1" x14ac:dyDescent="0.35">
      <c r="A46" s="66" t="s">
        <v>106</v>
      </c>
      <c r="B46" s="32"/>
      <c r="C46" s="10"/>
      <c r="D46" s="32">
        <v>105.09</v>
      </c>
      <c r="E46" s="32">
        <v>105.59</v>
      </c>
      <c r="F46" s="5">
        <f t="shared" si="2"/>
        <v>0.5</v>
      </c>
      <c r="G46" s="5"/>
      <c r="H46" s="5"/>
      <c r="I46" s="5"/>
      <c r="J46" s="99">
        <f t="shared" si="1"/>
        <v>8.2044444444444444</v>
      </c>
    </row>
    <row r="47" spans="1:10" ht="15.6" thickTop="1" thickBot="1" x14ac:dyDescent="0.35">
      <c r="A47" s="66" t="s">
        <v>18</v>
      </c>
      <c r="B47" s="32"/>
      <c r="C47" s="10"/>
      <c r="D47" s="32">
        <v>3.24</v>
      </c>
      <c r="E47" s="32">
        <v>3.24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0" ht="15.6" thickTop="1" thickBot="1" x14ac:dyDescent="0.35">
      <c r="A48" s="66" t="s">
        <v>19</v>
      </c>
      <c r="B48" s="32"/>
      <c r="C48" s="10"/>
      <c r="D48" s="32">
        <v>100.76</v>
      </c>
      <c r="E48" s="32">
        <v>100.98</v>
      </c>
      <c r="F48" s="5">
        <f t="shared" si="2"/>
        <v>0.21999999999999886</v>
      </c>
      <c r="G48" s="5"/>
      <c r="H48" s="5"/>
      <c r="I48" s="5"/>
      <c r="J48" s="99">
        <f t="shared" si="1"/>
        <v>3.6099555555555369</v>
      </c>
    </row>
    <row r="49" spans="1:10" ht="15.6" thickTop="1" thickBot="1" x14ac:dyDescent="0.35">
      <c r="A49" s="66" t="s">
        <v>107</v>
      </c>
      <c r="B49" s="32"/>
      <c r="C49" s="10"/>
      <c r="D49" s="32">
        <v>131.87</v>
      </c>
      <c r="E49" s="32">
        <v>134.22999999999999</v>
      </c>
      <c r="F49" s="5">
        <f t="shared" si="2"/>
        <v>2.3599999999999852</v>
      </c>
      <c r="G49" s="5"/>
      <c r="H49" s="5"/>
      <c r="I49" s="5"/>
      <c r="J49" s="99">
        <f t="shared" si="1"/>
        <v>38.724977777777532</v>
      </c>
    </row>
    <row r="50" spans="1:10" ht="15.6" thickTop="1" thickBot="1" x14ac:dyDescent="0.35">
      <c r="A50" s="66" t="s">
        <v>108</v>
      </c>
      <c r="B50" s="32"/>
      <c r="C50" s="10"/>
      <c r="D50" s="32">
        <v>20.93</v>
      </c>
      <c r="E50" s="32">
        <v>21.38</v>
      </c>
      <c r="F50" s="5">
        <f t="shared" si="2"/>
        <v>0.44999999999999929</v>
      </c>
      <c r="G50" s="5"/>
      <c r="H50" s="5"/>
      <c r="I50" s="5"/>
      <c r="J50" s="99">
        <f t="shared" si="1"/>
        <v>7.3839999999999879</v>
      </c>
    </row>
    <row r="51" spans="1:10" ht="15.6" thickTop="1" thickBot="1" x14ac:dyDescent="0.35">
      <c r="A51" s="66" t="s">
        <v>20</v>
      </c>
      <c r="B51" s="32"/>
      <c r="C51" s="10"/>
      <c r="D51" s="32">
        <v>85.74</v>
      </c>
      <c r="E51" s="32">
        <v>86.76</v>
      </c>
      <c r="F51" s="5">
        <f t="shared" si="2"/>
        <v>1.0200000000000102</v>
      </c>
      <c r="G51" s="5"/>
      <c r="H51" s="5"/>
      <c r="I51" s="5"/>
      <c r="J51" s="99">
        <f t="shared" si="1"/>
        <v>16.737066666666834</v>
      </c>
    </row>
    <row r="52" spans="1:10" ht="15.6" thickTop="1" thickBot="1" x14ac:dyDescent="0.35">
      <c r="A52" s="66" t="s">
        <v>21</v>
      </c>
      <c r="B52" s="32"/>
      <c r="C52" s="10"/>
      <c r="D52" s="32">
        <v>23.16</v>
      </c>
      <c r="E52" s="32">
        <v>23.48</v>
      </c>
      <c r="F52" s="5">
        <f t="shared" si="2"/>
        <v>0.32000000000000028</v>
      </c>
      <c r="G52" s="5"/>
      <c r="H52" s="5"/>
      <c r="I52" s="5"/>
      <c r="J52" s="99">
        <f t="shared" si="1"/>
        <v>5.2508444444444491</v>
      </c>
    </row>
    <row r="53" spans="1:10" ht="15.6" thickTop="1" thickBot="1" x14ac:dyDescent="0.35">
      <c r="A53" s="66" t="s">
        <v>22</v>
      </c>
      <c r="B53" s="32"/>
      <c r="C53" s="10"/>
      <c r="D53" s="32">
        <v>130.56</v>
      </c>
      <c r="E53" s="32">
        <v>131.38</v>
      </c>
      <c r="F53" s="5">
        <f t="shared" si="2"/>
        <v>0.81999999999999318</v>
      </c>
      <c r="G53" s="5"/>
      <c r="H53" s="5"/>
      <c r="I53" s="5"/>
      <c r="J53" s="99">
        <f t="shared" si="1"/>
        <v>13.455288888888777</v>
      </c>
    </row>
    <row r="54" spans="1:10" ht="15.6" thickTop="1" thickBot="1" x14ac:dyDescent="0.35">
      <c r="A54" s="66" t="s">
        <v>23</v>
      </c>
      <c r="B54" s="32"/>
      <c r="C54" s="10"/>
      <c r="D54" s="32">
        <v>30.51</v>
      </c>
      <c r="E54" s="32">
        <v>31.08</v>
      </c>
      <c r="F54" s="5">
        <f t="shared" si="2"/>
        <v>0.56999999999999673</v>
      </c>
      <c r="G54" s="5"/>
      <c r="H54" s="5"/>
      <c r="I54" s="5"/>
      <c r="J54" s="99">
        <f t="shared" si="1"/>
        <v>9.3530666666666136</v>
      </c>
    </row>
    <row r="55" spans="1:10" ht="15.6" thickTop="1" thickBot="1" x14ac:dyDescent="0.35">
      <c r="A55" s="66" t="s">
        <v>24</v>
      </c>
      <c r="B55" s="32"/>
      <c r="C55" s="10"/>
      <c r="D55" s="32">
        <v>31.2</v>
      </c>
      <c r="E55" s="32">
        <v>31.44</v>
      </c>
      <c r="F55" s="5">
        <f t="shared" si="2"/>
        <v>0.24000000000000199</v>
      </c>
      <c r="G55" s="5"/>
      <c r="H55" s="5"/>
      <c r="I55" s="5"/>
      <c r="J55" s="99">
        <f t="shared" si="1"/>
        <v>3.9381333333333659</v>
      </c>
    </row>
    <row r="56" spans="1:10" ht="15.6" thickTop="1" thickBot="1" x14ac:dyDescent="0.35">
      <c r="A56" s="66" t="s">
        <v>25</v>
      </c>
      <c r="B56" s="32"/>
      <c r="C56" s="10"/>
      <c r="D56" s="32">
        <v>26.44</v>
      </c>
      <c r="E56" s="32">
        <v>27.5</v>
      </c>
      <c r="F56" s="5">
        <f t="shared" si="2"/>
        <v>1.0599999999999987</v>
      </c>
      <c r="G56" s="5"/>
      <c r="H56" s="5"/>
      <c r="I56" s="5"/>
      <c r="J56" s="99">
        <f t="shared" si="1"/>
        <v>17.393422222222203</v>
      </c>
    </row>
    <row r="57" spans="1:10" ht="15.6" thickTop="1" thickBot="1" x14ac:dyDescent="0.35">
      <c r="A57" s="66" t="s">
        <v>26</v>
      </c>
      <c r="B57" s="32"/>
      <c r="C57" s="10"/>
      <c r="D57" s="32">
        <v>53.18</v>
      </c>
      <c r="E57" s="32">
        <v>54.64</v>
      </c>
      <c r="F57" s="5">
        <f t="shared" si="2"/>
        <v>1.4600000000000009</v>
      </c>
      <c r="G57" s="5"/>
      <c r="H57" s="5"/>
      <c r="I57" s="5"/>
      <c r="J57" s="99">
        <f t="shared" si="1"/>
        <v>23.956977777777791</v>
      </c>
    </row>
    <row r="58" spans="1:10" ht="15.6" thickTop="1" thickBot="1" x14ac:dyDescent="0.35">
      <c r="A58" s="66" t="s">
        <v>27</v>
      </c>
      <c r="B58" s="32"/>
      <c r="C58" s="10"/>
      <c r="D58" s="32">
        <v>62.81</v>
      </c>
      <c r="E58" s="32">
        <v>64.34</v>
      </c>
      <c r="F58" s="5">
        <f t="shared" si="2"/>
        <v>1.5300000000000011</v>
      </c>
      <c r="G58" s="5"/>
      <c r="H58" s="5"/>
      <c r="I58" s="5"/>
      <c r="J58" s="99">
        <f t="shared" si="1"/>
        <v>25.10560000000002</v>
      </c>
    </row>
    <row r="59" spans="1:10" ht="15.6" thickTop="1" thickBot="1" x14ac:dyDescent="0.35">
      <c r="A59" s="66" t="s">
        <v>109</v>
      </c>
      <c r="B59" s="32"/>
      <c r="C59" s="10"/>
      <c r="D59" s="32">
        <v>1.98</v>
      </c>
      <c r="E59" s="32">
        <v>1.98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0" ht="15.6" thickTop="1" thickBot="1" x14ac:dyDescent="0.35">
      <c r="A60" s="66" t="s">
        <v>28</v>
      </c>
      <c r="B60" s="32"/>
      <c r="C60" s="10"/>
      <c r="D60" s="32">
        <v>16.82</v>
      </c>
      <c r="E60" s="32">
        <v>16.89</v>
      </c>
      <c r="F60" s="5">
        <f t="shared" si="2"/>
        <v>7.0000000000000284E-2</v>
      </c>
      <c r="G60" s="5"/>
      <c r="H60" s="5"/>
      <c r="I60" s="5"/>
      <c r="J60" s="99">
        <f t="shared" si="1"/>
        <v>1.1486222222222269</v>
      </c>
    </row>
    <row r="61" spans="1:10" ht="15.6" thickTop="1" thickBot="1" x14ac:dyDescent="0.35">
      <c r="A61" s="66" t="s">
        <v>29</v>
      </c>
      <c r="B61" s="32"/>
      <c r="C61" s="10"/>
      <c r="D61" s="32">
        <v>53.11</v>
      </c>
      <c r="E61" s="32">
        <v>54.33</v>
      </c>
      <c r="F61" s="5">
        <f t="shared" si="2"/>
        <v>1.2199999999999989</v>
      </c>
      <c r="G61" s="5"/>
      <c r="H61" s="5"/>
      <c r="I61" s="5"/>
      <c r="J61" s="99">
        <f t="shared" si="1"/>
        <v>20.018844444444426</v>
      </c>
    </row>
    <row r="62" spans="1:10" ht="15.6" thickTop="1" thickBot="1" x14ac:dyDescent="0.35">
      <c r="A62" s="66" t="s">
        <v>30</v>
      </c>
      <c r="B62" s="32"/>
      <c r="C62" s="10"/>
      <c r="D62" s="32">
        <v>1.1000000000000001</v>
      </c>
      <c r="E62" s="32">
        <v>1.1000000000000001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0" ht="15.6" thickTop="1" thickBot="1" x14ac:dyDescent="0.35">
      <c r="A63" s="66" t="s">
        <v>31</v>
      </c>
      <c r="B63" s="32"/>
      <c r="C63" s="10"/>
      <c r="D63" s="32">
        <v>84.76</v>
      </c>
      <c r="E63" s="32">
        <v>85.77</v>
      </c>
      <c r="F63" s="5">
        <f t="shared" si="2"/>
        <v>1.0099999999999909</v>
      </c>
      <c r="G63" s="5"/>
      <c r="H63" s="5"/>
      <c r="I63" s="5"/>
      <c r="J63" s="99">
        <f t="shared" si="1"/>
        <v>16.572977777777627</v>
      </c>
    </row>
    <row r="64" spans="1:10" ht="15.6" thickTop="1" thickBot="1" x14ac:dyDescent="0.35">
      <c r="A64" s="66" t="s">
        <v>32</v>
      </c>
      <c r="B64" s="32"/>
      <c r="C64" s="10"/>
      <c r="D64" s="32">
        <v>60.02</v>
      </c>
      <c r="E64" s="32">
        <v>60.6</v>
      </c>
      <c r="F64" s="5">
        <f t="shared" si="2"/>
        <v>0.57999999999999829</v>
      </c>
      <c r="G64" s="5"/>
      <c r="H64" s="5"/>
      <c r="I64" s="5"/>
      <c r="J64" s="99">
        <f t="shared" si="1"/>
        <v>9.5171555555555276</v>
      </c>
    </row>
    <row r="65" spans="1:10" ht="15.6" thickTop="1" thickBot="1" x14ac:dyDescent="0.35">
      <c r="A65" s="66" t="s">
        <v>33</v>
      </c>
      <c r="B65" s="32"/>
      <c r="C65" s="10"/>
      <c r="D65" s="32">
        <v>39.799999999999997</v>
      </c>
      <c r="E65" s="32">
        <v>39.799999999999997</v>
      </c>
      <c r="F65" s="5">
        <f t="shared" si="2"/>
        <v>0</v>
      </c>
      <c r="G65" s="5"/>
      <c r="H65" s="5"/>
      <c r="I65" s="5"/>
      <c r="J65" s="99">
        <f t="shared" si="1"/>
        <v>0</v>
      </c>
    </row>
    <row r="66" spans="1:10" ht="15.6" thickTop="1" thickBot="1" x14ac:dyDescent="0.35">
      <c r="A66" s="66" t="s">
        <v>34</v>
      </c>
      <c r="B66" s="32"/>
      <c r="C66" s="10"/>
      <c r="D66" s="32">
        <v>43.91</v>
      </c>
      <c r="E66" s="32">
        <v>44.28</v>
      </c>
      <c r="F66" s="5">
        <f t="shared" si="2"/>
        <v>0.37000000000000455</v>
      </c>
      <c r="G66" s="5"/>
      <c r="H66" s="5"/>
      <c r="I66" s="5"/>
      <c r="J66" s="99">
        <f t="shared" si="1"/>
        <v>6.0712888888889633</v>
      </c>
    </row>
    <row r="67" spans="1:10" ht="15.6" thickTop="1" thickBot="1" x14ac:dyDescent="0.35">
      <c r="A67" s="66" t="s">
        <v>110</v>
      </c>
      <c r="B67" s="32"/>
      <c r="C67" s="10"/>
      <c r="D67" s="32">
        <v>8.42</v>
      </c>
      <c r="E67" s="32">
        <v>8.42</v>
      </c>
      <c r="F67" s="5">
        <f t="shared" si="2"/>
        <v>0</v>
      </c>
      <c r="G67" s="5"/>
      <c r="H67" s="5"/>
      <c r="I67" s="5"/>
      <c r="J67" s="99">
        <f t="shared" si="1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81.06</v>
      </c>
      <c r="E68" s="32">
        <v>81.92</v>
      </c>
      <c r="F68" s="5">
        <f t="shared" si="2"/>
        <v>0.85999999999999943</v>
      </c>
      <c r="G68" s="5"/>
      <c r="H68" s="5"/>
      <c r="I68" s="5"/>
      <c r="J68" s="99">
        <f t="shared" si="1"/>
        <v>14.111644444444435</v>
      </c>
    </row>
    <row r="69" spans="1:10" ht="15.6" thickTop="1" thickBot="1" x14ac:dyDescent="0.35">
      <c r="A69" s="66" t="s">
        <v>111</v>
      </c>
      <c r="B69" s="32"/>
      <c r="C69" s="10"/>
      <c r="D69" s="32">
        <v>5.07</v>
      </c>
      <c r="E69" s="32">
        <v>5.32</v>
      </c>
      <c r="F69" s="5">
        <f t="shared" si="2"/>
        <v>0.25</v>
      </c>
      <c r="G69" s="5"/>
      <c r="H69" s="5"/>
      <c r="I69" s="5"/>
      <c r="J69" s="99">
        <f t="shared" si="1"/>
        <v>4.1022222222222222</v>
      </c>
    </row>
    <row r="70" spans="1:10" ht="15.6" thickTop="1" thickBot="1" x14ac:dyDescent="0.35">
      <c r="A70" s="66" t="s">
        <v>36</v>
      </c>
      <c r="B70" s="32"/>
      <c r="C70" s="10"/>
      <c r="D70" s="32">
        <v>90.76</v>
      </c>
      <c r="E70" s="32">
        <v>92.38</v>
      </c>
      <c r="F70" s="5">
        <f t="shared" si="2"/>
        <v>1.6199999999999903</v>
      </c>
      <c r="G70" s="5"/>
      <c r="H70" s="5"/>
      <c r="I70" s="5"/>
      <c r="J70" s="99">
        <f t="shared" si="1"/>
        <v>26.58239999999984</v>
      </c>
    </row>
    <row r="71" spans="1:10" ht="15.6" thickTop="1" thickBot="1" x14ac:dyDescent="0.35">
      <c r="A71" s="66" t="s">
        <v>37</v>
      </c>
      <c r="B71" s="32"/>
      <c r="C71" s="10"/>
      <c r="D71" s="32">
        <v>33.07</v>
      </c>
      <c r="E71" s="32">
        <v>33.78</v>
      </c>
      <c r="F71" s="5">
        <f t="shared" si="2"/>
        <v>0.71000000000000085</v>
      </c>
      <c r="G71" s="5"/>
      <c r="H71" s="5"/>
      <c r="I71" s="5"/>
      <c r="J71" s="99">
        <f t="shared" si="1"/>
        <v>11.650311111111126</v>
      </c>
    </row>
    <row r="72" spans="1:10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3.91</v>
      </c>
      <c r="E75" s="32">
        <v>4.29</v>
      </c>
      <c r="F75" s="5">
        <f t="shared" si="2"/>
        <v>0.37999999999999989</v>
      </c>
      <c r="G75" s="5"/>
      <c r="H75" s="5"/>
      <c r="I75" s="5"/>
      <c r="J75" s="99">
        <f t="shared" si="1"/>
        <v>6.2353777777777761</v>
      </c>
    </row>
    <row r="76" spans="1:10" ht="15.6" thickTop="1" thickBot="1" x14ac:dyDescent="0.35">
      <c r="A76" s="66" t="s">
        <v>113</v>
      </c>
      <c r="B76" s="32"/>
      <c r="C76" s="10"/>
      <c r="D76" s="32">
        <v>36.15</v>
      </c>
      <c r="E76" s="32">
        <v>36.58</v>
      </c>
      <c r="F76" s="5">
        <f t="shared" si="2"/>
        <v>0.42999999999999972</v>
      </c>
      <c r="G76" s="5"/>
      <c r="H76" s="5"/>
      <c r="I76" s="5"/>
      <c r="J76" s="99">
        <f t="shared" si="1"/>
        <v>7.0558222222222176</v>
      </c>
    </row>
    <row r="77" spans="1:10" ht="15.6" thickTop="1" thickBot="1" x14ac:dyDescent="0.35">
      <c r="A77" s="66" t="s">
        <v>114</v>
      </c>
      <c r="B77" s="32"/>
      <c r="C77" s="10"/>
      <c r="D77" s="32">
        <v>10.98</v>
      </c>
      <c r="E77" s="32">
        <v>10.98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13.14</v>
      </c>
      <c r="E80" s="32">
        <v>13.14</v>
      </c>
      <c r="F80" s="5">
        <f t="shared" si="2"/>
        <v>0</v>
      </c>
      <c r="G80" s="5"/>
      <c r="H80" s="5"/>
      <c r="I80" s="5"/>
      <c r="J80" s="99">
        <f t="shared" si="1"/>
        <v>0</v>
      </c>
    </row>
    <row r="81" spans="1:11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14.52</v>
      </c>
      <c r="E82" s="32">
        <v>14.83</v>
      </c>
      <c r="F82" s="5">
        <f t="shared" si="2"/>
        <v>0.3100000000000005</v>
      </c>
      <c r="G82" s="5"/>
      <c r="H82" s="5"/>
      <c r="I82" s="5"/>
      <c r="J82" s="99">
        <f t="shared" si="1"/>
        <v>5.0867555555555635</v>
      </c>
      <c r="K82" s="56">
        <f>+J14+J15+J16+J17+J18+J19+J20+J21+J22+J23+J24+J25+J26+J27+J28+J29+J30+J31+J32+J33+J34+J35+J36+J37+J38+J39+J40+J41+J42+J43+J44+J45+J46+J47+J48+J49+J50+J51+J52+J53+J54+J55+J56+J57+J58+J59+J60+J61+J62+J63+J64+J65+J66+J67+J68+J69+J70+J71+J72+J73+J74+J75+J76+J77+J78+J79+J80+J81+J82</f>
        <v>770.11537777777733</v>
      </c>
    </row>
    <row r="83" spans="1:11" x14ac:dyDescent="0.3">
      <c r="A83" s="68" t="s">
        <v>43</v>
      </c>
      <c r="B83" s="32"/>
      <c r="C83" s="10"/>
      <c r="D83" s="32">
        <v>516.12</v>
      </c>
      <c r="E83" s="32">
        <v>523.29</v>
      </c>
      <c r="F83" s="5">
        <f t="shared" si="2"/>
        <v>7.1699999999999591</v>
      </c>
      <c r="G83" s="5"/>
      <c r="H83" s="5"/>
      <c r="I83" s="5"/>
      <c r="J83" s="7">
        <f>+F83*H$5</f>
        <v>27.163428023032473</v>
      </c>
    </row>
    <row r="84" spans="1:11" x14ac:dyDescent="0.3">
      <c r="A84" s="68" t="s">
        <v>44</v>
      </c>
      <c r="B84" s="32"/>
      <c r="C84" s="10"/>
      <c r="D84" s="32">
        <v>483.25</v>
      </c>
      <c r="E84" s="32">
        <v>490.79</v>
      </c>
      <c r="F84" s="5">
        <f t="shared" si="2"/>
        <v>7.5400000000000205</v>
      </c>
      <c r="G84" s="33"/>
      <c r="H84" s="5"/>
      <c r="I84" s="5"/>
      <c r="J84" s="7">
        <f t="shared" ref="J84:J147" si="3">+F84*H$5</f>
        <v>28.565166986564378</v>
      </c>
    </row>
    <row r="85" spans="1:11" x14ac:dyDescent="0.3">
      <c r="A85" s="68" t="s">
        <v>118</v>
      </c>
      <c r="B85" s="32"/>
      <c r="C85" s="10"/>
      <c r="D85" s="32">
        <v>683.05</v>
      </c>
      <c r="E85" s="32">
        <v>692.13</v>
      </c>
      <c r="F85" s="5">
        <f t="shared" si="2"/>
        <v>9.0800000000000409</v>
      </c>
      <c r="G85" s="33"/>
      <c r="H85" s="5"/>
      <c r="I85" s="5"/>
      <c r="J85" s="7">
        <f t="shared" si="3"/>
        <v>34.399431861804381</v>
      </c>
    </row>
    <row r="86" spans="1:11" x14ac:dyDescent="0.3">
      <c r="A86" s="68" t="s">
        <v>119</v>
      </c>
      <c r="B86" s="32"/>
      <c r="C86" s="10"/>
      <c r="D86" s="32">
        <v>209.85</v>
      </c>
      <c r="E86" s="32">
        <v>218.26</v>
      </c>
      <c r="F86" s="5">
        <f t="shared" si="2"/>
        <v>8.4099999999999966</v>
      </c>
      <c r="G86" s="33"/>
      <c r="H86" s="5"/>
      <c r="I86" s="5"/>
      <c r="J86" s="7">
        <f t="shared" si="3"/>
        <v>31.861147792706319</v>
      </c>
    </row>
    <row r="87" spans="1:11" x14ac:dyDescent="0.3">
      <c r="A87" s="68" t="s">
        <v>45</v>
      </c>
      <c r="B87" s="32"/>
      <c r="C87" s="10"/>
      <c r="D87" s="32">
        <v>337.95</v>
      </c>
      <c r="E87" s="32">
        <v>342.09</v>
      </c>
      <c r="F87" s="5">
        <f t="shared" si="2"/>
        <v>4.1399999999999864</v>
      </c>
      <c r="G87" s="33"/>
      <c r="H87" s="5"/>
      <c r="I87" s="5"/>
      <c r="J87" s="7">
        <f t="shared" si="3"/>
        <v>15.684322456813767</v>
      </c>
    </row>
    <row r="88" spans="1:11" x14ac:dyDescent="0.3">
      <c r="A88" s="68" t="s">
        <v>46</v>
      </c>
      <c r="B88" s="32"/>
      <c r="C88" s="10"/>
      <c r="D88" s="32">
        <v>548.79999999999995</v>
      </c>
      <c r="E88" s="32">
        <v>553.05999999999995</v>
      </c>
      <c r="F88" s="5">
        <f t="shared" si="2"/>
        <v>4.2599999999999909</v>
      </c>
      <c r="G88" s="33"/>
      <c r="H88" s="5"/>
      <c r="I88" s="5"/>
      <c r="J88" s="7">
        <f t="shared" si="3"/>
        <v>16.138940499040274</v>
      </c>
    </row>
    <row r="89" spans="1:11" x14ac:dyDescent="0.3">
      <c r="A89" s="68" t="s">
        <v>47</v>
      </c>
      <c r="B89" s="32"/>
      <c r="C89" s="10"/>
      <c r="D89" s="32">
        <v>265.45</v>
      </c>
      <c r="E89" s="32">
        <v>275.47000000000003</v>
      </c>
      <c r="F89" s="5">
        <f t="shared" si="2"/>
        <v>10.020000000000039</v>
      </c>
      <c r="G89" s="33"/>
      <c r="H89" s="5"/>
      <c r="I89" s="5"/>
      <c r="J89" s="7">
        <f t="shared" si="3"/>
        <v>37.960606525911857</v>
      </c>
    </row>
    <row r="90" spans="1:11" x14ac:dyDescent="0.3">
      <c r="A90" s="68" t="s">
        <v>48</v>
      </c>
      <c r="B90" s="32"/>
      <c r="C90" s="10"/>
      <c r="D90" s="32">
        <v>533.75</v>
      </c>
      <c r="E90" s="32">
        <v>538.20000000000005</v>
      </c>
      <c r="F90" s="5">
        <f t="shared" si="2"/>
        <v>4.4500000000000455</v>
      </c>
      <c r="G90" s="33"/>
      <c r="H90" s="5"/>
      <c r="I90" s="5"/>
      <c r="J90" s="7">
        <f t="shared" si="3"/>
        <v>16.858752399232419</v>
      </c>
    </row>
    <row r="91" spans="1:11" x14ac:dyDescent="0.3">
      <c r="A91" s="68" t="s">
        <v>49</v>
      </c>
      <c r="B91" s="32"/>
      <c r="C91" s="10"/>
      <c r="D91" s="32">
        <v>713.69</v>
      </c>
      <c r="E91" s="32">
        <v>719.58</v>
      </c>
      <c r="F91" s="5">
        <f t="shared" si="2"/>
        <v>5.8899999999999864</v>
      </c>
      <c r="G91" s="33"/>
      <c r="H91" s="5"/>
      <c r="I91" s="5"/>
      <c r="J91" s="7">
        <f t="shared" si="3"/>
        <v>22.314168905950044</v>
      </c>
    </row>
    <row r="92" spans="1:11" x14ac:dyDescent="0.3">
      <c r="A92" s="68" t="s">
        <v>50</v>
      </c>
      <c r="B92" s="32"/>
      <c r="C92" s="10"/>
      <c r="D92" s="32">
        <v>957.98</v>
      </c>
      <c r="E92" s="32">
        <v>969.38</v>
      </c>
      <c r="F92" s="5">
        <f t="shared" si="2"/>
        <v>11.399999999999977</v>
      </c>
      <c r="G92" s="33"/>
      <c r="H92" s="5"/>
      <c r="I92" s="5"/>
      <c r="J92" s="7">
        <f t="shared" si="3"/>
        <v>43.188714011516225</v>
      </c>
    </row>
    <row r="93" spans="1:11" x14ac:dyDescent="0.3">
      <c r="A93" s="68" t="s">
        <v>51</v>
      </c>
      <c r="B93" s="32"/>
      <c r="C93" s="10"/>
      <c r="D93" s="32">
        <v>382</v>
      </c>
      <c r="E93" s="32">
        <v>385.57</v>
      </c>
      <c r="F93" s="5">
        <f t="shared" si="2"/>
        <v>3.5699999999999932</v>
      </c>
      <c r="G93" s="33"/>
      <c r="H93" s="5"/>
      <c r="I93" s="5"/>
      <c r="J93" s="7">
        <f t="shared" si="3"/>
        <v>13.524886756237978</v>
      </c>
    </row>
    <row r="94" spans="1:11" x14ac:dyDescent="0.3">
      <c r="A94" s="68" t="s">
        <v>52</v>
      </c>
      <c r="B94" s="32"/>
      <c r="C94" s="10"/>
      <c r="D94" s="32">
        <v>274.27</v>
      </c>
      <c r="E94" s="32">
        <v>276.98</v>
      </c>
      <c r="F94" s="5">
        <f t="shared" si="2"/>
        <v>2.7100000000000364</v>
      </c>
      <c r="G94" s="33"/>
      <c r="H94" s="5"/>
      <c r="I94" s="5"/>
      <c r="J94" s="7">
        <f t="shared" si="3"/>
        <v>10.266790786948315</v>
      </c>
    </row>
    <row r="95" spans="1:11" x14ac:dyDescent="0.3">
      <c r="A95" s="68" t="s">
        <v>120</v>
      </c>
      <c r="B95" s="32"/>
      <c r="C95" s="10"/>
      <c r="D95" s="32">
        <v>1155.83</v>
      </c>
      <c r="E95" s="32">
        <v>1171.0899999999999</v>
      </c>
      <c r="F95" s="5">
        <f t="shared" si="2"/>
        <v>15.259999999999991</v>
      </c>
      <c r="G95" s="33"/>
      <c r="H95" s="5"/>
      <c r="I95" s="5"/>
      <c r="J95" s="7">
        <f t="shared" si="3"/>
        <v>57.812261036468293</v>
      </c>
    </row>
    <row r="96" spans="1:11" x14ac:dyDescent="0.3">
      <c r="A96" s="68" t="s">
        <v>53</v>
      </c>
      <c r="B96" s="32"/>
      <c r="C96" s="10"/>
      <c r="D96" s="32">
        <v>455.68</v>
      </c>
      <c r="E96" s="32">
        <v>463.8</v>
      </c>
      <c r="F96" s="5">
        <f t="shared" si="2"/>
        <v>8.1200000000000045</v>
      </c>
      <c r="G96" s="33"/>
      <c r="H96" s="5"/>
      <c r="I96" s="5"/>
      <c r="J96" s="7">
        <f t="shared" si="3"/>
        <v>30.762487523992338</v>
      </c>
    </row>
    <row r="97" spans="1:13" x14ac:dyDescent="0.3">
      <c r="A97" s="68" t="s">
        <v>121</v>
      </c>
      <c r="B97" s="32"/>
      <c r="C97" s="10"/>
      <c r="D97" s="32">
        <v>277.05</v>
      </c>
      <c r="E97" s="32">
        <v>281.14</v>
      </c>
      <c r="F97" s="5">
        <f t="shared" ref="F97:F152" si="4">+E97-D97</f>
        <v>4.089999999999975</v>
      </c>
      <c r="G97" s="33"/>
      <c r="H97" s="5"/>
      <c r="I97" s="5"/>
      <c r="J97" s="7">
        <f t="shared" si="3"/>
        <v>15.494898272552689</v>
      </c>
    </row>
    <row r="98" spans="1:13" x14ac:dyDescent="0.3">
      <c r="A98" s="68" t="s">
        <v>54</v>
      </c>
      <c r="B98" s="32"/>
      <c r="C98" s="10"/>
      <c r="D98" s="32">
        <v>282.14</v>
      </c>
      <c r="E98" s="32">
        <v>287.12</v>
      </c>
      <c r="F98" s="5">
        <f t="shared" si="4"/>
        <v>4.9800000000000182</v>
      </c>
      <c r="G98" s="33"/>
      <c r="H98" s="5"/>
      <c r="I98" s="5"/>
      <c r="J98" s="7">
        <f t="shared" si="3"/>
        <v>18.8666487523993</v>
      </c>
    </row>
    <row r="99" spans="1:13" x14ac:dyDescent="0.3">
      <c r="A99" s="68" t="s">
        <v>55</v>
      </c>
      <c r="B99" s="32"/>
      <c r="C99" s="10"/>
      <c r="D99" s="32">
        <v>433.82</v>
      </c>
      <c r="E99" s="32">
        <v>440.37</v>
      </c>
      <c r="F99" s="5">
        <f t="shared" si="4"/>
        <v>6.5500000000000114</v>
      </c>
      <c r="G99" s="33"/>
      <c r="H99" s="5"/>
      <c r="I99" s="5"/>
      <c r="J99" s="7">
        <f t="shared" si="3"/>
        <v>24.814568138195821</v>
      </c>
    </row>
    <row r="100" spans="1:13" x14ac:dyDescent="0.3">
      <c r="A100" s="68" t="s">
        <v>122</v>
      </c>
      <c r="B100" s="32"/>
      <c r="C100" s="10"/>
      <c r="D100" s="32">
        <v>997.75</v>
      </c>
      <c r="E100" s="32">
        <v>1018.49</v>
      </c>
      <c r="F100" s="5">
        <f t="shared" si="4"/>
        <v>20.740000000000009</v>
      </c>
      <c r="G100" s="33"/>
      <c r="H100" s="5"/>
      <c r="I100" s="5"/>
      <c r="J100" s="7">
        <f t="shared" si="3"/>
        <v>78.573151631477955</v>
      </c>
      <c r="M100">
        <v>77</v>
      </c>
    </row>
    <row r="101" spans="1:13" x14ac:dyDescent="0.3">
      <c r="A101" s="68" t="s">
        <v>56</v>
      </c>
      <c r="B101" s="32"/>
      <c r="C101" s="10"/>
      <c r="D101" s="32">
        <v>425.38</v>
      </c>
      <c r="E101" s="32">
        <v>430.52</v>
      </c>
      <c r="F101" s="5">
        <f t="shared" si="4"/>
        <v>5.1399999999999864</v>
      </c>
      <c r="G101" s="33"/>
      <c r="H101" s="5"/>
      <c r="I101" s="5"/>
      <c r="J101" s="7">
        <f t="shared" si="3"/>
        <v>19.472806142034496</v>
      </c>
    </row>
    <row r="102" spans="1:13" x14ac:dyDescent="0.3">
      <c r="A102" s="66" t="s">
        <v>57</v>
      </c>
      <c r="B102" s="32"/>
      <c r="C102" s="10"/>
      <c r="D102" s="32">
        <v>584.71</v>
      </c>
      <c r="E102" s="32">
        <v>591.58000000000004</v>
      </c>
      <c r="F102" s="5">
        <f t="shared" si="4"/>
        <v>6.8700000000000045</v>
      </c>
      <c r="G102" s="33"/>
      <c r="H102" s="5"/>
      <c r="I102" s="5"/>
      <c r="J102" s="7">
        <f t="shared" si="3"/>
        <v>26.026882917466427</v>
      </c>
    </row>
    <row r="103" spans="1:13" x14ac:dyDescent="0.3">
      <c r="A103" s="66" t="s">
        <v>58</v>
      </c>
      <c r="B103" s="32"/>
      <c r="C103" s="10"/>
      <c r="D103" s="32">
        <v>8.4</v>
      </c>
      <c r="E103" s="32">
        <v>8.4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3" x14ac:dyDescent="0.3">
      <c r="A104" s="68" t="s">
        <v>59</v>
      </c>
      <c r="B104" s="32"/>
      <c r="C104" s="10"/>
      <c r="D104" s="32">
        <v>1616.02</v>
      </c>
      <c r="E104" s="32">
        <v>1636.7</v>
      </c>
      <c r="F104" s="5">
        <f t="shared" si="4"/>
        <v>20.680000000000064</v>
      </c>
      <c r="G104" s="33"/>
      <c r="H104" s="5"/>
      <c r="I104" s="5"/>
      <c r="J104" s="7">
        <f t="shared" si="3"/>
        <v>78.345842610364926</v>
      </c>
    </row>
    <row r="105" spans="1:13" x14ac:dyDescent="0.3">
      <c r="A105" s="68" t="s">
        <v>60</v>
      </c>
      <c r="B105" s="32"/>
      <c r="C105" s="10"/>
      <c r="D105" s="32">
        <v>374.83</v>
      </c>
      <c r="E105" s="32">
        <v>375.15</v>
      </c>
      <c r="F105" s="5">
        <f t="shared" si="4"/>
        <v>0.31999999999999318</v>
      </c>
      <c r="G105" s="33"/>
      <c r="H105" s="5"/>
      <c r="I105" s="5"/>
      <c r="J105" s="7">
        <f t="shared" si="3"/>
        <v>1.2123147792706075</v>
      </c>
    </row>
    <row r="106" spans="1:13" x14ac:dyDescent="0.3">
      <c r="A106" s="68" t="s">
        <v>61</v>
      </c>
      <c r="B106" s="32"/>
      <c r="C106" s="10"/>
      <c r="D106" s="32">
        <v>415.61</v>
      </c>
      <c r="E106" s="32">
        <v>422.73</v>
      </c>
      <c r="F106" s="5">
        <f t="shared" si="4"/>
        <v>7.1200000000000045</v>
      </c>
      <c r="G106" s="33"/>
      <c r="H106" s="5"/>
      <c r="I106" s="5"/>
      <c r="J106" s="7">
        <f t="shared" si="3"/>
        <v>26.974003838771608</v>
      </c>
    </row>
    <row r="107" spans="1:13" x14ac:dyDescent="0.3">
      <c r="A107" s="68" t="s">
        <v>62</v>
      </c>
      <c r="B107" s="32"/>
      <c r="C107" s="10"/>
      <c r="D107" s="32">
        <v>1179.83</v>
      </c>
      <c r="E107" s="32">
        <v>1210.2</v>
      </c>
      <c r="F107" s="5">
        <f t="shared" si="4"/>
        <v>30.370000000000118</v>
      </c>
      <c r="G107" s="33"/>
      <c r="H107" s="5"/>
      <c r="I107" s="5"/>
      <c r="J107" s="7">
        <f t="shared" si="3"/>
        <v>115.056249520154</v>
      </c>
    </row>
    <row r="108" spans="1:13" x14ac:dyDescent="0.3">
      <c r="A108" s="68" t="s">
        <v>63</v>
      </c>
      <c r="B108" s="32"/>
      <c r="C108" s="10"/>
      <c r="D108" s="32">
        <v>562.27</v>
      </c>
      <c r="E108" s="32">
        <v>569.08000000000004</v>
      </c>
      <c r="F108" s="5">
        <f t="shared" si="4"/>
        <v>6.8100000000000591</v>
      </c>
      <c r="G108" s="33"/>
      <c r="H108" s="5"/>
      <c r="I108" s="5"/>
      <c r="J108" s="7">
        <f t="shared" si="3"/>
        <v>25.79957389635339</v>
      </c>
    </row>
    <row r="109" spans="1:13" x14ac:dyDescent="0.3">
      <c r="A109" s="68" t="s">
        <v>123</v>
      </c>
      <c r="B109" s="32"/>
      <c r="C109" s="10"/>
      <c r="D109" s="32">
        <v>560.85</v>
      </c>
      <c r="E109" s="32">
        <v>575.17999999999995</v>
      </c>
      <c r="F109" s="5">
        <f t="shared" si="4"/>
        <v>14.329999999999927</v>
      </c>
      <c r="G109" s="33"/>
      <c r="H109" s="5"/>
      <c r="I109" s="5"/>
      <c r="J109" s="7">
        <f t="shared" si="3"/>
        <v>54.288971209212775</v>
      </c>
    </row>
    <row r="110" spans="1:13" x14ac:dyDescent="0.3">
      <c r="A110" s="68" t="s">
        <v>64</v>
      </c>
      <c r="B110" s="32"/>
      <c r="C110" s="10"/>
      <c r="D110" s="32">
        <v>348.07</v>
      </c>
      <c r="E110" s="32">
        <v>355.47</v>
      </c>
      <c r="F110" s="5">
        <f t="shared" si="4"/>
        <v>7.4000000000000341</v>
      </c>
      <c r="G110" s="33"/>
      <c r="H110" s="5"/>
      <c r="I110" s="5"/>
      <c r="J110" s="7">
        <f t="shared" si="3"/>
        <v>28.034779270633525</v>
      </c>
    </row>
    <row r="111" spans="1:13" x14ac:dyDescent="0.3">
      <c r="A111" s="68" t="s">
        <v>65</v>
      </c>
      <c r="B111" s="32"/>
      <c r="C111" s="10"/>
      <c r="D111" s="32">
        <v>693.4</v>
      </c>
      <c r="E111" s="32">
        <v>711.65</v>
      </c>
      <c r="F111" s="5">
        <f t="shared" si="4"/>
        <v>18.25</v>
      </c>
      <c r="G111" s="33"/>
      <c r="H111" s="5"/>
      <c r="I111" s="5"/>
      <c r="J111" s="7">
        <f t="shared" si="3"/>
        <v>69.139827255278306</v>
      </c>
      <c r="M111">
        <v>66</v>
      </c>
    </row>
    <row r="112" spans="1:13" x14ac:dyDescent="0.3">
      <c r="A112" s="68" t="s">
        <v>66</v>
      </c>
      <c r="B112" s="32"/>
      <c r="C112" s="10"/>
      <c r="D112" s="32">
        <v>378.71</v>
      </c>
      <c r="E112" s="32">
        <v>388.48</v>
      </c>
      <c r="F112" s="5">
        <f t="shared" si="4"/>
        <v>9.7700000000000387</v>
      </c>
      <c r="G112" s="33"/>
      <c r="H112" s="5"/>
      <c r="I112" s="5"/>
      <c r="J112" s="7">
        <f t="shared" si="3"/>
        <v>37.013485604606672</v>
      </c>
    </row>
    <row r="113" spans="1:10" x14ac:dyDescent="0.3">
      <c r="A113" s="68" t="s">
        <v>124</v>
      </c>
      <c r="B113" s="32"/>
      <c r="C113" s="10"/>
      <c r="D113" s="32">
        <v>149</v>
      </c>
      <c r="E113" s="32">
        <v>150.61000000000001</v>
      </c>
      <c r="F113" s="5">
        <f t="shared" si="4"/>
        <v>1.6100000000000136</v>
      </c>
      <c r="G113" s="33"/>
      <c r="H113" s="5"/>
      <c r="I113" s="5"/>
      <c r="J113" s="7">
        <f t="shared" si="3"/>
        <v>6.0994587332054255</v>
      </c>
    </row>
    <row r="114" spans="1:10" x14ac:dyDescent="0.3">
      <c r="A114" s="68" t="s">
        <v>67</v>
      </c>
      <c r="B114" s="32"/>
      <c r="C114" s="10"/>
      <c r="D114" s="32">
        <v>325.52</v>
      </c>
      <c r="E114" s="32">
        <v>332.89</v>
      </c>
      <c r="F114" s="5">
        <f t="shared" si="4"/>
        <v>7.3700000000000045</v>
      </c>
      <c r="G114" s="33"/>
      <c r="H114" s="5"/>
      <c r="I114" s="5"/>
      <c r="J114" s="7">
        <f t="shared" si="3"/>
        <v>27.921124760076793</v>
      </c>
    </row>
    <row r="115" spans="1:10" x14ac:dyDescent="0.3">
      <c r="A115" s="51" t="s">
        <v>68</v>
      </c>
      <c r="B115" s="32"/>
      <c r="C115" s="51"/>
      <c r="D115" s="9">
        <v>585.64</v>
      </c>
      <c r="E115" s="9">
        <v>598.16999999999996</v>
      </c>
      <c r="F115" s="5">
        <f t="shared" si="4"/>
        <v>12.529999999999973</v>
      </c>
      <c r="G115" s="33"/>
      <c r="H115" s="5"/>
      <c r="I115" s="5"/>
      <c r="J115" s="7">
        <f t="shared" si="3"/>
        <v>47.469700575815637</v>
      </c>
    </row>
    <row r="116" spans="1:10" x14ac:dyDescent="0.3">
      <c r="A116" s="68" t="s">
        <v>125</v>
      </c>
      <c r="B116" s="32"/>
      <c r="C116" s="10"/>
      <c r="D116" s="32">
        <v>670.13</v>
      </c>
      <c r="E116" s="32">
        <v>683.37</v>
      </c>
      <c r="F116" s="5">
        <f t="shared" si="4"/>
        <v>13.240000000000009</v>
      </c>
      <c r="G116" s="33"/>
      <c r="H116" s="5"/>
      <c r="I116" s="5"/>
      <c r="J116" s="7">
        <f t="shared" si="3"/>
        <v>50.159523992322491</v>
      </c>
    </row>
    <row r="117" spans="1:10" x14ac:dyDescent="0.3">
      <c r="A117" s="68" t="s">
        <v>126</v>
      </c>
      <c r="B117" s="9"/>
      <c r="C117" s="10"/>
      <c r="D117" s="32">
        <v>370.65</v>
      </c>
      <c r="E117" s="32">
        <v>385.65</v>
      </c>
      <c r="F117" s="5">
        <f t="shared" si="4"/>
        <v>15</v>
      </c>
      <c r="G117" s="33"/>
      <c r="H117" s="5"/>
      <c r="I117" s="5"/>
      <c r="J117" s="7">
        <f t="shared" si="3"/>
        <v>56.827255278310943</v>
      </c>
    </row>
    <row r="118" spans="1:10" x14ac:dyDescent="0.3">
      <c r="A118" s="68" t="s">
        <v>69</v>
      </c>
      <c r="B118" s="32"/>
      <c r="C118" s="10"/>
      <c r="D118" s="32">
        <v>252.48</v>
      </c>
      <c r="E118" s="32">
        <v>256.08</v>
      </c>
      <c r="F118" s="5">
        <f t="shared" si="4"/>
        <v>3.5999999999999943</v>
      </c>
      <c r="G118" s="33"/>
      <c r="H118" s="5"/>
      <c r="I118" s="5"/>
      <c r="J118" s="7">
        <f t="shared" si="3"/>
        <v>13.638541266794604</v>
      </c>
    </row>
    <row r="119" spans="1:10" x14ac:dyDescent="0.3">
      <c r="A119" s="68" t="s">
        <v>127</v>
      </c>
      <c r="B119" s="32"/>
      <c r="C119" s="10"/>
      <c r="D119" s="32">
        <v>622.62</v>
      </c>
      <c r="E119" s="32">
        <v>628.28</v>
      </c>
      <c r="F119" s="5">
        <f t="shared" si="4"/>
        <v>5.6599999999999682</v>
      </c>
      <c r="G119" s="33"/>
      <c r="H119" s="5"/>
      <c r="I119" s="5"/>
      <c r="J119" s="7">
        <f t="shared" si="3"/>
        <v>21.442817658349206</v>
      </c>
    </row>
    <row r="120" spans="1:10" x14ac:dyDescent="0.3">
      <c r="A120" s="68" t="s">
        <v>128</v>
      </c>
      <c r="B120" s="32"/>
      <c r="C120" s="10"/>
      <c r="D120" s="32">
        <v>636.70000000000005</v>
      </c>
      <c r="E120" s="32">
        <v>643.98</v>
      </c>
      <c r="F120" s="5">
        <f t="shared" si="4"/>
        <v>7.2799999999999727</v>
      </c>
      <c r="G120" s="33"/>
      <c r="H120" s="5"/>
      <c r="I120" s="5"/>
      <c r="J120" s="7">
        <f t="shared" si="3"/>
        <v>27.580161228406805</v>
      </c>
    </row>
    <row r="121" spans="1:10" x14ac:dyDescent="0.3">
      <c r="A121" s="68" t="s">
        <v>129</v>
      </c>
      <c r="B121" s="32"/>
      <c r="C121" s="10"/>
      <c r="D121" s="32">
        <v>383.27</v>
      </c>
      <c r="E121" s="32">
        <v>389.06</v>
      </c>
      <c r="F121" s="5">
        <f t="shared" si="4"/>
        <v>5.7900000000000205</v>
      </c>
      <c r="G121" s="33"/>
      <c r="H121" s="5"/>
      <c r="I121" s="5"/>
      <c r="J121" s="7">
        <f t="shared" si="3"/>
        <v>21.935320537428101</v>
      </c>
    </row>
    <row r="122" spans="1:10" x14ac:dyDescent="0.3">
      <c r="A122" s="68" t="s">
        <v>70</v>
      </c>
      <c r="B122" s="32"/>
      <c r="C122" s="10"/>
      <c r="D122" s="32">
        <v>167.69</v>
      </c>
      <c r="E122" s="32">
        <v>171.06</v>
      </c>
      <c r="F122" s="5">
        <f t="shared" si="4"/>
        <v>3.3700000000000045</v>
      </c>
      <c r="G122" s="33"/>
      <c r="H122" s="5"/>
      <c r="I122" s="5"/>
      <c r="J122" s="7">
        <f t="shared" si="3"/>
        <v>12.767190019193874</v>
      </c>
    </row>
    <row r="123" spans="1:10" x14ac:dyDescent="0.3">
      <c r="A123" s="68" t="s">
        <v>71</v>
      </c>
      <c r="B123" s="32"/>
      <c r="C123" s="10"/>
      <c r="D123" s="32">
        <v>430.1</v>
      </c>
      <c r="E123" s="32">
        <v>430.3</v>
      </c>
      <c r="F123" s="5">
        <f t="shared" si="4"/>
        <v>0.19999999999998863</v>
      </c>
      <c r="G123" s="33"/>
      <c r="H123" s="5"/>
      <c r="I123" s="5"/>
      <c r="J123" s="7">
        <f t="shared" si="3"/>
        <v>0.75769673704410279</v>
      </c>
    </row>
    <row r="124" spans="1:10" x14ac:dyDescent="0.3">
      <c r="A124" s="68" t="s">
        <v>130</v>
      </c>
      <c r="B124" s="32"/>
      <c r="C124" s="10"/>
      <c r="D124" s="32">
        <v>267.33999999999997</v>
      </c>
      <c r="E124" s="32">
        <v>270.12</v>
      </c>
      <c r="F124" s="5">
        <f t="shared" si="4"/>
        <v>2.7800000000000296</v>
      </c>
      <c r="G124" s="33"/>
      <c r="H124" s="5"/>
      <c r="I124" s="5"/>
      <c r="J124" s="7">
        <f t="shared" si="3"/>
        <v>10.53198464491374</v>
      </c>
    </row>
    <row r="125" spans="1:10" x14ac:dyDescent="0.3">
      <c r="A125" s="68" t="s">
        <v>131</v>
      </c>
      <c r="B125" s="32"/>
      <c r="C125" s="10"/>
      <c r="D125" s="32">
        <v>179.28</v>
      </c>
      <c r="E125" s="32">
        <v>186.4</v>
      </c>
      <c r="F125" s="5">
        <f t="shared" si="4"/>
        <v>7.1200000000000045</v>
      </c>
      <c r="G125" s="33"/>
      <c r="H125" s="5"/>
      <c r="I125" s="5"/>
      <c r="J125" s="7">
        <f t="shared" si="3"/>
        <v>26.974003838771608</v>
      </c>
    </row>
    <row r="126" spans="1:10" x14ac:dyDescent="0.3">
      <c r="A126" s="68" t="s">
        <v>72</v>
      </c>
      <c r="B126" s="32"/>
      <c r="C126" s="10"/>
      <c r="D126" s="32">
        <v>224.91</v>
      </c>
      <c r="E126" s="32">
        <v>232.18</v>
      </c>
      <c r="F126" s="5">
        <f t="shared" si="4"/>
        <v>7.2700000000000102</v>
      </c>
      <c r="G126" s="33"/>
      <c r="H126" s="5"/>
      <c r="I126" s="5"/>
      <c r="J126" s="7">
        <f t="shared" si="3"/>
        <v>27.54227639155474</v>
      </c>
    </row>
    <row r="127" spans="1:10" x14ac:dyDescent="0.3">
      <c r="A127" s="68" t="s">
        <v>73</v>
      </c>
      <c r="B127" s="32"/>
      <c r="C127" s="10"/>
      <c r="D127" s="32">
        <v>876.17</v>
      </c>
      <c r="E127" s="32">
        <v>882.51</v>
      </c>
      <c r="F127" s="5">
        <f t="shared" si="4"/>
        <v>6.3400000000000318</v>
      </c>
      <c r="G127" s="33"/>
      <c r="H127" s="5"/>
      <c r="I127" s="5"/>
      <c r="J127" s="7">
        <f t="shared" si="3"/>
        <v>24.018986564299546</v>
      </c>
    </row>
    <row r="128" spans="1:10" x14ac:dyDescent="0.3">
      <c r="A128" s="68" t="s">
        <v>74</v>
      </c>
      <c r="B128" s="32"/>
      <c r="C128" s="10"/>
      <c r="D128" s="32">
        <v>499.96</v>
      </c>
      <c r="E128" s="32">
        <v>506.31</v>
      </c>
      <c r="F128" s="5">
        <f t="shared" si="4"/>
        <v>6.3500000000000227</v>
      </c>
      <c r="G128" s="33"/>
      <c r="H128" s="5"/>
      <c r="I128" s="5"/>
      <c r="J128" s="7">
        <f t="shared" si="3"/>
        <v>24.056871401151717</v>
      </c>
    </row>
    <row r="129" spans="1:10" x14ac:dyDescent="0.3">
      <c r="A129" s="68" t="s">
        <v>132</v>
      </c>
      <c r="B129" s="32"/>
      <c r="C129" s="10"/>
      <c r="D129" s="32">
        <v>175.93</v>
      </c>
      <c r="E129" s="32">
        <v>182.25</v>
      </c>
      <c r="F129" s="5">
        <f t="shared" si="4"/>
        <v>6.3199999999999932</v>
      </c>
      <c r="G129" s="33"/>
      <c r="H129" s="5"/>
      <c r="I129" s="5"/>
      <c r="J129" s="7">
        <f t="shared" si="3"/>
        <v>23.943216890594982</v>
      </c>
    </row>
    <row r="130" spans="1:10" x14ac:dyDescent="0.3">
      <c r="A130" s="68" t="s">
        <v>133</v>
      </c>
      <c r="B130" s="32"/>
      <c r="C130" s="10"/>
      <c r="D130" s="32">
        <v>238.69</v>
      </c>
      <c r="E130" s="32">
        <v>241.93</v>
      </c>
      <c r="F130" s="5">
        <f t="shared" si="4"/>
        <v>3.2400000000000091</v>
      </c>
      <c r="G130" s="33"/>
      <c r="H130" s="5"/>
      <c r="I130" s="5"/>
      <c r="J130" s="7">
        <f t="shared" si="3"/>
        <v>12.274687140115198</v>
      </c>
    </row>
    <row r="131" spans="1:10" x14ac:dyDescent="0.3">
      <c r="A131" s="68" t="s">
        <v>75</v>
      </c>
      <c r="B131" s="32"/>
      <c r="C131" s="10"/>
      <c r="D131" s="32">
        <v>369.56</v>
      </c>
      <c r="E131" s="32">
        <v>369.94</v>
      </c>
      <c r="F131" s="5">
        <f t="shared" si="4"/>
        <v>0.37999999999999545</v>
      </c>
      <c r="G131" s="33"/>
      <c r="H131" s="5"/>
      <c r="I131" s="5"/>
      <c r="J131" s="7">
        <f t="shared" si="3"/>
        <v>1.43962380038386</v>
      </c>
    </row>
    <row r="132" spans="1:10" x14ac:dyDescent="0.3">
      <c r="A132" s="68" t="s">
        <v>134</v>
      </c>
      <c r="B132" s="32"/>
      <c r="C132" s="10"/>
      <c r="D132" s="32">
        <v>444.22</v>
      </c>
      <c r="E132" s="32">
        <v>453.16</v>
      </c>
      <c r="F132" s="5">
        <f t="shared" si="4"/>
        <v>8.9399999999999977</v>
      </c>
      <c r="G132" s="33"/>
      <c r="H132" s="5"/>
      <c r="I132" s="5"/>
      <c r="J132" s="7">
        <f t="shared" si="3"/>
        <v>33.86904414587331</v>
      </c>
    </row>
    <row r="133" spans="1:10" x14ac:dyDescent="0.3">
      <c r="A133" s="68" t="s">
        <v>135</v>
      </c>
      <c r="B133" s="32"/>
      <c r="C133" s="10"/>
      <c r="D133" s="32">
        <v>338.85</v>
      </c>
      <c r="E133" s="32">
        <v>340.75</v>
      </c>
      <c r="F133" s="5">
        <f t="shared" si="4"/>
        <v>1.8999999999999773</v>
      </c>
      <c r="G133" s="33"/>
      <c r="H133" s="5"/>
      <c r="I133" s="5"/>
      <c r="J133" s="7">
        <f t="shared" si="3"/>
        <v>7.1981190019192995</v>
      </c>
    </row>
    <row r="134" spans="1:10" x14ac:dyDescent="0.3">
      <c r="A134" s="68" t="s">
        <v>76</v>
      </c>
      <c r="B134" s="32"/>
      <c r="C134" s="10"/>
      <c r="D134" s="32">
        <v>117.19</v>
      </c>
      <c r="E134" s="32">
        <v>118.92</v>
      </c>
      <c r="F134" s="5">
        <f t="shared" si="4"/>
        <v>1.730000000000004</v>
      </c>
      <c r="G134" s="33"/>
      <c r="H134" s="5"/>
      <c r="I134" s="5"/>
      <c r="J134" s="7">
        <f t="shared" si="3"/>
        <v>6.5540767754318772</v>
      </c>
    </row>
    <row r="135" spans="1:10" x14ac:dyDescent="0.3">
      <c r="A135" s="68" t="s">
        <v>136</v>
      </c>
      <c r="B135" s="32"/>
      <c r="C135" s="10"/>
      <c r="D135" s="32">
        <v>740.11</v>
      </c>
      <c r="E135" s="32">
        <v>751.52</v>
      </c>
      <c r="F135" s="5">
        <f t="shared" si="4"/>
        <v>11.409999999999968</v>
      </c>
      <c r="G135" s="33"/>
      <c r="H135" s="5"/>
      <c r="I135" s="5"/>
      <c r="J135" s="7">
        <f t="shared" si="3"/>
        <v>43.226598848368404</v>
      </c>
    </row>
    <row r="136" spans="1:10" x14ac:dyDescent="0.3">
      <c r="A136" s="68" t="s">
        <v>137</v>
      </c>
      <c r="B136" s="32"/>
      <c r="C136" s="10"/>
      <c r="D136" s="32">
        <v>243.08</v>
      </c>
      <c r="E136" s="32">
        <v>243.36</v>
      </c>
      <c r="F136" s="5">
        <f t="shared" si="4"/>
        <v>0.28000000000000114</v>
      </c>
      <c r="G136" s="33"/>
      <c r="H136" s="5"/>
      <c r="I136" s="5"/>
      <c r="J136" s="7">
        <f t="shared" si="3"/>
        <v>1.0607754318618086</v>
      </c>
    </row>
    <row r="137" spans="1:10" x14ac:dyDescent="0.3">
      <c r="A137" s="68" t="s">
        <v>77</v>
      </c>
      <c r="B137" s="32"/>
      <c r="C137" s="10"/>
      <c r="D137" s="32">
        <v>420.83</v>
      </c>
      <c r="E137" s="32">
        <v>422.23</v>
      </c>
      <c r="F137" s="5">
        <f t="shared" si="4"/>
        <v>1.4000000000000341</v>
      </c>
      <c r="G137" s="33"/>
      <c r="H137" s="5"/>
      <c r="I137" s="5"/>
      <c r="J137" s="7">
        <f t="shared" si="3"/>
        <v>5.3038771593091498</v>
      </c>
    </row>
    <row r="138" spans="1:10" x14ac:dyDescent="0.3">
      <c r="A138" s="68" t="s">
        <v>138</v>
      </c>
      <c r="B138" s="32"/>
      <c r="C138" s="10"/>
      <c r="D138" s="32">
        <v>607.41</v>
      </c>
      <c r="E138" s="32">
        <v>607.41</v>
      </c>
      <c r="F138" s="5">
        <f t="shared" si="4"/>
        <v>0</v>
      </c>
      <c r="G138" s="33"/>
      <c r="H138" s="5"/>
      <c r="I138" s="5"/>
      <c r="J138" s="7">
        <f t="shared" si="3"/>
        <v>0</v>
      </c>
    </row>
    <row r="139" spans="1:10" x14ac:dyDescent="0.3">
      <c r="A139" s="68" t="s">
        <v>78</v>
      </c>
      <c r="B139" s="32"/>
      <c r="C139" s="10"/>
      <c r="D139" s="32">
        <v>818.21</v>
      </c>
      <c r="E139" s="32">
        <v>828.31</v>
      </c>
      <c r="F139" s="5">
        <f t="shared" si="4"/>
        <v>10.099999999999909</v>
      </c>
      <c r="G139" s="33"/>
      <c r="H139" s="5"/>
      <c r="I139" s="5"/>
      <c r="J139" s="7">
        <f t="shared" si="3"/>
        <v>38.263685220729023</v>
      </c>
    </row>
    <row r="140" spans="1:10" x14ac:dyDescent="0.3">
      <c r="A140" s="68" t="s">
        <v>79</v>
      </c>
      <c r="B140" s="32"/>
      <c r="C140" s="10"/>
      <c r="D140" s="32">
        <v>321.08</v>
      </c>
      <c r="E140" s="32">
        <v>324.75</v>
      </c>
      <c r="F140" s="5">
        <f t="shared" si="4"/>
        <v>3.6700000000000159</v>
      </c>
      <c r="G140" s="33"/>
      <c r="H140" s="5"/>
      <c r="I140" s="5"/>
      <c r="J140" s="7">
        <f t="shared" si="3"/>
        <v>13.903735124760138</v>
      </c>
    </row>
    <row r="141" spans="1:10" x14ac:dyDescent="0.3">
      <c r="A141" s="68" t="s">
        <v>80</v>
      </c>
      <c r="B141" s="32"/>
      <c r="C141" s="10"/>
      <c r="D141" s="32">
        <v>365.7</v>
      </c>
      <c r="E141" s="32">
        <v>371.7</v>
      </c>
      <c r="F141" s="5">
        <f t="shared" si="4"/>
        <v>6</v>
      </c>
      <c r="G141" s="33"/>
      <c r="H141" s="5"/>
      <c r="I141" s="5"/>
      <c r="J141" s="7">
        <f t="shared" si="3"/>
        <v>22.730902111324376</v>
      </c>
    </row>
    <row r="142" spans="1:10" x14ac:dyDescent="0.3">
      <c r="A142" s="68" t="s">
        <v>81</v>
      </c>
      <c r="B142" s="32"/>
      <c r="C142" s="10"/>
      <c r="D142" s="32">
        <v>231.71</v>
      </c>
      <c r="E142" s="32">
        <v>231.71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0" x14ac:dyDescent="0.3">
      <c r="A143" s="68" t="s">
        <v>139</v>
      </c>
      <c r="B143" s="32"/>
      <c r="C143" s="10"/>
      <c r="D143" s="32">
        <v>512.69000000000005</v>
      </c>
      <c r="E143" s="32">
        <v>521.97</v>
      </c>
      <c r="F143" s="5">
        <f t="shared" si="4"/>
        <v>9.2799999999999727</v>
      </c>
      <c r="G143" s="33"/>
      <c r="H143" s="5"/>
      <c r="I143" s="5"/>
      <c r="J143" s="7">
        <f t="shared" si="3"/>
        <v>35.157128598848267</v>
      </c>
    </row>
    <row r="144" spans="1:10" x14ac:dyDescent="0.3">
      <c r="A144" s="68" t="s">
        <v>82</v>
      </c>
      <c r="B144" s="32"/>
      <c r="C144" s="10"/>
      <c r="D144" s="32">
        <v>378.82</v>
      </c>
      <c r="E144" s="32">
        <v>382.81</v>
      </c>
      <c r="F144" s="5">
        <f t="shared" si="4"/>
        <v>3.9900000000000091</v>
      </c>
      <c r="G144" s="33"/>
      <c r="H144" s="5"/>
      <c r="I144" s="5"/>
      <c r="J144" s="7">
        <f t="shared" si="3"/>
        <v>15.116049904030744</v>
      </c>
    </row>
    <row r="145" spans="1:13" x14ac:dyDescent="0.3">
      <c r="A145" s="68" t="s">
        <v>140</v>
      </c>
      <c r="B145" s="32"/>
      <c r="C145" s="10"/>
      <c r="D145" s="32">
        <v>222.52</v>
      </c>
      <c r="E145" s="32">
        <v>223.35</v>
      </c>
      <c r="F145" s="5">
        <f t="shared" si="4"/>
        <v>0.82999999999998408</v>
      </c>
      <c r="G145" s="33"/>
      <c r="H145" s="5"/>
      <c r="I145" s="5"/>
      <c r="J145" s="7">
        <f t="shared" si="3"/>
        <v>3.1444414587331448</v>
      </c>
    </row>
    <row r="146" spans="1:13" x14ac:dyDescent="0.3">
      <c r="A146" s="68" t="s">
        <v>141</v>
      </c>
      <c r="B146" s="32"/>
      <c r="C146" s="10"/>
      <c r="D146" s="32">
        <v>225.19</v>
      </c>
      <c r="E146" s="32">
        <v>227.98</v>
      </c>
      <c r="F146" s="5">
        <f t="shared" si="4"/>
        <v>2.789999999999992</v>
      </c>
      <c r="G146" s="33"/>
      <c r="H146" s="5"/>
      <c r="I146" s="5"/>
      <c r="J146" s="7">
        <f t="shared" si="3"/>
        <v>10.569869481765805</v>
      </c>
    </row>
    <row r="147" spans="1:13" x14ac:dyDescent="0.3">
      <c r="A147" s="68" t="s">
        <v>142</v>
      </c>
      <c r="B147" s="32"/>
      <c r="C147" s="10"/>
      <c r="D147" s="32">
        <v>832.94</v>
      </c>
      <c r="E147" s="32">
        <v>840.23</v>
      </c>
      <c r="F147" s="5">
        <f t="shared" si="4"/>
        <v>7.2899999999999636</v>
      </c>
      <c r="G147" s="33"/>
      <c r="H147" s="5"/>
      <c r="I147" s="5"/>
      <c r="J147" s="7">
        <f t="shared" si="3"/>
        <v>27.61804606525898</v>
      </c>
    </row>
    <row r="148" spans="1:13" x14ac:dyDescent="0.3">
      <c r="A148" s="68" t="s">
        <v>143</v>
      </c>
      <c r="B148" s="32"/>
      <c r="C148" s="10"/>
      <c r="D148" s="32">
        <v>374.29</v>
      </c>
      <c r="E148" s="32">
        <v>379.5</v>
      </c>
      <c r="F148" s="5">
        <f t="shared" si="4"/>
        <v>5.2099999999999795</v>
      </c>
      <c r="G148" s="33"/>
      <c r="H148" s="5"/>
      <c r="I148" s="5"/>
      <c r="J148" s="7">
        <f t="shared" ref="J148:J152" si="5">+F148*H$5</f>
        <v>19.737999999999921</v>
      </c>
    </row>
    <row r="149" spans="1:13" x14ac:dyDescent="0.3">
      <c r="A149" s="68" t="s">
        <v>83</v>
      </c>
      <c r="B149" s="32"/>
      <c r="C149" s="10"/>
      <c r="D149" s="32">
        <v>332.05</v>
      </c>
      <c r="E149" s="32">
        <v>334.89</v>
      </c>
      <c r="F149" s="5">
        <f t="shared" si="4"/>
        <v>2.839999999999975</v>
      </c>
      <c r="G149" s="33"/>
      <c r="H149" s="5"/>
      <c r="I149" s="5"/>
      <c r="J149" s="7">
        <f t="shared" si="5"/>
        <v>10.759293666026776</v>
      </c>
    </row>
    <row r="150" spans="1:13" x14ac:dyDescent="0.3">
      <c r="A150" s="68" t="s">
        <v>144</v>
      </c>
      <c r="B150" s="32"/>
      <c r="C150" s="10"/>
      <c r="D150" s="32">
        <v>1820.23</v>
      </c>
      <c r="E150" s="32">
        <v>1856.62</v>
      </c>
      <c r="F150" s="5">
        <f t="shared" si="4"/>
        <v>36.389999999999873</v>
      </c>
      <c r="G150" s="33"/>
      <c r="H150" s="5"/>
      <c r="I150" s="5"/>
      <c r="J150" s="7">
        <f t="shared" si="5"/>
        <v>137.86292130518186</v>
      </c>
      <c r="M150">
        <v>121</v>
      </c>
    </row>
    <row r="151" spans="1:13" x14ac:dyDescent="0.3">
      <c r="A151" s="68" t="s">
        <v>145</v>
      </c>
      <c r="B151" s="32"/>
      <c r="C151" s="10"/>
      <c r="D151" s="32">
        <v>926.2</v>
      </c>
      <c r="E151" s="32">
        <v>936.83</v>
      </c>
      <c r="F151" s="5">
        <f t="shared" si="4"/>
        <v>10.629999999999995</v>
      </c>
      <c r="G151" s="33"/>
      <c r="H151" s="5"/>
      <c r="I151" s="5"/>
      <c r="J151" s="7">
        <f t="shared" si="5"/>
        <v>40.271581573896334</v>
      </c>
    </row>
    <row r="152" spans="1:13" x14ac:dyDescent="0.3">
      <c r="A152" s="158" t="s">
        <v>331</v>
      </c>
      <c r="B152" s="159"/>
      <c r="C152" s="10"/>
      <c r="D152" s="32">
        <v>100.81</v>
      </c>
      <c r="E152" s="32">
        <v>101.73</v>
      </c>
      <c r="F152" s="5">
        <f t="shared" si="4"/>
        <v>0.92000000000000171</v>
      </c>
      <c r="G152" s="33"/>
      <c r="H152" s="5"/>
      <c r="I152" s="5"/>
      <c r="J152" s="7">
        <f t="shared" si="5"/>
        <v>3.4854049904030773</v>
      </c>
    </row>
    <row r="153" spans="1:13" x14ac:dyDescent="0.3">
      <c r="A153" s="17"/>
      <c r="B153" s="139" t="s">
        <v>5</v>
      </c>
      <c r="C153" s="36"/>
      <c r="D153" s="32"/>
      <c r="E153" s="32"/>
      <c r="F153" s="144"/>
      <c r="G153" s="70"/>
      <c r="H153" s="70"/>
      <c r="I153" s="70"/>
      <c r="J153" s="7">
        <f>SUM(J14:J152)</f>
        <v>2688.9444795052236</v>
      </c>
      <c r="K153" s="56">
        <f>SUM(J83:J151)</f>
        <v>1915.343696737044</v>
      </c>
    </row>
    <row r="154" spans="1:13" x14ac:dyDescent="0.3">
      <c r="A154" s="71"/>
      <c r="B154" s="136"/>
      <c r="D154" s="136"/>
      <c r="E154" s="136"/>
      <c r="F154" s="58"/>
      <c r="G154" s="72"/>
      <c r="H154" s="72"/>
      <c r="I154" s="72"/>
      <c r="J154" s="91">
        <f>SUM(J14:J151)</f>
        <v>2685.4590745148207</v>
      </c>
      <c r="K154" s="91">
        <f>SUM(K14:K153)</f>
        <v>2685.4590745148212</v>
      </c>
    </row>
    <row r="155" spans="1:13" x14ac:dyDescent="0.3">
      <c r="A155" s="73"/>
      <c r="B155" s="74"/>
      <c r="C155" s="74"/>
      <c r="D155" s="74"/>
      <c r="E155" s="74"/>
      <c r="F155" s="74"/>
      <c r="G155" s="74"/>
      <c r="H155" s="74"/>
      <c r="I155" s="74"/>
      <c r="J155" s="74"/>
    </row>
    <row r="156" spans="1:13" x14ac:dyDescent="0.3">
      <c r="A156" s="73" t="s">
        <v>7</v>
      </c>
    </row>
    <row r="157" spans="1:13" x14ac:dyDescent="0.3">
      <c r="A157" s="73" t="s">
        <v>84</v>
      </c>
      <c r="G157" s="74" t="s">
        <v>343</v>
      </c>
    </row>
  </sheetData>
  <mergeCells count="22">
    <mergeCell ref="I27:I31"/>
    <mergeCell ref="B22:C22"/>
    <mergeCell ref="B23:C23"/>
    <mergeCell ref="B24:C24"/>
    <mergeCell ref="B25:C25"/>
    <mergeCell ref="B26:C26"/>
    <mergeCell ref="B27:C31"/>
    <mergeCell ref="D27:D31"/>
    <mergeCell ref="E27:E31"/>
    <mergeCell ref="F27:F31"/>
    <mergeCell ref="G27:G31"/>
    <mergeCell ref="H27:H31"/>
    <mergeCell ref="F7:G7"/>
    <mergeCell ref="B13:C13"/>
    <mergeCell ref="G14:G20"/>
    <mergeCell ref="B18:C18"/>
    <mergeCell ref="D18:D21"/>
    <mergeCell ref="E18:E21"/>
    <mergeCell ref="F18:F21"/>
    <mergeCell ref="B19:C19"/>
    <mergeCell ref="B20:C20"/>
    <mergeCell ref="B21:C21"/>
  </mergeCells>
  <pageMargins left="0.37" right="0.41" top="0.74803149606299213" bottom="0.74803149606299213" header="0.31496062992125984" footer="0.31496062992125984"/>
  <pageSetup paperSize="9" scale="80" orientation="portrait" horizontalDpi="0" verticalDpi="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7"/>
  <sheetViews>
    <sheetView workbookViewId="0">
      <selection sqref="A1:L157"/>
    </sheetView>
  </sheetViews>
  <sheetFormatPr baseColWidth="10" defaultRowHeight="14.4" x14ac:dyDescent="0.3"/>
  <cols>
    <col min="2" max="2" width="25" customWidth="1"/>
    <col min="3" max="3" width="6.109375" customWidth="1"/>
    <col min="5" max="5" width="14.109375" customWidth="1"/>
    <col min="9" max="9" width="0.88671875" customWidth="1"/>
  </cols>
  <sheetData>
    <row r="1" spans="1:10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682.1</v>
      </c>
      <c r="G2" s="10">
        <v>42</v>
      </c>
      <c r="H2" s="10">
        <f>+F2/G2</f>
        <v>16.240476190476191</v>
      </c>
    </row>
    <row r="3" spans="1:10" x14ac:dyDescent="0.3">
      <c r="D3" s="122" t="s">
        <v>192</v>
      </c>
      <c r="E3" s="122">
        <v>16498</v>
      </c>
      <c r="F3" s="155">
        <v>12.9</v>
      </c>
      <c r="G3" s="10">
        <v>4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 t="s">
        <v>322</v>
      </c>
      <c r="F4" s="10">
        <v>1849.6</v>
      </c>
      <c r="G4" s="10">
        <v>484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51" t="s">
        <v>220</v>
      </c>
      <c r="F5" s="122">
        <f>+F4+F3</f>
        <v>1862.5</v>
      </c>
      <c r="G5" s="122">
        <f>+G4+G3</f>
        <v>488</v>
      </c>
      <c r="H5" s="10">
        <f>+F5/G5</f>
        <v>3.8165983606557377</v>
      </c>
    </row>
    <row r="6" spans="1:10" x14ac:dyDescent="0.3">
      <c r="A6" s="15" t="s">
        <v>344</v>
      </c>
      <c r="B6" s="15"/>
      <c r="C6" s="15"/>
      <c r="D6" s="15"/>
      <c r="E6" s="15"/>
      <c r="F6" s="15">
        <f>+F2+F3+F4</f>
        <v>2544.6</v>
      </c>
      <c r="G6" s="15">
        <f>+G2+G3+G4</f>
        <v>530</v>
      </c>
      <c r="J6" s="138" t="s">
        <v>189</v>
      </c>
    </row>
    <row r="7" spans="1:10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16.240476190476191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3.8165983606557377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4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7" t="s">
        <v>212</v>
      </c>
      <c r="D14" s="97">
        <v>1.84</v>
      </c>
      <c r="E14" s="97">
        <v>1.84</v>
      </c>
      <c r="F14" s="98">
        <f>+E14-D14</f>
        <v>0</v>
      </c>
      <c r="G14" s="236">
        <f>+F18*H2</f>
        <v>32.80576190476161</v>
      </c>
      <c r="H14" s="98"/>
      <c r="I14" s="98"/>
      <c r="J14" s="99">
        <v>3</v>
      </c>
    </row>
    <row r="15" spans="1:10" ht="15.6" thickTop="1" thickBot="1" x14ac:dyDescent="0.35">
      <c r="A15" s="104" t="s">
        <v>9</v>
      </c>
      <c r="B15" s="146" t="s">
        <v>214</v>
      </c>
      <c r="C15" s="157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12</v>
      </c>
    </row>
    <row r="16" spans="1:10" ht="15.6" thickTop="1" thickBot="1" x14ac:dyDescent="0.35">
      <c r="A16" s="104" t="s">
        <v>13</v>
      </c>
      <c r="B16" s="146" t="s">
        <v>214</v>
      </c>
      <c r="C16" s="157" t="s">
        <v>212</v>
      </c>
      <c r="D16" s="100">
        <v>0.8</v>
      </c>
      <c r="E16" s="100">
        <v>0.8</v>
      </c>
      <c r="F16" s="98">
        <f>+E16-D16</f>
        <v>0</v>
      </c>
      <c r="G16" s="221"/>
      <c r="H16" s="99">
        <f>+F16*H$2</f>
        <v>0</v>
      </c>
      <c r="I16" s="101"/>
      <c r="J16" s="99">
        <v>12</v>
      </c>
    </row>
    <row r="17" spans="1:12" ht="15.6" thickTop="1" thickBot="1" x14ac:dyDescent="0.35">
      <c r="A17" s="104" t="s">
        <v>89</v>
      </c>
      <c r="B17" s="146" t="s">
        <v>215</v>
      </c>
      <c r="C17" s="157" t="s">
        <v>212</v>
      </c>
      <c r="D17" s="100">
        <v>12.32</v>
      </c>
      <c r="E17" s="100">
        <v>14.07</v>
      </c>
      <c r="F17" s="101">
        <f>+E17-D17</f>
        <v>1.75</v>
      </c>
      <c r="G17" s="221"/>
      <c r="H17" s="99">
        <f>+F17*H$2</f>
        <v>28.420833333333334</v>
      </c>
      <c r="I17" s="101"/>
      <c r="J17" s="99">
        <v>33</v>
      </c>
      <c r="L17">
        <v>40</v>
      </c>
    </row>
    <row r="18" spans="1:12" ht="15.6" thickTop="1" thickBot="1" x14ac:dyDescent="0.35">
      <c r="A18" s="103" t="s">
        <v>86</v>
      </c>
      <c r="B18" s="209" t="s">
        <v>212</v>
      </c>
      <c r="C18" s="210"/>
      <c r="D18" s="220">
        <v>308.42</v>
      </c>
      <c r="E18" s="220">
        <v>310.44</v>
      </c>
      <c r="F18" s="220">
        <f>+E18-D18</f>
        <v>2.0199999999999818</v>
      </c>
      <c r="G18" s="221"/>
      <c r="H18" s="102"/>
      <c r="I18" s="102"/>
      <c r="J18" s="99">
        <v>12</v>
      </c>
    </row>
    <row r="19" spans="1:12" ht="15.6" thickTop="1" thickBot="1" x14ac:dyDescent="0.35">
      <c r="A19" s="104" t="s">
        <v>11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12</v>
      </c>
    </row>
    <row r="20" spans="1:12" ht="15.6" thickTop="1" thickBot="1" x14ac:dyDescent="0.35">
      <c r="A20" s="104" t="s">
        <v>12</v>
      </c>
      <c r="B20" s="202" t="s">
        <v>212</v>
      </c>
      <c r="C20" s="203"/>
      <c r="D20" s="221"/>
      <c r="E20" s="221"/>
      <c r="F20" s="221"/>
      <c r="G20" s="221"/>
      <c r="H20" s="102"/>
      <c r="I20" s="102"/>
      <c r="J20" s="99">
        <v>12</v>
      </c>
    </row>
    <row r="21" spans="1:12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3</v>
      </c>
    </row>
    <row r="22" spans="1:12" ht="15.6" thickTop="1" thickBot="1" x14ac:dyDescent="0.35">
      <c r="A22" s="92" t="s">
        <v>87</v>
      </c>
      <c r="B22" s="204" t="s">
        <v>210</v>
      </c>
      <c r="C22" s="205"/>
      <c r="D22" s="94">
        <v>39.200000000000003</v>
      </c>
      <c r="E22" s="94">
        <v>39.96</v>
      </c>
      <c r="F22" s="98">
        <f t="shared" ref="F22:F27" si="0">+E22-D22</f>
        <v>0.75999999999999801</v>
      </c>
      <c r="G22" s="95">
        <f>+F22*H2</f>
        <v>12.342761904761872</v>
      </c>
      <c r="H22" s="95"/>
      <c r="I22" s="95"/>
      <c r="J22" s="99">
        <v>15</v>
      </c>
    </row>
    <row r="23" spans="1:12" ht="15.6" thickTop="1" thickBot="1" x14ac:dyDescent="0.35">
      <c r="A23" s="92" t="s">
        <v>88</v>
      </c>
      <c r="B23" s="206" t="s">
        <v>210</v>
      </c>
      <c r="C23" s="207"/>
      <c r="D23" s="94">
        <v>86.01</v>
      </c>
      <c r="E23" s="94">
        <v>86.22</v>
      </c>
      <c r="F23" s="98">
        <f t="shared" si="0"/>
        <v>0.20999999999999375</v>
      </c>
      <c r="G23" s="95">
        <f>+F23*H2</f>
        <v>3.4104999999998986</v>
      </c>
      <c r="H23" s="95"/>
      <c r="I23" s="95"/>
      <c r="J23" s="99">
        <v>3</v>
      </c>
    </row>
    <row r="24" spans="1:12" ht="15.6" thickTop="1" thickBot="1" x14ac:dyDescent="0.35">
      <c r="A24" s="93" t="s">
        <v>10</v>
      </c>
      <c r="B24" s="206" t="s">
        <v>210</v>
      </c>
      <c r="C24" s="207"/>
      <c r="D24" s="94">
        <v>32.5</v>
      </c>
      <c r="E24" s="94">
        <v>35.24</v>
      </c>
      <c r="F24" s="98">
        <f t="shared" si="0"/>
        <v>2.740000000000002</v>
      </c>
      <c r="G24" s="95">
        <f>+F24*H2</f>
        <v>44.498904761904797</v>
      </c>
      <c r="H24" s="95"/>
      <c r="I24" s="95"/>
      <c r="J24" s="99">
        <v>45</v>
      </c>
      <c r="K24" t="s">
        <v>347</v>
      </c>
    </row>
    <row r="25" spans="1:12" ht="15.6" thickTop="1" thickBot="1" x14ac:dyDescent="0.35">
      <c r="A25" s="93" t="s">
        <v>149</v>
      </c>
      <c r="B25" s="206" t="s">
        <v>210</v>
      </c>
      <c r="C25" s="207"/>
      <c r="D25" s="94">
        <v>178.18</v>
      </c>
      <c r="E25" s="94">
        <v>181.64</v>
      </c>
      <c r="F25" s="98">
        <f t="shared" si="0"/>
        <v>3.4599999999999795</v>
      </c>
      <c r="G25" s="95">
        <f>+F25*H2</f>
        <v>56.192047619047287</v>
      </c>
      <c r="H25" s="95"/>
      <c r="I25" s="95"/>
      <c r="J25" s="99">
        <v>58</v>
      </c>
      <c r="L25">
        <v>74</v>
      </c>
    </row>
    <row r="26" spans="1:12" ht="15.6" thickTop="1" thickBot="1" x14ac:dyDescent="0.35">
      <c r="A26" s="93" t="s">
        <v>16</v>
      </c>
      <c r="B26" s="206" t="s">
        <v>210</v>
      </c>
      <c r="C26" s="207"/>
      <c r="D26" s="96">
        <v>70.569999999999993</v>
      </c>
      <c r="E26" s="96">
        <v>70.569999999999993</v>
      </c>
      <c r="F26" s="98">
        <f t="shared" si="0"/>
        <v>0</v>
      </c>
      <c r="G26" s="95">
        <f>+F26*H2</f>
        <v>0</v>
      </c>
      <c r="H26" s="96"/>
      <c r="I26" s="96"/>
      <c r="J26" s="99">
        <v>3</v>
      </c>
    </row>
    <row r="27" spans="1:12" ht="15.6" thickTop="1" thickBot="1" x14ac:dyDescent="0.35">
      <c r="A27" s="67" t="s">
        <v>90</v>
      </c>
      <c r="B27" s="230" t="s">
        <v>211</v>
      </c>
      <c r="C27" s="231"/>
      <c r="D27" s="227">
        <v>296.77</v>
      </c>
      <c r="E27" s="227">
        <v>298.79000000000002</v>
      </c>
      <c r="F27" s="220">
        <f t="shared" si="0"/>
        <v>2.0200000000000387</v>
      </c>
      <c r="G27" s="223">
        <f>+F27*H2</f>
        <v>32.805761904762534</v>
      </c>
      <c r="H27" s="223"/>
      <c r="I27" s="223"/>
      <c r="J27" s="99">
        <v>3</v>
      </c>
    </row>
    <row r="28" spans="1:12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11</v>
      </c>
    </row>
    <row r="29" spans="1:12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11</v>
      </c>
    </row>
    <row r="30" spans="1:12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11</v>
      </c>
    </row>
    <row r="31" spans="1:12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3</v>
      </c>
    </row>
    <row r="32" spans="1:12" ht="15.6" thickTop="1" thickBot="1" x14ac:dyDescent="0.35">
      <c r="A32" s="66" t="s">
        <v>92</v>
      </c>
      <c r="B32" s="6"/>
      <c r="C32" s="6"/>
      <c r="D32" s="6">
        <v>125.55</v>
      </c>
      <c r="E32" s="6">
        <v>129.80000000000001</v>
      </c>
      <c r="F32" s="5">
        <f>+E32-D32</f>
        <v>4.2500000000000142</v>
      </c>
      <c r="G32" s="5"/>
      <c r="H32" s="5"/>
      <c r="I32" s="5"/>
      <c r="J32" s="99">
        <f t="shared" ref="J32:J82" si="1">+F32*H$2</f>
        <v>69.022023809524043</v>
      </c>
      <c r="L32">
        <v>71</v>
      </c>
    </row>
    <row r="33" spans="1:12" ht="15.6" thickTop="1" thickBot="1" x14ac:dyDescent="0.35">
      <c r="A33" s="66" t="s">
        <v>93</v>
      </c>
      <c r="B33" s="6"/>
      <c r="C33" s="6"/>
      <c r="D33" s="6">
        <v>50.81</v>
      </c>
      <c r="E33" s="6">
        <v>51.17</v>
      </c>
      <c r="F33" s="5">
        <f t="shared" ref="F33:F96" si="2">+E33-D33</f>
        <v>0.35999999999999943</v>
      </c>
      <c r="G33" s="5"/>
      <c r="H33" s="5"/>
      <c r="I33" s="5"/>
      <c r="J33" s="99">
        <f t="shared" si="1"/>
        <v>5.8465714285714192</v>
      </c>
    </row>
    <row r="34" spans="1:12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2" ht="15.6" thickTop="1" thickBot="1" x14ac:dyDescent="0.35">
      <c r="A35" s="66" t="s">
        <v>95</v>
      </c>
      <c r="B35" s="32"/>
      <c r="C35" s="6"/>
      <c r="D35" s="32">
        <v>46.25</v>
      </c>
      <c r="E35" s="32">
        <v>47.66</v>
      </c>
      <c r="F35" s="5">
        <f t="shared" si="2"/>
        <v>1.4099999999999966</v>
      </c>
      <c r="G35" s="5"/>
      <c r="H35" s="5"/>
      <c r="I35" s="5"/>
      <c r="J35" s="99">
        <f t="shared" si="1"/>
        <v>22.899071428571371</v>
      </c>
    </row>
    <row r="36" spans="1:12" ht="15.6" thickTop="1" thickBot="1" x14ac:dyDescent="0.35">
      <c r="A36" s="66" t="s">
        <v>96</v>
      </c>
      <c r="B36" s="32"/>
      <c r="C36" s="6"/>
      <c r="D36" s="32">
        <v>11.54</v>
      </c>
      <c r="E36" s="32">
        <v>11.79</v>
      </c>
      <c r="F36" s="5">
        <f t="shared" si="2"/>
        <v>0.25</v>
      </c>
      <c r="G36" s="5"/>
      <c r="H36" s="5"/>
      <c r="I36" s="5"/>
      <c r="J36" s="99">
        <f t="shared" si="1"/>
        <v>4.0601190476190476</v>
      </c>
    </row>
    <row r="37" spans="1:12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2" ht="15.6" thickTop="1" thickBot="1" x14ac:dyDescent="0.35">
      <c r="A38" s="66" t="s">
        <v>98</v>
      </c>
      <c r="B38" s="32"/>
      <c r="C38" s="6"/>
      <c r="D38" s="32">
        <v>38.72</v>
      </c>
      <c r="E38" s="32">
        <v>39.11</v>
      </c>
      <c r="F38" s="5">
        <f t="shared" si="2"/>
        <v>0.39000000000000057</v>
      </c>
      <c r="G38" s="5"/>
      <c r="H38" s="5"/>
      <c r="I38" s="5"/>
      <c r="J38" s="99">
        <f t="shared" si="1"/>
        <v>6.3337857142857237</v>
      </c>
    </row>
    <row r="39" spans="1:12" ht="15.6" thickTop="1" thickBot="1" x14ac:dyDescent="0.35">
      <c r="A39" s="66" t="s">
        <v>99</v>
      </c>
      <c r="B39" s="32"/>
      <c r="C39" s="6"/>
      <c r="D39" s="32">
        <v>53.72</v>
      </c>
      <c r="E39" s="32">
        <v>54.05</v>
      </c>
      <c r="F39" s="5">
        <f t="shared" si="2"/>
        <v>0.32999999999999829</v>
      </c>
      <c r="G39" s="5"/>
      <c r="H39" s="5"/>
      <c r="I39" s="5"/>
      <c r="J39" s="99">
        <f t="shared" si="1"/>
        <v>5.3593571428571147</v>
      </c>
    </row>
    <row r="40" spans="1:12" ht="15.6" thickTop="1" thickBot="1" x14ac:dyDescent="0.35">
      <c r="A40" s="66" t="s">
        <v>100</v>
      </c>
      <c r="B40" s="32"/>
      <c r="C40" s="6"/>
      <c r="D40" s="32">
        <v>15.55</v>
      </c>
      <c r="E40" s="32">
        <v>15.55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2" ht="15.6" thickTop="1" thickBot="1" x14ac:dyDescent="0.35">
      <c r="A41" s="66" t="s">
        <v>101</v>
      </c>
      <c r="B41" s="32"/>
      <c r="C41" s="6"/>
      <c r="D41" s="32">
        <v>19.64</v>
      </c>
      <c r="E41" s="32">
        <v>20.57</v>
      </c>
      <c r="F41" s="5">
        <f t="shared" si="2"/>
        <v>0.92999999999999972</v>
      </c>
      <c r="G41" s="5"/>
      <c r="H41" s="5"/>
      <c r="I41" s="5"/>
      <c r="J41" s="99">
        <f t="shared" si="1"/>
        <v>15.103642857142853</v>
      </c>
    </row>
    <row r="42" spans="1:12" ht="15.6" thickTop="1" thickBot="1" x14ac:dyDescent="0.35">
      <c r="A42" s="66" t="s">
        <v>102</v>
      </c>
      <c r="B42" s="32"/>
      <c r="C42" s="6"/>
      <c r="D42" s="32">
        <v>5.88</v>
      </c>
      <c r="E42" s="32">
        <v>6.08</v>
      </c>
      <c r="F42" s="5">
        <f t="shared" si="2"/>
        <v>0.20000000000000018</v>
      </c>
      <c r="G42" s="5"/>
      <c r="H42" s="5"/>
      <c r="I42" s="5"/>
      <c r="J42" s="99">
        <f t="shared" si="1"/>
        <v>3.248095238095241</v>
      </c>
    </row>
    <row r="43" spans="1:12" ht="15.6" thickTop="1" thickBot="1" x14ac:dyDescent="0.35">
      <c r="A43" s="66" t="s">
        <v>103</v>
      </c>
      <c r="B43" s="32"/>
      <c r="C43" s="6"/>
      <c r="D43" s="32">
        <v>38.479999999999997</v>
      </c>
      <c r="E43" s="32">
        <v>38.869999999999997</v>
      </c>
      <c r="F43" s="5">
        <f t="shared" si="2"/>
        <v>0.39000000000000057</v>
      </c>
      <c r="G43" s="5"/>
      <c r="H43" s="5"/>
      <c r="I43" s="5"/>
      <c r="J43" s="99">
        <f t="shared" si="1"/>
        <v>6.3337857142857237</v>
      </c>
    </row>
    <row r="44" spans="1:12" ht="15.6" thickTop="1" thickBot="1" x14ac:dyDescent="0.35">
      <c r="A44" s="66" t="s">
        <v>104</v>
      </c>
      <c r="B44" s="32"/>
      <c r="C44" s="10"/>
      <c r="D44" s="32">
        <v>61.42</v>
      </c>
      <c r="E44" s="32">
        <v>61.42</v>
      </c>
      <c r="F44" s="5">
        <f t="shared" si="2"/>
        <v>0</v>
      </c>
      <c r="G44" s="5"/>
      <c r="H44" s="5"/>
      <c r="I44" s="5"/>
      <c r="J44" s="99">
        <f t="shared" si="1"/>
        <v>0</v>
      </c>
    </row>
    <row r="45" spans="1:12" ht="15.6" thickTop="1" thickBot="1" x14ac:dyDescent="0.35">
      <c r="A45" s="66" t="s">
        <v>105</v>
      </c>
      <c r="B45" s="32"/>
      <c r="C45" s="10"/>
      <c r="D45" s="32">
        <v>202.68</v>
      </c>
      <c r="E45" s="32">
        <v>205.59</v>
      </c>
      <c r="F45" s="5">
        <f>+E45-D45</f>
        <v>2.9099999999999966</v>
      </c>
      <c r="G45" s="5"/>
      <c r="H45" s="5"/>
      <c r="I45" s="5"/>
      <c r="J45" s="99">
        <f t="shared" si="1"/>
        <v>47.259785714285655</v>
      </c>
    </row>
    <row r="46" spans="1:12" ht="15.6" thickTop="1" thickBot="1" x14ac:dyDescent="0.35">
      <c r="A46" s="66" t="s">
        <v>106</v>
      </c>
      <c r="B46" s="32"/>
      <c r="C46" s="10"/>
      <c r="D46" s="32">
        <v>105.59</v>
      </c>
      <c r="E46" s="32">
        <v>106.23</v>
      </c>
      <c r="F46" s="5">
        <f t="shared" si="2"/>
        <v>0.64000000000000057</v>
      </c>
      <c r="G46" s="5"/>
      <c r="H46" s="5"/>
      <c r="I46" s="5"/>
      <c r="J46" s="99">
        <f t="shared" si="1"/>
        <v>10.393904761904771</v>
      </c>
    </row>
    <row r="47" spans="1:12" ht="15.6" thickTop="1" thickBot="1" x14ac:dyDescent="0.35">
      <c r="A47" s="66" t="s">
        <v>18</v>
      </c>
      <c r="B47" s="32"/>
      <c r="C47" s="10"/>
      <c r="D47" s="32">
        <v>3.24</v>
      </c>
      <c r="E47" s="32">
        <v>3.24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2" ht="15.6" thickTop="1" thickBot="1" x14ac:dyDescent="0.35">
      <c r="A48" s="66" t="s">
        <v>19</v>
      </c>
      <c r="B48" s="32"/>
      <c r="C48" s="10"/>
      <c r="D48" s="32">
        <v>100.98</v>
      </c>
      <c r="E48" s="32">
        <v>101.32</v>
      </c>
      <c r="F48" s="5">
        <f t="shared" si="2"/>
        <v>0.3399999999999892</v>
      </c>
      <c r="G48" s="5"/>
      <c r="H48" s="5"/>
      <c r="I48" s="5"/>
      <c r="J48" s="99">
        <f t="shared" si="1"/>
        <v>5.5217619047617292</v>
      </c>
      <c r="L48" t="s">
        <v>346</v>
      </c>
    </row>
    <row r="49" spans="1:12" ht="15.6" thickTop="1" thickBot="1" x14ac:dyDescent="0.35">
      <c r="A49" s="66" t="s">
        <v>107</v>
      </c>
      <c r="B49" s="32"/>
      <c r="C49" s="10"/>
      <c r="D49" s="32">
        <v>134.22999999999999</v>
      </c>
      <c r="E49" s="32">
        <v>135.96</v>
      </c>
      <c r="F49" s="5">
        <f t="shared" si="2"/>
        <v>1.7300000000000182</v>
      </c>
      <c r="G49" s="5"/>
      <c r="H49" s="5"/>
      <c r="I49" s="5"/>
      <c r="J49" s="99">
        <f t="shared" si="1"/>
        <v>28.096023809524105</v>
      </c>
    </row>
    <row r="50" spans="1:12" ht="15.6" thickTop="1" thickBot="1" x14ac:dyDescent="0.35">
      <c r="A50" s="66" t="s">
        <v>108</v>
      </c>
      <c r="B50" s="32"/>
      <c r="C50" s="10"/>
      <c r="D50" s="32">
        <v>21.38</v>
      </c>
      <c r="E50" s="32">
        <v>21.84</v>
      </c>
      <c r="F50" s="5">
        <f t="shared" si="2"/>
        <v>0.46000000000000085</v>
      </c>
      <c r="G50" s="5"/>
      <c r="H50" s="5"/>
      <c r="I50" s="5"/>
      <c r="J50" s="99">
        <f t="shared" si="1"/>
        <v>7.4706190476190617</v>
      </c>
      <c r="L50">
        <v>7</v>
      </c>
    </row>
    <row r="51" spans="1:12" ht="15.6" thickTop="1" thickBot="1" x14ac:dyDescent="0.35">
      <c r="A51" s="66" t="s">
        <v>20</v>
      </c>
      <c r="B51" s="32"/>
      <c r="C51" s="10"/>
      <c r="D51" s="32">
        <v>86.76</v>
      </c>
      <c r="E51" s="32">
        <v>87.67</v>
      </c>
      <c r="F51" s="5">
        <f t="shared" si="2"/>
        <v>0.90999999999999659</v>
      </c>
      <c r="G51" s="5"/>
      <c r="H51" s="5"/>
      <c r="I51" s="5"/>
      <c r="J51" s="99">
        <f t="shared" si="1"/>
        <v>14.778833333333278</v>
      </c>
    </row>
    <row r="52" spans="1:12" ht="15.6" thickTop="1" thickBot="1" x14ac:dyDescent="0.35">
      <c r="A52" s="66" t="s">
        <v>21</v>
      </c>
      <c r="B52" s="32"/>
      <c r="C52" s="10"/>
      <c r="D52" s="32">
        <v>23.48</v>
      </c>
      <c r="E52" s="32">
        <v>23.7</v>
      </c>
      <c r="F52" s="5">
        <f t="shared" si="2"/>
        <v>0.21999999999999886</v>
      </c>
      <c r="G52" s="5"/>
      <c r="H52" s="5"/>
      <c r="I52" s="5"/>
      <c r="J52" s="99">
        <f t="shared" si="1"/>
        <v>3.5729047619047436</v>
      </c>
    </row>
    <row r="53" spans="1:12" ht="15.6" thickTop="1" thickBot="1" x14ac:dyDescent="0.35">
      <c r="A53" s="66" t="s">
        <v>22</v>
      </c>
      <c r="B53" s="32"/>
      <c r="C53" s="10"/>
      <c r="D53" s="32">
        <v>131.38</v>
      </c>
      <c r="E53" s="32">
        <v>132.25</v>
      </c>
      <c r="F53" s="5">
        <f t="shared" si="2"/>
        <v>0.87000000000000455</v>
      </c>
      <c r="G53" s="5"/>
      <c r="H53" s="5"/>
      <c r="I53" s="5"/>
      <c r="J53" s="99">
        <f t="shared" si="1"/>
        <v>14.12921428571436</v>
      </c>
    </row>
    <row r="54" spans="1:12" ht="15.6" thickTop="1" thickBot="1" x14ac:dyDescent="0.35">
      <c r="A54" s="66" t="s">
        <v>23</v>
      </c>
      <c r="B54" s="32"/>
      <c r="C54" s="10"/>
      <c r="D54" s="32">
        <v>31.08</v>
      </c>
      <c r="E54" s="32">
        <v>31.44</v>
      </c>
      <c r="F54" s="5">
        <f t="shared" si="2"/>
        <v>0.36000000000000298</v>
      </c>
      <c r="G54" s="5"/>
      <c r="H54" s="5"/>
      <c r="I54" s="5"/>
      <c r="J54" s="99">
        <f t="shared" si="1"/>
        <v>5.8465714285714769</v>
      </c>
    </row>
    <row r="55" spans="1:12" ht="15.6" thickTop="1" thickBot="1" x14ac:dyDescent="0.35">
      <c r="A55" s="66" t="s">
        <v>24</v>
      </c>
      <c r="B55" s="32"/>
      <c r="C55" s="10"/>
      <c r="D55" s="32">
        <v>31.44</v>
      </c>
      <c r="E55" s="32">
        <v>31.54</v>
      </c>
      <c r="F55" s="5">
        <f t="shared" si="2"/>
        <v>9.9999999999997868E-2</v>
      </c>
      <c r="G55" s="5"/>
      <c r="H55" s="5"/>
      <c r="I55" s="5"/>
      <c r="J55" s="99">
        <f t="shared" si="1"/>
        <v>1.6240476190475843</v>
      </c>
    </row>
    <row r="56" spans="1:12" ht="15.6" thickTop="1" thickBot="1" x14ac:dyDescent="0.35">
      <c r="A56" s="66" t="s">
        <v>25</v>
      </c>
      <c r="B56" s="32"/>
      <c r="C56" s="10"/>
      <c r="D56" s="32">
        <v>27.5</v>
      </c>
      <c r="E56" s="32">
        <v>28.29</v>
      </c>
      <c r="F56" s="5">
        <f t="shared" si="2"/>
        <v>0.78999999999999915</v>
      </c>
      <c r="G56" s="5"/>
      <c r="H56" s="5"/>
      <c r="I56" s="5"/>
      <c r="J56" s="99">
        <f t="shared" si="1"/>
        <v>12.829976190476177</v>
      </c>
    </row>
    <row r="57" spans="1:12" ht="15.6" thickTop="1" thickBot="1" x14ac:dyDescent="0.35">
      <c r="A57" s="66" t="s">
        <v>26</v>
      </c>
      <c r="B57" s="32"/>
      <c r="C57" s="10"/>
      <c r="D57" s="32">
        <v>54.64</v>
      </c>
      <c r="E57" s="32">
        <v>55.53</v>
      </c>
      <c r="F57" s="5">
        <f t="shared" si="2"/>
        <v>0.89000000000000057</v>
      </c>
      <c r="G57" s="5"/>
      <c r="H57" s="5"/>
      <c r="I57" s="5"/>
      <c r="J57" s="99">
        <f t="shared" si="1"/>
        <v>14.454023809523818</v>
      </c>
    </row>
    <row r="58" spans="1:12" ht="15.6" thickTop="1" thickBot="1" x14ac:dyDescent="0.35">
      <c r="A58" s="66" t="s">
        <v>27</v>
      </c>
      <c r="B58" s="32"/>
      <c r="C58" s="10"/>
      <c r="D58" s="32">
        <v>64.34</v>
      </c>
      <c r="E58" s="32">
        <v>66.239999999999995</v>
      </c>
      <c r="F58" s="5">
        <f t="shared" si="2"/>
        <v>1.8999999999999915</v>
      </c>
      <c r="G58" s="5"/>
      <c r="H58" s="5"/>
      <c r="I58" s="5"/>
      <c r="J58" s="99">
        <f t="shared" si="1"/>
        <v>30.856904761904623</v>
      </c>
    </row>
    <row r="59" spans="1:12" ht="15.6" thickTop="1" thickBot="1" x14ac:dyDescent="0.35">
      <c r="A59" s="66" t="s">
        <v>109</v>
      </c>
      <c r="B59" s="32"/>
      <c r="C59" s="10"/>
      <c r="D59" s="32">
        <v>1.98</v>
      </c>
      <c r="E59" s="32">
        <v>1.98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2" ht="15.6" thickTop="1" thickBot="1" x14ac:dyDescent="0.35">
      <c r="A60" s="66" t="s">
        <v>28</v>
      </c>
      <c r="B60" s="32"/>
      <c r="C60" s="10"/>
      <c r="D60" s="32">
        <v>16.89</v>
      </c>
      <c r="E60" s="32">
        <v>16.940000000000001</v>
      </c>
      <c r="F60" s="5">
        <f t="shared" si="2"/>
        <v>5.0000000000000711E-2</v>
      </c>
      <c r="G60" s="5"/>
      <c r="H60" s="5"/>
      <c r="I60" s="5"/>
      <c r="J60" s="99">
        <f t="shared" si="1"/>
        <v>0.81202380952382103</v>
      </c>
    </row>
    <row r="61" spans="1:12" ht="15.6" thickTop="1" thickBot="1" x14ac:dyDescent="0.35">
      <c r="A61" s="66" t="s">
        <v>29</v>
      </c>
      <c r="B61" s="32"/>
      <c r="C61" s="10"/>
      <c r="D61" s="32">
        <v>54.33</v>
      </c>
      <c r="E61" s="32">
        <v>55.02</v>
      </c>
      <c r="F61" s="5">
        <f t="shared" si="2"/>
        <v>0.69000000000000483</v>
      </c>
      <c r="G61" s="5"/>
      <c r="H61" s="5"/>
      <c r="I61" s="5"/>
      <c r="J61" s="99">
        <f t="shared" si="1"/>
        <v>11.20592857142865</v>
      </c>
    </row>
    <row r="62" spans="1:12" ht="15.6" thickTop="1" thickBot="1" x14ac:dyDescent="0.35">
      <c r="A62" s="66" t="s">
        <v>30</v>
      </c>
      <c r="B62" s="32"/>
      <c r="C62" s="10"/>
      <c r="D62" s="32">
        <v>1.1000000000000001</v>
      </c>
      <c r="E62" s="32">
        <v>1.1000000000000001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2" ht="15.6" thickTop="1" thickBot="1" x14ac:dyDescent="0.35">
      <c r="A63" s="66" t="s">
        <v>31</v>
      </c>
      <c r="B63" s="32"/>
      <c r="C63" s="10"/>
      <c r="D63" s="32">
        <v>85.77</v>
      </c>
      <c r="E63" s="32">
        <v>86.86</v>
      </c>
      <c r="F63" s="5">
        <f t="shared" si="2"/>
        <v>1.0900000000000034</v>
      </c>
      <c r="G63" s="5"/>
      <c r="H63" s="5"/>
      <c r="I63" s="5"/>
      <c r="J63" s="99">
        <f t="shared" si="1"/>
        <v>17.702119047619103</v>
      </c>
    </row>
    <row r="64" spans="1:12" ht="15.6" thickTop="1" thickBot="1" x14ac:dyDescent="0.35">
      <c r="A64" s="66" t="s">
        <v>32</v>
      </c>
      <c r="B64" s="32"/>
      <c r="C64" s="10"/>
      <c r="D64" s="32">
        <v>60.6</v>
      </c>
      <c r="E64" s="32">
        <v>61.14</v>
      </c>
      <c r="F64" s="5">
        <f t="shared" si="2"/>
        <v>0.53999999999999915</v>
      </c>
      <c r="G64" s="5"/>
      <c r="H64" s="5"/>
      <c r="I64" s="5"/>
      <c r="J64" s="99">
        <f t="shared" si="1"/>
        <v>8.7698571428571288</v>
      </c>
    </row>
    <row r="65" spans="1:10" ht="15.6" thickTop="1" thickBot="1" x14ac:dyDescent="0.35">
      <c r="A65" s="66" t="s">
        <v>33</v>
      </c>
      <c r="B65" s="32"/>
      <c r="C65" s="10"/>
      <c r="D65" s="32">
        <v>39.799999999999997</v>
      </c>
      <c r="E65" s="32">
        <v>39.799999999999997</v>
      </c>
      <c r="F65" s="5">
        <f t="shared" si="2"/>
        <v>0</v>
      </c>
      <c r="G65" s="5"/>
      <c r="H65" s="5"/>
      <c r="I65" s="5"/>
      <c r="J65" s="99">
        <f t="shared" si="1"/>
        <v>0</v>
      </c>
    </row>
    <row r="66" spans="1:10" ht="15.6" thickTop="1" thickBot="1" x14ac:dyDescent="0.35">
      <c r="A66" s="66" t="s">
        <v>34</v>
      </c>
      <c r="B66" s="32"/>
      <c r="C66" s="10"/>
      <c r="D66" s="32">
        <v>44.28</v>
      </c>
      <c r="E66" s="32">
        <v>44.42</v>
      </c>
      <c r="F66" s="5">
        <f t="shared" si="2"/>
        <v>0.14000000000000057</v>
      </c>
      <c r="G66" s="5"/>
      <c r="H66" s="5"/>
      <c r="I66" s="5"/>
      <c r="J66" s="99">
        <f t="shared" si="1"/>
        <v>2.2736666666666761</v>
      </c>
    </row>
    <row r="67" spans="1:10" ht="15.6" thickTop="1" thickBot="1" x14ac:dyDescent="0.35">
      <c r="A67" s="66" t="s">
        <v>110</v>
      </c>
      <c r="B67" s="32"/>
      <c r="C67" s="10"/>
      <c r="D67" s="32">
        <v>8.42</v>
      </c>
      <c r="E67" s="32">
        <v>8.42</v>
      </c>
      <c r="F67" s="5">
        <f t="shared" si="2"/>
        <v>0</v>
      </c>
      <c r="G67" s="5"/>
      <c r="H67" s="5"/>
      <c r="I67" s="5"/>
      <c r="J67" s="99">
        <f t="shared" si="1"/>
        <v>0</v>
      </c>
    </row>
    <row r="68" spans="1:10" ht="15.6" thickTop="1" thickBot="1" x14ac:dyDescent="0.35">
      <c r="A68" s="66" t="s">
        <v>35</v>
      </c>
      <c r="B68" s="32"/>
      <c r="C68" s="10"/>
      <c r="D68" s="32">
        <v>81.92</v>
      </c>
      <c r="E68" s="32">
        <v>82.84</v>
      </c>
      <c r="F68" s="5">
        <f t="shared" si="2"/>
        <v>0.92000000000000171</v>
      </c>
      <c r="G68" s="5"/>
      <c r="H68" s="5"/>
      <c r="I68" s="5"/>
      <c r="J68" s="99">
        <f t="shared" si="1"/>
        <v>14.941238095238123</v>
      </c>
    </row>
    <row r="69" spans="1:10" ht="15.6" thickTop="1" thickBot="1" x14ac:dyDescent="0.35">
      <c r="A69" s="66" t="s">
        <v>111</v>
      </c>
      <c r="B69" s="32"/>
      <c r="C69" s="10"/>
      <c r="D69" s="32">
        <v>5.32</v>
      </c>
      <c r="E69" s="32">
        <v>5.48</v>
      </c>
      <c r="F69" s="5">
        <f t="shared" si="2"/>
        <v>0.16000000000000014</v>
      </c>
      <c r="G69" s="5"/>
      <c r="H69" s="5"/>
      <c r="I69" s="5"/>
      <c r="J69" s="99">
        <f t="shared" si="1"/>
        <v>2.5984761904761928</v>
      </c>
    </row>
    <row r="70" spans="1:10" ht="15.6" thickTop="1" thickBot="1" x14ac:dyDescent="0.35">
      <c r="A70" s="66" t="s">
        <v>36</v>
      </c>
      <c r="B70" s="32"/>
      <c r="C70" s="10"/>
      <c r="D70" s="32">
        <v>92.38</v>
      </c>
      <c r="E70" s="32">
        <v>93.77</v>
      </c>
      <c r="F70" s="5">
        <f t="shared" si="2"/>
        <v>1.3900000000000006</v>
      </c>
      <c r="G70" s="5"/>
      <c r="H70" s="5"/>
      <c r="I70" s="5"/>
      <c r="J70" s="99">
        <f t="shared" si="1"/>
        <v>22.574261904761915</v>
      </c>
    </row>
    <row r="71" spans="1:10" ht="15.6" thickTop="1" thickBot="1" x14ac:dyDescent="0.35">
      <c r="A71" s="66" t="s">
        <v>37</v>
      </c>
      <c r="B71" s="32"/>
      <c r="C71" s="10"/>
      <c r="D71" s="32">
        <v>33.78</v>
      </c>
      <c r="E71" s="32">
        <v>34.28</v>
      </c>
      <c r="F71" s="5">
        <f t="shared" si="2"/>
        <v>0.5</v>
      </c>
      <c r="G71" s="5"/>
      <c r="H71" s="5"/>
      <c r="I71" s="5"/>
      <c r="J71" s="99">
        <f t="shared" si="1"/>
        <v>8.1202380952380953</v>
      </c>
    </row>
    <row r="72" spans="1:10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4.29</v>
      </c>
      <c r="E75" s="32">
        <v>4.63</v>
      </c>
      <c r="F75" s="5">
        <f t="shared" si="2"/>
        <v>0.33999999999999986</v>
      </c>
      <c r="G75" s="5"/>
      <c r="H75" s="5"/>
      <c r="I75" s="5"/>
      <c r="J75" s="99">
        <f t="shared" si="1"/>
        <v>5.5217619047619024</v>
      </c>
    </row>
    <row r="76" spans="1:10" ht="15.6" thickTop="1" thickBot="1" x14ac:dyDescent="0.35">
      <c r="A76" s="66" t="s">
        <v>113</v>
      </c>
      <c r="B76" s="32"/>
      <c r="C76" s="10"/>
      <c r="D76" s="32">
        <v>36.58</v>
      </c>
      <c r="E76" s="32">
        <v>37.17</v>
      </c>
      <c r="F76" s="5">
        <f t="shared" si="2"/>
        <v>0.59000000000000341</v>
      </c>
      <c r="G76" s="5"/>
      <c r="H76" s="5"/>
      <c r="I76" s="5"/>
      <c r="J76" s="99">
        <f t="shared" si="1"/>
        <v>9.5818809523810078</v>
      </c>
    </row>
    <row r="77" spans="1:10" ht="15.6" thickTop="1" thickBot="1" x14ac:dyDescent="0.35">
      <c r="A77" s="66" t="s">
        <v>114</v>
      </c>
      <c r="B77" s="32"/>
      <c r="C77" s="10"/>
      <c r="D77" s="32">
        <v>10.98</v>
      </c>
      <c r="E77" s="32">
        <v>10.98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13.14</v>
      </c>
      <c r="E80" s="32">
        <v>13.14</v>
      </c>
      <c r="F80" s="5">
        <f t="shared" si="2"/>
        <v>0</v>
      </c>
      <c r="G80" s="5"/>
      <c r="H80" s="5"/>
      <c r="I80" s="5"/>
      <c r="J80" s="99">
        <f t="shared" si="1"/>
        <v>0</v>
      </c>
    </row>
    <row r="81" spans="1:12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2" ht="15" thickTop="1" x14ac:dyDescent="0.3">
      <c r="A82" s="66" t="s">
        <v>117</v>
      </c>
      <c r="B82" s="32"/>
      <c r="C82" s="10"/>
      <c r="D82" s="32">
        <v>14.83</v>
      </c>
      <c r="E82" s="32">
        <v>14.99</v>
      </c>
      <c r="F82" s="5">
        <f t="shared" si="2"/>
        <v>0.16000000000000014</v>
      </c>
      <c r="G82" s="5"/>
      <c r="H82" s="5"/>
      <c r="I82" s="5"/>
      <c r="J82" s="99">
        <f t="shared" si="1"/>
        <v>2.5984761904761928</v>
      </c>
      <c r="K82" s="56">
        <f>+J14+J15+J16+J17+J18+J19+J20+J21+J22+J23+J24+J25+J26+J27+J28+J29+J30+J31+J32+J33+J34+J35+J36+J37+J38+J39+J40+J41+J42+J43+J44+J45+J46+J47+J48+J49+J50+J51+J52+J53+J54+J55+J56+J57+J58+J59+J60+J61+J62+J63+J64+J65+J66+J67+J68+J69+J70+J71+J72+J73+J74+J75+J76+J77+J78+J79+J80+J81+J82</f>
        <v>703.74095238095254</v>
      </c>
      <c r="L82">
        <v>682</v>
      </c>
    </row>
    <row r="83" spans="1:12" x14ac:dyDescent="0.3">
      <c r="A83" s="68" t="s">
        <v>43</v>
      </c>
      <c r="B83" s="32"/>
      <c r="C83" s="10"/>
      <c r="D83" s="32">
        <v>523.29</v>
      </c>
      <c r="E83" s="32">
        <v>531.02</v>
      </c>
      <c r="F83" s="5">
        <f t="shared" si="2"/>
        <v>7.7300000000000182</v>
      </c>
      <c r="G83" s="5"/>
      <c r="H83" s="5"/>
      <c r="I83" s="5"/>
      <c r="J83" s="7">
        <f>+F83*H$5</f>
        <v>29.502305327868921</v>
      </c>
    </row>
    <row r="84" spans="1:12" x14ac:dyDescent="0.3">
      <c r="A84" s="68" t="s">
        <v>44</v>
      </c>
      <c r="B84" s="32"/>
      <c r="C84" s="10"/>
      <c r="D84" s="32">
        <v>490.79</v>
      </c>
      <c r="E84" s="32">
        <v>496.97</v>
      </c>
      <c r="F84" s="5">
        <f t="shared" si="2"/>
        <v>6.1800000000000068</v>
      </c>
      <c r="G84" s="33"/>
      <c r="H84" s="5"/>
      <c r="I84" s="5"/>
      <c r="J84" s="7">
        <f t="shared" ref="J84:J147" si="3">+F84*H$5</f>
        <v>23.586577868852483</v>
      </c>
    </row>
    <row r="85" spans="1:12" x14ac:dyDescent="0.3">
      <c r="A85" s="68" t="s">
        <v>118</v>
      </c>
      <c r="B85" s="32"/>
      <c r="C85" s="10"/>
      <c r="D85" s="32">
        <v>692.13</v>
      </c>
      <c r="E85" s="32">
        <v>699.25</v>
      </c>
      <c r="F85" s="5">
        <f t="shared" si="2"/>
        <v>7.1200000000000045</v>
      </c>
      <c r="G85" s="33"/>
      <c r="H85" s="5"/>
      <c r="I85" s="5"/>
      <c r="J85" s="7">
        <f t="shared" si="3"/>
        <v>27.174180327868868</v>
      </c>
    </row>
    <row r="86" spans="1:12" x14ac:dyDescent="0.3">
      <c r="A86" s="68" t="s">
        <v>119</v>
      </c>
      <c r="B86" s="32"/>
      <c r="C86" s="10"/>
      <c r="D86" s="32">
        <v>218.26</v>
      </c>
      <c r="E86" s="32">
        <v>226.06</v>
      </c>
      <c r="F86" s="5">
        <f t="shared" si="2"/>
        <v>7.8000000000000114</v>
      </c>
      <c r="G86" s="33"/>
      <c r="H86" s="5"/>
      <c r="I86" s="5"/>
      <c r="J86" s="7">
        <f t="shared" si="3"/>
        <v>29.769467213114797</v>
      </c>
    </row>
    <row r="87" spans="1:12" x14ac:dyDescent="0.3">
      <c r="A87" s="68" t="s">
        <v>45</v>
      </c>
      <c r="B87" s="32"/>
      <c r="C87" s="10"/>
      <c r="D87" s="32">
        <v>342.09</v>
      </c>
      <c r="E87" s="32">
        <v>345.54</v>
      </c>
      <c r="F87" s="5">
        <f t="shared" si="2"/>
        <v>3.4500000000000455</v>
      </c>
      <c r="G87" s="33"/>
      <c r="H87" s="5"/>
      <c r="I87" s="5"/>
      <c r="J87" s="7">
        <f t="shared" si="3"/>
        <v>13.167264344262469</v>
      </c>
    </row>
    <row r="88" spans="1:12" x14ac:dyDescent="0.3">
      <c r="A88" s="68" t="s">
        <v>46</v>
      </c>
      <c r="B88" s="32"/>
      <c r="C88" s="10"/>
      <c r="D88" s="32">
        <v>553.05999999999995</v>
      </c>
      <c r="E88" s="32">
        <v>559.14</v>
      </c>
      <c r="F88" s="5">
        <f t="shared" si="2"/>
        <v>6.0800000000000409</v>
      </c>
      <c r="G88" s="33"/>
      <c r="H88" s="5"/>
      <c r="I88" s="5"/>
      <c r="J88" s="7">
        <f t="shared" si="3"/>
        <v>23.204918032787042</v>
      </c>
    </row>
    <row r="89" spans="1:12" x14ac:dyDescent="0.3">
      <c r="A89" s="68" t="s">
        <v>47</v>
      </c>
      <c r="B89" s="32"/>
      <c r="C89" s="10"/>
      <c r="D89" s="32">
        <v>275.47000000000003</v>
      </c>
      <c r="E89" s="32">
        <v>285.58</v>
      </c>
      <c r="F89" s="5">
        <f t="shared" si="2"/>
        <v>10.109999999999957</v>
      </c>
      <c r="G89" s="33"/>
      <c r="H89" s="5"/>
      <c r="I89" s="5"/>
      <c r="J89" s="7">
        <f t="shared" si="3"/>
        <v>38.585809426229346</v>
      </c>
    </row>
    <row r="90" spans="1:12" x14ac:dyDescent="0.3">
      <c r="A90" s="68" t="s">
        <v>48</v>
      </c>
      <c r="B90" s="32"/>
      <c r="C90" s="10"/>
      <c r="D90" s="32">
        <v>538.20000000000005</v>
      </c>
      <c r="E90" s="32">
        <v>544.12</v>
      </c>
      <c r="F90" s="5">
        <f t="shared" si="2"/>
        <v>5.9199999999999591</v>
      </c>
      <c r="G90" s="33"/>
      <c r="H90" s="5"/>
      <c r="I90" s="5"/>
      <c r="J90" s="7">
        <f t="shared" si="3"/>
        <v>22.594262295081812</v>
      </c>
    </row>
    <row r="91" spans="1:12" x14ac:dyDescent="0.3">
      <c r="A91" s="68" t="s">
        <v>49</v>
      </c>
      <c r="B91" s="32"/>
      <c r="C91" s="10"/>
      <c r="D91" s="32">
        <v>719.58</v>
      </c>
      <c r="E91" s="32">
        <v>729.14</v>
      </c>
      <c r="F91" s="5">
        <f t="shared" si="2"/>
        <v>9.5599999999999454</v>
      </c>
      <c r="G91" s="33"/>
      <c r="H91" s="5"/>
      <c r="I91" s="5"/>
      <c r="J91" s="7">
        <f t="shared" si="3"/>
        <v>36.48668032786864</v>
      </c>
    </row>
    <row r="92" spans="1:12" x14ac:dyDescent="0.3">
      <c r="A92" s="68" t="s">
        <v>50</v>
      </c>
      <c r="B92" s="32"/>
      <c r="C92" s="10"/>
      <c r="D92" s="32">
        <v>969.38</v>
      </c>
      <c r="E92" s="32">
        <v>975.79</v>
      </c>
      <c r="F92" s="5">
        <f t="shared" si="2"/>
        <v>6.4099999999999682</v>
      </c>
      <c r="G92" s="33"/>
      <c r="H92" s="5"/>
      <c r="I92" s="5"/>
      <c r="J92" s="7">
        <f t="shared" si="3"/>
        <v>24.464395491803156</v>
      </c>
    </row>
    <row r="93" spans="1:12" x14ac:dyDescent="0.3">
      <c r="A93" s="68" t="s">
        <v>51</v>
      </c>
      <c r="B93" s="32"/>
      <c r="C93" s="10"/>
      <c r="D93" s="32">
        <v>385.57</v>
      </c>
      <c r="E93" s="32">
        <v>390.87</v>
      </c>
      <c r="F93" s="5">
        <f t="shared" si="2"/>
        <v>5.3000000000000114</v>
      </c>
      <c r="G93" s="33"/>
      <c r="H93" s="5"/>
      <c r="I93" s="5"/>
      <c r="J93" s="7">
        <f t="shared" si="3"/>
        <v>20.227971311475454</v>
      </c>
    </row>
    <row r="94" spans="1:12" x14ac:dyDescent="0.3">
      <c r="A94" s="68" t="s">
        <v>52</v>
      </c>
      <c r="B94" s="32"/>
      <c r="C94" s="10"/>
      <c r="D94" s="32">
        <v>276.98</v>
      </c>
      <c r="E94" s="32">
        <v>280.74</v>
      </c>
      <c r="F94" s="5">
        <f t="shared" si="2"/>
        <v>3.7599999999999909</v>
      </c>
      <c r="G94" s="33"/>
      <c r="H94" s="5"/>
      <c r="I94" s="5"/>
      <c r="J94" s="7">
        <f t="shared" si="3"/>
        <v>14.350409836065539</v>
      </c>
    </row>
    <row r="95" spans="1:12" x14ac:dyDescent="0.3">
      <c r="A95" s="68" t="s">
        <v>120</v>
      </c>
      <c r="B95" s="32"/>
      <c r="C95" s="10"/>
      <c r="D95" s="32">
        <v>1171.0899999999999</v>
      </c>
      <c r="E95" s="32">
        <v>1186.45</v>
      </c>
      <c r="F95" s="5">
        <f t="shared" si="2"/>
        <v>15.360000000000127</v>
      </c>
      <c r="G95" s="33"/>
      <c r="H95" s="5"/>
      <c r="I95" s="5"/>
      <c r="J95" s="7">
        <f t="shared" si="3"/>
        <v>58.622950819672617</v>
      </c>
    </row>
    <row r="96" spans="1:12" x14ac:dyDescent="0.3">
      <c r="A96" s="68" t="s">
        <v>53</v>
      </c>
      <c r="B96" s="32"/>
      <c r="C96" s="10"/>
      <c r="D96" s="32">
        <v>463.8</v>
      </c>
      <c r="E96" s="32">
        <v>473.8</v>
      </c>
      <c r="F96" s="5">
        <f t="shared" si="2"/>
        <v>10</v>
      </c>
      <c r="G96" s="33"/>
      <c r="H96" s="5"/>
      <c r="I96" s="5"/>
      <c r="J96" s="7">
        <f t="shared" si="3"/>
        <v>38.165983606557376</v>
      </c>
    </row>
    <row r="97" spans="1:12" x14ac:dyDescent="0.3">
      <c r="A97" s="68" t="s">
        <v>121</v>
      </c>
      <c r="B97" s="32"/>
      <c r="C97" s="10"/>
      <c r="D97" s="32">
        <v>281.14</v>
      </c>
      <c r="E97" s="32">
        <v>283.79000000000002</v>
      </c>
      <c r="F97" s="5">
        <f t="shared" ref="F97:F152" si="4">+E97-D97</f>
        <v>2.6500000000000341</v>
      </c>
      <c r="G97" s="33"/>
      <c r="H97" s="5"/>
      <c r="I97" s="5"/>
      <c r="J97" s="7">
        <f t="shared" si="3"/>
        <v>10.113985655737835</v>
      </c>
    </row>
    <row r="98" spans="1:12" x14ac:dyDescent="0.3">
      <c r="A98" s="68" t="s">
        <v>54</v>
      </c>
      <c r="B98" s="32"/>
      <c r="C98" s="10"/>
      <c r="D98" s="32">
        <v>287.12</v>
      </c>
      <c r="E98" s="32">
        <v>292.18</v>
      </c>
      <c r="F98" s="5">
        <f t="shared" si="4"/>
        <v>5.0600000000000023</v>
      </c>
      <c r="G98" s="33"/>
      <c r="H98" s="5"/>
      <c r="I98" s="5"/>
      <c r="J98" s="7">
        <f t="shared" si="3"/>
        <v>19.311987704918042</v>
      </c>
    </row>
    <row r="99" spans="1:12" x14ac:dyDescent="0.3">
      <c r="A99" s="68" t="s">
        <v>55</v>
      </c>
      <c r="B99" s="32"/>
      <c r="C99" s="10"/>
      <c r="D99" s="32">
        <v>440.37</v>
      </c>
      <c r="E99" s="32">
        <v>447.13</v>
      </c>
      <c r="F99" s="5">
        <f t="shared" si="4"/>
        <v>6.7599999999999909</v>
      </c>
      <c r="G99" s="33"/>
      <c r="H99" s="5"/>
      <c r="I99" s="5"/>
      <c r="J99" s="7">
        <f t="shared" si="3"/>
        <v>25.800204918032751</v>
      </c>
    </row>
    <row r="100" spans="1:12" x14ac:dyDescent="0.3">
      <c r="A100" s="68" t="s">
        <v>122</v>
      </c>
      <c r="B100" s="32"/>
      <c r="C100" s="10"/>
      <c r="D100" s="32">
        <v>1018.49</v>
      </c>
      <c r="E100" s="32">
        <v>1038.3699999999999</v>
      </c>
      <c r="F100" s="5">
        <f t="shared" si="4"/>
        <v>19.879999999999882</v>
      </c>
      <c r="G100" s="33"/>
      <c r="H100" s="5"/>
      <c r="I100" s="5"/>
      <c r="J100" s="7">
        <f t="shared" si="3"/>
        <v>75.873975409835609</v>
      </c>
      <c r="L100">
        <v>79</v>
      </c>
    </row>
    <row r="101" spans="1:12" x14ac:dyDescent="0.3">
      <c r="A101" s="68" t="s">
        <v>56</v>
      </c>
      <c r="B101" s="32"/>
      <c r="C101" s="10"/>
      <c r="D101" s="32">
        <v>430.52</v>
      </c>
      <c r="E101" s="32">
        <v>433.62</v>
      </c>
      <c r="F101" s="5">
        <f t="shared" si="4"/>
        <v>3.1000000000000227</v>
      </c>
      <c r="G101" s="33"/>
      <c r="H101" s="5"/>
      <c r="I101" s="5"/>
      <c r="J101" s="7">
        <f t="shared" si="3"/>
        <v>11.831454918032874</v>
      </c>
    </row>
    <row r="102" spans="1:12" x14ac:dyDescent="0.3">
      <c r="A102" s="66" t="s">
        <v>57</v>
      </c>
      <c r="B102" s="32"/>
      <c r="C102" s="10"/>
      <c r="D102" s="32">
        <v>591.58000000000004</v>
      </c>
      <c r="E102" s="32">
        <v>599.49</v>
      </c>
      <c r="F102" s="5">
        <f t="shared" si="4"/>
        <v>7.9099999999999682</v>
      </c>
      <c r="G102" s="33"/>
      <c r="H102" s="5"/>
      <c r="I102" s="5"/>
      <c r="J102" s="7">
        <f t="shared" si="3"/>
        <v>30.189293032786765</v>
      </c>
    </row>
    <row r="103" spans="1:12" x14ac:dyDescent="0.3">
      <c r="A103" s="66" t="s">
        <v>58</v>
      </c>
      <c r="B103" s="32"/>
      <c r="C103" s="10"/>
      <c r="D103" s="32">
        <v>8.4</v>
      </c>
      <c r="E103" s="32">
        <v>8.4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2" x14ac:dyDescent="0.3">
      <c r="A104" s="68" t="s">
        <v>59</v>
      </c>
      <c r="B104" s="32"/>
      <c r="C104" s="10"/>
      <c r="D104" s="32">
        <v>1636.7</v>
      </c>
      <c r="E104" s="32">
        <v>1654.13</v>
      </c>
      <c r="F104" s="5">
        <f t="shared" si="4"/>
        <v>17.430000000000064</v>
      </c>
      <c r="G104" s="33"/>
      <c r="H104" s="5"/>
      <c r="I104" s="5"/>
      <c r="J104" s="7">
        <f t="shared" si="3"/>
        <v>66.523309426229744</v>
      </c>
    </row>
    <row r="105" spans="1:12" x14ac:dyDescent="0.3">
      <c r="A105" s="68" t="s">
        <v>60</v>
      </c>
      <c r="B105" s="32"/>
      <c r="C105" s="10"/>
      <c r="D105" s="32">
        <v>375.15</v>
      </c>
      <c r="E105" s="32">
        <v>375.15</v>
      </c>
      <c r="F105" s="5">
        <f t="shared" si="4"/>
        <v>0</v>
      </c>
      <c r="G105" s="33"/>
      <c r="H105" s="5"/>
      <c r="I105" s="5"/>
      <c r="J105" s="7">
        <f t="shared" si="3"/>
        <v>0</v>
      </c>
    </row>
    <row r="106" spans="1:12" x14ac:dyDescent="0.3">
      <c r="A106" s="68" t="s">
        <v>61</v>
      </c>
      <c r="B106" s="32"/>
      <c r="C106" s="10"/>
      <c r="D106" s="32">
        <v>422.73</v>
      </c>
      <c r="E106" s="32">
        <v>430.31</v>
      </c>
      <c r="F106" s="5">
        <f t="shared" si="4"/>
        <v>7.5799999999999841</v>
      </c>
      <c r="G106" s="33"/>
      <c r="H106" s="5"/>
      <c r="I106" s="5"/>
      <c r="J106" s="7">
        <f t="shared" si="3"/>
        <v>28.92981557377043</v>
      </c>
    </row>
    <row r="107" spans="1:12" x14ac:dyDescent="0.3">
      <c r="A107" s="68" t="s">
        <v>62</v>
      </c>
      <c r="B107" s="32"/>
      <c r="C107" s="10"/>
      <c r="D107" s="32">
        <v>1210.2</v>
      </c>
      <c r="E107" s="32">
        <v>1237.02</v>
      </c>
      <c r="F107" s="5">
        <f t="shared" si="4"/>
        <v>26.819999999999936</v>
      </c>
      <c r="G107" s="33"/>
      <c r="H107" s="5"/>
      <c r="I107" s="5"/>
      <c r="J107" s="7">
        <f t="shared" si="3"/>
        <v>102.36116803278664</v>
      </c>
    </row>
    <row r="108" spans="1:12" x14ac:dyDescent="0.3">
      <c r="A108" s="68" t="s">
        <v>63</v>
      </c>
      <c r="B108" s="32"/>
      <c r="C108" s="10"/>
      <c r="D108" s="32">
        <v>569.08000000000004</v>
      </c>
      <c r="E108" s="32">
        <v>575.09</v>
      </c>
      <c r="F108" s="5">
        <f t="shared" si="4"/>
        <v>6.0099999999999909</v>
      </c>
      <c r="G108" s="33"/>
      <c r="H108" s="5"/>
      <c r="I108" s="5"/>
      <c r="J108" s="7">
        <f t="shared" si="3"/>
        <v>22.937756147540949</v>
      </c>
    </row>
    <row r="109" spans="1:12" x14ac:dyDescent="0.3">
      <c r="A109" s="68" t="s">
        <v>123</v>
      </c>
      <c r="B109" s="32"/>
      <c r="C109" s="10"/>
      <c r="D109" s="32">
        <v>575.17999999999995</v>
      </c>
      <c r="E109" s="32">
        <v>582.53</v>
      </c>
      <c r="F109" s="5">
        <f t="shared" si="4"/>
        <v>7.3500000000000227</v>
      </c>
      <c r="G109" s="33"/>
      <c r="H109" s="5"/>
      <c r="I109" s="5"/>
      <c r="J109" s="7">
        <f t="shared" si="3"/>
        <v>28.051997950819757</v>
      </c>
    </row>
    <row r="110" spans="1:12" x14ac:dyDescent="0.3">
      <c r="A110" s="68" t="s">
        <v>64</v>
      </c>
      <c r="B110" s="32"/>
      <c r="C110" s="10"/>
      <c r="D110" s="32">
        <v>355.47</v>
      </c>
      <c r="E110" s="32">
        <v>362.56</v>
      </c>
      <c r="F110" s="5">
        <f t="shared" si="4"/>
        <v>7.089999999999975</v>
      </c>
      <c r="G110" s="33"/>
      <c r="H110" s="5"/>
      <c r="I110" s="5"/>
      <c r="J110" s="7">
        <f t="shared" si="3"/>
        <v>27.059682377049086</v>
      </c>
    </row>
    <row r="111" spans="1:12" x14ac:dyDescent="0.3">
      <c r="A111" s="68" t="s">
        <v>65</v>
      </c>
      <c r="B111" s="32"/>
      <c r="C111" s="10"/>
      <c r="D111" s="32">
        <v>711.65</v>
      </c>
      <c r="E111" s="32">
        <v>731.32</v>
      </c>
      <c r="F111" s="5">
        <f t="shared" si="4"/>
        <v>19.670000000000073</v>
      </c>
      <c r="G111" s="33"/>
      <c r="H111" s="5"/>
      <c r="I111" s="5"/>
      <c r="J111" s="7">
        <f t="shared" si="3"/>
        <v>75.07248975409864</v>
      </c>
      <c r="L111">
        <v>69</v>
      </c>
    </row>
    <row r="112" spans="1:12" x14ac:dyDescent="0.3">
      <c r="A112" s="68" t="s">
        <v>66</v>
      </c>
      <c r="B112" s="32"/>
      <c r="C112" s="10"/>
      <c r="D112" s="32">
        <v>388.48</v>
      </c>
      <c r="E112" s="32">
        <v>396.2</v>
      </c>
      <c r="F112" s="5">
        <f t="shared" si="4"/>
        <v>7.7199999999999704</v>
      </c>
      <c r="G112" s="33"/>
      <c r="H112" s="5"/>
      <c r="I112" s="5"/>
      <c r="J112" s="7">
        <f t="shared" si="3"/>
        <v>29.464139344262183</v>
      </c>
    </row>
    <row r="113" spans="1:10" x14ac:dyDescent="0.3">
      <c r="A113" s="68" t="s">
        <v>124</v>
      </c>
      <c r="B113" s="32"/>
      <c r="C113" s="10"/>
      <c r="D113" s="32">
        <v>150.61000000000001</v>
      </c>
      <c r="E113" s="32">
        <v>152.26</v>
      </c>
      <c r="F113" s="5">
        <f t="shared" si="4"/>
        <v>1.6499999999999773</v>
      </c>
      <c r="G113" s="33"/>
      <c r="H113" s="5"/>
      <c r="I113" s="5"/>
      <c r="J113" s="7">
        <f t="shared" si="3"/>
        <v>6.2973872950818803</v>
      </c>
    </row>
    <row r="114" spans="1:10" x14ac:dyDescent="0.3">
      <c r="A114" s="68" t="s">
        <v>67</v>
      </c>
      <c r="B114" s="32"/>
      <c r="C114" s="10"/>
      <c r="D114" s="32">
        <v>332.89</v>
      </c>
      <c r="E114" s="32">
        <v>344.62</v>
      </c>
      <c r="F114" s="5">
        <f t="shared" si="4"/>
        <v>11.730000000000018</v>
      </c>
      <c r="G114" s="33"/>
      <c r="H114" s="5"/>
      <c r="I114" s="5"/>
      <c r="J114" s="7">
        <f t="shared" si="3"/>
        <v>44.768698770491874</v>
      </c>
    </row>
    <row r="115" spans="1:10" x14ac:dyDescent="0.3">
      <c r="A115" s="51" t="s">
        <v>68</v>
      </c>
      <c r="B115" s="32"/>
      <c r="C115" s="51"/>
      <c r="D115" s="9">
        <v>598.16999999999996</v>
      </c>
      <c r="E115" s="9">
        <v>605.55999999999995</v>
      </c>
      <c r="F115" s="5">
        <f t="shared" si="4"/>
        <v>7.3899999999999864</v>
      </c>
      <c r="G115" s="33"/>
      <c r="H115" s="5"/>
      <c r="I115" s="5"/>
      <c r="J115" s="7">
        <f t="shared" si="3"/>
        <v>28.204661885245848</v>
      </c>
    </row>
    <row r="116" spans="1:10" x14ac:dyDescent="0.3">
      <c r="A116" s="68" t="s">
        <v>125</v>
      </c>
      <c r="B116" s="32"/>
      <c r="C116" s="10"/>
      <c r="D116" s="32">
        <v>683.37</v>
      </c>
      <c r="E116" s="32">
        <v>692.3</v>
      </c>
      <c r="F116" s="5">
        <f t="shared" si="4"/>
        <v>8.92999999999995</v>
      </c>
      <c r="G116" s="33"/>
      <c r="H116" s="5"/>
      <c r="I116" s="5"/>
      <c r="J116" s="7">
        <f t="shared" si="3"/>
        <v>34.082223360655547</v>
      </c>
    </row>
    <row r="117" spans="1:10" x14ac:dyDescent="0.3">
      <c r="A117" s="68" t="s">
        <v>126</v>
      </c>
      <c r="B117" s="9"/>
      <c r="C117" s="10"/>
      <c r="D117" s="32">
        <v>385.65</v>
      </c>
      <c r="E117" s="32">
        <v>399.44</v>
      </c>
      <c r="F117" s="5">
        <f t="shared" si="4"/>
        <v>13.79000000000002</v>
      </c>
      <c r="G117" s="33"/>
      <c r="H117" s="5"/>
      <c r="I117" s="5"/>
      <c r="J117" s="7">
        <f t="shared" si="3"/>
        <v>52.630891393442703</v>
      </c>
    </row>
    <row r="118" spans="1:10" x14ac:dyDescent="0.3">
      <c r="A118" s="68" t="s">
        <v>69</v>
      </c>
      <c r="B118" s="32"/>
      <c r="C118" s="10"/>
      <c r="D118" s="32">
        <v>256.08</v>
      </c>
      <c r="E118" s="32">
        <v>257.54000000000002</v>
      </c>
      <c r="F118" s="5">
        <f t="shared" si="4"/>
        <v>1.4600000000000364</v>
      </c>
      <c r="G118" s="33"/>
      <c r="H118" s="5"/>
      <c r="I118" s="5"/>
      <c r="J118" s="7">
        <f t="shared" si="3"/>
        <v>5.572233606557516</v>
      </c>
    </row>
    <row r="119" spans="1:10" x14ac:dyDescent="0.3">
      <c r="A119" s="68" t="s">
        <v>127</v>
      </c>
      <c r="B119" s="32"/>
      <c r="C119" s="10"/>
      <c r="D119" s="32">
        <v>628.28</v>
      </c>
      <c r="E119" s="32">
        <v>634.96</v>
      </c>
      <c r="F119" s="5">
        <f t="shared" si="4"/>
        <v>6.6800000000000637</v>
      </c>
      <c r="G119" s="33"/>
      <c r="H119" s="5"/>
      <c r="I119" s="5"/>
      <c r="J119" s="7">
        <f t="shared" si="3"/>
        <v>25.49487704918057</v>
      </c>
    </row>
    <row r="120" spans="1:10" x14ac:dyDescent="0.3">
      <c r="A120" s="68" t="s">
        <v>128</v>
      </c>
      <c r="B120" s="32"/>
      <c r="C120" s="10"/>
      <c r="D120" s="32">
        <v>643.98</v>
      </c>
      <c r="E120" s="32">
        <v>652.46</v>
      </c>
      <c r="F120" s="5">
        <f t="shared" si="4"/>
        <v>8.4800000000000182</v>
      </c>
      <c r="G120" s="33"/>
      <c r="H120" s="5"/>
      <c r="I120" s="5"/>
      <c r="J120" s="7">
        <f t="shared" si="3"/>
        <v>32.364754098360727</v>
      </c>
    </row>
    <row r="121" spans="1:10" x14ac:dyDescent="0.3">
      <c r="A121" s="68" t="s">
        <v>129</v>
      </c>
      <c r="B121" s="32"/>
      <c r="C121" s="10"/>
      <c r="D121" s="32">
        <v>389.06</v>
      </c>
      <c r="E121" s="32">
        <v>394.14</v>
      </c>
      <c r="F121" s="5">
        <f t="shared" si="4"/>
        <v>5.0799999999999841</v>
      </c>
      <c r="G121" s="33"/>
      <c r="H121" s="5"/>
      <c r="I121" s="5"/>
      <c r="J121" s="7">
        <f t="shared" si="3"/>
        <v>19.388319672131086</v>
      </c>
    </row>
    <row r="122" spans="1:10" x14ac:dyDescent="0.3">
      <c r="A122" s="68" t="s">
        <v>70</v>
      </c>
      <c r="B122" s="32"/>
      <c r="C122" s="10"/>
      <c r="D122" s="32">
        <v>171.06</v>
      </c>
      <c r="E122" s="32">
        <v>172.62</v>
      </c>
      <c r="F122" s="5">
        <f t="shared" si="4"/>
        <v>1.5600000000000023</v>
      </c>
      <c r="G122" s="33"/>
      <c r="H122" s="5"/>
      <c r="I122" s="5"/>
      <c r="J122" s="7">
        <f t="shared" si="3"/>
        <v>5.9538934426229595</v>
      </c>
    </row>
    <row r="123" spans="1:10" x14ac:dyDescent="0.3">
      <c r="A123" s="68" t="s">
        <v>71</v>
      </c>
      <c r="B123" s="32"/>
      <c r="C123" s="10"/>
      <c r="D123" s="32">
        <v>430.3</v>
      </c>
      <c r="E123" s="32">
        <v>431.3</v>
      </c>
      <c r="F123" s="5">
        <f t="shared" si="4"/>
        <v>1</v>
      </c>
      <c r="G123" s="33"/>
      <c r="H123" s="5"/>
      <c r="I123" s="5"/>
      <c r="J123" s="7">
        <f t="shared" si="3"/>
        <v>3.8165983606557377</v>
      </c>
    </row>
    <row r="124" spans="1:10" x14ac:dyDescent="0.3">
      <c r="A124" s="68" t="s">
        <v>130</v>
      </c>
      <c r="B124" s="32"/>
      <c r="C124" s="10"/>
      <c r="D124" s="32">
        <v>270.12</v>
      </c>
      <c r="E124" s="32">
        <v>274.56</v>
      </c>
      <c r="F124" s="5">
        <f t="shared" si="4"/>
        <v>4.4399999999999977</v>
      </c>
      <c r="G124" s="33"/>
      <c r="H124" s="5"/>
      <c r="I124" s="5"/>
      <c r="J124" s="7">
        <f t="shared" si="3"/>
        <v>16.945696721311467</v>
      </c>
    </row>
    <row r="125" spans="1:10" x14ac:dyDescent="0.3">
      <c r="A125" s="68" t="s">
        <v>131</v>
      </c>
      <c r="B125" s="32"/>
      <c r="C125" s="10"/>
      <c r="D125" s="32">
        <v>186.4</v>
      </c>
      <c r="E125" s="32">
        <v>192.69</v>
      </c>
      <c r="F125" s="5">
        <f t="shared" si="4"/>
        <v>6.289999999999992</v>
      </c>
      <c r="G125" s="33"/>
      <c r="H125" s="5"/>
      <c r="I125" s="5"/>
      <c r="J125" s="7">
        <f t="shared" si="3"/>
        <v>24.006403688524561</v>
      </c>
    </row>
    <row r="126" spans="1:10" x14ac:dyDescent="0.3">
      <c r="A126" s="68" t="s">
        <v>72</v>
      </c>
      <c r="B126" s="32"/>
      <c r="C126" s="10"/>
      <c r="D126" s="32">
        <v>232.18</v>
      </c>
      <c r="E126" s="32">
        <v>239.31</v>
      </c>
      <c r="F126" s="5">
        <f t="shared" si="4"/>
        <v>7.1299999999999955</v>
      </c>
      <c r="G126" s="33"/>
      <c r="H126" s="5"/>
      <c r="I126" s="5"/>
      <c r="J126" s="7">
        <f t="shared" si="3"/>
        <v>27.212346311475393</v>
      </c>
    </row>
    <row r="127" spans="1:10" x14ac:dyDescent="0.3">
      <c r="A127" s="68" t="s">
        <v>73</v>
      </c>
      <c r="B127" s="32"/>
      <c r="C127" s="10"/>
      <c r="D127" s="32">
        <v>882.51</v>
      </c>
      <c r="E127" s="32">
        <v>888.04</v>
      </c>
      <c r="F127" s="5">
        <f t="shared" si="4"/>
        <v>5.5299999999999727</v>
      </c>
      <c r="G127" s="33"/>
      <c r="H127" s="5"/>
      <c r="I127" s="5"/>
      <c r="J127" s="7">
        <f t="shared" si="3"/>
        <v>21.105788934426126</v>
      </c>
    </row>
    <row r="128" spans="1:10" x14ac:dyDescent="0.3">
      <c r="A128" s="68" t="s">
        <v>74</v>
      </c>
      <c r="B128" s="32"/>
      <c r="C128" s="10"/>
      <c r="D128" s="32">
        <v>506.31</v>
      </c>
      <c r="E128" s="32">
        <v>513.05999999999995</v>
      </c>
      <c r="F128" s="5">
        <f t="shared" si="4"/>
        <v>6.7499999999999432</v>
      </c>
      <c r="G128" s="33"/>
      <c r="H128" s="5"/>
      <c r="I128" s="5"/>
      <c r="J128" s="7">
        <f t="shared" si="3"/>
        <v>25.762038934426013</v>
      </c>
    </row>
    <row r="129" spans="1:10" x14ac:dyDescent="0.3">
      <c r="A129" s="68" t="s">
        <v>132</v>
      </c>
      <c r="B129" s="32"/>
      <c r="C129" s="10"/>
      <c r="D129" s="32">
        <v>182.25</v>
      </c>
      <c r="E129" s="32">
        <v>189.57</v>
      </c>
      <c r="F129" s="5">
        <f t="shared" si="4"/>
        <v>7.3199999999999932</v>
      </c>
      <c r="G129" s="33"/>
      <c r="H129" s="5"/>
      <c r="I129" s="5"/>
      <c r="J129" s="7">
        <f t="shared" si="3"/>
        <v>27.937499999999975</v>
      </c>
    </row>
    <row r="130" spans="1:10" x14ac:dyDescent="0.3">
      <c r="A130" s="68" t="s">
        <v>133</v>
      </c>
      <c r="B130" s="32"/>
      <c r="C130" s="10"/>
      <c r="D130" s="32">
        <v>241.93</v>
      </c>
      <c r="E130" s="32">
        <v>242.93</v>
      </c>
      <c r="F130" s="5">
        <f t="shared" si="4"/>
        <v>1</v>
      </c>
      <c r="G130" s="33"/>
      <c r="H130" s="5"/>
      <c r="I130" s="5"/>
      <c r="J130" s="7">
        <f t="shared" si="3"/>
        <v>3.8165983606557377</v>
      </c>
    </row>
    <row r="131" spans="1:10" x14ac:dyDescent="0.3">
      <c r="A131" s="68" t="s">
        <v>75</v>
      </c>
      <c r="B131" s="32"/>
      <c r="C131" s="10"/>
      <c r="D131" s="32">
        <v>369.94</v>
      </c>
      <c r="E131" s="32">
        <v>370.48</v>
      </c>
      <c r="F131" s="5">
        <f t="shared" si="4"/>
        <v>0.54000000000002046</v>
      </c>
      <c r="G131" s="33"/>
      <c r="H131" s="5"/>
      <c r="I131" s="5"/>
      <c r="J131" s="7">
        <f t="shared" si="3"/>
        <v>2.0609631147541765</v>
      </c>
    </row>
    <row r="132" spans="1:10" x14ac:dyDescent="0.3">
      <c r="A132" s="68" t="s">
        <v>134</v>
      </c>
      <c r="B132" s="32"/>
      <c r="C132" s="10"/>
      <c r="D132" s="32">
        <v>453.16</v>
      </c>
      <c r="E132" s="32">
        <v>464.74</v>
      </c>
      <c r="F132" s="5">
        <f t="shared" si="4"/>
        <v>11.579999999999984</v>
      </c>
      <c r="G132" s="33"/>
      <c r="H132" s="5"/>
      <c r="I132" s="5"/>
      <c r="J132" s="7">
        <f t="shared" si="3"/>
        <v>44.196209016393382</v>
      </c>
    </row>
    <row r="133" spans="1:10" x14ac:dyDescent="0.3">
      <c r="A133" s="68" t="s">
        <v>135</v>
      </c>
      <c r="B133" s="32"/>
      <c r="C133" s="10"/>
      <c r="D133" s="32">
        <v>340.75</v>
      </c>
      <c r="E133" s="32">
        <v>343.63</v>
      </c>
      <c r="F133" s="5">
        <f t="shared" si="4"/>
        <v>2.8799999999999955</v>
      </c>
      <c r="G133" s="33"/>
      <c r="H133" s="5"/>
      <c r="I133" s="5"/>
      <c r="J133" s="7">
        <f t="shared" si="3"/>
        <v>10.991803278688508</v>
      </c>
    </row>
    <row r="134" spans="1:10" x14ac:dyDescent="0.3">
      <c r="A134" s="68" t="s">
        <v>76</v>
      </c>
      <c r="B134" s="32"/>
      <c r="C134" s="10"/>
      <c r="D134" s="32">
        <v>118.92</v>
      </c>
      <c r="E134" s="32">
        <v>120.1</v>
      </c>
      <c r="F134" s="5">
        <f t="shared" si="4"/>
        <v>1.1799999999999926</v>
      </c>
      <c r="G134" s="33"/>
      <c r="H134" s="5"/>
      <c r="I134" s="5"/>
      <c r="J134" s="7">
        <f t="shared" si="3"/>
        <v>4.5035860655737423</v>
      </c>
    </row>
    <row r="135" spans="1:10" x14ac:dyDescent="0.3">
      <c r="A135" s="68" t="s">
        <v>136</v>
      </c>
      <c r="B135" s="32"/>
      <c r="C135" s="10"/>
      <c r="D135" s="32">
        <v>751.52</v>
      </c>
      <c r="E135" s="32">
        <v>762.26</v>
      </c>
      <c r="F135" s="5">
        <f t="shared" si="4"/>
        <v>10.740000000000009</v>
      </c>
      <c r="G135" s="33"/>
      <c r="H135" s="5"/>
      <c r="I135" s="5"/>
      <c r="J135" s="7">
        <f t="shared" si="3"/>
        <v>40.99026639344266</v>
      </c>
    </row>
    <row r="136" spans="1:10" x14ac:dyDescent="0.3">
      <c r="A136" s="68" t="s">
        <v>137</v>
      </c>
      <c r="B136" s="32"/>
      <c r="C136" s="10"/>
      <c r="D136" s="32">
        <v>243.36</v>
      </c>
      <c r="E136" s="32">
        <v>243.67</v>
      </c>
      <c r="F136" s="5">
        <f t="shared" si="4"/>
        <v>0.30999999999997385</v>
      </c>
      <c r="G136" s="33"/>
      <c r="H136" s="5"/>
      <c r="I136" s="5"/>
      <c r="J136" s="7">
        <f t="shared" si="3"/>
        <v>1.183145491803179</v>
      </c>
    </row>
    <row r="137" spans="1:10" x14ac:dyDescent="0.3">
      <c r="A137" s="68" t="s">
        <v>77</v>
      </c>
      <c r="B137" s="32"/>
      <c r="C137" s="10"/>
      <c r="D137" s="32">
        <v>422.23</v>
      </c>
      <c r="E137" s="32">
        <v>427.12</v>
      </c>
      <c r="F137" s="5">
        <f t="shared" si="4"/>
        <v>4.8899999999999864</v>
      </c>
      <c r="G137" s="33"/>
      <c r="H137" s="5"/>
      <c r="I137" s="5"/>
      <c r="J137" s="7">
        <f t="shared" si="3"/>
        <v>18.663165983606504</v>
      </c>
    </row>
    <row r="138" spans="1:10" x14ac:dyDescent="0.3">
      <c r="A138" s="68" t="s">
        <v>138</v>
      </c>
      <c r="B138" s="32"/>
      <c r="C138" s="10"/>
      <c r="D138" s="32">
        <v>607.41</v>
      </c>
      <c r="E138" s="32">
        <v>607.41</v>
      </c>
      <c r="F138" s="5">
        <f t="shared" si="4"/>
        <v>0</v>
      </c>
      <c r="G138" s="33"/>
      <c r="H138" s="5"/>
      <c r="I138" s="5"/>
      <c r="J138" s="7">
        <f t="shared" si="3"/>
        <v>0</v>
      </c>
    </row>
    <row r="139" spans="1:10" x14ac:dyDescent="0.3">
      <c r="A139" s="68" t="s">
        <v>78</v>
      </c>
      <c r="B139" s="32"/>
      <c r="C139" s="10"/>
      <c r="D139" s="32">
        <v>828.31</v>
      </c>
      <c r="E139" s="32">
        <v>836.56</v>
      </c>
      <c r="F139" s="5">
        <f t="shared" si="4"/>
        <v>8.25</v>
      </c>
      <c r="G139" s="33"/>
      <c r="H139" s="5"/>
      <c r="I139" s="5"/>
      <c r="J139" s="7">
        <f t="shared" si="3"/>
        <v>31.486936475409834</v>
      </c>
    </row>
    <row r="140" spans="1:10" x14ac:dyDescent="0.3">
      <c r="A140" s="68" t="s">
        <v>79</v>
      </c>
      <c r="B140" s="32"/>
      <c r="C140" s="10"/>
      <c r="D140" s="32">
        <v>324.75</v>
      </c>
      <c r="E140" s="32">
        <v>329.07</v>
      </c>
      <c r="F140" s="5">
        <f t="shared" si="4"/>
        <v>4.3199999999999932</v>
      </c>
      <c r="G140" s="33"/>
      <c r="H140" s="5"/>
      <c r="I140" s="5"/>
      <c r="J140" s="7">
        <f t="shared" si="3"/>
        <v>16.487704918032762</v>
      </c>
    </row>
    <row r="141" spans="1:10" x14ac:dyDescent="0.3">
      <c r="A141" s="68" t="s">
        <v>80</v>
      </c>
      <c r="B141" s="32"/>
      <c r="C141" s="10"/>
      <c r="D141" s="32">
        <v>371.7</v>
      </c>
      <c r="E141" s="32">
        <v>371.7</v>
      </c>
      <c r="F141" s="5">
        <f t="shared" si="4"/>
        <v>0</v>
      </c>
      <c r="G141" s="33"/>
      <c r="H141" s="5"/>
      <c r="I141" s="5"/>
      <c r="J141" s="7">
        <f t="shared" si="3"/>
        <v>0</v>
      </c>
    </row>
    <row r="142" spans="1:10" x14ac:dyDescent="0.3">
      <c r="A142" s="68" t="s">
        <v>81</v>
      </c>
      <c r="B142" s="32"/>
      <c r="C142" s="10"/>
      <c r="D142" s="32">
        <v>231.71</v>
      </c>
      <c r="E142" s="32">
        <v>231.71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0" x14ac:dyDescent="0.3">
      <c r="A143" s="68" t="s">
        <v>139</v>
      </c>
      <c r="B143" s="32"/>
      <c r="C143" s="10"/>
      <c r="D143" s="32">
        <v>521.97</v>
      </c>
      <c r="E143" s="32">
        <v>524.66</v>
      </c>
      <c r="F143" s="5">
        <f t="shared" si="4"/>
        <v>2.6899999999999409</v>
      </c>
      <c r="G143" s="33"/>
      <c r="H143" s="5"/>
      <c r="I143" s="5"/>
      <c r="J143" s="7">
        <f t="shared" si="3"/>
        <v>10.266649590163709</v>
      </c>
    </row>
    <row r="144" spans="1:10" x14ac:dyDescent="0.3">
      <c r="A144" s="68" t="s">
        <v>82</v>
      </c>
      <c r="B144" s="32"/>
      <c r="C144" s="10"/>
      <c r="D144" s="32">
        <v>382.81</v>
      </c>
      <c r="E144" s="32">
        <v>387.4</v>
      </c>
      <c r="F144" s="5">
        <f t="shared" si="4"/>
        <v>4.589999999999975</v>
      </c>
      <c r="G144" s="33"/>
      <c r="H144" s="5"/>
      <c r="I144" s="5"/>
      <c r="J144" s="7">
        <f t="shared" si="3"/>
        <v>17.518186475409742</v>
      </c>
    </row>
    <row r="145" spans="1:12" x14ac:dyDescent="0.3">
      <c r="A145" s="68" t="s">
        <v>140</v>
      </c>
      <c r="B145" s="32"/>
      <c r="C145" s="10"/>
      <c r="D145" s="32">
        <v>223.35</v>
      </c>
      <c r="E145" s="32">
        <v>223.79</v>
      </c>
      <c r="F145" s="5">
        <f t="shared" si="4"/>
        <v>0.43999999999999773</v>
      </c>
      <c r="G145" s="33"/>
      <c r="H145" s="5"/>
      <c r="I145" s="5"/>
      <c r="J145" s="7">
        <f t="shared" si="3"/>
        <v>1.6793032786885158</v>
      </c>
    </row>
    <row r="146" spans="1:12" x14ac:dyDescent="0.3">
      <c r="A146" s="68" t="s">
        <v>141</v>
      </c>
      <c r="B146" s="32"/>
      <c r="C146" s="10"/>
      <c r="D146" s="32">
        <v>227.98</v>
      </c>
      <c r="E146" s="32">
        <v>231.15</v>
      </c>
      <c r="F146" s="5">
        <f t="shared" si="4"/>
        <v>3.1700000000000159</v>
      </c>
      <c r="G146" s="33"/>
      <c r="H146" s="5"/>
      <c r="I146" s="5"/>
      <c r="J146" s="7">
        <f t="shared" si="3"/>
        <v>12.098616803278748</v>
      </c>
    </row>
    <row r="147" spans="1:12" x14ac:dyDescent="0.3">
      <c r="A147" s="68" t="s">
        <v>142</v>
      </c>
      <c r="B147" s="32"/>
      <c r="C147" s="10"/>
      <c r="D147" s="32">
        <v>840.23</v>
      </c>
      <c r="E147" s="32">
        <v>843.92</v>
      </c>
      <c r="F147" s="5">
        <f t="shared" si="4"/>
        <v>3.6899999999999409</v>
      </c>
      <c r="G147" s="33"/>
      <c r="H147" s="5"/>
      <c r="I147" s="5"/>
      <c r="J147" s="7">
        <f t="shared" si="3"/>
        <v>14.083247950819446</v>
      </c>
    </row>
    <row r="148" spans="1:12" x14ac:dyDescent="0.3">
      <c r="A148" s="68" t="s">
        <v>143</v>
      </c>
      <c r="B148" s="32"/>
      <c r="C148" s="10"/>
      <c r="D148" s="32">
        <v>379.5</v>
      </c>
      <c r="E148" s="32">
        <v>382.8</v>
      </c>
      <c r="F148" s="5">
        <f t="shared" si="4"/>
        <v>3.3000000000000114</v>
      </c>
      <c r="G148" s="33"/>
      <c r="H148" s="5"/>
      <c r="I148" s="5"/>
      <c r="J148" s="7">
        <f t="shared" ref="J148:J152" si="5">+F148*H$5</f>
        <v>12.594774590163977</v>
      </c>
    </row>
    <row r="149" spans="1:12" x14ac:dyDescent="0.3">
      <c r="A149" s="68" t="s">
        <v>83</v>
      </c>
      <c r="B149" s="32"/>
      <c r="C149" s="10"/>
      <c r="D149" s="32">
        <v>334.89</v>
      </c>
      <c r="E149" s="32">
        <v>337.23</v>
      </c>
      <c r="F149" s="5">
        <f t="shared" si="4"/>
        <v>2.3400000000000318</v>
      </c>
      <c r="G149" s="33"/>
      <c r="H149" s="5"/>
      <c r="I149" s="5"/>
      <c r="J149" s="7">
        <f t="shared" si="5"/>
        <v>8.9308401639345476</v>
      </c>
    </row>
    <row r="150" spans="1:12" x14ac:dyDescent="0.3">
      <c r="A150" s="68" t="s">
        <v>144</v>
      </c>
      <c r="B150" s="32"/>
      <c r="C150" s="10"/>
      <c r="D150" s="32">
        <v>1856.62</v>
      </c>
      <c r="E150" s="32">
        <v>1887.24</v>
      </c>
      <c r="F150" s="5">
        <f t="shared" si="4"/>
        <v>30.620000000000118</v>
      </c>
      <c r="G150" s="33"/>
      <c r="H150" s="5"/>
      <c r="I150" s="5"/>
      <c r="J150" s="7">
        <f t="shared" si="5"/>
        <v>116.86424180327914</v>
      </c>
      <c r="L150">
        <v>138</v>
      </c>
    </row>
    <row r="151" spans="1:12" x14ac:dyDescent="0.3">
      <c r="A151" s="68" t="s">
        <v>145</v>
      </c>
      <c r="B151" s="32"/>
      <c r="C151" s="10"/>
      <c r="D151" s="32">
        <v>936.83</v>
      </c>
      <c r="E151" s="32">
        <v>941.28</v>
      </c>
      <c r="F151" s="5">
        <f t="shared" si="4"/>
        <v>4.4499999999999318</v>
      </c>
      <c r="G151" s="33"/>
      <c r="H151" s="5"/>
      <c r="I151" s="5"/>
      <c r="J151" s="7">
        <f t="shared" si="5"/>
        <v>16.983862704917772</v>
      </c>
      <c r="L151" t="s">
        <v>345</v>
      </c>
    </row>
    <row r="152" spans="1:12" x14ac:dyDescent="0.3">
      <c r="A152" s="158" t="s">
        <v>331</v>
      </c>
      <c r="B152" s="159"/>
      <c r="C152" s="10"/>
      <c r="D152" s="32">
        <v>101.73</v>
      </c>
      <c r="E152" s="32">
        <v>106.86</v>
      </c>
      <c r="F152" s="5">
        <f t="shared" si="4"/>
        <v>5.1299999999999955</v>
      </c>
      <c r="G152" s="33"/>
      <c r="H152" s="5"/>
      <c r="I152" s="5"/>
      <c r="J152" s="7">
        <f t="shared" si="5"/>
        <v>19.579149590163915</v>
      </c>
    </row>
    <row r="153" spans="1:12" x14ac:dyDescent="0.3">
      <c r="A153" s="17"/>
      <c r="B153" s="139" t="s">
        <v>5</v>
      </c>
      <c r="C153" s="36"/>
      <c r="D153" s="32"/>
      <c r="E153" s="32"/>
      <c r="F153" s="144"/>
      <c r="G153" s="70"/>
      <c r="H153" s="70"/>
      <c r="I153" s="70"/>
      <c r="J153" s="7">
        <f>SUM(J14:J152)</f>
        <v>2463.6889544301325</v>
      </c>
      <c r="K153" s="56">
        <f>SUM(J83:J151)</f>
        <v>1740.3688524590154</v>
      </c>
      <c r="L153">
        <v>1862</v>
      </c>
    </row>
    <row r="154" spans="1:12" x14ac:dyDescent="0.3">
      <c r="A154" s="71"/>
      <c r="B154" s="136"/>
      <c r="D154" s="136"/>
      <c r="E154" s="136"/>
      <c r="F154" s="58"/>
      <c r="G154" s="72"/>
      <c r="H154" s="72"/>
      <c r="I154" s="72"/>
      <c r="J154" s="91">
        <f>SUM(J14:J151)</f>
        <v>2444.1098048399685</v>
      </c>
      <c r="K154" s="91">
        <f>SUM(K14:K153)</f>
        <v>2444.1098048399681</v>
      </c>
      <c r="L154">
        <v>2544</v>
      </c>
    </row>
    <row r="155" spans="1:12" x14ac:dyDescent="0.3">
      <c r="A155" s="73"/>
      <c r="B155" s="74"/>
      <c r="C155" s="74"/>
      <c r="D155" s="74"/>
      <c r="E155" s="74"/>
      <c r="F155" s="74"/>
      <c r="G155" s="74"/>
      <c r="H155" s="74"/>
      <c r="I155" s="74"/>
      <c r="J155" s="74"/>
    </row>
    <row r="156" spans="1:12" x14ac:dyDescent="0.3">
      <c r="A156" s="73" t="s">
        <v>7</v>
      </c>
    </row>
    <row r="157" spans="1:12" x14ac:dyDescent="0.3">
      <c r="A157" s="73" t="s">
        <v>84</v>
      </c>
      <c r="G157" s="74" t="s">
        <v>348</v>
      </c>
    </row>
  </sheetData>
  <mergeCells count="22">
    <mergeCell ref="F7:G7"/>
    <mergeCell ref="B13:C13"/>
    <mergeCell ref="G14:G20"/>
    <mergeCell ref="B18:C18"/>
    <mergeCell ref="D18:D21"/>
    <mergeCell ref="E18:E21"/>
    <mergeCell ref="F18:F21"/>
    <mergeCell ref="B19:C19"/>
    <mergeCell ref="B20:C20"/>
    <mergeCell ref="B21:C21"/>
    <mergeCell ref="I27:I31"/>
    <mergeCell ref="B22:C22"/>
    <mergeCell ref="B23:C23"/>
    <mergeCell ref="B24:C24"/>
    <mergeCell ref="B25:C25"/>
    <mergeCell ref="B26:C26"/>
    <mergeCell ref="B27:C31"/>
    <mergeCell ref="D27:D31"/>
    <mergeCell ref="E27:E31"/>
    <mergeCell ref="F27:F31"/>
    <mergeCell ref="G27:G31"/>
    <mergeCell ref="H27:H31"/>
  </mergeCells>
  <pageMargins left="0.27559055118110237" right="0.39370078740157483" top="0.43307086614173229" bottom="0.74803149606299213" header="0.31496062992125984" footer="0.31496062992125984"/>
  <pageSetup paperSize="9" scale="80" orientation="portrait" horizontalDpi="0" verticalDpi="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7"/>
  <sheetViews>
    <sheetView topLeftCell="A147" workbookViewId="0">
      <selection activeCell="A158" sqref="A1:L158"/>
    </sheetView>
  </sheetViews>
  <sheetFormatPr baseColWidth="10" defaultRowHeight="14.4" x14ac:dyDescent="0.3"/>
  <cols>
    <col min="2" max="2" width="27" customWidth="1"/>
    <col min="3" max="3" width="7.109375" customWidth="1"/>
    <col min="4" max="4" width="12.44140625" customWidth="1"/>
    <col min="5" max="5" width="13.33203125" customWidth="1"/>
    <col min="9" max="9" width="0.88671875" customWidth="1"/>
  </cols>
  <sheetData>
    <row r="1" spans="1:10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317.89999999999998</v>
      </c>
      <c r="G2" s="10">
        <v>24</v>
      </c>
      <c r="H2" s="10">
        <f>+F2/G2</f>
        <v>13.245833333333332</v>
      </c>
    </row>
    <row r="3" spans="1:10" x14ac:dyDescent="0.3">
      <c r="D3" s="122" t="s">
        <v>192</v>
      </c>
      <c r="E3" s="122">
        <v>16498</v>
      </c>
      <c r="F3" s="155">
        <v>9.5</v>
      </c>
      <c r="G3" s="10">
        <v>2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 t="s">
        <v>322</v>
      </c>
      <c r="F4" s="10">
        <v>1871.8</v>
      </c>
      <c r="G4" s="10">
        <v>487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51" t="s">
        <v>220</v>
      </c>
      <c r="F5" s="122">
        <f>+F4+F3</f>
        <v>1881.3</v>
      </c>
      <c r="G5" s="122">
        <f>+G4+G3</f>
        <v>489</v>
      </c>
      <c r="H5" s="10">
        <f>+F5/G5</f>
        <v>3.8472392638036808</v>
      </c>
    </row>
    <row r="6" spans="1:10" x14ac:dyDescent="0.3">
      <c r="A6" s="15" t="s">
        <v>349</v>
      </c>
      <c r="B6" s="15"/>
      <c r="C6" s="15"/>
      <c r="D6" s="15"/>
      <c r="E6" s="15"/>
      <c r="F6" s="15">
        <f>+F2+F3+F4</f>
        <v>2199.1999999999998</v>
      </c>
      <c r="G6" s="15">
        <f>+G2+G3+G4</f>
        <v>513</v>
      </c>
      <c r="J6" s="138" t="s">
        <v>189</v>
      </c>
    </row>
    <row r="7" spans="1:10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13.245833333333332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3.8472392638036808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4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7" t="s">
        <v>212</v>
      </c>
      <c r="D14" s="97">
        <v>1.84</v>
      </c>
      <c r="E14" s="97">
        <v>1.84</v>
      </c>
      <c r="F14" s="98">
        <f>+E14-D14</f>
        <v>0</v>
      </c>
      <c r="G14" s="236">
        <f>+F18*H2</f>
        <v>30.597875000000027</v>
      </c>
      <c r="H14" s="98"/>
      <c r="I14" s="98"/>
      <c r="J14" s="99">
        <v>3</v>
      </c>
    </row>
    <row r="15" spans="1:10" ht="15.6" thickTop="1" thickBot="1" x14ac:dyDescent="0.35">
      <c r="A15" s="104" t="s">
        <v>9</v>
      </c>
      <c r="B15" s="146" t="s">
        <v>214</v>
      </c>
      <c r="C15" s="157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10</v>
      </c>
    </row>
    <row r="16" spans="1:10" ht="15.6" thickTop="1" thickBot="1" x14ac:dyDescent="0.35">
      <c r="A16" s="104" t="s">
        <v>13</v>
      </c>
      <c r="B16" s="146" t="s">
        <v>214</v>
      </c>
      <c r="C16" s="157" t="s">
        <v>212</v>
      </c>
      <c r="D16" s="100">
        <v>0.8</v>
      </c>
      <c r="E16" s="100">
        <v>0.8</v>
      </c>
      <c r="F16" s="98">
        <f>+E16-D16</f>
        <v>0</v>
      </c>
      <c r="G16" s="221"/>
      <c r="H16" s="99">
        <f>+F16*H$2</f>
        <v>0</v>
      </c>
      <c r="I16" s="101"/>
      <c r="J16" s="99">
        <v>10</v>
      </c>
    </row>
    <row r="17" spans="1:12" ht="15.6" thickTop="1" thickBot="1" x14ac:dyDescent="0.35">
      <c r="A17" s="104" t="s">
        <v>89</v>
      </c>
      <c r="B17" s="146" t="s">
        <v>215</v>
      </c>
      <c r="C17" s="157" t="s">
        <v>212</v>
      </c>
      <c r="D17" s="100">
        <v>14.07</v>
      </c>
      <c r="E17" s="100">
        <v>16.14</v>
      </c>
      <c r="F17" s="101">
        <f>+E17-D17</f>
        <v>2.0700000000000003</v>
      </c>
      <c r="G17" s="221"/>
      <c r="H17" s="99">
        <f>+F17*H$2</f>
        <v>27.418875</v>
      </c>
      <c r="I17" s="101"/>
      <c r="J17" s="99">
        <v>31</v>
      </c>
      <c r="L17">
        <v>33</v>
      </c>
    </row>
    <row r="18" spans="1:12" ht="15.6" thickTop="1" thickBot="1" x14ac:dyDescent="0.35">
      <c r="A18" s="103" t="s">
        <v>86</v>
      </c>
      <c r="B18" s="209" t="s">
        <v>212</v>
      </c>
      <c r="C18" s="210"/>
      <c r="D18" s="220">
        <v>310.44</v>
      </c>
      <c r="E18" s="220">
        <v>312.75</v>
      </c>
      <c r="F18" s="220">
        <f>+E18-D18</f>
        <v>2.3100000000000023</v>
      </c>
      <c r="G18" s="221"/>
      <c r="H18" s="102"/>
      <c r="I18" s="102"/>
      <c r="J18" s="99">
        <v>10</v>
      </c>
    </row>
    <row r="19" spans="1:12" ht="15.6" thickTop="1" thickBot="1" x14ac:dyDescent="0.35">
      <c r="A19" s="104" t="s">
        <v>11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10</v>
      </c>
    </row>
    <row r="20" spans="1:12" ht="15.6" thickTop="1" thickBot="1" x14ac:dyDescent="0.35">
      <c r="A20" s="104" t="s">
        <v>12</v>
      </c>
      <c r="B20" s="202" t="s">
        <v>212</v>
      </c>
      <c r="C20" s="203"/>
      <c r="D20" s="221"/>
      <c r="E20" s="221"/>
      <c r="F20" s="221"/>
      <c r="G20" s="221"/>
      <c r="H20" s="102"/>
      <c r="I20" s="102"/>
      <c r="J20" s="99">
        <v>10</v>
      </c>
    </row>
    <row r="21" spans="1:12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3</v>
      </c>
    </row>
    <row r="22" spans="1:12" ht="15.6" thickTop="1" thickBot="1" x14ac:dyDescent="0.35">
      <c r="A22" s="92" t="s">
        <v>87</v>
      </c>
      <c r="B22" s="204" t="s">
        <v>210</v>
      </c>
      <c r="C22" s="205"/>
      <c r="D22" s="94">
        <v>39.96</v>
      </c>
      <c r="E22" s="94">
        <v>40.1</v>
      </c>
      <c r="F22" s="98">
        <f t="shared" ref="F22:F27" si="0">+E22-D22</f>
        <v>0.14000000000000057</v>
      </c>
      <c r="G22" s="95">
        <f>+F22*H2</f>
        <v>1.8544166666666739</v>
      </c>
      <c r="H22" s="95"/>
      <c r="I22" s="95"/>
      <c r="J22" s="99">
        <v>4</v>
      </c>
    </row>
    <row r="23" spans="1:12" ht="15.6" thickTop="1" thickBot="1" x14ac:dyDescent="0.35">
      <c r="A23" s="92" t="s">
        <v>88</v>
      </c>
      <c r="B23" s="206" t="s">
        <v>210</v>
      </c>
      <c r="C23" s="207"/>
      <c r="D23" s="94">
        <v>86.22</v>
      </c>
      <c r="E23" s="94">
        <v>86.87</v>
      </c>
      <c r="F23" s="98">
        <f t="shared" si="0"/>
        <v>0.65000000000000568</v>
      </c>
      <c r="G23" s="95">
        <f>+F23*H2</f>
        <v>8.6097916666667409</v>
      </c>
      <c r="H23" s="95"/>
      <c r="I23" s="95"/>
      <c r="J23" s="99">
        <v>9</v>
      </c>
    </row>
    <row r="24" spans="1:12" ht="15.6" thickTop="1" thickBot="1" x14ac:dyDescent="0.35">
      <c r="A24" s="93" t="s">
        <v>10</v>
      </c>
      <c r="B24" s="206" t="s">
        <v>210</v>
      </c>
      <c r="C24" s="207"/>
      <c r="D24" s="94">
        <v>35.24</v>
      </c>
      <c r="E24" s="94">
        <v>36.39</v>
      </c>
      <c r="F24" s="98">
        <f t="shared" si="0"/>
        <v>1.1499999999999986</v>
      </c>
      <c r="G24" s="95">
        <f>+F24*H2</f>
        <v>15.232708333333314</v>
      </c>
      <c r="H24" s="95"/>
      <c r="I24" s="95"/>
      <c r="J24" s="99">
        <v>15</v>
      </c>
    </row>
    <row r="25" spans="1:12" ht="15.6" thickTop="1" thickBot="1" x14ac:dyDescent="0.35">
      <c r="A25" s="93" t="s">
        <v>149</v>
      </c>
      <c r="B25" s="206" t="s">
        <v>210</v>
      </c>
      <c r="C25" s="207"/>
      <c r="D25" s="94">
        <v>181.64</v>
      </c>
      <c r="E25" s="94">
        <v>185.48</v>
      </c>
      <c r="F25" s="98">
        <f t="shared" si="0"/>
        <v>3.8400000000000034</v>
      </c>
      <c r="G25" s="95">
        <f>+F25*H2</f>
        <v>50.86400000000004</v>
      </c>
      <c r="H25" s="95"/>
      <c r="I25" s="95"/>
      <c r="J25" s="99">
        <v>51</v>
      </c>
      <c r="L25">
        <v>58</v>
      </c>
    </row>
    <row r="26" spans="1:12" ht="15.6" thickTop="1" thickBot="1" x14ac:dyDescent="0.35">
      <c r="A26" s="93" t="s">
        <v>16</v>
      </c>
      <c r="B26" s="206" t="s">
        <v>210</v>
      </c>
      <c r="C26" s="207"/>
      <c r="D26" s="96">
        <v>70.569999999999993</v>
      </c>
      <c r="E26" s="96">
        <v>70.569999999999993</v>
      </c>
      <c r="F26" s="98">
        <f t="shared" si="0"/>
        <v>0</v>
      </c>
      <c r="G26" s="95">
        <f>+F26*H2</f>
        <v>0</v>
      </c>
      <c r="H26" s="96"/>
      <c r="I26" s="96"/>
      <c r="J26" s="99">
        <v>3</v>
      </c>
    </row>
    <row r="27" spans="1:12" ht="15.6" thickTop="1" thickBot="1" x14ac:dyDescent="0.35">
      <c r="A27" s="67" t="s">
        <v>90</v>
      </c>
      <c r="B27" s="230" t="s">
        <v>211</v>
      </c>
      <c r="C27" s="231"/>
      <c r="D27" s="227">
        <v>298.79000000000002</v>
      </c>
      <c r="E27" s="227">
        <v>301.64999999999998</v>
      </c>
      <c r="F27" s="220">
        <f t="shared" si="0"/>
        <v>2.8599999999999568</v>
      </c>
      <c r="G27" s="223">
        <f>+F27*H2</f>
        <v>37.883083333332756</v>
      </c>
      <c r="H27" s="223"/>
      <c r="I27" s="223"/>
      <c r="J27" s="99">
        <v>10</v>
      </c>
    </row>
    <row r="28" spans="1:12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10</v>
      </c>
    </row>
    <row r="29" spans="1:12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10</v>
      </c>
    </row>
    <row r="30" spans="1:12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10</v>
      </c>
    </row>
    <row r="31" spans="1:12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3</v>
      </c>
    </row>
    <row r="32" spans="1:12" ht="15.6" thickTop="1" thickBot="1" x14ac:dyDescent="0.35">
      <c r="A32" s="66" t="s">
        <v>92</v>
      </c>
      <c r="B32" s="6"/>
      <c r="C32" s="6"/>
      <c r="D32" s="6">
        <v>129.80000000000001</v>
      </c>
      <c r="E32" s="6">
        <v>132.6</v>
      </c>
      <c r="F32" s="5">
        <f>+E32-D32</f>
        <v>2.7999999999999829</v>
      </c>
      <c r="G32" s="5"/>
      <c r="H32" s="5"/>
      <c r="I32" s="5"/>
      <c r="J32" s="99">
        <f t="shared" ref="J32:J82" si="1">+F32*H$2</f>
        <v>37.088333333333104</v>
      </c>
      <c r="L32">
        <v>69</v>
      </c>
    </row>
    <row r="33" spans="1:12" ht="15.6" thickTop="1" thickBot="1" x14ac:dyDescent="0.35">
      <c r="A33" s="66" t="s">
        <v>93</v>
      </c>
      <c r="B33" s="6"/>
      <c r="C33" s="6"/>
      <c r="D33" s="6">
        <v>51.17</v>
      </c>
      <c r="E33" s="6">
        <v>51.65</v>
      </c>
      <c r="F33" s="5">
        <f t="shared" ref="F33:F96" si="2">+E33-D33</f>
        <v>0.47999999999999687</v>
      </c>
      <c r="G33" s="5"/>
      <c r="H33" s="5"/>
      <c r="I33" s="5"/>
      <c r="J33" s="99">
        <f t="shared" si="1"/>
        <v>6.3579999999999579</v>
      </c>
    </row>
    <row r="34" spans="1:12" ht="15.6" thickTop="1" thickBot="1" x14ac:dyDescent="0.35">
      <c r="A34" s="66" t="s">
        <v>94</v>
      </c>
      <c r="B34" s="32"/>
      <c r="C34" s="5"/>
      <c r="D34" s="32">
        <v>62.05</v>
      </c>
      <c r="E34" s="32">
        <v>62.05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2" ht="15.6" thickTop="1" thickBot="1" x14ac:dyDescent="0.35">
      <c r="A35" s="66" t="s">
        <v>95</v>
      </c>
      <c r="B35" s="32"/>
      <c r="C35" s="6"/>
      <c r="D35" s="32">
        <v>47.66</v>
      </c>
      <c r="E35" s="32">
        <v>48.51</v>
      </c>
      <c r="F35" s="5">
        <f t="shared" si="2"/>
        <v>0.85000000000000142</v>
      </c>
      <c r="G35" s="5"/>
      <c r="H35" s="5"/>
      <c r="I35" s="5"/>
      <c r="J35" s="99">
        <f t="shared" si="1"/>
        <v>11.25895833333335</v>
      </c>
    </row>
    <row r="36" spans="1:12" ht="15.6" thickTop="1" thickBot="1" x14ac:dyDescent="0.35">
      <c r="A36" s="66" t="s">
        <v>96</v>
      </c>
      <c r="B36" s="32"/>
      <c r="C36" s="6"/>
      <c r="D36" s="32">
        <v>11.79</v>
      </c>
      <c r="E36" s="32">
        <v>11.83</v>
      </c>
      <c r="F36" s="5">
        <f t="shared" si="2"/>
        <v>4.0000000000000924E-2</v>
      </c>
      <c r="G36" s="5"/>
      <c r="H36" s="5"/>
      <c r="I36" s="5"/>
      <c r="J36" s="99">
        <f t="shared" si="1"/>
        <v>0.52983333333334548</v>
      </c>
    </row>
    <row r="37" spans="1:12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2" ht="15.6" thickTop="1" thickBot="1" x14ac:dyDescent="0.35">
      <c r="A38" s="66" t="s">
        <v>98</v>
      </c>
      <c r="B38" s="32"/>
      <c r="C38" s="6"/>
      <c r="D38" s="32">
        <v>39.11</v>
      </c>
      <c r="E38" s="32">
        <v>39.46</v>
      </c>
      <c r="F38" s="5">
        <f t="shared" si="2"/>
        <v>0.35000000000000142</v>
      </c>
      <c r="G38" s="5"/>
      <c r="H38" s="5"/>
      <c r="I38" s="5"/>
      <c r="J38" s="99">
        <f t="shared" si="1"/>
        <v>4.636041666666685</v>
      </c>
    </row>
    <row r="39" spans="1:12" ht="15.6" thickTop="1" thickBot="1" x14ac:dyDescent="0.35">
      <c r="A39" s="66" t="s">
        <v>99</v>
      </c>
      <c r="B39" s="32"/>
      <c r="C39" s="6"/>
      <c r="D39" s="32">
        <v>54.05</v>
      </c>
      <c r="E39" s="32">
        <v>54.15</v>
      </c>
      <c r="F39" s="5">
        <f t="shared" si="2"/>
        <v>0.10000000000000142</v>
      </c>
      <c r="G39" s="5"/>
      <c r="H39" s="5"/>
      <c r="I39" s="5"/>
      <c r="J39" s="99">
        <f t="shared" si="1"/>
        <v>1.3245833333333521</v>
      </c>
    </row>
    <row r="40" spans="1:12" ht="15.6" thickTop="1" thickBot="1" x14ac:dyDescent="0.35">
      <c r="A40" s="66" t="s">
        <v>100</v>
      </c>
      <c r="B40" s="32"/>
      <c r="C40" s="6"/>
      <c r="D40" s="32">
        <v>15.55</v>
      </c>
      <c r="E40" s="32">
        <v>15.55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2" ht="15.6" thickTop="1" thickBot="1" x14ac:dyDescent="0.35">
      <c r="A41" s="66" t="s">
        <v>101</v>
      </c>
      <c r="B41" s="32"/>
      <c r="C41" s="6"/>
      <c r="D41" s="32">
        <v>20.57</v>
      </c>
      <c r="E41" s="32">
        <v>21.78</v>
      </c>
      <c r="F41" s="5">
        <f t="shared" si="2"/>
        <v>1.2100000000000009</v>
      </c>
      <c r="G41" s="5"/>
      <c r="H41" s="5"/>
      <c r="I41" s="5"/>
      <c r="J41" s="99">
        <f t="shared" si="1"/>
        <v>16.027458333333342</v>
      </c>
    </row>
    <row r="42" spans="1:12" ht="15.6" thickTop="1" thickBot="1" x14ac:dyDescent="0.35">
      <c r="A42" s="66" t="s">
        <v>102</v>
      </c>
      <c r="B42" s="32"/>
      <c r="C42" s="6"/>
      <c r="D42" s="32">
        <v>6.08</v>
      </c>
      <c r="E42" s="32">
        <v>6.12</v>
      </c>
      <c r="F42" s="5">
        <f t="shared" si="2"/>
        <v>4.0000000000000036E-2</v>
      </c>
      <c r="G42" s="5"/>
      <c r="H42" s="5"/>
      <c r="I42" s="5"/>
      <c r="J42" s="99">
        <f t="shared" si="1"/>
        <v>0.52983333333333371</v>
      </c>
    </row>
    <row r="43" spans="1:12" ht="15.6" thickTop="1" thickBot="1" x14ac:dyDescent="0.35">
      <c r="A43" s="66" t="s">
        <v>103</v>
      </c>
      <c r="B43" s="32"/>
      <c r="C43" s="6"/>
      <c r="D43" s="32">
        <v>38.869999999999997</v>
      </c>
      <c r="E43" s="32">
        <v>38.869999999999997</v>
      </c>
      <c r="F43" s="5">
        <f t="shared" si="2"/>
        <v>0</v>
      </c>
      <c r="G43" s="5"/>
      <c r="H43" s="5"/>
      <c r="I43" s="5"/>
      <c r="J43" s="99">
        <f t="shared" si="1"/>
        <v>0</v>
      </c>
    </row>
    <row r="44" spans="1:12" ht="15.6" thickTop="1" thickBot="1" x14ac:dyDescent="0.35">
      <c r="A44" s="66" t="s">
        <v>104</v>
      </c>
      <c r="B44" s="32"/>
      <c r="C44" s="10"/>
      <c r="D44" s="32">
        <v>61.42</v>
      </c>
      <c r="E44" s="32">
        <v>61.42</v>
      </c>
      <c r="F44" s="5">
        <f t="shared" si="2"/>
        <v>0</v>
      </c>
      <c r="G44" s="5"/>
      <c r="H44" s="5"/>
      <c r="I44" s="5"/>
      <c r="J44" s="99">
        <f t="shared" si="1"/>
        <v>0</v>
      </c>
    </row>
    <row r="45" spans="1:12" ht="15.6" thickTop="1" thickBot="1" x14ac:dyDescent="0.35">
      <c r="A45" s="66" t="s">
        <v>105</v>
      </c>
      <c r="B45" s="32"/>
      <c r="C45" s="10"/>
      <c r="D45" s="32">
        <v>205.59</v>
      </c>
      <c r="E45" s="32">
        <v>208.96</v>
      </c>
      <c r="F45" s="5">
        <f>+E45-D45</f>
        <v>3.3700000000000045</v>
      </c>
      <c r="G45" s="5"/>
      <c r="H45" s="5"/>
      <c r="I45" s="5"/>
      <c r="J45" s="99">
        <f t="shared" si="1"/>
        <v>44.638458333333389</v>
      </c>
    </row>
    <row r="46" spans="1:12" ht="15.6" thickTop="1" thickBot="1" x14ac:dyDescent="0.35">
      <c r="A46" s="66" t="s">
        <v>106</v>
      </c>
      <c r="B46" s="32"/>
      <c r="C46" s="10"/>
      <c r="D46" s="32">
        <v>106.23</v>
      </c>
      <c r="E46" s="32">
        <v>106.48</v>
      </c>
      <c r="F46" s="5">
        <f t="shared" si="2"/>
        <v>0.25</v>
      </c>
      <c r="G46" s="5"/>
      <c r="H46" s="5"/>
      <c r="I46" s="5"/>
      <c r="J46" s="99">
        <f t="shared" si="1"/>
        <v>3.3114583333333329</v>
      </c>
    </row>
    <row r="47" spans="1:12" ht="15.6" thickTop="1" thickBot="1" x14ac:dyDescent="0.35">
      <c r="A47" s="66" t="s">
        <v>18</v>
      </c>
      <c r="B47" s="32"/>
      <c r="C47" s="10"/>
      <c r="D47" s="32">
        <v>3.24</v>
      </c>
      <c r="E47" s="32">
        <v>3.24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2" ht="15.6" thickTop="1" thickBot="1" x14ac:dyDescent="0.35">
      <c r="A48" s="66" t="s">
        <v>19</v>
      </c>
      <c r="B48" s="32"/>
      <c r="C48" s="10"/>
      <c r="D48" s="32">
        <v>101.32</v>
      </c>
      <c r="E48" s="32">
        <v>101.41</v>
      </c>
      <c r="F48" s="5">
        <f t="shared" si="2"/>
        <v>9.0000000000003411E-2</v>
      </c>
      <c r="G48" s="5"/>
      <c r="H48" s="5"/>
      <c r="I48" s="5"/>
      <c r="J48" s="99">
        <f t="shared" si="1"/>
        <v>1.192125000000045</v>
      </c>
      <c r="L48" t="s">
        <v>346</v>
      </c>
    </row>
    <row r="49" spans="1:12" ht="15.6" thickTop="1" thickBot="1" x14ac:dyDescent="0.35">
      <c r="A49" s="66" t="s">
        <v>107</v>
      </c>
      <c r="B49" s="32"/>
      <c r="C49" s="10"/>
      <c r="D49" s="32">
        <v>135.96</v>
      </c>
      <c r="E49" s="32">
        <v>137.04</v>
      </c>
      <c r="F49" s="5">
        <f t="shared" si="2"/>
        <v>1.0799999999999841</v>
      </c>
      <c r="G49" s="5"/>
      <c r="H49" s="5"/>
      <c r="I49" s="5"/>
      <c r="J49" s="99">
        <f t="shared" si="1"/>
        <v>14.305499999999787</v>
      </c>
    </row>
    <row r="50" spans="1:12" ht="15.6" thickTop="1" thickBot="1" x14ac:dyDescent="0.35">
      <c r="A50" s="66" t="s">
        <v>108</v>
      </c>
      <c r="B50" s="32"/>
      <c r="C50" s="10"/>
      <c r="D50" s="32">
        <v>21.84</v>
      </c>
      <c r="E50" s="32">
        <v>21.96</v>
      </c>
      <c r="F50" s="5">
        <f t="shared" si="2"/>
        <v>0.12000000000000099</v>
      </c>
      <c r="G50" s="5"/>
      <c r="H50" s="5"/>
      <c r="I50" s="5"/>
      <c r="J50" s="99">
        <f t="shared" si="1"/>
        <v>1.589500000000013</v>
      </c>
      <c r="L50">
        <v>7</v>
      </c>
    </row>
    <row r="51" spans="1:12" ht="15.6" thickTop="1" thickBot="1" x14ac:dyDescent="0.35">
      <c r="A51" s="66" t="s">
        <v>20</v>
      </c>
      <c r="B51" s="32"/>
      <c r="C51" s="10"/>
      <c r="D51" s="32">
        <v>87.67</v>
      </c>
      <c r="E51" s="32">
        <v>88.39</v>
      </c>
      <c r="F51" s="5">
        <f t="shared" si="2"/>
        <v>0.71999999999999886</v>
      </c>
      <c r="G51" s="5"/>
      <c r="H51" s="5"/>
      <c r="I51" s="5"/>
      <c r="J51" s="99">
        <f t="shared" si="1"/>
        <v>9.536999999999983</v>
      </c>
    </row>
    <row r="52" spans="1:12" ht="15.6" thickTop="1" thickBot="1" x14ac:dyDescent="0.35">
      <c r="A52" s="66" t="s">
        <v>21</v>
      </c>
      <c r="B52" s="32"/>
      <c r="C52" s="10"/>
      <c r="D52" s="32">
        <v>23.7</v>
      </c>
      <c r="E52" s="32">
        <v>23.97</v>
      </c>
      <c r="F52" s="5">
        <f t="shared" si="2"/>
        <v>0.26999999999999957</v>
      </c>
      <c r="G52" s="5"/>
      <c r="H52" s="5"/>
      <c r="I52" s="5"/>
      <c r="J52" s="99">
        <f t="shared" si="1"/>
        <v>3.5763749999999939</v>
      </c>
    </row>
    <row r="53" spans="1:12" ht="15.6" thickTop="1" thickBot="1" x14ac:dyDescent="0.35">
      <c r="A53" s="66" t="s">
        <v>22</v>
      </c>
      <c r="B53" s="32"/>
      <c r="C53" s="10"/>
      <c r="D53" s="32">
        <v>132.25</v>
      </c>
      <c r="E53" s="32">
        <v>133.16</v>
      </c>
      <c r="F53" s="5">
        <f t="shared" si="2"/>
        <v>0.90999999999999659</v>
      </c>
      <c r="G53" s="5"/>
      <c r="H53" s="5"/>
      <c r="I53" s="5"/>
      <c r="J53" s="99">
        <f t="shared" si="1"/>
        <v>12.053708333333287</v>
      </c>
    </row>
    <row r="54" spans="1:12" ht="15.6" thickTop="1" thickBot="1" x14ac:dyDescent="0.35">
      <c r="A54" s="66" t="s">
        <v>23</v>
      </c>
      <c r="B54" s="32"/>
      <c r="C54" s="10"/>
      <c r="D54" s="32">
        <v>31.44</v>
      </c>
      <c r="E54" s="32">
        <v>31.62</v>
      </c>
      <c r="F54" s="5">
        <f t="shared" si="2"/>
        <v>0.17999999999999972</v>
      </c>
      <c r="G54" s="5"/>
      <c r="H54" s="5"/>
      <c r="I54" s="5"/>
      <c r="J54" s="99">
        <f t="shared" si="1"/>
        <v>2.3842499999999958</v>
      </c>
    </row>
    <row r="55" spans="1:12" ht="15.6" thickTop="1" thickBot="1" x14ac:dyDescent="0.35">
      <c r="A55" s="66" t="s">
        <v>24</v>
      </c>
      <c r="B55" s="32"/>
      <c r="C55" s="10"/>
      <c r="D55" s="32">
        <v>31.54</v>
      </c>
      <c r="E55" s="32">
        <v>31.83</v>
      </c>
      <c r="F55" s="5">
        <f t="shared" si="2"/>
        <v>0.28999999999999915</v>
      </c>
      <c r="G55" s="5"/>
      <c r="H55" s="5"/>
      <c r="I55" s="5"/>
      <c r="J55" s="99">
        <f t="shared" si="1"/>
        <v>3.8412916666666548</v>
      </c>
    </row>
    <row r="56" spans="1:12" ht="15.6" thickTop="1" thickBot="1" x14ac:dyDescent="0.35">
      <c r="A56" s="66" t="s">
        <v>25</v>
      </c>
      <c r="B56" s="32"/>
      <c r="C56" s="10"/>
      <c r="D56" s="32">
        <v>28.29</v>
      </c>
      <c r="E56" s="32">
        <v>29.21</v>
      </c>
      <c r="F56" s="5">
        <f t="shared" si="2"/>
        <v>0.92000000000000171</v>
      </c>
      <c r="G56" s="5"/>
      <c r="H56" s="5"/>
      <c r="I56" s="5"/>
      <c r="J56" s="99">
        <f t="shared" si="1"/>
        <v>12.186166666666688</v>
      </c>
    </row>
    <row r="57" spans="1:12" ht="15.6" thickTop="1" thickBot="1" x14ac:dyDescent="0.35">
      <c r="A57" s="66" t="s">
        <v>26</v>
      </c>
      <c r="B57" s="32"/>
      <c r="C57" s="10"/>
      <c r="D57" s="32">
        <v>55.53</v>
      </c>
      <c r="E57" s="32">
        <v>56.75</v>
      </c>
      <c r="F57" s="5">
        <f t="shared" si="2"/>
        <v>1.2199999999999989</v>
      </c>
      <c r="G57" s="5"/>
      <c r="H57" s="5"/>
      <c r="I57" s="5"/>
      <c r="J57" s="99">
        <f t="shared" si="1"/>
        <v>16.15991666666665</v>
      </c>
    </row>
    <row r="58" spans="1:12" ht="15.6" thickTop="1" thickBot="1" x14ac:dyDescent="0.35">
      <c r="A58" s="66" t="s">
        <v>27</v>
      </c>
      <c r="B58" s="32"/>
      <c r="C58" s="10"/>
      <c r="D58" s="32">
        <v>66.239999999999995</v>
      </c>
      <c r="E58" s="32">
        <v>68.14</v>
      </c>
      <c r="F58" s="5">
        <f t="shared" si="2"/>
        <v>1.9000000000000057</v>
      </c>
      <c r="G58" s="5"/>
      <c r="H58" s="5"/>
      <c r="I58" s="5"/>
      <c r="J58" s="99">
        <f t="shared" si="1"/>
        <v>25.167083333333405</v>
      </c>
    </row>
    <row r="59" spans="1:12" ht="15.6" thickTop="1" thickBot="1" x14ac:dyDescent="0.35">
      <c r="A59" s="66" t="s">
        <v>109</v>
      </c>
      <c r="B59" s="32"/>
      <c r="C59" s="10"/>
      <c r="D59" s="32">
        <v>1.98</v>
      </c>
      <c r="E59" s="32">
        <v>2.0499999999999998</v>
      </c>
      <c r="F59" s="5">
        <f t="shared" si="2"/>
        <v>6.999999999999984E-2</v>
      </c>
      <c r="G59" s="5"/>
      <c r="H59" s="5"/>
      <c r="I59" s="5"/>
      <c r="J59" s="99">
        <f t="shared" si="1"/>
        <v>0.92720833333333108</v>
      </c>
    </row>
    <row r="60" spans="1:12" ht="15.6" thickTop="1" thickBot="1" x14ac:dyDescent="0.35">
      <c r="A60" s="66" t="s">
        <v>28</v>
      </c>
      <c r="B60" s="32"/>
      <c r="C60" s="10"/>
      <c r="D60" s="32">
        <v>16.940000000000001</v>
      </c>
      <c r="E60" s="32">
        <v>16.97</v>
      </c>
      <c r="F60" s="5">
        <f t="shared" si="2"/>
        <v>2.9999999999997584E-2</v>
      </c>
      <c r="G60" s="5"/>
      <c r="H60" s="5"/>
      <c r="I60" s="5"/>
      <c r="J60" s="99">
        <f t="shared" si="1"/>
        <v>0.39737499999996795</v>
      </c>
    </row>
    <row r="61" spans="1:12" ht="15.6" thickTop="1" thickBot="1" x14ac:dyDescent="0.35">
      <c r="A61" s="66" t="s">
        <v>29</v>
      </c>
      <c r="B61" s="32"/>
      <c r="C61" s="10"/>
      <c r="D61" s="32">
        <v>55.02</v>
      </c>
      <c r="E61" s="32">
        <v>55.34</v>
      </c>
      <c r="F61" s="5">
        <f t="shared" si="2"/>
        <v>0.32000000000000028</v>
      </c>
      <c r="G61" s="5"/>
      <c r="H61" s="5"/>
      <c r="I61" s="5"/>
      <c r="J61" s="99">
        <f t="shared" si="1"/>
        <v>4.2386666666666697</v>
      </c>
    </row>
    <row r="62" spans="1:12" ht="15.6" thickTop="1" thickBot="1" x14ac:dyDescent="0.35">
      <c r="A62" s="66" t="s">
        <v>30</v>
      </c>
      <c r="B62" s="32"/>
      <c r="C62" s="10"/>
      <c r="D62" s="32">
        <v>1.1000000000000001</v>
      </c>
      <c r="E62" s="32">
        <v>1.1000000000000001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2" ht="15.6" thickTop="1" thickBot="1" x14ac:dyDescent="0.35">
      <c r="A63" s="66" t="s">
        <v>31</v>
      </c>
      <c r="B63" s="32"/>
      <c r="C63" s="10"/>
      <c r="D63" s="32">
        <v>86.86</v>
      </c>
      <c r="E63" s="32">
        <v>87.31</v>
      </c>
      <c r="F63" s="5">
        <f t="shared" si="2"/>
        <v>0.45000000000000284</v>
      </c>
      <c r="G63" s="5"/>
      <c r="H63" s="5"/>
      <c r="I63" s="5"/>
      <c r="J63" s="99">
        <f t="shared" si="1"/>
        <v>5.9606250000000367</v>
      </c>
    </row>
    <row r="64" spans="1:12" ht="15.6" thickTop="1" thickBot="1" x14ac:dyDescent="0.35">
      <c r="A64" s="66" t="s">
        <v>32</v>
      </c>
      <c r="B64" s="32"/>
      <c r="C64" s="10"/>
      <c r="D64" s="32">
        <v>61.14</v>
      </c>
      <c r="E64" s="32">
        <v>61.56</v>
      </c>
      <c r="F64" s="5">
        <f t="shared" si="2"/>
        <v>0.42000000000000171</v>
      </c>
      <c r="G64" s="5"/>
      <c r="H64" s="5"/>
      <c r="I64" s="5"/>
      <c r="J64" s="99">
        <f t="shared" si="1"/>
        <v>5.5632500000000222</v>
      </c>
    </row>
    <row r="65" spans="1:10" ht="15.6" thickTop="1" thickBot="1" x14ac:dyDescent="0.35">
      <c r="A65" s="66" t="s">
        <v>33</v>
      </c>
      <c r="B65" s="32"/>
      <c r="C65" s="10"/>
      <c r="D65" s="32">
        <v>39.799999999999997</v>
      </c>
      <c r="E65" s="32">
        <v>39.92</v>
      </c>
      <c r="F65" s="5">
        <f t="shared" si="2"/>
        <v>0.12000000000000455</v>
      </c>
      <c r="G65" s="5"/>
      <c r="H65" s="5"/>
      <c r="I65" s="5"/>
      <c r="J65" s="99">
        <f t="shared" si="1"/>
        <v>1.5895000000000601</v>
      </c>
    </row>
    <row r="66" spans="1:10" ht="15.6" thickTop="1" thickBot="1" x14ac:dyDescent="0.35">
      <c r="A66" s="66" t="s">
        <v>34</v>
      </c>
      <c r="B66" s="32"/>
      <c r="C66" s="10"/>
      <c r="D66" s="32">
        <v>44.42</v>
      </c>
      <c r="E66" s="32">
        <v>44.53</v>
      </c>
      <c r="F66" s="5">
        <f t="shared" si="2"/>
        <v>0.10999999999999943</v>
      </c>
      <c r="G66" s="5"/>
      <c r="H66" s="5"/>
      <c r="I66" s="5"/>
      <c r="J66" s="99">
        <f t="shared" si="1"/>
        <v>1.457041666666659</v>
      </c>
    </row>
    <row r="67" spans="1:10" ht="15.6" thickTop="1" thickBot="1" x14ac:dyDescent="0.35">
      <c r="A67" s="66" t="s">
        <v>110</v>
      </c>
      <c r="B67" s="32"/>
      <c r="C67" s="10"/>
      <c r="D67" s="32">
        <v>8.42</v>
      </c>
      <c r="E67" s="32">
        <v>8.4499999999999993</v>
      </c>
      <c r="F67" s="5">
        <f t="shared" si="2"/>
        <v>2.9999999999999361E-2</v>
      </c>
      <c r="G67" s="5"/>
      <c r="H67" s="5"/>
      <c r="I67" s="5"/>
      <c r="J67" s="99">
        <f t="shared" si="1"/>
        <v>0.39737499999999149</v>
      </c>
    </row>
    <row r="68" spans="1:10" ht="15.6" thickTop="1" thickBot="1" x14ac:dyDescent="0.35">
      <c r="A68" s="66" t="s">
        <v>35</v>
      </c>
      <c r="B68" s="32"/>
      <c r="C68" s="10"/>
      <c r="D68" s="32">
        <v>82.84</v>
      </c>
      <c r="E68" s="32">
        <v>83.48</v>
      </c>
      <c r="F68" s="5">
        <f t="shared" si="2"/>
        <v>0.64000000000000057</v>
      </c>
      <c r="G68" s="5"/>
      <c r="H68" s="5"/>
      <c r="I68" s="5"/>
      <c r="J68" s="99">
        <f t="shared" si="1"/>
        <v>8.4773333333333394</v>
      </c>
    </row>
    <row r="69" spans="1:10" ht="15.6" thickTop="1" thickBot="1" x14ac:dyDescent="0.35">
      <c r="A69" s="66" t="s">
        <v>111</v>
      </c>
      <c r="B69" s="32"/>
      <c r="C69" s="10"/>
      <c r="D69" s="32">
        <v>5.48</v>
      </c>
      <c r="E69" s="32">
        <v>5.56</v>
      </c>
      <c r="F69" s="5">
        <f t="shared" si="2"/>
        <v>7.9999999999999183E-2</v>
      </c>
      <c r="G69" s="5"/>
      <c r="H69" s="5"/>
      <c r="I69" s="5"/>
      <c r="J69" s="99">
        <f t="shared" si="1"/>
        <v>1.0596666666666557</v>
      </c>
    </row>
    <row r="70" spans="1:10" ht="15.6" thickTop="1" thickBot="1" x14ac:dyDescent="0.35">
      <c r="A70" s="66" t="s">
        <v>36</v>
      </c>
      <c r="B70" s="32"/>
      <c r="C70" s="10"/>
      <c r="D70" s="32">
        <v>93.77</v>
      </c>
      <c r="E70" s="32">
        <v>95.15</v>
      </c>
      <c r="F70" s="5">
        <f t="shared" si="2"/>
        <v>1.3800000000000097</v>
      </c>
      <c r="G70" s="5"/>
      <c r="H70" s="5"/>
      <c r="I70" s="5"/>
      <c r="J70" s="99">
        <f t="shared" si="1"/>
        <v>18.279250000000125</v>
      </c>
    </row>
    <row r="71" spans="1:10" ht="15.6" thickTop="1" thickBot="1" x14ac:dyDescent="0.35">
      <c r="A71" s="66" t="s">
        <v>37</v>
      </c>
      <c r="B71" s="32"/>
      <c r="C71" s="10"/>
      <c r="D71" s="32">
        <v>34.28</v>
      </c>
      <c r="E71" s="32">
        <v>35.1</v>
      </c>
      <c r="F71" s="5">
        <f t="shared" si="2"/>
        <v>0.82000000000000028</v>
      </c>
      <c r="G71" s="5"/>
      <c r="H71" s="5"/>
      <c r="I71" s="5"/>
      <c r="J71" s="99">
        <f t="shared" si="1"/>
        <v>10.861583333333336</v>
      </c>
    </row>
    <row r="72" spans="1:10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4.63</v>
      </c>
      <c r="E75" s="32">
        <v>5.0599999999999996</v>
      </c>
      <c r="F75" s="5">
        <f t="shared" si="2"/>
        <v>0.42999999999999972</v>
      </c>
      <c r="G75" s="5"/>
      <c r="H75" s="5"/>
      <c r="I75" s="5"/>
      <c r="J75" s="99">
        <f t="shared" si="1"/>
        <v>5.6957083333333287</v>
      </c>
    </row>
    <row r="76" spans="1:10" ht="15.6" thickTop="1" thickBot="1" x14ac:dyDescent="0.35">
      <c r="A76" s="66" t="s">
        <v>113</v>
      </c>
      <c r="B76" s="32"/>
      <c r="C76" s="10"/>
      <c r="D76" s="32">
        <v>37.17</v>
      </c>
      <c r="E76" s="32">
        <v>37.44</v>
      </c>
      <c r="F76" s="5">
        <f t="shared" si="2"/>
        <v>0.26999999999999602</v>
      </c>
      <c r="G76" s="5"/>
      <c r="H76" s="5"/>
      <c r="I76" s="5"/>
      <c r="J76" s="99">
        <f t="shared" si="1"/>
        <v>3.5763749999999468</v>
      </c>
    </row>
    <row r="77" spans="1:10" ht="15.6" thickTop="1" thickBot="1" x14ac:dyDescent="0.35">
      <c r="A77" s="66" t="s">
        <v>114</v>
      </c>
      <c r="B77" s="32"/>
      <c r="C77" s="10"/>
      <c r="D77" s="32">
        <v>10.98</v>
      </c>
      <c r="E77" s="32">
        <v>10.98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13.14</v>
      </c>
      <c r="E80" s="32">
        <v>13.16</v>
      </c>
      <c r="F80" s="5">
        <f t="shared" si="2"/>
        <v>1.9999999999999574E-2</v>
      </c>
      <c r="G80" s="5"/>
      <c r="H80" s="5"/>
      <c r="I80" s="5"/>
      <c r="J80" s="99">
        <f t="shared" si="1"/>
        <v>0.26491666666666097</v>
      </c>
    </row>
    <row r="81" spans="1:12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2" ht="15" thickTop="1" x14ac:dyDescent="0.3">
      <c r="A82" s="66" t="s">
        <v>117</v>
      </c>
      <c r="B82" s="32"/>
      <c r="C82" s="10"/>
      <c r="D82" s="32">
        <v>14.99</v>
      </c>
      <c r="E82" s="32">
        <v>15.13</v>
      </c>
      <c r="F82" s="5">
        <f t="shared" si="2"/>
        <v>0.14000000000000057</v>
      </c>
      <c r="G82" s="5"/>
      <c r="H82" s="5"/>
      <c r="I82" s="5"/>
      <c r="J82" s="99">
        <f t="shared" si="1"/>
        <v>1.8544166666666739</v>
      </c>
      <c r="K82" s="56">
        <f>+J14+J15+J16+J17+J18+J19+J20+J21+J22+J23+J24+J25+J26+J27+J28+J29+J30+J31+J32+J33+J34+J35+J36+J37+J38+J39+J40+J41+J42+J43+J44+J45+J46+J47+J48+J49+J50+J51+J52+J53+J54+J55+J56+J57+J58+J59+J60+J61+J62+J63+J64+J65+J66+J67+J68+J69+J70+J71+J72+J73+J74+J75+J76+J77+J78+J79+J80+J81+J82</f>
        <v>510.29616666666647</v>
      </c>
      <c r="L82">
        <v>317</v>
      </c>
    </row>
    <row r="83" spans="1:12" x14ac:dyDescent="0.3">
      <c r="A83" s="68" t="s">
        <v>43</v>
      </c>
      <c r="B83" s="32"/>
      <c r="C83" s="10"/>
      <c r="D83" s="32">
        <v>531.02</v>
      </c>
      <c r="E83" s="32">
        <v>538.22</v>
      </c>
      <c r="F83" s="5">
        <f t="shared" si="2"/>
        <v>7.2000000000000455</v>
      </c>
      <c r="G83" s="5"/>
      <c r="H83" s="5"/>
      <c r="I83" s="5"/>
      <c r="J83" s="7">
        <f>+F83*H$5</f>
        <v>27.700122699386675</v>
      </c>
      <c r="K83" t="s">
        <v>295</v>
      </c>
    </row>
    <row r="84" spans="1:12" x14ac:dyDescent="0.3">
      <c r="A84" s="68" t="s">
        <v>44</v>
      </c>
      <c r="B84" s="32"/>
      <c r="C84" s="10"/>
      <c r="D84" s="32">
        <v>496.97</v>
      </c>
      <c r="E84" s="32">
        <v>502.58</v>
      </c>
      <c r="F84" s="5">
        <f t="shared" si="2"/>
        <v>5.6099999999999568</v>
      </c>
      <c r="G84" s="33"/>
      <c r="H84" s="5"/>
      <c r="I84" s="5"/>
      <c r="J84" s="7">
        <f t="shared" ref="J84:J147" si="3">+F84*H$5</f>
        <v>21.583012269938482</v>
      </c>
    </row>
    <row r="85" spans="1:12" x14ac:dyDescent="0.3">
      <c r="A85" s="68" t="s">
        <v>118</v>
      </c>
      <c r="B85" s="32"/>
      <c r="C85" s="10"/>
      <c r="D85" s="32">
        <v>699.25</v>
      </c>
      <c r="E85" s="32">
        <v>705.02</v>
      </c>
      <c r="F85" s="5">
        <f t="shared" si="2"/>
        <v>5.7699999999999818</v>
      </c>
      <c r="G85" s="33"/>
      <c r="H85" s="5"/>
      <c r="I85" s="5"/>
      <c r="J85" s="7">
        <f t="shared" si="3"/>
        <v>22.198570552147167</v>
      </c>
    </row>
    <row r="86" spans="1:12" x14ac:dyDescent="0.3">
      <c r="A86" s="68" t="s">
        <v>119</v>
      </c>
      <c r="B86" s="32"/>
      <c r="C86" s="10"/>
      <c r="D86" s="32">
        <v>226.06</v>
      </c>
      <c r="E86" s="32">
        <v>236.09</v>
      </c>
      <c r="F86" s="5">
        <f t="shared" si="2"/>
        <v>10.030000000000001</v>
      </c>
      <c r="G86" s="33"/>
      <c r="H86" s="5"/>
      <c r="I86" s="5"/>
      <c r="J86" s="7">
        <f t="shared" si="3"/>
        <v>38.587809815950919</v>
      </c>
    </row>
    <row r="87" spans="1:12" x14ac:dyDescent="0.3">
      <c r="A87" s="68" t="s">
        <v>45</v>
      </c>
      <c r="B87" s="32"/>
      <c r="C87" s="10"/>
      <c r="D87" s="32">
        <v>345.54</v>
      </c>
      <c r="E87" s="32">
        <v>348.69</v>
      </c>
      <c r="F87" s="5">
        <f t="shared" si="2"/>
        <v>3.1499999999999773</v>
      </c>
      <c r="G87" s="33"/>
      <c r="H87" s="5"/>
      <c r="I87" s="5"/>
      <c r="J87" s="7">
        <f t="shared" si="3"/>
        <v>12.118803680981507</v>
      </c>
    </row>
    <row r="88" spans="1:12" x14ac:dyDescent="0.3">
      <c r="A88" s="68" t="s">
        <v>46</v>
      </c>
      <c r="B88" s="32"/>
      <c r="C88" s="10"/>
      <c r="D88" s="32">
        <v>559.14</v>
      </c>
      <c r="E88" s="32">
        <v>562.99</v>
      </c>
      <c r="F88" s="5">
        <f t="shared" si="2"/>
        <v>3.8500000000000227</v>
      </c>
      <c r="G88" s="33"/>
      <c r="H88" s="5"/>
      <c r="I88" s="5"/>
      <c r="J88" s="7">
        <f t="shared" si="3"/>
        <v>14.811871165644259</v>
      </c>
    </row>
    <row r="89" spans="1:12" x14ac:dyDescent="0.3">
      <c r="A89" s="68" t="s">
        <v>47</v>
      </c>
      <c r="B89" s="32"/>
      <c r="C89" s="10"/>
      <c r="D89" s="32">
        <v>285.58</v>
      </c>
      <c r="E89" s="32">
        <v>296.02</v>
      </c>
      <c r="F89" s="5">
        <f t="shared" si="2"/>
        <v>10.439999999999998</v>
      </c>
      <c r="G89" s="33"/>
      <c r="H89" s="5"/>
      <c r="I89" s="5"/>
      <c r="J89" s="7">
        <f t="shared" si="3"/>
        <v>40.165177914110416</v>
      </c>
    </row>
    <row r="90" spans="1:12" x14ac:dyDescent="0.3">
      <c r="A90" s="68" t="s">
        <v>48</v>
      </c>
      <c r="B90" s="32"/>
      <c r="C90" s="10"/>
      <c r="D90" s="32">
        <v>544.12</v>
      </c>
      <c r="E90" s="32">
        <v>549.27</v>
      </c>
      <c r="F90" s="5">
        <f t="shared" si="2"/>
        <v>5.1499999999999773</v>
      </c>
      <c r="G90" s="33"/>
      <c r="H90" s="5"/>
      <c r="I90" s="5"/>
      <c r="J90" s="7">
        <f t="shared" si="3"/>
        <v>19.81328220858887</v>
      </c>
    </row>
    <row r="91" spans="1:12" x14ac:dyDescent="0.3">
      <c r="A91" s="68" t="s">
        <v>49</v>
      </c>
      <c r="B91" s="32"/>
      <c r="C91" s="10"/>
      <c r="D91" s="32">
        <v>729.14</v>
      </c>
      <c r="E91" s="32">
        <v>737.11</v>
      </c>
      <c r="F91" s="5">
        <f t="shared" si="2"/>
        <v>7.9700000000000273</v>
      </c>
      <c r="G91" s="33"/>
      <c r="H91" s="5"/>
      <c r="I91" s="5"/>
      <c r="J91" s="7">
        <f t="shared" si="3"/>
        <v>30.662496932515442</v>
      </c>
    </row>
    <row r="92" spans="1:12" x14ac:dyDescent="0.3">
      <c r="A92" s="68" t="s">
        <v>50</v>
      </c>
      <c r="B92" s="32"/>
      <c r="C92" s="10"/>
      <c r="D92" s="32">
        <v>975.79</v>
      </c>
      <c r="E92" s="32">
        <v>978.01</v>
      </c>
      <c r="F92" s="5">
        <f t="shared" si="2"/>
        <v>2.2200000000000273</v>
      </c>
      <c r="G92" s="33"/>
      <c r="H92" s="5"/>
      <c r="I92" s="5"/>
      <c r="J92" s="7">
        <f t="shared" si="3"/>
        <v>8.5408711656442762</v>
      </c>
    </row>
    <row r="93" spans="1:12" x14ac:dyDescent="0.3">
      <c r="A93" s="68" t="s">
        <v>51</v>
      </c>
      <c r="B93" s="32"/>
      <c r="C93" s="10"/>
      <c r="D93" s="32">
        <v>390.87</v>
      </c>
      <c r="E93" s="32">
        <v>395.89</v>
      </c>
      <c r="F93" s="5">
        <f t="shared" si="2"/>
        <v>5.0199999999999818</v>
      </c>
      <c r="G93" s="33"/>
      <c r="H93" s="5"/>
      <c r="I93" s="5"/>
      <c r="J93" s="7">
        <f t="shared" si="3"/>
        <v>19.313141104294406</v>
      </c>
    </row>
    <row r="94" spans="1:12" x14ac:dyDescent="0.3">
      <c r="A94" s="68" t="s">
        <v>52</v>
      </c>
      <c r="B94" s="32"/>
      <c r="C94" s="10"/>
      <c r="D94" s="32">
        <v>280.74</v>
      </c>
      <c r="E94" s="32">
        <v>281.74</v>
      </c>
      <c r="F94" s="5">
        <f t="shared" si="2"/>
        <v>1</v>
      </c>
      <c r="G94" s="33"/>
      <c r="H94" s="5"/>
      <c r="I94" s="5"/>
      <c r="J94" s="7">
        <f t="shared" si="3"/>
        <v>3.8472392638036808</v>
      </c>
    </row>
    <row r="95" spans="1:12" x14ac:dyDescent="0.3">
      <c r="A95" s="68" t="s">
        <v>120</v>
      </c>
      <c r="B95" s="32"/>
      <c r="C95" s="10"/>
      <c r="D95" s="32">
        <v>1186.45</v>
      </c>
      <c r="E95" s="32">
        <v>1200.02</v>
      </c>
      <c r="F95" s="5">
        <f t="shared" si="2"/>
        <v>13.569999999999936</v>
      </c>
      <c r="G95" s="33"/>
      <c r="H95" s="5"/>
      <c r="I95" s="5"/>
      <c r="J95" s="7">
        <f t="shared" si="3"/>
        <v>52.207036809815705</v>
      </c>
    </row>
    <row r="96" spans="1:12" x14ac:dyDescent="0.3">
      <c r="A96" s="68" t="s">
        <v>53</v>
      </c>
      <c r="B96" s="32"/>
      <c r="C96" s="10"/>
      <c r="D96" s="32">
        <v>473.8</v>
      </c>
      <c r="E96" s="32">
        <v>480.35</v>
      </c>
      <c r="F96" s="5">
        <f t="shared" si="2"/>
        <v>6.5500000000000114</v>
      </c>
      <c r="G96" s="33"/>
      <c r="H96" s="5"/>
      <c r="I96" s="5"/>
      <c r="J96" s="7">
        <f t="shared" si="3"/>
        <v>25.199417177914153</v>
      </c>
    </row>
    <row r="97" spans="1:12" x14ac:dyDescent="0.3">
      <c r="A97" s="68" t="s">
        <v>121</v>
      </c>
      <c r="B97" s="32"/>
      <c r="C97" s="10"/>
      <c r="D97" s="32">
        <v>283.79000000000002</v>
      </c>
      <c r="E97" s="32">
        <v>287.64999999999998</v>
      </c>
      <c r="F97" s="5">
        <f t="shared" ref="F97:F152" si="4">+E97-D97</f>
        <v>3.8599999999999568</v>
      </c>
      <c r="G97" s="33"/>
      <c r="H97" s="5"/>
      <c r="I97" s="5"/>
      <c r="J97" s="7">
        <f t="shared" si="3"/>
        <v>14.850343558282042</v>
      </c>
    </row>
    <row r="98" spans="1:12" x14ac:dyDescent="0.3">
      <c r="A98" s="68" t="s">
        <v>54</v>
      </c>
      <c r="B98" s="32"/>
      <c r="C98" s="10"/>
      <c r="D98" s="32">
        <v>292.18</v>
      </c>
      <c r="E98" s="32">
        <v>296.20999999999998</v>
      </c>
      <c r="F98" s="5">
        <f t="shared" si="4"/>
        <v>4.0299999999999727</v>
      </c>
      <c r="G98" s="33"/>
      <c r="H98" s="5"/>
      <c r="I98" s="5"/>
      <c r="J98" s="7">
        <f t="shared" si="3"/>
        <v>15.504374233128729</v>
      </c>
    </row>
    <row r="99" spans="1:12" x14ac:dyDescent="0.3">
      <c r="A99" s="68" t="s">
        <v>55</v>
      </c>
      <c r="B99" s="32"/>
      <c r="C99" s="10"/>
      <c r="D99" s="32">
        <v>447.13</v>
      </c>
      <c r="E99" s="32">
        <v>451.11</v>
      </c>
      <c r="F99" s="5">
        <f t="shared" si="4"/>
        <v>3.9800000000000182</v>
      </c>
      <c r="G99" s="33"/>
      <c r="H99" s="5"/>
      <c r="I99" s="5"/>
      <c r="J99" s="7">
        <f t="shared" si="3"/>
        <v>15.31201226993872</v>
      </c>
    </row>
    <row r="100" spans="1:12" x14ac:dyDescent="0.3">
      <c r="A100" s="68" t="s">
        <v>122</v>
      </c>
      <c r="B100" s="32"/>
      <c r="C100" s="10"/>
      <c r="D100" s="32">
        <v>1038.3699999999999</v>
      </c>
      <c r="E100" s="32">
        <v>1057.8599999999999</v>
      </c>
      <c r="F100" s="5">
        <f t="shared" si="4"/>
        <v>19.490000000000009</v>
      </c>
      <c r="G100" s="33"/>
      <c r="H100" s="5"/>
      <c r="I100" s="5"/>
      <c r="J100" s="7">
        <f t="shared" si="3"/>
        <v>74.982693251533775</v>
      </c>
      <c r="L100">
        <v>76</v>
      </c>
    </row>
    <row r="101" spans="1:12" x14ac:dyDescent="0.3">
      <c r="A101" s="68" t="s">
        <v>56</v>
      </c>
      <c r="B101" s="32"/>
      <c r="C101" s="10"/>
      <c r="D101" s="32">
        <v>433.62</v>
      </c>
      <c r="E101" s="32">
        <v>438.69</v>
      </c>
      <c r="F101" s="5">
        <f t="shared" si="4"/>
        <v>5.0699999999999932</v>
      </c>
      <c r="G101" s="33"/>
      <c r="H101" s="5"/>
      <c r="I101" s="5"/>
      <c r="J101" s="7">
        <f t="shared" si="3"/>
        <v>19.505503067484636</v>
      </c>
    </row>
    <row r="102" spans="1:12" x14ac:dyDescent="0.3">
      <c r="A102" s="66" t="s">
        <v>57</v>
      </c>
      <c r="B102" s="32"/>
      <c r="C102" s="10"/>
      <c r="D102" s="32">
        <v>599.49</v>
      </c>
      <c r="E102" s="32">
        <v>608.15</v>
      </c>
      <c r="F102" s="5">
        <f t="shared" si="4"/>
        <v>8.6599999999999682</v>
      </c>
      <c r="G102" s="33"/>
      <c r="H102" s="5"/>
      <c r="I102" s="5"/>
      <c r="J102" s="7">
        <f t="shared" si="3"/>
        <v>33.317092024539754</v>
      </c>
    </row>
    <row r="103" spans="1:12" x14ac:dyDescent="0.3">
      <c r="A103" s="66" t="s">
        <v>58</v>
      </c>
      <c r="B103" s="32"/>
      <c r="C103" s="10"/>
      <c r="D103" s="32">
        <v>8.4</v>
      </c>
      <c r="E103" s="32">
        <v>8.4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2" x14ac:dyDescent="0.3">
      <c r="A104" s="68" t="s">
        <v>59</v>
      </c>
      <c r="B104" s="32"/>
      <c r="C104" s="10"/>
      <c r="D104" s="32">
        <v>1654.13</v>
      </c>
      <c r="E104" s="32">
        <v>1672.85</v>
      </c>
      <c r="F104" s="5">
        <f t="shared" si="4"/>
        <v>18.7199999999998</v>
      </c>
      <c r="G104" s="33"/>
      <c r="H104" s="5"/>
      <c r="I104" s="5"/>
      <c r="J104" s="7">
        <f t="shared" si="3"/>
        <v>72.020319018404138</v>
      </c>
    </row>
    <row r="105" spans="1:12" x14ac:dyDescent="0.3">
      <c r="A105" s="68" t="s">
        <v>60</v>
      </c>
      <c r="B105" s="32"/>
      <c r="C105" s="10"/>
      <c r="D105" s="32">
        <v>375.15</v>
      </c>
      <c r="E105" s="32">
        <v>377.17</v>
      </c>
      <c r="F105" s="5">
        <f t="shared" si="4"/>
        <v>2.0200000000000387</v>
      </c>
      <c r="G105" s="33"/>
      <c r="H105" s="5"/>
      <c r="I105" s="5"/>
      <c r="J105" s="7">
        <f t="shared" si="3"/>
        <v>7.7714233128835835</v>
      </c>
    </row>
    <row r="106" spans="1:12" x14ac:dyDescent="0.3">
      <c r="A106" s="68" t="s">
        <v>61</v>
      </c>
      <c r="B106" s="32"/>
      <c r="C106" s="10"/>
      <c r="D106" s="32">
        <v>430.31</v>
      </c>
      <c r="E106" s="32">
        <v>435.99</v>
      </c>
      <c r="F106" s="5">
        <f t="shared" si="4"/>
        <v>5.6800000000000068</v>
      </c>
      <c r="G106" s="33"/>
      <c r="H106" s="5"/>
      <c r="I106" s="5"/>
      <c r="J106" s="7">
        <f t="shared" si="3"/>
        <v>21.852319018404934</v>
      </c>
    </row>
    <row r="107" spans="1:12" x14ac:dyDescent="0.3">
      <c r="A107" s="68" t="s">
        <v>62</v>
      </c>
      <c r="B107" s="32"/>
      <c r="C107" s="10"/>
      <c r="D107" s="32">
        <v>1240.02</v>
      </c>
      <c r="E107" s="32">
        <v>1265.02</v>
      </c>
      <c r="F107" s="5">
        <f t="shared" si="4"/>
        <v>25</v>
      </c>
      <c r="G107" s="33"/>
      <c r="H107" s="5"/>
      <c r="I107" s="5"/>
      <c r="J107" s="7">
        <f t="shared" si="3"/>
        <v>96.180981595092021</v>
      </c>
    </row>
    <row r="108" spans="1:12" x14ac:dyDescent="0.3">
      <c r="A108" s="68" t="s">
        <v>63</v>
      </c>
      <c r="B108" s="32"/>
      <c r="C108" s="10"/>
      <c r="D108" s="32">
        <v>575.09</v>
      </c>
      <c r="E108" s="32">
        <v>581.89</v>
      </c>
      <c r="F108" s="5">
        <f t="shared" si="4"/>
        <v>6.7999999999999545</v>
      </c>
      <c r="G108" s="33"/>
      <c r="H108" s="5"/>
      <c r="I108" s="5"/>
      <c r="J108" s="7">
        <f t="shared" si="3"/>
        <v>26.161226993864855</v>
      </c>
    </row>
    <row r="109" spans="1:12" x14ac:dyDescent="0.3">
      <c r="A109" s="68" t="s">
        <v>123</v>
      </c>
      <c r="B109" s="32"/>
      <c r="C109" s="10"/>
      <c r="D109" s="32">
        <v>582.53</v>
      </c>
      <c r="E109" s="32">
        <v>584.16</v>
      </c>
      <c r="F109" s="5">
        <f t="shared" si="4"/>
        <v>1.6299999999999955</v>
      </c>
      <c r="G109" s="33"/>
      <c r="H109" s="5"/>
      <c r="I109" s="5"/>
      <c r="J109" s="7">
        <f t="shared" si="3"/>
        <v>6.2709999999999821</v>
      </c>
    </row>
    <row r="110" spans="1:12" x14ac:dyDescent="0.3">
      <c r="A110" s="68" t="s">
        <v>64</v>
      </c>
      <c r="B110" s="32"/>
      <c r="C110" s="10"/>
      <c r="D110" s="32">
        <v>362.56</v>
      </c>
      <c r="E110" s="32">
        <v>368.1</v>
      </c>
      <c r="F110" s="5">
        <f t="shared" si="4"/>
        <v>5.5400000000000205</v>
      </c>
      <c r="G110" s="33"/>
      <c r="H110" s="5"/>
      <c r="I110" s="5"/>
      <c r="J110" s="7">
        <f t="shared" si="3"/>
        <v>21.313705521472471</v>
      </c>
    </row>
    <row r="111" spans="1:12" x14ac:dyDescent="0.3">
      <c r="A111" s="68" t="s">
        <v>65</v>
      </c>
      <c r="B111" s="32"/>
      <c r="C111" s="10"/>
      <c r="D111" s="32">
        <v>731.32</v>
      </c>
      <c r="E111" s="32">
        <v>750.53</v>
      </c>
      <c r="F111" s="5">
        <f t="shared" si="4"/>
        <v>19.209999999999923</v>
      </c>
      <c r="G111" s="33"/>
      <c r="H111" s="5"/>
      <c r="I111" s="5"/>
      <c r="J111" s="7">
        <f t="shared" si="3"/>
        <v>73.905466257668408</v>
      </c>
      <c r="L111">
        <v>75</v>
      </c>
    </row>
    <row r="112" spans="1:12" x14ac:dyDescent="0.3">
      <c r="A112" s="68" t="s">
        <v>66</v>
      </c>
      <c r="B112" s="32"/>
      <c r="C112" s="10"/>
      <c r="D112" s="32">
        <v>396.2</v>
      </c>
      <c r="E112" s="32">
        <v>406.98</v>
      </c>
      <c r="F112" s="5">
        <f t="shared" si="4"/>
        <v>10.78000000000003</v>
      </c>
      <c r="G112" s="33"/>
      <c r="H112" s="5"/>
      <c r="I112" s="5"/>
      <c r="J112" s="7">
        <f t="shared" si="3"/>
        <v>41.473239263803791</v>
      </c>
    </row>
    <row r="113" spans="1:10" x14ac:dyDescent="0.3">
      <c r="A113" s="68" t="s">
        <v>124</v>
      </c>
      <c r="B113" s="32"/>
      <c r="C113" s="10"/>
      <c r="D113" s="32">
        <v>152.26</v>
      </c>
      <c r="E113" s="32">
        <v>154.13</v>
      </c>
      <c r="F113" s="5">
        <f t="shared" si="4"/>
        <v>1.8700000000000045</v>
      </c>
      <c r="G113" s="33"/>
      <c r="H113" s="5"/>
      <c r="I113" s="5"/>
      <c r="J113" s="7">
        <f t="shared" si="3"/>
        <v>7.1943374233129003</v>
      </c>
    </row>
    <row r="114" spans="1:10" x14ac:dyDescent="0.3">
      <c r="A114" s="68" t="s">
        <v>67</v>
      </c>
      <c r="B114" s="32"/>
      <c r="C114" s="10"/>
      <c r="D114" s="32">
        <v>344.62</v>
      </c>
      <c r="E114" s="32">
        <v>352.18</v>
      </c>
      <c r="F114" s="5">
        <f t="shared" si="4"/>
        <v>7.5600000000000023</v>
      </c>
      <c r="G114" s="33"/>
      <c r="H114" s="5"/>
      <c r="I114" s="5"/>
      <c r="J114" s="7">
        <f t="shared" si="3"/>
        <v>29.085128834355835</v>
      </c>
    </row>
    <row r="115" spans="1:10" x14ac:dyDescent="0.3">
      <c r="A115" s="51" t="s">
        <v>68</v>
      </c>
      <c r="B115" s="32"/>
      <c r="C115" s="51"/>
      <c r="D115" s="9">
        <v>605.55999999999995</v>
      </c>
      <c r="E115" s="9">
        <v>615.42999999999995</v>
      </c>
      <c r="F115" s="5">
        <f t="shared" si="4"/>
        <v>9.8700000000000045</v>
      </c>
      <c r="G115" s="33"/>
      <c r="H115" s="5"/>
      <c r="I115" s="5"/>
      <c r="J115" s="7">
        <f t="shared" si="3"/>
        <v>37.972251533742345</v>
      </c>
    </row>
    <row r="116" spans="1:10" x14ac:dyDescent="0.3">
      <c r="A116" s="68" t="s">
        <v>125</v>
      </c>
      <c r="B116" s="32"/>
      <c r="C116" s="10"/>
      <c r="D116" s="32">
        <v>692.3</v>
      </c>
      <c r="E116" s="32">
        <v>698</v>
      </c>
      <c r="F116" s="5">
        <f t="shared" si="4"/>
        <v>5.7000000000000455</v>
      </c>
      <c r="G116" s="33"/>
      <c r="H116" s="5"/>
      <c r="I116" s="5"/>
      <c r="J116" s="7">
        <f t="shared" si="3"/>
        <v>21.929263803681156</v>
      </c>
    </row>
    <row r="117" spans="1:10" x14ac:dyDescent="0.3">
      <c r="A117" s="68" t="s">
        <v>126</v>
      </c>
      <c r="B117" s="9"/>
      <c r="C117" s="10"/>
      <c r="D117" s="32">
        <v>399.44</v>
      </c>
      <c r="E117" s="32">
        <v>414.66</v>
      </c>
      <c r="F117" s="5">
        <f t="shared" si="4"/>
        <v>15.220000000000027</v>
      </c>
      <c r="G117" s="33"/>
      <c r="H117" s="5"/>
      <c r="I117" s="5"/>
      <c r="J117" s="7">
        <f t="shared" si="3"/>
        <v>58.554981595092123</v>
      </c>
    </row>
    <row r="118" spans="1:10" x14ac:dyDescent="0.3">
      <c r="A118" s="68" t="s">
        <v>69</v>
      </c>
      <c r="B118" s="32"/>
      <c r="C118" s="10"/>
      <c r="D118" s="32">
        <v>257.54000000000002</v>
      </c>
      <c r="E118" s="32">
        <v>259.95</v>
      </c>
      <c r="F118" s="5">
        <f t="shared" si="4"/>
        <v>2.4099999999999682</v>
      </c>
      <c r="G118" s="33"/>
      <c r="H118" s="5"/>
      <c r="I118" s="5"/>
      <c r="J118" s="7">
        <f t="shared" si="3"/>
        <v>9.2718466257667487</v>
      </c>
    </row>
    <row r="119" spans="1:10" x14ac:dyDescent="0.3">
      <c r="A119" s="68" t="s">
        <v>127</v>
      </c>
      <c r="B119" s="32"/>
      <c r="C119" s="10"/>
      <c r="D119" s="32">
        <v>634.96</v>
      </c>
      <c r="E119" s="32">
        <v>638.11</v>
      </c>
      <c r="F119" s="5">
        <f t="shared" si="4"/>
        <v>3.1499999999999773</v>
      </c>
      <c r="G119" s="33"/>
      <c r="H119" s="5"/>
      <c r="I119" s="5"/>
      <c r="J119" s="7">
        <f t="shared" si="3"/>
        <v>12.118803680981507</v>
      </c>
    </row>
    <row r="120" spans="1:10" x14ac:dyDescent="0.3">
      <c r="A120" s="68" t="s">
        <v>128</v>
      </c>
      <c r="B120" s="32"/>
      <c r="C120" s="10"/>
      <c r="D120" s="32">
        <v>652.46</v>
      </c>
      <c r="E120" s="32">
        <v>659.36</v>
      </c>
      <c r="F120" s="5">
        <f t="shared" si="4"/>
        <v>6.8999999999999773</v>
      </c>
      <c r="G120" s="33"/>
      <c r="H120" s="5"/>
      <c r="I120" s="5"/>
      <c r="J120" s="7">
        <f t="shared" si="3"/>
        <v>26.545950920245311</v>
      </c>
    </row>
    <row r="121" spans="1:10" x14ac:dyDescent="0.3">
      <c r="A121" s="68" t="s">
        <v>129</v>
      </c>
      <c r="B121" s="32"/>
      <c r="C121" s="10"/>
      <c r="D121" s="32">
        <v>394.14</v>
      </c>
      <c r="E121" s="32">
        <v>396.82</v>
      </c>
      <c r="F121" s="5">
        <f t="shared" si="4"/>
        <v>2.6800000000000068</v>
      </c>
      <c r="G121" s="33"/>
      <c r="H121" s="5"/>
      <c r="I121" s="5"/>
      <c r="J121" s="7">
        <f t="shared" si="3"/>
        <v>10.31060122699389</v>
      </c>
    </row>
    <row r="122" spans="1:10" x14ac:dyDescent="0.3">
      <c r="A122" s="68" t="s">
        <v>70</v>
      </c>
      <c r="B122" s="32"/>
      <c r="C122" s="10"/>
      <c r="D122" s="32">
        <v>172.62</v>
      </c>
      <c r="E122" s="32">
        <v>175.88</v>
      </c>
      <c r="F122" s="5">
        <f t="shared" si="4"/>
        <v>3.2599999999999909</v>
      </c>
      <c r="G122" s="33"/>
      <c r="H122" s="5"/>
      <c r="I122" s="5"/>
      <c r="J122" s="7">
        <f t="shared" si="3"/>
        <v>12.541999999999964</v>
      </c>
    </row>
    <row r="123" spans="1:10" x14ac:dyDescent="0.3">
      <c r="A123" s="68" t="s">
        <v>71</v>
      </c>
      <c r="B123" s="32"/>
      <c r="C123" s="10"/>
      <c r="D123" s="32">
        <v>431.3</v>
      </c>
      <c r="E123" s="32">
        <v>431.9</v>
      </c>
      <c r="F123" s="5">
        <f t="shared" si="4"/>
        <v>0.59999999999996589</v>
      </c>
      <c r="G123" s="33"/>
      <c r="H123" s="5"/>
      <c r="I123" s="5"/>
      <c r="J123" s="7">
        <f t="shared" si="3"/>
        <v>2.3083435582820773</v>
      </c>
    </row>
    <row r="124" spans="1:10" x14ac:dyDescent="0.3">
      <c r="A124" s="68" t="s">
        <v>130</v>
      </c>
      <c r="B124" s="32"/>
      <c r="C124" s="10"/>
      <c r="D124" s="32">
        <v>274.56</v>
      </c>
      <c r="E124" s="32">
        <v>277.52</v>
      </c>
      <c r="F124" s="5">
        <f t="shared" si="4"/>
        <v>2.9599999999999795</v>
      </c>
      <c r="G124" s="33"/>
      <c r="H124" s="5"/>
      <c r="I124" s="5"/>
      <c r="J124" s="7">
        <f t="shared" si="3"/>
        <v>11.387828220858816</v>
      </c>
    </row>
    <row r="125" spans="1:10" x14ac:dyDescent="0.3">
      <c r="A125" s="68" t="s">
        <v>131</v>
      </c>
      <c r="B125" s="32"/>
      <c r="C125" s="10"/>
      <c r="D125" s="32">
        <v>192.69</v>
      </c>
      <c r="E125" s="32">
        <v>196.93</v>
      </c>
      <c r="F125" s="5">
        <f t="shared" si="4"/>
        <v>4.2400000000000091</v>
      </c>
      <c r="G125" s="33"/>
      <c r="H125" s="5"/>
      <c r="I125" s="5"/>
      <c r="J125" s="7">
        <f t="shared" si="3"/>
        <v>16.31229447852764</v>
      </c>
    </row>
    <row r="126" spans="1:10" x14ac:dyDescent="0.3">
      <c r="A126" s="68" t="s">
        <v>72</v>
      </c>
      <c r="B126" s="32"/>
      <c r="C126" s="10"/>
      <c r="D126" s="32">
        <v>239.31</v>
      </c>
      <c r="E126" s="32">
        <v>246.33</v>
      </c>
      <c r="F126" s="5">
        <f t="shared" si="4"/>
        <v>7.0200000000000102</v>
      </c>
      <c r="G126" s="33"/>
      <c r="H126" s="5"/>
      <c r="I126" s="5"/>
      <c r="J126" s="7">
        <f t="shared" si="3"/>
        <v>27.007619631901878</v>
      </c>
    </row>
    <row r="127" spans="1:10" x14ac:dyDescent="0.3">
      <c r="A127" s="68" t="s">
        <v>73</v>
      </c>
      <c r="B127" s="32"/>
      <c r="C127" s="10"/>
      <c r="D127" s="32">
        <v>888.04</v>
      </c>
      <c r="E127" s="32">
        <v>891.39</v>
      </c>
      <c r="F127" s="5">
        <f t="shared" si="4"/>
        <v>3.3500000000000227</v>
      </c>
      <c r="G127" s="33"/>
      <c r="H127" s="5"/>
      <c r="I127" s="5"/>
      <c r="J127" s="7">
        <f t="shared" si="3"/>
        <v>12.888251533742418</v>
      </c>
    </row>
    <row r="128" spans="1:10" x14ac:dyDescent="0.3">
      <c r="A128" s="68" t="s">
        <v>74</v>
      </c>
      <c r="B128" s="32"/>
      <c r="C128" s="10"/>
      <c r="D128" s="32">
        <v>513.05999999999995</v>
      </c>
      <c r="E128" s="32">
        <v>519.30999999999995</v>
      </c>
      <c r="F128" s="5">
        <f t="shared" si="4"/>
        <v>6.25</v>
      </c>
      <c r="G128" s="33"/>
      <c r="H128" s="5"/>
      <c r="I128" s="5"/>
      <c r="J128" s="7">
        <f t="shared" si="3"/>
        <v>24.045245398773005</v>
      </c>
    </row>
    <row r="129" spans="1:10" x14ac:dyDescent="0.3">
      <c r="A129" s="68" t="s">
        <v>132</v>
      </c>
      <c r="B129" s="32"/>
      <c r="C129" s="10"/>
      <c r="D129" s="32">
        <v>189.57</v>
      </c>
      <c r="E129" s="32">
        <v>196.39</v>
      </c>
      <c r="F129" s="5">
        <f t="shared" si="4"/>
        <v>6.8199999999999932</v>
      </c>
      <c r="G129" s="33"/>
      <c r="H129" s="5"/>
      <c r="I129" s="5"/>
      <c r="J129" s="7">
        <f t="shared" si="3"/>
        <v>26.238171779141076</v>
      </c>
    </row>
    <row r="130" spans="1:10" x14ac:dyDescent="0.3">
      <c r="A130" s="68" t="s">
        <v>133</v>
      </c>
      <c r="B130" s="32"/>
      <c r="C130" s="10"/>
      <c r="D130" s="32">
        <v>242.93</v>
      </c>
      <c r="E130" s="32">
        <v>246.42</v>
      </c>
      <c r="F130" s="5">
        <f t="shared" si="4"/>
        <v>3.4899999999999807</v>
      </c>
      <c r="G130" s="33"/>
      <c r="H130" s="5"/>
      <c r="I130" s="5"/>
      <c r="J130" s="7">
        <f t="shared" si="3"/>
        <v>13.426865030674772</v>
      </c>
    </row>
    <row r="131" spans="1:10" x14ac:dyDescent="0.3">
      <c r="A131" s="68" t="s">
        <v>75</v>
      </c>
      <c r="B131" s="32"/>
      <c r="C131" s="10"/>
      <c r="D131" s="32">
        <v>370.48</v>
      </c>
      <c r="E131" s="32">
        <v>370.75</v>
      </c>
      <c r="F131" s="5">
        <f t="shared" si="4"/>
        <v>0.26999999999998181</v>
      </c>
      <c r="G131" s="33"/>
      <c r="H131" s="5"/>
      <c r="I131" s="5"/>
      <c r="J131" s="7">
        <f t="shared" si="3"/>
        <v>1.0387546012269238</v>
      </c>
    </row>
    <row r="132" spans="1:10" x14ac:dyDescent="0.3">
      <c r="A132" s="68" t="s">
        <v>134</v>
      </c>
      <c r="B132" s="32"/>
      <c r="C132" s="10"/>
      <c r="D132" s="32">
        <v>464.74</v>
      </c>
      <c r="E132" s="32">
        <v>472.29</v>
      </c>
      <c r="F132" s="5">
        <f t="shared" si="4"/>
        <v>7.5500000000000114</v>
      </c>
      <c r="G132" s="33"/>
      <c r="H132" s="5"/>
      <c r="I132" s="5"/>
      <c r="J132" s="7">
        <f t="shared" si="3"/>
        <v>29.046656441717833</v>
      </c>
    </row>
    <row r="133" spans="1:10" x14ac:dyDescent="0.3">
      <c r="A133" s="68" t="s">
        <v>135</v>
      </c>
      <c r="B133" s="32"/>
      <c r="C133" s="10"/>
      <c r="D133" s="32">
        <v>343.63</v>
      </c>
      <c r="E133" s="32">
        <v>345.97</v>
      </c>
      <c r="F133" s="5">
        <f t="shared" si="4"/>
        <v>2.3400000000000318</v>
      </c>
      <c r="G133" s="33"/>
      <c r="H133" s="5"/>
      <c r="I133" s="5"/>
      <c r="J133" s="7">
        <f t="shared" si="3"/>
        <v>9.0025398773007357</v>
      </c>
    </row>
    <row r="134" spans="1:10" x14ac:dyDescent="0.3">
      <c r="A134" s="68" t="s">
        <v>76</v>
      </c>
      <c r="B134" s="32"/>
      <c r="C134" s="10"/>
      <c r="D134" s="32">
        <v>120.1</v>
      </c>
      <c r="E134" s="32">
        <v>121.84</v>
      </c>
      <c r="F134" s="5">
        <f t="shared" si="4"/>
        <v>1.7400000000000091</v>
      </c>
      <c r="G134" s="33"/>
      <c r="H134" s="5"/>
      <c r="I134" s="5"/>
      <c r="J134" s="7">
        <f t="shared" si="3"/>
        <v>6.6941963190184399</v>
      </c>
    </row>
    <row r="135" spans="1:10" x14ac:dyDescent="0.3">
      <c r="A135" s="68" t="s">
        <v>136</v>
      </c>
      <c r="B135" s="32"/>
      <c r="C135" s="10"/>
      <c r="D135" s="32">
        <v>762.26</v>
      </c>
      <c r="E135" s="32">
        <v>771.22</v>
      </c>
      <c r="F135" s="5">
        <f t="shared" si="4"/>
        <v>8.9600000000000364</v>
      </c>
      <c r="G135" s="33"/>
      <c r="H135" s="5"/>
      <c r="I135" s="5"/>
      <c r="J135" s="7">
        <f t="shared" si="3"/>
        <v>34.471263803681119</v>
      </c>
    </row>
    <row r="136" spans="1:10" x14ac:dyDescent="0.3">
      <c r="A136" s="68" t="s">
        <v>137</v>
      </c>
      <c r="B136" s="32"/>
      <c r="C136" s="10"/>
      <c r="D136" s="32">
        <v>243.67</v>
      </c>
      <c r="E136" s="32">
        <v>243.82</v>
      </c>
      <c r="F136" s="5">
        <f t="shared" si="4"/>
        <v>0.15000000000000568</v>
      </c>
      <c r="G136" s="33"/>
      <c r="H136" s="5"/>
      <c r="I136" s="5"/>
      <c r="J136" s="7">
        <f t="shared" si="3"/>
        <v>0.57708588957057394</v>
      </c>
    </row>
    <row r="137" spans="1:10" x14ac:dyDescent="0.3">
      <c r="A137" s="68" t="s">
        <v>77</v>
      </c>
      <c r="B137" s="32"/>
      <c r="C137" s="10"/>
      <c r="D137" s="32">
        <v>427.12</v>
      </c>
      <c r="E137" s="32">
        <v>432.68</v>
      </c>
      <c r="F137" s="5">
        <f t="shared" si="4"/>
        <v>5.5600000000000023</v>
      </c>
      <c r="G137" s="33"/>
      <c r="H137" s="5"/>
      <c r="I137" s="5"/>
      <c r="J137" s="7">
        <f t="shared" si="3"/>
        <v>21.390650306748473</v>
      </c>
    </row>
    <row r="138" spans="1:10" x14ac:dyDescent="0.3">
      <c r="A138" s="68" t="s">
        <v>138</v>
      </c>
      <c r="B138" s="32"/>
      <c r="C138" s="10"/>
      <c r="D138" s="32">
        <v>607.41</v>
      </c>
      <c r="E138" s="32">
        <v>611.72</v>
      </c>
      <c r="F138" s="5">
        <f t="shared" si="4"/>
        <v>4.3100000000000591</v>
      </c>
      <c r="G138" s="33"/>
      <c r="H138" s="5"/>
      <c r="I138" s="5"/>
      <c r="J138" s="7">
        <f t="shared" si="3"/>
        <v>16.581601226994092</v>
      </c>
    </row>
    <row r="139" spans="1:10" x14ac:dyDescent="0.3">
      <c r="A139" s="68" t="s">
        <v>78</v>
      </c>
      <c r="B139" s="32"/>
      <c r="C139" s="10"/>
      <c r="D139" s="32">
        <v>836.56</v>
      </c>
      <c r="E139" s="32">
        <v>843.36</v>
      </c>
      <c r="F139" s="5">
        <f t="shared" si="4"/>
        <v>6.8000000000000682</v>
      </c>
      <c r="G139" s="33"/>
      <c r="H139" s="5"/>
      <c r="I139" s="5"/>
      <c r="J139" s="7">
        <f t="shared" si="3"/>
        <v>26.161226993865291</v>
      </c>
    </row>
    <row r="140" spans="1:10" x14ac:dyDescent="0.3">
      <c r="A140" s="68" t="s">
        <v>79</v>
      </c>
      <c r="B140" s="32"/>
      <c r="C140" s="10"/>
      <c r="D140" s="32">
        <v>329.07</v>
      </c>
      <c r="E140" s="32">
        <v>331.95</v>
      </c>
      <c r="F140" s="5">
        <f t="shared" si="4"/>
        <v>2.8799999999999955</v>
      </c>
      <c r="G140" s="33"/>
      <c r="H140" s="5"/>
      <c r="I140" s="5"/>
      <c r="J140" s="7">
        <f t="shared" si="3"/>
        <v>11.080049079754582</v>
      </c>
    </row>
    <row r="141" spans="1:10" x14ac:dyDescent="0.3">
      <c r="A141" s="68" t="s">
        <v>80</v>
      </c>
      <c r="B141" s="32"/>
      <c r="C141" s="10"/>
      <c r="D141" s="32">
        <v>371.7</v>
      </c>
      <c r="E141" s="32">
        <v>371.7</v>
      </c>
      <c r="F141" s="5">
        <f t="shared" si="4"/>
        <v>0</v>
      </c>
      <c r="G141" s="33"/>
      <c r="H141" s="5"/>
      <c r="I141" s="5"/>
      <c r="J141" s="7">
        <f t="shared" si="3"/>
        <v>0</v>
      </c>
    </row>
    <row r="142" spans="1:10" x14ac:dyDescent="0.3">
      <c r="A142" s="68" t="s">
        <v>81</v>
      </c>
      <c r="B142" s="32"/>
      <c r="C142" s="10"/>
      <c r="D142" s="32">
        <v>231.71</v>
      </c>
      <c r="E142" s="32">
        <v>231.71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0" x14ac:dyDescent="0.3">
      <c r="A143" s="68" t="s">
        <v>139</v>
      </c>
      <c r="B143" s="32"/>
      <c r="C143" s="10"/>
      <c r="D143" s="32">
        <v>524.66</v>
      </c>
      <c r="E143" s="32">
        <v>526.24</v>
      </c>
      <c r="F143" s="5">
        <f t="shared" si="4"/>
        <v>1.5800000000000409</v>
      </c>
      <c r="G143" s="33"/>
      <c r="H143" s="5"/>
      <c r="I143" s="5"/>
      <c r="J143" s="7">
        <f t="shared" si="3"/>
        <v>6.0786380368099726</v>
      </c>
    </row>
    <row r="144" spans="1:10" x14ac:dyDescent="0.3">
      <c r="A144" s="68" t="s">
        <v>82</v>
      </c>
      <c r="B144" s="32"/>
      <c r="C144" s="10"/>
      <c r="D144" s="32">
        <v>387.4</v>
      </c>
      <c r="E144" s="32">
        <v>392.34</v>
      </c>
      <c r="F144" s="5">
        <f t="shared" si="4"/>
        <v>4.9399999999999977</v>
      </c>
      <c r="G144" s="33"/>
      <c r="H144" s="5"/>
      <c r="I144" s="5"/>
      <c r="J144" s="7">
        <f t="shared" si="3"/>
        <v>19.005361963190175</v>
      </c>
    </row>
    <row r="145" spans="1:12" x14ac:dyDescent="0.3">
      <c r="A145" s="68" t="s">
        <v>140</v>
      </c>
      <c r="B145" s="32"/>
      <c r="C145" s="10"/>
      <c r="D145" s="32">
        <v>223.79</v>
      </c>
      <c r="E145" s="32">
        <v>223.79</v>
      </c>
      <c r="F145" s="5">
        <f t="shared" si="4"/>
        <v>0</v>
      </c>
      <c r="G145" s="33"/>
      <c r="H145" s="5"/>
      <c r="I145" s="5"/>
      <c r="J145" s="7">
        <f t="shared" si="3"/>
        <v>0</v>
      </c>
    </row>
    <row r="146" spans="1:12" x14ac:dyDescent="0.3">
      <c r="A146" s="68" t="s">
        <v>141</v>
      </c>
      <c r="B146" s="32"/>
      <c r="C146" s="10"/>
      <c r="D146" s="32">
        <v>231.15</v>
      </c>
      <c r="E146" s="32">
        <v>233.52</v>
      </c>
      <c r="F146" s="5">
        <f t="shared" si="4"/>
        <v>2.3700000000000045</v>
      </c>
      <c r="G146" s="33"/>
      <c r="H146" s="5"/>
      <c r="I146" s="5"/>
      <c r="J146" s="7">
        <f t="shared" si="3"/>
        <v>9.1179570552147418</v>
      </c>
    </row>
    <row r="147" spans="1:12" x14ac:dyDescent="0.3">
      <c r="A147" s="68" t="s">
        <v>142</v>
      </c>
      <c r="B147" s="32"/>
      <c r="C147" s="10"/>
      <c r="D147" s="32">
        <v>843.92</v>
      </c>
      <c r="E147" s="32">
        <v>856.97</v>
      </c>
      <c r="F147" s="5">
        <f t="shared" si="4"/>
        <v>13.050000000000068</v>
      </c>
      <c r="G147" s="33"/>
      <c r="H147" s="5"/>
      <c r="I147" s="5"/>
      <c r="J147" s="7">
        <f t="shared" si="3"/>
        <v>50.206472392638297</v>
      </c>
    </row>
    <row r="148" spans="1:12" x14ac:dyDescent="0.3">
      <c r="A148" s="68" t="s">
        <v>143</v>
      </c>
      <c r="B148" s="32"/>
      <c r="C148" s="10"/>
      <c r="D148" s="32">
        <v>382.8</v>
      </c>
      <c r="E148" s="32">
        <v>387.56</v>
      </c>
      <c r="F148" s="5">
        <f t="shared" si="4"/>
        <v>4.7599999999999909</v>
      </c>
      <c r="G148" s="33"/>
      <c r="H148" s="5"/>
      <c r="I148" s="5"/>
      <c r="J148" s="7">
        <f t="shared" ref="J148:J152" si="5">+F148*H$5</f>
        <v>18.312858895705485</v>
      </c>
    </row>
    <row r="149" spans="1:12" x14ac:dyDescent="0.3">
      <c r="A149" s="68" t="s">
        <v>83</v>
      </c>
      <c r="B149" s="32"/>
      <c r="C149" s="10"/>
      <c r="D149" s="32">
        <v>337.23</v>
      </c>
      <c r="E149" s="32">
        <v>338.42</v>
      </c>
      <c r="F149" s="5">
        <f t="shared" si="4"/>
        <v>1.1899999999999977</v>
      </c>
      <c r="G149" s="33"/>
      <c r="H149" s="5"/>
      <c r="I149" s="5"/>
      <c r="J149" s="7">
        <f t="shared" si="5"/>
        <v>4.5782147239263713</v>
      </c>
    </row>
    <row r="150" spans="1:12" x14ac:dyDescent="0.3">
      <c r="A150" s="68" t="s">
        <v>144</v>
      </c>
      <c r="B150" s="32"/>
      <c r="C150" s="10"/>
      <c r="D150" s="32">
        <v>1887.24</v>
      </c>
      <c r="E150" s="32">
        <v>1903.5</v>
      </c>
      <c r="F150" s="5">
        <f t="shared" si="4"/>
        <v>16.259999999999991</v>
      </c>
      <c r="G150" s="33"/>
      <c r="H150" s="5"/>
      <c r="I150" s="5"/>
      <c r="J150" s="7">
        <f t="shared" si="5"/>
        <v>62.556110429447813</v>
      </c>
      <c r="L150">
        <v>117</v>
      </c>
    </row>
    <row r="151" spans="1:12" x14ac:dyDescent="0.3">
      <c r="A151" s="68" t="s">
        <v>145</v>
      </c>
      <c r="B151" s="32"/>
      <c r="C151" s="10"/>
      <c r="D151" s="32">
        <v>941.28</v>
      </c>
      <c r="E151" s="32">
        <v>954.85</v>
      </c>
      <c r="F151" s="5">
        <f t="shared" si="4"/>
        <v>13.57000000000005</v>
      </c>
      <c r="G151" s="33"/>
      <c r="H151" s="5"/>
      <c r="I151" s="5"/>
      <c r="J151" s="7">
        <f t="shared" si="5"/>
        <v>52.207036809816138</v>
      </c>
    </row>
    <row r="152" spans="1:12" x14ac:dyDescent="0.3">
      <c r="A152" s="158" t="s">
        <v>331</v>
      </c>
      <c r="B152" s="159"/>
      <c r="C152" s="10"/>
      <c r="D152" s="32">
        <v>106.86</v>
      </c>
      <c r="E152" s="32">
        <v>106.86</v>
      </c>
      <c r="F152" s="5">
        <f t="shared" si="4"/>
        <v>0</v>
      </c>
      <c r="G152" s="33"/>
      <c r="H152" s="5"/>
      <c r="I152" s="5"/>
      <c r="J152" s="7">
        <f t="shared" si="5"/>
        <v>0</v>
      </c>
    </row>
    <row r="153" spans="1:12" x14ac:dyDescent="0.3">
      <c r="A153" s="17"/>
      <c r="B153" s="139" t="s">
        <v>5</v>
      </c>
      <c r="C153" s="36"/>
      <c r="D153" s="32"/>
      <c r="E153" s="32"/>
      <c r="F153" s="144"/>
      <c r="G153" s="70"/>
      <c r="H153" s="70"/>
      <c r="I153" s="70"/>
      <c r="J153" s="7">
        <f>SUM(J14:J152)</f>
        <v>2124.713178936604</v>
      </c>
      <c r="K153" s="56">
        <f>SUM(J83:J151)</f>
        <v>1614.4170122699375</v>
      </c>
      <c r="L153">
        <v>1862</v>
      </c>
    </row>
    <row r="154" spans="1:12" x14ac:dyDescent="0.3">
      <c r="A154" s="71"/>
      <c r="B154" s="136"/>
      <c r="D154" s="136"/>
      <c r="E154" s="136"/>
      <c r="F154" s="58"/>
      <c r="G154" s="72"/>
      <c r="H154" s="72"/>
      <c r="I154" s="72"/>
      <c r="J154" s="91">
        <f>SUM(J14:J151)</f>
        <v>2124.713178936604</v>
      </c>
      <c r="K154" s="91">
        <f>SUM(K14:K153)</f>
        <v>2124.713178936604</v>
      </c>
      <c r="L154">
        <v>2199</v>
      </c>
    </row>
    <row r="155" spans="1:12" x14ac:dyDescent="0.3">
      <c r="A155" s="73"/>
      <c r="B155" s="74"/>
      <c r="C155" s="74"/>
      <c r="D155" s="74"/>
      <c r="E155" s="74"/>
      <c r="F155" s="74"/>
      <c r="G155" s="74"/>
      <c r="H155" s="74"/>
      <c r="I155" s="74"/>
      <c r="J155" s="74"/>
    </row>
    <row r="156" spans="1:12" x14ac:dyDescent="0.3">
      <c r="A156" s="73" t="s">
        <v>7</v>
      </c>
    </row>
    <row r="157" spans="1:12" x14ac:dyDescent="0.3">
      <c r="A157" s="73" t="s">
        <v>84</v>
      </c>
      <c r="G157" s="74" t="s">
        <v>350</v>
      </c>
    </row>
  </sheetData>
  <mergeCells count="22">
    <mergeCell ref="F7:G7"/>
    <mergeCell ref="B13:C13"/>
    <mergeCell ref="G14:G20"/>
    <mergeCell ref="B18:C18"/>
    <mergeCell ref="D18:D21"/>
    <mergeCell ref="E18:E21"/>
    <mergeCell ref="F18:F21"/>
    <mergeCell ref="B19:C19"/>
    <mergeCell ref="B20:C20"/>
    <mergeCell ref="B21:C21"/>
    <mergeCell ref="I27:I31"/>
    <mergeCell ref="B22:C22"/>
    <mergeCell ref="B23:C23"/>
    <mergeCell ref="B24:C24"/>
    <mergeCell ref="B25:C25"/>
    <mergeCell ref="B26:C26"/>
    <mergeCell ref="B27:C31"/>
    <mergeCell ref="D27:D31"/>
    <mergeCell ref="E27:E31"/>
    <mergeCell ref="F27:F31"/>
    <mergeCell ref="G27:G31"/>
    <mergeCell ref="H27:H31"/>
  </mergeCells>
  <pageMargins left="0.35" right="0.41" top="0.49" bottom="0.74803149606299213" header="0.31496062992125984" footer="0.31496062992125984"/>
  <pageSetup paperSize="9" scale="80" orientation="portrait" horizontalDpi="0" verticalDpi="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7"/>
  <sheetViews>
    <sheetView topLeftCell="A148" workbookViewId="0">
      <selection activeCell="A158" sqref="A1:M158"/>
    </sheetView>
  </sheetViews>
  <sheetFormatPr baseColWidth="10" defaultRowHeight="14.4" x14ac:dyDescent="0.3"/>
  <cols>
    <col min="2" max="2" width="26.88671875" customWidth="1"/>
    <col min="3" max="3" width="6.6640625" customWidth="1"/>
    <col min="5" max="5" width="14.44140625" customWidth="1"/>
    <col min="9" max="9" width="2.109375" customWidth="1"/>
  </cols>
  <sheetData>
    <row r="1" spans="1:10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631.1</v>
      </c>
      <c r="G2" s="10">
        <v>39</v>
      </c>
      <c r="H2" s="10">
        <f>+F2/G2</f>
        <v>16.182051282051283</v>
      </c>
    </row>
    <row r="3" spans="1:10" x14ac:dyDescent="0.3">
      <c r="D3" s="122" t="s">
        <v>192</v>
      </c>
      <c r="E3" s="122">
        <v>16498</v>
      </c>
      <c r="F3" s="155">
        <v>13</v>
      </c>
      <c r="G3" s="10">
        <v>4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 t="s">
        <v>322</v>
      </c>
      <c r="F4" s="10">
        <v>1903.3</v>
      </c>
      <c r="G4" s="10">
        <v>491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51" t="s">
        <v>220</v>
      </c>
      <c r="F5" s="122">
        <f>+F4+F3</f>
        <v>1916.3</v>
      </c>
      <c r="G5" s="122">
        <f>+G4+G3</f>
        <v>495</v>
      </c>
      <c r="H5" s="10">
        <f>+F5/G5</f>
        <v>3.8713131313131313</v>
      </c>
    </row>
    <row r="6" spans="1:10" x14ac:dyDescent="0.3">
      <c r="A6" s="15" t="s">
        <v>353</v>
      </c>
      <c r="B6" s="15"/>
      <c r="C6" s="15"/>
      <c r="D6" s="15"/>
      <c r="E6" s="15"/>
      <c r="F6" s="15">
        <f>+F2+F3+F4</f>
        <v>2547.4</v>
      </c>
      <c r="G6" s="15">
        <f>+G2+G3+G4</f>
        <v>534</v>
      </c>
      <c r="J6" s="138" t="s">
        <v>189</v>
      </c>
    </row>
    <row r="7" spans="1:10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16.182051282051283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3.8713131313131313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4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7" t="s">
        <v>212</v>
      </c>
      <c r="D14" s="97">
        <v>1.84</v>
      </c>
      <c r="E14" s="97">
        <v>1.84</v>
      </c>
      <c r="F14" s="98">
        <f>+E14-D14</f>
        <v>0</v>
      </c>
      <c r="G14" s="236">
        <f>+F18*H2</f>
        <v>60.197230769231211</v>
      </c>
      <c r="H14" s="98"/>
      <c r="I14" s="98"/>
      <c r="J14" s="99">
        <v>3</v>
      </c>
    </row>
    <row r="15" spans="1:10" ht="15.6" thickTop="1" thickBot="1" x14ac:dyDescent="0.35">
      <c r="A15" s="104" t="s">
        <v>9</v>
      </c>
      <c r="B15" s="146" t="s">
        <v>214</v>
      </c>
      <c r="C15" s="157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13</v>
      </c>
    </row>
    <row r="16" spans="1:10" ht="15.6" thickTop="1" thickBot="1" x14ac:dyDescent="0.35">
      <c r="A16" s="104" t="s">
        <v>13</v>
      </c>
      <c r="B16" s="146" t="s">
        <v>214</v>
      </c>
      <c r="C16" s="157" t="s">
        <v>212</v>
      </c>
      <c r="D16" s="100">
        <v>0.8</v>
      </c>
      <c r="E16" s="100">
        <v>0.8</v>
      </c>
      <c r="F16" s="98">
        <f>+E16-D16</f>
        <v>0</v>
      </c>
      <c r="G16" s="221"/>
      <c r="H16" s="99">
        <f>+F16*H$2</f>
        <v>0</v>
      </c>
      <c r="I16" s="101"/>
      <c r="J16" s="99">
        <v>10</v>
      </c>
    </row>
    <row r="17" spans="1:12" ht="15.6" thickTop="1" thickBot="1" x14ac:dyDescent="0.35">
      <c r="A17" s="104" t="s">
        <v>89</v>
      </c>
      <c r="B17" s="146" t="s">
        <v>215</v>
      </c>
      <c r="C17" s="157" t="s">
        <v>212</v>
      </c>
      <c r="D17" s="100">
        <v>16.14</v>
      </c>
      <c r="E17" s="100">
        <v>18.84</v>
      </c>
      <c r="F17" s="101">
        <f>+E17-D17</f>
        <v>2.6999999999999993</v>
      </c>
      <c r="G17" s="221"/>
      <c r="H17" s="99">
        <f>+F17*H$2</f>
        <v>43.69153846153845</v>
      </c>
      <c r="I17" s="101"/>
      <c r="J17" s="99">
        <v>45</v>
      </c>
      <c r="L17">
        <v>27</v>
      </c>
    </row>
    <row r="18" spans="1:12" ht="15.6" thickTop="1" thickBot="1" x14ac:dyDescent="0.35">
      <c r="A18" s="103" t="s">
        <v>86</v>
      </c>
      <c r="B18" s="209" t="s">
        <v>212</v>
      </c>
      <c r="C18" s="210"/>
      <c r="D18" s="220">
        <v>312.75</v>
      </c>
      <c r="E18" s="220">
        <v>316.47000000000003</v>
      </c>
      <c r="F18" s="220">
        <f>+E18-D18</f>
        <v>3.7200000000000273</v>
      </c>
      <c r="G18" s="221"/>
      <c r="H18" s="102"/>
      <c r="I18" s="102"/>
      <c r="J18" s="99">
        <v>11</v>
      </c>
    </row>
    <row r="19" spans="1:12" ht="15.6" thickTop="1" thickBot="1" x14ac:dyDescent="0.35">
      <c r="A19" s="104" t="s">
        <v>11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11</v>
      </c>
    </row>
    <row r="20" spans="1:12" ht="15.6" thickTop="1" thickBot="1" x14ac:dyDescent="0.35">
      <c r="A20" s="104" t="s">
        <v>12</v>
      </c>
      <c r="B20" s="202" t="s">
        <v>212</v>
      </c>
      <c r="C20" s="203"/>
      <c r="D20" s="221"/>
      <c r="E20" s="221"/>
      <c r="F20" s="221"/>
      <c r="G20" s="221"/>
      <c r="H20" s="102"/>
      <c r="I20" s="102"/>
      <c r="J20" s="99">
        <v>11</v>
      </c>
    </row>
    <row r="21" spans="1:12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2</v>
      </c>
    </row>
    <row r="22" spans="1:12" ht="15.6" thickTop="1" thickBot="1" x14ac:dyDescent="0.35">
      <c r="A22" s="92" t="s">
        <v>87</v>
      </c>
      <c r="B22" s="204" t="s">
        <v>210</v>
      </c>
      <c r="C22" s="205"/>
      <c r="D22" s="94">
        <v>40.1</v>
      </c>
      <c r="E22" s="94">
        <v>40.6</v>
      </c>
      <c r="F22" s="98">
        <f t="shared" ref="F22:F27" si="0">+E22-D22</f>
        <v>0.5</v>
      </c>
      <c r="G22" s="95">
        <f>+F22*H2</f>
        <v>8.0910256410256416</v>
      </c>
      <c r="H22" s="95"/>
      <c r="I22" s="95"/>
      <c r="J22" s="99">
        <v>9</v>
      </c>
    </row>
    <row r="23" spans="1:12" ht="15.6" thickTop="1" thickBot="1" x14ac:dyDescent="0.35">
      <c r="A23" s="92" t="s">
        <v>88</v>
      </c>
      <c r="B23" s="206" t="s">
        <v>210</v>
      </c>
      <c r="C23" s="207"/>
      <c r="D23" s="94">
        <v>86.87</v>
      </c>
      <c r="E23" s="94">
        <v>87.8</v>
      </c>
      <c r="F23" s="98">
        <f t="shared" si="0"/>
        <v>0.92999999999999261</v>
      </c>
      <c r="G23" s="95">
        <f>+F23*H2</f>
        <v>15.049307692307574</v>
      </c>
      <c r="H23" s="95"/>
      <c r="I23" s="95"/>
      <c r="J23" s="99">
        <v>15</v>
      </c>
    </row>
    <row r="24" spans="1:12" ht="15.6" thickTop="1" thickBot="1" x14ac:dyDescent="0.35">
      <c r="A24" s="93" t="s">
        <v>10</v>
      </c>
      <c r="B24" s="206" t="s">
        <v>210</v>
      </c>
      <c r="C24" s="207"/>
      <c r="D24" s="94">
        <v>36.39</v>
      </c>
      <c r="E24" s="94">
        <v>37.08</v>
      </c>
      <c r="F24" s="98">
        <f t="shared" si="0"/>
        <v>0.68999999999999773</v>
      </c>
      <c r="G24" s="95">
        <f>+F24*H2</f>
        <v>11.165615384615348</v>
      </c>
      <c r="H24" s="95"/>
      <c r="I24" s="95"/>
      <c r="J24" s="99">
        <v>12</v>
      </c>
    </row>
    <row r="25" spans="1:12" ht="15.6" thickTop="1" thickBot="1" x14ac:dyDescent="0.35">
      <c r="A25" s="93" t="s">
        <v>149</v>
      </c>
      <c r="B25" s="206" t="s">
        <v>210</v>
      </c>
      <c r="C25" s="207"/>
      <c r="D25" s="94">
        <v>185.48</v>
      </c>
      <c r="E25" s="94">
        <v>189.79</v>
      </c>
      <c r="F25" s="98">
        <f t="shared" si="0"/>
        <v>4.3100000000000023</v>
      </c>
      <c r="G25" s="95">
        <f>+F25*H2</f>
        <v>69.744641025641073</v>
      </c>
      <c r="H25" s="95"/>
      <c r="I25" s="95"/>
      <c r="J25" s="99">
        <v>70</v>
      </c>
      <c r="L25">
        <v>51</v>
      </c>
    </row>
    <row r="26" spans="1:12" ht="15.6" thickTop="1" thickBot="1" x14ac:dyDescent="0.35">
      <c r="A26" s="93" t="s">
        <v>16</v>
      </c>
      <c r="B26" s="206" t="s">
        <v>210</v>
      </c>
      <c r="C26" s="207"/>
      <c r="D26" s="96">
        <v>70.569999999999993</v>
      </c>
      <c r="E26" s="96">
        <v>70.569999999999993</v>
      </c>
      <c r="F26" s="98">
        <f t="shared" si="0"/>
        <v>0</v>
      </c>
      <c r="G26" s="95">
        <f>+F26*H2</f>
        <v>0</v>
      </c>
      <c r="H26" s="96"/>
      <c r="I26" s="96"/>
      <c r="J26" s="99">
        <v>2</v>
      </c>
    </row>
    <row r="27" spans="1:12" ht="15.6" thickTop="1" thickBot="1" x14ac:dyDescent="0.35">
      <c r="A27" s="67" t="s">
        <v>90</v>
      </c>
      <c r="B27" s="230" t="s">
        <v>211</v>
      </c>
      <c r="C27" s="231"/>
      <c r="D27" s="227">
        <v>301.64999999999998</v>
      </c>
      <c r="E27" s="227">
        <v>305.10000000000002</v>
      </c>
      <c r="F27" s="220">
        <f t="shared" si="0"/>
        <v>3.4500000000000455</v>
      </c>
      <c r="G27" s="223">
        <f>+F27*H2</f>
        <v>55.82807692307766</v>
      </c>
      <c r="H27" s="223"/>
      <c r="I27" s="223"/>
      <c r="J27" s="99">
        <v>12</v>
      </c>
    </row>
    <row r="28" spans="1:12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12</v>
      </c>
    </row>
    <row r="29" spans="1:12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12</v>
      </c>
    </row>
    <row r="30" spans="1:12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10</v>
      </c>
    </row>
    <row r="31" spans="1:12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5</v>
      </c>
    </row>
    <row r="32" spans="1:12" ht="15.6" thickTop="1" thickBot="1" x14ac:dyDescent="0.35">
      <c r="A32" s="66" t="s">
        <v>92</v>
      </c>
      <c r="B32" s="6"/>
      <c r="C32" s="6"/>
      <c r="D32" s="6">
        <v>132.6</v>
      </c>
      <c r="E32" s="6">
        <v>134.63</v>
      </c>
      <c r="F32" s="5">
        <f>+E32-D32</f>
        <v>2.0300000000000011</v>
      </c>
      <c r="G32" s="5"/>
      <c r="H32" s="5"/>
      <c r="I32" s="5"/>
      <c r="J32" s="99">
        <f t="shared" ref="J32:J82" si="1">+F32*H$2</f>
        <v>32.849564102564123</v>
      </c>
      <c r="L32">
        <v>37</v>
      </c>
    </row>
    <row r="33" spans="1:12" ht="15.6" thickTop="1" thickBot="1" x14ac:dyDescent="0.35">
      <c r="A33" s="66" t="s">
        <v>93</v>
      </c>
      <c r="B33" s="6"/>
      <c r="C33" s="6"/>
      <c r="D33" s="6">
        <v>51.65</v>
      </c>
      <c r="E33" s="6">
        <v>52.36</v>
      </c>
      <c r="F33" s="5">
        <f t="shared" ref="F33:F96" si="2">+E33-D33</f>
        <v>0.71000000000000085</v>
      </c>
      <c r="G33" s="5"/>
      <c r="H33" s="5"/>
      <c r="I33" s="5"/>
      <c r="J33" s="99">
        <f t="shared" si="1"/>
        <v>11.489256410256425</v>
      </c>
    </row>
    <row r="34" spans="1:12" ht="15.6" thickTop="1" thickBot="1" x14ac:dyDescent="0.35">
      <c r="A34" s="66" t="s">
        <v>94</v>
      </c>
      <c r="B34" s="32"/>
      <c r="C34" s="5"/>
      <c r="D34" s="32">
        <v>62.05</v>
      </c>
      <c r="E34" s="32">
        <v>62.25</v>
      </c>
      <c r="F34" s="5">
        <f t="shared" si="2"/>
        <v>0.20000000000000284</v>
      </c>
      <c r="G34" s="5"/>
      <c r="H34" s="5"/>
      <c r="I34" s="5"/>
      <c r="J34" s="99">
        <f t="shared" si="1"/>
        <v>3.2364102564103026</v>
      </c>
    </row>
    <row r="35" spans="1:12" ht="15.6" thickTop="1" thickBot="1" x14ac:dyDescent="0.35">
      <c r="A35" s="66" t="s">
        <v>95</v>
      </c>
      <c r="B35" s="32"/>
      <c r="C35" s="6"/>
      <c r="D35" s="32">
        <v>48.51</v>
      </c>
      <c r="E35" s="32">
        <v>49.64</v>
      </c>
      <c r="F35" s="5">
        <f t="shared" si="2"/>
        <v>1.1300000000000026</v>
      </c>
      <c r="G35" s="5"/>
      <c r="H35" s="5"/>
      <c r="I35" s="5"/>
      <c r="J35" s="99">
        <f t="shared" si="1"/>
        <v>18.285717948717991</v>
      </c>
    </row>
    <row r="36" spans="1:12" ht="15.6" thickTop="1" thickBot="1" x14ac:dyDescent="0.35">
      <c r="A36" s="66" t="s">
        <v>96</v>
      </c>
      <c r="B36" s="32"/>
      <c r="C36" s="6"/>
      <c r="D36" s="32">
        <v>11.83</v>
      </c>
      <c r="E36" s="32">
        <v>11.83</v>
      </c>
      <c r="F36" s="5">
        <f t="shared" si="2"/>
        <v>0</v>
      </c>
      <c r="G36" s="5"/>
      <c r="H36" s="5"/>
      <c r="I36" s="5"/>
      <c r="J36" s="99">
        <f t="shared" si="1"/>
        <v>0</v>
      </c>
    </row>
    <row r="37" spans="1:12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2" ht="15.6" thickTop="1" thickBot="1" x14ac:dyDescent="0.35">
      <c r="A38" s="66" t="s">
        <v>98</v>
      </c>
      <c r="B38" s="32"/>
      <c r="C38" s="6"/>
      <c r="D38" s="32">
        <v>39.46</v>
      </c>
      <c r="E38" s="32">
        <v>39.590000000000003</v>
      </c>
      <c r="F38" s="5">
        <f t="shared" si="2"/>
        <v>0.13000000000000256</v>
      </c>
      <c r="G38" s="5"/>
      <c r="H38" s="5"/>
      <c r="I38" s="5"/>
      <c r="J38" s="99">
        <f t="shared" si="1"/>
        <v>2.1036666666667081</v>
      </c>
    </row>
    <row r="39" spans="1:12" ht="15.6" thickTop="1" thickBot="1" x14ac:dyDescent="0.35">
      <c r="A39" s="66" t="s">
        <v>99</v>
      </c>
      <c r="B39" s="32"/>
      <c r="C39" s="6"/>
      <c r="D39" s="32">
        <v>54.15</v>
      </c>
      <c r="E39" s="32">
        <v>54.85</v>
      </c>
      <c r="F39" s="5">
        <f t="shared" si="2"/>
        <v>0.70000000000000284</v>
      </c>
      <c r="G39" s="5"/>
      <c r="H39" s="5"/>
      <c r="I39" s="5"/>
      <c r="J39" s="99">
        <f t="shared" si="1"/>
        <v>11.327435897435944</v>
      </c>
    </row>
    <row r="40" spans="1:12" ht="15.6" thickTop="1" thickBot="1" x14ac:dyDescent="0.35">
      <c r="A40" s="66" t="s">
        <v>100</v>
      </c>
      <c r="B40" s="32"/>
      <c r="C40" s="6"/>
      <c r="D40" s="32">
        <v>15.55</v>
      </c>
      <c r="E40" s="32">
        <v>15.55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2" ht="15.6" thickTop="1" thickBot="1" x14ac:dyDescent="0.35">
      <c r="A41" s="66" t="s">
        <v>101</v>
      </c>
      <c r="B41" s="32"/>
      <c r="C41" s="6"/>
      <c r="D41" s="32">
        <v>21.78</v>
      </c>
      <c r="E41" s="32">
        <v>22.93</v>
      </c>
      <c r="F41" s="5">
        <f t="shared" si="2"/>
        <v>1.1499999999999986</v>
      </c>
      <c r="G41" s="5"/>
      <c r="H41" s="5"/>
      <c r="I41" s="5"/>
      <c r="J41" s="99">
        <f t="shared" si="1"/>
        <v>18.609358974358951</v>
      </c>
    </row>
    <row r="42" spans="1:12" ht="15.6" thickTop="1" thickBot="1" x14ac:dyDescent="0.35">
      <c r="A42" s="66" t="s">
        <v>102</v>
      </c>
      <c r="B42" s="32"/>
      <c r="C42" s="6"/>
      <c r="D42" s="32">
        <v>6.12</v>
      </c>
      <c r="E42" s="32">
        <v>6.23</v>
      </c>
      <c r="F42" s="5">
        <f t="shared" si="2"/>
        <v>0.11000000000000032</v>
      </c>
      <c r="G42" s="5"/>
      <c r="H42" s="5"/>
      <c r="I42" s="5"/>
      <c r="J42" s="99">
        <f t="shared" si="1"/>
        <v>1.7800256410256463</v>
      </c>
    </row>
    <row r="43" spans="1:12" ht="15.6" thickTop="1" thickBot="1" x14ac:dyDescent="0.35">
      <c r="A43" s="66" t="s">
        <v>103</v>
      </c>
      <c r="B43" s="32"/>
      <c r="C43" s="6"/>
      <c r="D43" s="32">
        <v>38.869999999999997</v>
      </c>
      <c r="E43" s="32">
        <v>38.97</v>
      </c>
      <c r="F43" s="5">
        <f t="shared" si="2"/>
        <v>0.10000000000000142</v>
      </c>
      <c r="G43" s="5"/>
      <c r="H43" s="5"/>
      <c r="I43" s="5"/>
      <c r="J43" s="99">
        <f t="shared" si="1"/>
        <v>1.6182051282051513</v>
      </c>
    </row>
    <row r="44" spans="1:12" ht="15.6" thickTop="1" thickBot="1" x14ac:dyDescent="0.35">
      <c r="A44" s="66" t="s">
        <v>104</v>
      </c>
      <c r="B44" s="32"/>
      <c r="C44" s="10"/>
      <c r="D44" s="32">
        <v>61.42</v>
      </c>
      <c r="E44" s="32">
        <v>61.47</v>
      </c>
      <c r="F44" s="5">
        <f t="shared" si="2"/>
        <v>4.9999999999997158E-2</v>
      </c>
      <c r="G44" s="5"/>
      <c r="H44" s="5"/>
      <c r="I44" s="5"/>
      <c r="J44" s="99">
        <f t="shared" si="1"/>
        <v>0.80910256410251813</v>
      </c>
    </row>
    <row r="45" spans="1:12" ht="15.6" thickTop="1" thickBot="1" x14ac:dyDescent="0.35">
      <c r="A45" s="66" t="s">
        <v>105</v>
      </c>
      <c r="B45" s="32"/>
      <c r="C45" s="10"/>
      <c r="D45" s="32">
        <v>208.96</v>
      </c>
      <c r="E45" s="32">
        <v>211.79</v>
      </c>
      <c r="F45" s="5">
        <f>+E45-D45</f>
        <v>2.8299999999999841</v>
      </c>
      <c r="G45" s="5"/>
      <c r="H45" s="5"/>
      <c r="I45" s="5"/>
      <c r="J45" s="99">
        <f t="shared" si="1"/>
        <v>45.795205128204877</v>
      </c>
    </row>
    <row r="46" spans="1:12" ht="15.6" thickTop="1" thickBot="1" x14ac:dyDescent="0.35">
      <c r="A46" s="66" t="s">
        <v>106</v>
      </c>
      <c r="B46" s="32"/>
      <c r="C46" s="10"/>
      <c r="D46" s="32">
        <v>106.48</v>
      </c>
      <c r="E46" s="32">
        <v>106.8</v>
      </c>
      <c r="F46" s="5">
        <f t="shared" si="2"/>
        <v>0.31999999999999318</v>
      </c>
      <c r="G46" s="5"/>
      <c r="H46" s="5"/>
      <c r="I46" s="5"/>
      <c r="J46" s="99">
        <f t="shared" si="1"/>
        <v>5.1782564102563002</v>
      </c>
    </row>
    <row r="47" spans="1:12" ht="15.6" thickTop="1" thickBot="1" x14ac:dyDescent="0.35">
      <c r="A47" s="66" t="s">
        <v>18</v>
      </c>
      <c r="B47" s="32"/>
      <c r="C47" s="10"/>
      <c r="D47" s="32">
        <v>3.24</v>
      </c>
      <c r="E47" s="32">
        <v>3.24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2" ht="15.6" thickTop="1" thickBot="1" x14ac:dyDescent="0.35">
      <c r="A48" s="66" t="s">
        <v>19</v>
      </c>
      <c r="B48" s="32"/>
      <c r="C48" s="10"/>
      <c r="D48" s="32">
        <v>101.41</v>
      </c>
      <c r="E48" s="32">
        <v>101.41</v>
      </c>
      <c r="F48" s="5">
        <f t="shared" si="2"/>
        <v>0</v>
      </c>
      <c r="G48" s="5"/>
      <c r="H48" s="5"/>
      <c r="I48" s="5"/>
      <c r="J48" s="99">
        <f t="shared" si="1"/>
        <v>0</v>
      </c>
      <c r="L48" t="s">
        <v>346</v>
      </c>
    </row>
    <row r="49" spans="1:12" ht="15.6" thickTop="1" thickBot="1" x14ac:dyDescent="0.35">
      <c r="A49" s="66" t="s">
        <v>107</v>
      </c>
      <c r="B49" s="32"/>
      <c r="C49" s="10"/>
      <c r="D49" s="32">
        <v>137.04</v>
      </c>
      <c r="E49" s="32">
        <v>138.6</v>
      </c>
      <c r="F49" s="5">
        <f t="shared" si="2"/>
        <v>1.5600000000000023</v>
      </c>
      <c r="G49" s="5"/>
      <c r="H49" s="5"/>
      <c r="I49" s="5"/>
      <c r="J49" s="99">
        <f t="shared" si="1"/>
        <v>25.244000000000039</v>
      </c>
    </row>
    <row r="50" spans="1:12" ht="15.6" thickTop="1" thickBot="1" x14ac:dyDescent="0.35">
      <c r="A50" s="66" t="s">
        <v>108</v>
      </c>
      <c r="B50" s="32"/>
      <c r="C50" s="10"/>
      <c r="D50" s="32">
        <v>21.96</v>
      </c>
      <c r="E50" s="32">
        <v>22.37</v>
      </c>
      <c r="F50" s="5">
        <f t="shared" si="2"/>
        <v>0.41000000000000014</v>
      </c>
      <c r="G50" s="5"/>
      <c r="H50" s="5"/>
      <c r="I50" s="5"/>
      <c r="J50" s="99">
        <f t="shared" si="1"/>
        <v>6.6346410256410282</v>
      </c>
      <c r="L50">
        <v>7</v>
      </c>
    </row>
    <row r="51" spans="1:12" ht="15.6" thickTop="1" thickBot="1" x14ac:dyDescent="0.35">
      <c r="A51" s="66" t="s">
        <v>20</v>
      </c>
      <c r="B51" s="32"/>
      <c r="C51" s="10"/>
      <c r="D51" s="32">
        <v>88.39</v>
      </c>
      <c r="E51" s="32">
        <v>89.39</v>
      </c>
      <c r="F51" s="5">
        <f t="shared" si="2"/>
        <v>1</v>
      </c>
      <c r="G51" s="5"/>
      <c r="H51" s="5"/>
      <c r="I51" s="5"/>
      <c r="J51" s="99">
        <f t="shared" si="1"/>
        <v>16.182051282051283</v>
      </c>
    </row>
    <row r="52" spans="1:12" ht="15.6" thickTop="1" thickBot="1" x14ac:dyDescent="0.35">
      <c r="A52" s="66" t="s">
        <v>21</v>
      </c>
      <c r="B52" s="32"/>
      <c r="C52" s="10"/>
      <c r="D52" s="32">
        <v>23.97</v>
      </c>
      <c r="E52" s="32">
        <v>24.25</v>
      </c>
      <c r="F52" s="5">
        <f t="shared" si="2"/>
        <v>0.28000000000000114</v>
      </c>
      <c r="G52" s="5"/>
      <c r="H52" s="5"/>
      <c r="I52" s="5"/>
      <c r="J52" s="99">
        <f t="shared" si="1"/>
        <v>4.5309743589743778</v>
      </c>
    </row>
    <row r="53" spans="1:12" ht="15.6" thickTop="1" thickBot="1" x14ac:dyDescent="0.35">
      <c r="A53" s="66" t="s">
        <v>22</v>
      </c>
      <c r="B53" s="32"/>
      <c r="C53" s="10"/>
      <c r="D53" s="32">
        <v>133.16</v>
      </c>
      <c r="E53" s="32">
        <v>133.96</v>
      </c>
      <c r="F53" s="5">
        <f t="shared" si="2"/>
        <v>0.80000000000001137</v>
      </c>
      <c r="G53" s="5"/>
      <c r="H53" s="5"/>
      <c r="I53" s="5"/>
      <c r="J53" s="99">
        <f t="shared" si="1"/>
        <v>12.94564102564121</v>
      </c>
    </row>
    <row r="54" spans="1:12" ht="15.6" thickTop="1" thickBot="1" x14ac:dyDescent="0.35">
      <c r="A54" s="66" t="s">
        <v>23</v>
      </c>
      <c r="B54" s="32"/>
      <c r="C54" s="10"/>
      <c r="D54" s="32">
        <v>31.62</v>
      </c>
      <c r="E54" s="32">
        <v>31.87</v>
      </c>
      <c r="F54" s="5">
        <f t="shared" si="2"/>
        <v>0.25</v>
      </c>
      <c r="G54" s="5"/>
      <c r="H54" s="5"/>
      <c r="I54" s="5"/>
      <c r="J54" s="99">
        <f t="shared" si="1"/>
        <v>4.0455128205128208</v>
      </c>
    </row>
    <row r="55" spans="1:12" ht="15.6" thickTop="1" thickBot="1" x14ac:dyDescent="0.35">
      <c r="A55" s="66" t="s">
        <v>24</v>
      </c>
      <c r="B55" s="32"/>
      <c r="C55" s="10"/>
      <c r="D55" s="32">
        <v>31.83</v>
      </c>
      <c r="E55" s="32">
        <v>32.369999999999997</v>
      </c>
      <c r="F55" s="5">
        <f t="shared" si="2"/>
        <v>0.53999999999999915</v>
      </c>
      <c r="G55" s="5"/>
      <c r="H55" s="5"/>
      <c r="I55" s="5"/>
      <c r="J55" s="99">
        <f t="shared" si="1"/>
        <v>8.7383076923076786</v>
      </c>
    </row>
    <row r="56" spans="1:12" ht="15.6" thickTop="1" thickBot="1" x14ac:dyDescent="0.35">
      <c r="A56" s="66" t="s">
        <v>25</v>
      </c>
      <c r="B56" s="32"/>
      <c r="C56" s="10"/>
      <c r="D56" s="32">
        <v>29.21</v>
      </c>
      <c r="E56" s="32">
        <v>30.15</v>
      </c>
      <c r="F56" s="5">
        <f t="shared" si="2"/>
        <v>0.93999999999999773</v>
      </c>
      <c r="G56" s="5"/>
      <c r="H56" s="5"/>
      <c r="I56" s="5"/>
      <c r="J56" s="99">
        <f t="shared" si="1"/>
        <v>15.211128205128169</v>
      </c>
    </row>
    <row r="57" spans="1:12" ht="15.6" thickTop="1" thickBot="1" x14ac:dyDescent="0.35">
      <c r="A57" s="66" t="s">
        <v>26</v>
      </c>
      <c r="B57" s="32"/>
      <c r="C57" s="10"/>
      <c r="D57" s="32">
        <v>56.75</v>
      </c>
      <c r="E57" s="32">
        <v>58.1</v>
      </c>
      <c r="F57" s="5">
        <f t="shared" si="2"/>
        <v>1.3500000000000014</v>
      </c>
      <c r="G57" s="5"/>
      <c r="H57" s="5"/>
      <c r="I57" s="5"/>
      <c r="J57" s="99">
        <f t="shared" si="1"/>
        <v>21.845769230769257</v>
      </c>
    </row>
    <row r="58" spans="1:12" ht="15.6" thickTop="1" thickBot="1" x14ac:dyDescent="0.35">
      <c r="A58" s="66" t="s">
        <v>27</v>
      </c>
      <c r="B58" s="32"/>
      <c r="C58" s="10"/>
      <c r="D58" s="32">
        <v>68.14</v>
      </c>
      <c r="E58" s="32">
        <v>69.680000000000007</v>
      </c>
      <c r="F58" s="5">
        <f t="shared" si="2"/>
        <v>1.5400000000000063</v>
      </c>
      <c r="G58" s="5"/>
      <c r="H58" s="5"/>
      <c r="I58" s="5"/>
      <c r="J58" s="99">
        <f t="shared" si="1"/>
        <v>24.920358974359079</v>
      </c>
    </row>
    <row r="59" spans="1:12" ht="15.6" thickTop="1" thickBot="1" x14ac:dyDescent="0.35">
      <c r="A59" s="66" t="s">
        <v>109</v>
      </c>
      <c r="B59" s="32"/>
      <c r="C59" s="10"/>
      <c r="D59" s="32">
        <v>2.0499999999999998</v>
      </c>
      <c r="E59" s="32">
        <v>2.0499999999999998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2" ht="15.6" thickTop="1" thickBot="1" x14ac:dyDescent="0.35">
      <c r="A60" s="66" t="s">
        <v>28</v>
      </c>
      <c r="B60" s="32"/>
      <c r="C60" s="10"/>
      <c r="D60" s="32">
        <v>16.97</v>
      </c>
      <c r="E60" s="32">
        <v>16.97</v>
      </c>
      <c r="F60" s="5">
        <f t="shared" si="2"/>
        <v>0</v>
      </c>
      <c r="G60" s="5"/>
      <c r="H60" s="5"/>
      <c r="I60" s="5"/>
      <c r="J60" s="99">
        <f t="shared" si="1"/>
        <v>0</v>
      </c>
    </row>
    <row r="61" spans="1:12" ht="15.6" thickTop="1" thickBot="1" x14ac:dyDescent="0.35">
      <c r="A61" s="66" t="s">
        <v>29</v>
      </c>
      <c r="B61" s="32"/>
      <c r="C61" s="10"/>
      <c r="D61" s="32">
        <v>55.34</v>
      </c>
      <c r="E61" s="32">
        <v>55.71</v>
      </c>
      <c r="F61" s="5">
        <f t="shared" si="2"/>
        <v>0.36999999999999744</v>
      </c>
      <c r="G61" s="5"/>
      <c r="H61" s="5"/>
      <c r="I61" s="5"/>
      <c r="J61" s="99">
        <f t="shared" si="1"/>
        <v>5.9873589743589335</v>
      </c>
    </row>
    <row r="62" spans="1:12" ht="15.6" thickTop="1" thickBot="1" x14ac:dyDescent="0.35">
      <c r="A62" s="66" t="s">
        <v>30</v>
      </c>
      <c r="B62" s="32"/>
      <c r="C62" s="10"/>
      <c r="D62" s="32">
        <v>1.1000000000000001</v>
      </c>
      <c r="E62" s="32">
        <v>1.1000000000000001</v>
      </c>
      <c r="F62" s="5">
        <f t="shared" si="2"/>
        <v>0</v>
      </c>
      <c r="G62" s="5"/>
      <c r="H62" s="5"/>
      <c r="I62" s="5"/>
      <c r="J62" s="99">
        <f t="shared" si="1"/>
        <v>0</v>
      </c>
    </row>
    <row r="63" spans="1:12" ht="15.6" thickTop="1" thickBot="1" x14ac:dyDescent="0.35">
      <c r="A63" s="66" t="s">
        <v>31</v>
      </c>
      <c r="B63" s="32"/>
      <c r="C63" s="10"/>
      <c r="D63" s="32">
        <v>87.31</v>
      </c>
      <c r="E63" s="32">
        <v>88.06</v>
      </c>
      <c r="F63" s="5">
        <f t="shared" si="2"/>
        <v>0.75</v>
      </c>
      <c r="G63" s="5"/>
      <c r="H63" s="5"/>
      <c r="I63" s="5"/>
      <c r="J63" s="99">
        <f t="shared" si="1"/>
        <v>12.136538461538462</v>
      </c>
    </row>
    <row r="64" spans="1:12" ht="15.6" thickTop="1" thickBot="1" x14ac:dyDescent="0.35">
      <c r="A64" s="66" t="s">
        <v>32</v>
      </c>
      <c r="B64" s="32"/>
      <c r="C64" s="10"/>
      <c r="D64" s="32">
        <v>61.56</v>
      </c>
      <c r="E64" s="32">
        <v>61.91</v>
      </c>
      <c r="F64" s="5">
        <f t="shared" si="2"/>
        <v>0.34999999999999432</v>
      </c>
      <c r="G64" s="5"/>
      <c r="H64" s="5"/>
      <c r="I64" s="5"/>
      <c r="J64" s="99">
        <f t="shared" si="1"/>
        <v>5.6637179487178573</v>
      </c>
    </row>
    <row r="65" spans="1:10" ht="15.6" thickTop="1" thickBot="1" x14ac:dyDescent="0.35">
      <c r="A65" s="66" t="s">
        <v>33</v>
      </c>
      <c r="B65" s="32"/>
      <c r="C65" s="10"/>
      <c r="D65" s="32">
        <v>39.92</v>
      </c>
      <c r="E65" s="32">
        <v>40.35</v>
      </c>
      <c r="F65" s="5">
        <f t="shared" si="2"/>
        <v>0.42999999999999972</v>
      </c>
      <c r="G65" s="5"/>
      <c r="H65" s="5"/>
      <c r="I65" s="5"/>
      <c r="J65" s="99">
        <f t="shared" si="1"/>
        <v>6.9582820512820476</v>
      </c>
    </row>
    <row r="66" spans="1:10" ht="15.6" thickTop="1" thickBot="1" x14ac:dyDescent="0.35">
      <c r="A66" s="66" t="s">
        <v>34</v>
      </c>
      <c r="B66" s="32"/>
      <c r="C66" s="10"/>
      <c r="D66" s="32">
        <v>44.53</v>
      </c>
      <c r="E66" s="32">
        <v>44.94</v>
      </c>
      <c r="F66" s="5">
        <f t="shared" si="2"/>
        <v>0.40999999999999659</v>
      </c>
      <c r="G66" s="5"/>
      <c r="H66" s="5"/>
      <c r="I66" s="5"/>
      <c r="J66" s="99">
        <f t="shared" si="1"/>
        <v>6.6346410256409714</v>
      </c>
    </row>
    <row r="67" spans="1:10" ht="15.6" thickTop="1" thickBot="1" x14ac:dyDescent="0.35">
      <c r="A67" s="66" t="s">
        <v>110</v>
      </c>
      <c r="B67" s="32"/>
      <c r="C67" s="10"/>
      <c r="D67" s="32">
        <v>8.4499999999999993</v>
      </c>
      <c r="E67" s="32">
        <v>8.5</v>
      </c>
      <c r="F67" s="5">
        <f t="shared" si="2"/>
        <v>5.0000000000000711E-2</v>
      </c>
      <c r="G67" s="5"/>
      <c r="H67" s="5"/>
      <c r="I67" s="5"/>
      <c r="J67" s="99">
        <f t="shared" si="1"/>
        <v>0.80910256410257564</v>
      </c>
    </row>
    <row r="68" spans="1:10" ht="15.6" thickTop="1" thickBot="1" x14ac:dyDescent="0.35">
      <c r="A68" s="66" t="s">
        <v>35</v>
      </c>
      <c r="B68" s="32"/>
      <c r="C68" s="10"/>
      <c r="D68" s="32">
        <v>83.48</v>
      </c>
      <c r="E68" s="32">
        <v>84.48</v>
      </c>
      <c r="F68" s="5">
        <f t="shared" si="2"/>
        <v>1</v>
      </c>
      <c r="G68" s="5"/>
      <c r="H68" s="5"/>
      <c r="I68" s="5"/>
      <c r="J68" s="99">
        <f t="shared" si="1"/>
        <v>16.182051282051283</v>
      </c>
    </row>
    <row r="69" spans="1:10" ht="15.6" thickTop="1" thickBot="1" x14ac:dyDescent="0.35">
      <c r="A69" s="66" t="s">
        <v>111</v>
      </c>
      <c r="B69" s="32"/>
      <c r="C69" s="10"/>
      <c r="D69" s="32">
        <v>5.56</v>
      </c>
      <c r="E69" s="32">
        <v>5.7</v>
      </c>
      <c r="F69" s="5">
        <f t="shared" si="2"/>
        <v>0.14000000000000057</v>
      </c>
      <c r="G69" s="5"/>
      <c r="H69" s="5"/>
      <c r="I69" s="5"/>
      <c r="J69" s="99">
        <f t="shared" si="1"/>
        <v>2.2654871794871889</v>
      </c>
    </row>
    <row r="70" spans="1:10" ht="15.6" thickTop="1" thickBot="1" x14ac:dyDescent="0.35">
      <c r="A70" s="66" t="s">
        <v>36</v>
      </c>
      <c r="B70" s="32"/>
      <c r="C70" s="10"/>
      <c r="D70" s="32">
        <v>95.15</v>
      </c>
      <c r="E70" s="32">
        <v>96.23</v>
      </c>
      <c r="F70" s="5">
        <f t="shared" si="2"/>
        <v>1.0799999999999983</v>
      </c>
      <c r="G70" s="5"/>
      <c r="H70" s="5"/>
      <c r="I70" s="5"/>
      <c r="J70" s="99">
        <f t="shared" si="1"/>
        <v>17.476615384615357</v>
      </c>
    </row>
    <row r="71" spans="1:10" ht="15.6" thickTop="1" thickBot="1" x14ac:dyDescent="0.35">
      <c r="A71" s="66" t="s">
        <v>37</v>
      </c>
      <c r="B71" s="32"/>
      <c r="C71" s="10"/>
      <c r="D71" s="32">
        <v>35.1</v>
      </c>
      <c r="E71" s="32">
        <v>35.770000000000003</v>
      </c>
      <c r="F71" s="5">
        <f t="shared" si="2"/>
        <v>0.67000000000000171</v>
      </c>
      <c r="G71" s="5"/>
      <c r="H71" s="5"/>
      <c r="I71" s="5"/>
      <c r="J71" s="99">
        <f t="shared" si="1"/>
        <v>10.841974358974387</v>
      </c>
    </row>
    <row r="72" spans="1:10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1.65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5.0599999999999996</v>
      </c>
      <c r="E75" s="32">
        <v>5.51</v>
      </c>
      <c r="F75" s="5">
        <f t="shared" si="2"/>
        <v>0.45000000000000018</v>
      </c>
      <c r="G75" s="5"/>
      <c r="H75" s="5"/>
      <c r="I75" s="5"/>
      <c r="J75" s="99">
        <f t="shared" si="1"/>
        <v>7.2819230769230803</v>
      </c>
    </row>
    <row r="76" spans="1:10" ht="15.6" thickTop="1" thickBot="1" x14ac:dyDescent="0.35">
      <c r="A76" s="66" t="s">
        <v>113</v>
      </c>
      <c r="B76" s="32"/>
      <c r="C76" s="10"/>
      <c r="D76" s="32">
        <v>37.44</v>
      </c>
      <c r="E76" s="32">
        <v>37.65</v>
      </c>
      <c r="F76" s="5">
        <f t="shared" si="2"/>
        <v>0.21000000000000085</v>
      </c>
      <c r="G76" s="5"/>
      <c r="H76" s="5"/>
      <c r="I76" s="5"/>
      <c r="J76" s="99">
        <f t="shared" si="1"/>
        <v>3.3982307692307834</v>
      </c>
    </row>
    <row r="77" spans="1:10" ht="15.6" thickTop="1" thickBot="1" x14ac:dyDescent="0.35">
      <c r="A77" s="66" t="s">
        <v>114</v>
      </c>
      <c r="B77" s="32"/>
      <c r="C77" s="10"/>
      <c r="D77" s="32">
        <v>10.98</v>
      </c>
      <c r="E77" s="32">
        <v>10.98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13.16</v>
      </c>
      <c r="E80" s="32">
        <v>13.37</v>
      </c>
      <c r="F80" s="5">
        <f t="shared" si="2"/>
        <v>0.20999999999999908</v>
      </c>
      <c r="G80" s="5"/>
      <c r="H80" s="5"/>
      <c r="I80" s="5"/>
      <c r="J80" s="99">
        <f t="shared" si="1"/>
        <v>3.3982307692307545</v>
      </c>
    </row>
    <row r="81" spans="1:12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2" ht="15" thickTop="1" x14ac:dyDescent="0.3">
      <c r="A82" s="66" t="s">
        <v>117</v>
      </c>
      <c r="B82" s="32"/>
      <c r="C82" s="10"/>
      <c r="D82" s="32">
        <v>15.13</v>
      </c>
      <c r="E82" s="32">
        <v>15.47</v>
      </c>
      <c r="F82" s="5">
        <f t="shared" si="2"/>
        <v>0.33999999999999986</v>
      </c>
      <c r="G82" s="5"/>
      <c r="H82" s="5"/>
      <c r="I82" s="5"/>
      <c r="J82" s="99">
        <f t="shared" si="1"/>
        <v>5.5018974358974342</v>
      </c>
      <c r="K82" s="56">
        <f>+J14+J15+J16+J17+J18+J19+J20+J21+J22+J23+J24+J25+J26+J27+J28+J29+J30+J31+J32+J33+J34+J35+J36+J37+J38+J39+J40+J41+J42+J43+J44+J45+J46+J47+J48+J49+J50+J51+J52+J53+J54+J55+J56+J57+J58+J59+J60+J61+J62+J63+J64+J65+J66+J67+J68+J69+J70+J71+J72+J73+J74+J75+J76+J77+J78+J79+J80+J81+J82</f>
        <v>662.91664102564084</v>
      </c>
      <c r="L82">
        <v>631</v>
      </c>
    </row>
    <row r="83" spans="1:12" x14ac:dyDescent="0.3">
      <c r="A83" s="68" t="s">
        <v>43</v>
      </c>
      <c r="B83" s="32"/>
      <c r="C83" s="10"/>
      <c r="D83" s="32">
        <v>538.22</v>
      </c>
      <c r="E83" s="32">
        <v>547.99</v>
      </c>
      <c r="F83" s="5">
        <f t="shared" si="2"/>
        <v>9.7699999999999818</v>
      </c>
      <c r="G83" s="5"/>
      <c r="H83" s="5"/>
      <c r="I83" s="5"/>
      <c r="J83" s="7">
        <f>+F83*H$5</f>
        <v>37.822729292929225</v>
      </c>
      <c r="K83" t="s">
        <v>295</v>
      </c>
    </row>
    <row r="84" spans="1:12" x14ac:dyDescent="0.3">
      <c r="A84" s="68" t="s">
        <v>44</v>
      </c>
      <c r="B84" s="32"/>
      <c r="C84" s="10"/>
      <c r="D84" s="32">
        <v>502.58</v>
      </c>
      <c r="E84" s="32">
        <v>508.92</v>
      </c>
      <c r="F84" s="5">
        <f t="shared" si="2"/>
        <v>6.3400000000000318</v>
      </c>
      <c r="G84" s="33"/>
      <c r="H84" s="5"/>
      <c r="I84" s="5"/>
      <c r="J84" s="7">
        <f t="shared" ref="J84:J147" si="3">+F84*H$5</f>
        <v>24.544125252525376</v>
      </c>
    </row>
    <row r="85" spans="1:12" x14ac:dyDescent="0.3">
      <c r="A85" s="68" t="s">
        <v>118</v>
      </c>
      <c r="B85" s="32"/>
      <c r="C85" s="10"/>
      <c r="D85" s="32">
        <v>705.02</v>
      </c>
      <c r="E85" s="32">
        <v>713.39</v>
      </c>
      <c r="F85" s="5">
        <f t="shared" si="2"/>
        <v>8.3700000000000045</v>
      </c>
      <c r="G85" s="33"/>
      <c r="H85" s="5"/>
      <c r="I85" s="5"/>
      <c r="J85" s="7">
        <f t="shared" si="3"/>
        <v>32.402890909090928</v>
      </c>
    </row>
    <row r="86" spans="1:12" x14ac:dyDescent="0.3">
      <c r="A86" s="68" t="s">
        <v>119</v>
      </c>
      <c r="B86" s="32"/>
      <c r="C86" s="10"/>
      <c r="D86" s="32">
        <v>236.09</v>
      </c>
      <c r="E86" s="32">
        <v>246.99</v>
      </c>
      <c r="F86" s="5">
        <f t="shared" si="2"/>
        <v>10.900000000000006</v>
      </c>
      <c r="G86" s="33"/>
      <c r="H86" s="5"/>
      <c r="I86" s="5"/>
      <c r="J86" s="7">
        <f t="shared" si="3"/>
        <v>42.197313131313152</v>
      </c>
    </row>
    <row r="87" spans="1:12" x14ac:dyDescent="0.3">
      <c r="A87" s="68" t="s">
        <v>45</v>
      </c>
      <c r="B87" s="32"/>
      <c r="C87" s="10"/>
      <c r="D87" s="32">
        <v>348.69</v>
      </c>
      <c r="E87" s="32">
        <v>351.56</v>
      </c>
      <c r="F87" s="5">
        <f t="shared" si="2"/>
        <v>2.8700000000000045</v>
      </c>
      <c r="G87" s="33"/>
      <c r="H87" s="5"/>
      <c r="I87" s="5"/>
      <c r="J87" s="7">
        <f t="shared" si="3"/>
        <v>11.110668686868705</v>
      </c>
    </row>
    <row r="88" spans="1:12" x14ac:dyDescent="0.3">
      <c r="A88" s="68" t="s">
        <v>46</v>
      </c>
      <c r="B88" s="32"/>
      <c r="C88" s="10"/>
      <c r="D88" s="32">
        <v>562.99</v>
      </c>
      <c r="E88" s="32">
        <v>567.6</v>
      </c>
      <c r="F88" s="5">
        <f t="shared" si="2"/>
        <v>4.6100000000000136</v>
      </c>
      <c r="G88" s="33"/>
      <c r="H88" s="5"/>
      <c r="I88" s="5"/>
      <c r="J88" s="7">
        <f t="shared" si="3"/>
        <v>17.846753535353589</v>
      </c>
    </row>
    <row r="89" spans="1:12" x14ac:dyDescent="0.3">
      <c r="A89" s="68" t="s">
        <v>47</v>
      </c>
      <c r="B89" s="32"/>
      <c r="C89" s="10"/>
      <c r="D89" s="32">
        <v>296.02</v>
      </c>
      <c r="E89" s="32">
        <v>308.35000000000002</v>
      </c>
      <c r="F89" s="5">
        <f t="shared" si="2"/>
        <v>12.330000000000041</v>
      </c>
      <c r="G89" s="33"/>
      <c r="H89" s="5"/>
      <c r="I89" s="5"/>
      <c r="J89" s="7">
        <f t="shared" si="3"/>
        <v>47.733290909091068</v>
      </c>
    </row>
    <row r="90" spans="1:12" x14ac:dyDescent="0.3">
      <c r="A90" s="68" t="s">
        <v>48</v>
      </c>
      <c r="B90" s="32"/>
      <c r="C90" s="10"/>
      <c r="D90" s="32">
        <v>549.27</v>
      </c>
      <c r="E90" s="32">
        <v>554.12</v>
      </c>
      <c r="F90" s="5">
        <f t="shared" si="2"/>
        <v>4.8500000000000227</v>
      </c>
      <c r="G90" s="33"/>
      <c r="H90" s="5"/>
      <c r="I90" s="5"/>
      <c r="J90" s="7">
        <f t="shared" si="3"/>
        <v>18.775868686868776</v>
      </c>
    </row>
    <row r="91" spans="1:12" x14ac:dyDescent="0.3">
      <c r="A91" s="68" t="s">
        <v>49</v>
      </c>
      <c r="B91" s="32"/>
      <c r="C91" s="10"/>
      <c r="D91" s="32">
        <v>737.11</v>
      </c>
      <c r="E91" s="32">
        <v>746.93</v>
      </c>
      <c r="F91" s="5">
        <f t="shared" si="2"/>
        <v>9.8199999999999363</v>
      </c>
      <c r="G91" s="33"/>
      <c r="H91" s="5"/>
      <c r="I91" s="5"/>
      <c r="J91" s="7">
        <f t="shared" si="3"/>
        <v>38.0162949494947</v>
      </c>
    </row>
    <row r="92" spans="1:12" x14ac:dyDescent="0.3">
      <c r="A92" s="68" t="s">
        <v>50</v>
      </c>
      <c r="B92" s="32"/>
      <c r="C92" s="10"/>
      <c r="D92" s="32">
        <v>978.01</v>
      </c>
      <c r="E92" s="32">
        <v>990.37</v>
      </c>
      <c r="F92" s="5">
        <f t="shared" si="2"/>
        <v>12.360000000000014</v>
      </c>
      <c r="G92" s="33"/>
      <c r="H92" s="5"/>
      <c r="I92" s="5"/>
      <c r="J92" s="7">
        <f t="shared" si="3"/>
        <v>47.849430303030353</v>
      </c>
    </row>
    <row r="93" spans="1:12" x14ac:dyDescent="0.3">
      <c r="A93" s="68" t="s">
        <v>51</v>
      </c>
      <c r="B93" s="32"/>
      <c r="C93" s="10"/>
      <c r="D93" s="32">
        <v>395.89</v>
      </c>
      <c r="E93" s="32">
        <v>400.36</v>
      </c>
      <c r="F93" s="5">
        <f t="shared" si="2"/>
        <v>4.4700000000000273</v>
      </c>
      <c r="G93" s="33"/>
      <c r="H93" s="5"/>
      <c r="I93" s="5"/>
      <c r="J93" s="7">
        <f t="shared" si="3"/>
        <v>17.304769696969803</v>
      </c>
    </row>
    <row r="94" spans="1:12" x14ac:dyDescent="0.3">
      <c r="A94" s="68" t="s">
        <v>52</v>
      </c>
      <c r="B94" s="32"/>
      <c r="C94" s="10"/>
      <c r="D94" s="32">
        <v>281.74</v>
      </c>
      <c r="E94" s="32">
        <v>282.04000000000002</v>
      </c>
      <c r="F94" s="5">
        <f t="shared" si="2"/>
        <v>0.30000000000001137</v>
      </c>
      <c r="G94" s="33"/>
      <c r="H94" s="5"/>
      <c r="I94" s="5"/>
      <c r="J94" s="7">
        <f t="shared" si="3"/>
        <v>1.1613939393939834</v>
      </c>
    </row>
    <row r="95" spans="1:12" x14ac:dyDescent="0.3">
      <c r="A95" s="68" t="s">
        <v>120</v>
      </c>
      <c r="B95" s="32"/>
      <c r="C95" s="10"/>
      <c r="D95" s="32">
        <v>1200.02</v>
      </c>
      <c r="E95" s="32">
        <v>1216.01</v>
      </c>
      <c r="F95" s="5">
        <f t="shared" si="2"/>
        <v>15.990000000000009</v>
      </c>
      <c r="G95" s="33"/>
      <c r="H95" s="5"/>
      <c r="I95" s="5"/>
      <c r="J95" s="7">
        <f t="shared" si="3"/>
        <v>61.902296969697005</v>
      </c>
    </row>
    <row r="96" spans="1:12" x14ac:dyDescent="0.3">
      <c r="A96" s="68" t="s">
        <v>53</v>
      </c>
      <c r="B96" s="32"/>
      <c r="C96" s="10"/>
      <c r="D96" s="32">
        <v>480.35</v>
      </c>
      <c r="E96" s="32">
        <v>486.84</v>
      </c>
      <c r="F96" s="5">
        <f t="shared" si="2"/>
        <v>6.4899999999999523</v>
      </c>
      <c r="G96" s="33"/>
      <c r="H96" s="5"/>
      <c r="I96" s="5"/>
      <c r="J96" s="7">
        <f t="shared" si="3"/>
        <v>25.124822222222036</v>
      </c>
    </row>
    <row r="97" spans="1:12" x14ac:dyDescent="0.3">
      <c r="A97" s="68" t="s">
        <v>121</v>
      </c>
      <c r="B97" s="32"/>
      <c r="C97" s="10"/>
      <c r="D97" s="32">
        <v>287.64999999999998</v>
      </c>
      <c r="E97" s="32">
        <v>291.92</v>
      </c>
      <c r="F97" s="5">
        <f t="shared" ref="F97:F152" si="4">+E97-D97</f>
        <v>4.2700000000000387</v>
      </c>
      <c r="G97" s="33"/>
      <c r="H97" s="5"/>
      <c r="I97" s="5"/>
      <c r="J97" s="7">
        <f t="shared" si="3"/>
        <v>16.53050707070722</v>
      </c>
    </row>
    <row r="98" spans="1:12" x14ac:dyDescent="0.3">
      <c r="A98" s="68" t="s">
        <v>54</v>
      </c>
      <c r="B98" s="32"/>
      <c r="C98" s="10"/>
      <c r="D98" s="32">
        <v>296.20999999999998</v>
      </c>
      <c r="E98" s="32">
        <v>299.86</v>
      </c>
      <c r="F98" s="5">
        <f t="shared" si="4"/>
        <v>3.6500000000000341</v>
      </c>
      <c r="G98" s="33"/>
      <c r="H98" s="5"/>
      <c r="I98" s="5"/>
      <c r="J98" s="7">
        <f t="shared" si="3"/>
        <v>14.130292929293061</v>
      </c>
    </row>
    <row r="99" spans="1:12" x14ac:dyDescent="0.3">
      <c r="A99" s="68" t="s">
        <v>55</v>
      </c>
      <c r="B99" s="32"/>
      <c r="C99" s="10"/>
      <c r="D99" s="32">
        <v>451.11</v>
      </c>
      <c r="E99" s="32">
        <v>455.01</v>
      </c>
      <c r="F99" s="5">
        <f t="shared" si="4"/>
        <v>3.8999999999999773</v>
      </c>
      <c r="G99" s="33"/>
      <c r="H99" s="5"/>
      <c r="I99" s="5"/>
      <c r="J99" s="7">
        <f t="shared" si="3"/>
        <v>15.098121212121123</v>
      </c>
    </row>
    <row r="100" spans="1:12" x14ac:dyDescent="0.3">
      <c r="A100" s="68" t="s">
        <v>122</v>
      </c>
      <c r="B100" s="32"/>
      <c r="C100" s="10"/>
      <c r="D100" s="32">
        <v>1057.8599999999999</v>
      </c>
      <c r="E100" s="32">
        <v>1076.53</v>
      </c>
      <c r="F100" s="5">
        <f t="shared" si="4"/>
        <v>18.670000000000073</v>
      </c>
      <c r="G100" s="33"/>
      <c r="H100" s="5"/>
      <c r="I100" s="5"/>
      <c r="J100" s="7">
        <f t="shared" si="3"/>
        <v>72.277416161616443</v>
      </c>
      <c r="L100">
        <v>75</v>
      </c>
    </row>
    <row r="101" spans="1:12" x14ac:dyDescent="0.3">
      <c r="A101" s="68" t="s">
        <v>56</v>
      </c>
      <c r="B101" s="32"/>
      <c r="C101" s="10"/>
      <c r="D101" s="32">
        <v>438.69</v>
      </c>
      <c r="E101" s="32">
        <v>444.1</v>
      </c>
      <c r="F101" s="5">
        <f t="shared" si="4"/>
        <v>5.410000000000025</v>
      </c>
      <c r="G101" s="33"/>
      <c r="H101" s="5"/>
      <c r="I101" s="5"/>
      <c r="J101" s="7">
        <f t="shared" si="3"/>
        <v>20.943804040404135</v>
      </c>
    </row>
    <row r="102" spans="1:12" x14ac:dyDescent="0.3">
      <c r="A102" s="66" t="s">
        <v>57</v>
      </c>
      <c r="B102" s="32"/>
      <c r="C102" s="10"/>
      <c r="D102" s="32">
        <v>608.15</v>
      </c>
      <c r="E102" s="32">
        <v>615.89</v>
      </c>
      <c r="F102" s="5">
        <f t="shared" si="4"/>
        <v>7.7400000000000091</v>
      </c>
      <c r="G102" s="33"/>
      <c r="H102" s="5"/>
      <c r="I102" s="5"/>
      <c r="J102" s="7">
        <f t="shared" si="3"/>
        <v>29.963963636363673</v>
      </c>
    </row>
    <row r="103" spans="1:12" x14ac:dyDescent="0.3">
      <c r="A103" s="66" t="s">
        <v>58</v>
      </c>
      <c r="B103" s="32"/>
      <c r="C103" s="10"/>
      <c r="D103" s="32">
        <v>8.4</v>
      </c>
      <c r="E103" s="32">
        <v>8.4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2" x14ac:dyDescent="0.3">
      <c r="A104" s="68" t="s">
        <v>59</v>
      </c>
      <c r="B104" s="32"/>
      <c r="C104" s="10"/>
      <c r="D104" s="32">
        <v>1672.85</v>
      </c>
      <c r="E104" s="32">
        <v>1695.6</v>
      </c>
      <c r="F104" s="5">
        <f t="shared" si="4"/>
        <v>22.75</v>
      </c>
      <c r="G104" s="33"/>
      <c r="H104" s="5"/>
      <c r="I104" s="5"/>
      <c r="J104" s="7">
        <f t="shared" si="3"/>
        <v>88.072373737373738</v>
      </c>
    </row>
    <row r="105" spans="1:12" x14ac:dyDescent="0.3">
      <c r="A105" s="68" t="s">
        <v>60</v>
      </c>
      <c r="B105" s="32"/>
      <c r="C105" s="10"/>
      <c r="D105" s="32">
        <v>377.17</v>
      </c>
      <c r="E105" s="32">
        <v>379.16</v>
      </c>
      <c r="F105" s="5">
        <f t="shared" si="4"/>
        <v>1.9900000000000091</v>
      </c>
      <c r="G105" s="33"/>
      <c r="H105" s="5"/>
      <c r="I105" s="5"/>
      <c r="J105" s="7">
        <f t="shared" si="3"/>
        <v>7.7039131313131666</v>
      </c>
    </row>
    <row r="106" spans="1:12" x14ac:dyDescent="0.3">
      <c r="A106" s="68" t="s">
        <v>61</v>
      </c>
      <c r="B106" s="32"/>
      <c r="C106" s="10"/>
      <c r="D106" s="32">
        <v>435.99</v>
      </c>
      <c r="E106" s="32">
        <v>440.71</v>
      </c>
      <c r="F106" s="5">
        <f t="shared" si="4"/>
        <v>4.7199999999999704</v>
      </c>
      <c r="G106" s="33"/>
      <c r="H106" s="5"/>
      <c r="I106" s="5"/>
      <c r="J106" s="7">
        <f t="shared" si="3"/>
        <v>18.272597979797865</v>
      </c>
    </row>
    <row r="107" spans="1:12" x14ac:dyDescent="0.3">
      <c r="A107" s="68" t="s">
        <v>62</v>
      </c>
      <c r="B107" s="32"/>
      <c r="C107" s="10"/>
      <c r="D107" s="32">
        <v>1265.02</v>
      </c>
      <c r="E107" s="32">
        <v>1284.33</v>
      </c>
      <c r="F107" s="5">
        <f t="shared" si="4"/>
        <v>19.309999999999945</v>
      </c>
      <c r="G107" s="33"/>
      <c r="H107" s="5"/>
      <c r="I107" s="5"/>
      <c r="J107" s="7">
        <f t="shared" si="3"/>
        <v>74.755056565656346</v>
      </c>
    </row>
    <row r="108" spans="1:12" x14ac:dyDescent="0.3">
      <c r="A108" s="68" t="s">
        <v>63</v>
      </c>
      <c r="B108" s="32"/>
      <c r="C108" s="10"/>
      <c r="D108" s="32">
        <v>581.89</v>
      </c>
      <c r="E108" s="32">
        <v>585.91999999999996</v>
      </c>
      <c r="F108" s="5">
        <f t="shared" si="4"/>
        <v>4.0299999999999727</v>
      </c>
      <c r="G108" s="33"/>
      <c r="H108" s="5"/>
      <c r="I108" s="5"/>
      <c r="J108" s="7">
        <f t="shared" si="3"/>
        <v>15.601391919191814</v>
      </c>
    </row>
    <row r="109" spans="1:12" x14ac:dyDescent="0.3">
      <c r="A109" s="68" t="s">
        <v>123</v>
      </c>
      <c r="B109" s="32"/>
      <c r="C109" s="10"/>
      <c r="D109" s="32">
        <v>584.16</v>
      </c>
      <c r="E109" s="32">
        <v>585.11</v>
      </c>
      <c r="F109" s="5">
        <f t="shared" si="4"/>
        <v>0.95000000000004547</v>
      </c>
      <c r="G109" s="33"/>
      <c r="H109" s="5"/>
      <c r="I109" s="5"/>
      <c r="J109" s="7">
        <f t="shared" si="3"/>
        <v>3.6777474747476506</v>
      </c>
    </row>
    <row r="110" spans="1:12" x14ac:dyDescent="0.3">
      <c r="A110" s="68" t="s">
        <v>64</v>
      </c>
      <c r="B110" s="32"/>
      <c r="C110" s="10"/>
      <c r="D110" s="32">
        <v>368.1</v>
      </c>
      <c r="E110" s="32">
        <v>375.68</v>
      </c>
      <c r="F110" s="5">
        <f t="shared" si="4"/>
        <v>7.5799999999999841</v>
      </c>
      <c r="G110" s="33"/>
      <c r="H110" s="5"/>
      <c r="I110" s="5"/>
      <c r="J110" s="7">
        <f t="shared" si="3"/>
        <v>29.344553535353473</v>
      </c>
    </row>
    <row r="111" spans="1:12" x14ac:dyDescent="0.3">
      <c r="A111" s="68" t="s">
        <v>65</v>
      </c>
      <c r="B111" s="32"/>
      <c r="C111" s="10"/>
      <c r="D111" s="32">
        <v>755.53</v>
      </c>
      <c r="E111" s="32">
        <v>775.86</v>
      </c>
      <c r="F111" s="5">
        <f t="shared" si="4"/>
        <v>20.330000000000041</v>
      </c>
      <c r="G111" s="33"/>
      <c r="H111" s="5"/>
      <c r="I111" s="5"/>
      <c r="J111" s="7">
        <f t="shared" si="3"/>
        <v>78.703795959596121</v>
      </c>
      <c r="L111">
        <v>74</v>
      </c>
    </row>
    <row r="112" spans="1:12" x14ac:dyDescent="0.3">
      <c r="A112" s="68" t="s">
        <v>66</v>
      </c>
      <c r="B112" s="32"/>
      <c r="C112" s="10"/>
      <c r="D112" s="32">
        <v>406.98</v>
      </c>
      <c r="E112" s="32">
        <v>415.29</v>
      </c>
      <c r="F112" s="5">
        <f t="shared" si="4"/>
        <v>8.3100000000000023</v>
      </c>
      <c r="G112" s="33"/>
      <c r="H112" s="5"/>
      <c r="I112" s="5"/>
      <c r="J112" s="7">
        <f t="shared" si="3"/>
        <v>32.17061212121213</v>
      </c>
    </row>
    <row r="113" spans="1:10" x14ac:dyDescent="0.3">
      <c r="A113" s="68" t="s">
        <v>124</v>
      </c>
      <c r="B113" s="32"/>
      <c r="C113" s="10"/>
      <c r="D113" s="32">
        <v>154.13</v>
      </c>
      <c r="E113" s="32">
        <v>156.37</v>
      </c>
      <c r="F113" s="5">
        <f t="shared" si="4"/>
        <v>2.2400000000000091</v>
      </c>
      <c r="G113" s="33"/>
      <c r="H113" s="5"/>
      <c r="I113" s="5"/>
      <c r="J113" s="7">
        <f t="shared" si="3"/>
        <v>8.6717414141414491</v>
      </c>
    </row>
    <row r="114" spans="1:10" x14ac:dyDescent="0.3">
      <c r="A114" s="68" t="s">
        <v>67</v>
      </c>
      <c r="B114" s="32"/>
      <c r="C114" s="10"/>
      <c r="D114" s="32">
        <v>352.18</v>
      </c>
      <c r="E114" s="32">
        <v>358.72</v>
      </c>
      <c r="F114" s="5">
        <f t="shared" si="4"/>
        <v>6.5400000000000205</v>
      </c>
      <c r="G114" s="33"/>
      <c r="H114" s="5"/>
      <c r="I114" s="5"/>
      <c r="J114" s="7">
        <f t="shared" si="3"/>
        <v>25.318387878787959</v>
      </c>
    </row>
    <row r="115" spans="1:10" x14ac:dyDescent="0.3">
      <c r="A115" s="51" t="s">
        <v>68</v>
      </c>
      <c r="B115" s="32"/>
      <c r="C115" s="51"/>
      <c r="D115" s="9">
        <v>615.42999999999995</v>
      </c>
      <c r="E115" s="9">
        <v>626.30999999999995</v>
      </c>
      <c r="F115" s="5">
        <f t="shared" si="4"/>
        <v>10.879999999999995</v>
      </c>
      <c r="G115" s="33"/>
      <c r="H115" s="5"/>
      <c r="I115" s="5"/>
      <c r="J115" s="7">
        <f t="shared" si="3"/>
        <v>42.119886868686848</v>
      </c>
    </row>
    <row r="116" spans="1:10" x14ac:dyDescent="0.3">
      <c r="A116" s="68" t="s">
        <v>125</v>
      </c>
      <c r="B116" s="32"/>
      <c r="C116" s="10"/>
      <c r="D116" s="32">
        <v>698</v>
      </c>
      <c r="E116" s="32">
        <v>706.4</v>
      </c>
      <c r="F116" s="5">
        <f t="shared" si="4"/>
        <v>8.3999999999999773</v>
      </c>
      <c r="G116" s="33"/>
      <c r="H116" s="5"/>
      <c r="I116" s="5"/>
      <c r="J116" s="7">
        <f t="shared" si="3"/>
        <v>32.519030303030213</v>
      </c>
    </row>
    <row r="117" spans="1:10" x14ac:dyDescent="0.3">
      <c r="A117" s="68" t="s">
        <v>126</v>
      </c>
      <c r="B117" s="9"/>
      <c r="C117" s="10"/>
      <c r="D117" s="32">
        <v>414.66</v>
      </c>
      <c r="E117" s="32">
        <v>429.48</v>
      </c>
      <c r="F117" s="5">
        <f t="shared" si="4"/>
        <v>14.819999999999993</v>
      </c>
      <c r="G117" s="33"/>
      <c r="H117" s="5"/>
      <c r="I117" s="5"/>
      <c r="J117" s="7">
        <f t="shared" si="3"/>
        <v>57.372860606060577</v>
      </c>
    </row>
    <row r="118" spans="1:10" x14ac:dyDescent="0.3">
      <c r="A118" s="68" t="s">
        <v>69</v>
      </c>
      <c r="B118" s="32"/>
      <c r="C118" s="10"/>
      <c r="D118" s="32">
        <v>259.95</v>
      </c>
      <c r="E118" s="32">
        <v>263.22000000000003</v>
      </c>
      <c r="F118" s="5">
        <f t="shared" si="4"/>
        <v>3.2700000000000387</v>
      </c>
      <c r="G118" s="33"/>
      <c r="H118" s="5"/>
      <c r="I118" s="5"/>
      <c r="J118" s="7">
        <f t="shared" si="3"/>
        <v>12.659193939394088</v>
      </c>
    </row>
    <row r="119" spans="1:10" x14ac:dyDescent="0.3">
      <c r="A119" s="68" t="s">
        <v>127</v>
      </c>
      <c r="B119" s="32"/>
      <c r="C119" s="10"/>
      <c r="D119" s="32">
        <v>638.11</v>
      </c>
      <c r="E119" s="32">
        <v>642.83000000000004</v>
      </c>
      <c r="F119" s="5">
        <f t="shared" si="4"/>
        <v>4.7200000000000273</v>
      </c>
      <c r="G119" s="33"/>
      <c r="H119" s="5"/>
      <c r="I119" s="5"/>
      <c r="J119" s="7">
        <f t="shared" si="3"/>
        <v>18.272597979798086</v>
      </c>
    </row>
    <row r="120" spans="1:10" x14ac:dyDescent="0.3">
      <c r="A120" s="68" t="s">
        <v>128</v>
      </c>
      <c r="B120" s="32"/>
      <c r="C120" s="10"/>
      <c r="D120" s="32">
        <v>659.36</v>
      </c>
      <c r="E120" s="32">
        <v>666.34</v>
      </c>
      <c r="F120" s="5">
        <f t="shared" si="4"/>
        <v>6.9800000000000182</v>
      </c>
      <c r="G120" s="33"/>
      <c r="H120" s="5"/>
      <c r="I120" s="5"/>
      <c r="J120" s="7">
        <f t="shared" si="3"/>
        <v>27.021765656565726</v>
      </c>
    </row>
    <row r="121" spans="1:10" x14ac:dyDescent="0.3">
      <c r="A121" s="68" t="s">
        <v>129</v>
      </c>
      <c r="B121" s="32"/>
      <c r="C121" s="10"/>
      <c r="D121" s="32">
        <v>396.82</v>
      </c>
      <c r="E121" s="32">
        <v>399.89</v>
      </c>
      <c r="F121" s="5">
        <f t="shared" si="4"/>
        <v>3.0699999999999932</v>
      </c>
      <c r="G121" s="33"/>
      <c r="H121" s="5"/>
      <c r="I121" s="5"/>
      <c r="J121" s="7">
        <f t="shared" si="3"/>
        <v>11.884931313131286</v>
      </c>
    </row>
    <row r="122" spans="1:10" x14ac:dyDescent="0.3">
      <c r="A122" s="68" t="s">
        <v>70</v>
      </c>
      <c r="B122" s="32"/>
      <c r="C122" s="10"/>
      <c r="D122" s="32">
        <v>175.88</v>
      </c>
      <c r="E122" s="32">
        <v>179.4</v>
      </c>
      <c r="F122" s="5">
        <f t="shared" si="4"/>
        <v>3.5200000000000102</v>
      </c>
      <c r="G122" s="33"/>
      <c r="H122" s="5"/>
      <c r="I122" s="5"/>
      <c r="J122" s="7">
        <f t="shared" si="3"/>
        <v>13.627022222222262</v>
      </c>
    </row>
    <row r="123" spans="1:10" x14ac:dyDescent="0.3">
      <c r="A123" s="68" t="s">
        <v>71</v>
      </c>
      <c r="B123" s="32"/>
      <c r="C123" s="10"/>
      <c r="D123" s="32">
        <v>431.9</v>
      </c>
      <c r="E123" s="32">
        <v>431.9</v>
      </c>
      <c r="F123" s="5">
        <f t="shared" si="4"/>
        <v>0</v>
      </c>
      <c r="G123" s="33"/>
      <c r="H123" s="5"/>
      <c r="I123" s="5"/>
      <c r="J123" s="7">
        <f t="shared" si="3"/>
        <v>0</v>
      </c>
    </row>
    <row r="124" spans="1:10" x14ac:dyDescent="0.3">
      <c r="A124" s="68" t="s">
        <v>130</v>
      </c>
      <c r="B124" s="32"/>
      <c r="C124" s="10"/>
      <c r="D124" s="32">
        <v>277.52</v>
      </c>
      <c r="E124" s="32">
        <v>280.83999999999997</v>
      </c>
      <c r="F124" s="5">
        <f t="shared" si="4"/>
        <v>3.3199999999999932</v>
      </c>
      <c r="G124" s="33"/>
      <c r="H124" s="5"/>
      <c r="I124" s="5"/>
      <c r="J124" s="7">
        <f t="shared" si="3"/>
        <v>12.852759595959569</v>
      </c>
    </row>
    <row r="125" spans="1:10" x14ac:dyDescent="0.3">
      <c r="A125" s="68" t="s">
        <v>131</v>
      </c>
      <c r="B125" s="32"/>
      <c r="C125" s="10"/>
      <c r="D125" s="32">
        <v>196.93</v>
      </c>
      <c r="E125" s="32">
        <v>203.39</v>
      </c>
      <c r="F125" s="5">
        <f t="shared" si="4"/>
        <v>6.4599999999999795</v>
      </c>
      <c r="G125" s="33"/>
      <c r="H125" s="5"/>
      <c r="I125" s="5"/>
      <c r="J125" s="7">
        <f t="shared" si="3"/>
        <v>25.008682828282748</v>
      </c>
    </row>
    <row r="126" spans="1:10" x14ac:dyDescent="0.3">
      <c r="A126" s="68" t="s">
        <v>72</v>
      </c>
      <c r="B126" s="32"/>
      <c r="C126" s="10"/>
      <c r="D126" s="32">
        <v>246.33</v>
      </c>
      <c r="E126" s="32">
        <v>255.5</v>
      </c>
      <c r="F126" s="5">
        <f t="shared" si="4"/>
        <v>9.1699999999999875</v>
      </c>
      <c r="G126" s="33"/>
      <c r="H126" s="5"/>
      <c r="I126" s="5"/>
      <c r="J126" s="7">
        <f t="shared" si="3"/>
        <v>35.499941414141368</v>
      </c>
    </row>
    <row r="127" spans="1:10" x14ac:dyDescent="0.3">
      <c r="A127" s="68" t="s">
        <v>73</v>
      </c>
      <c r="B127" s="32"/>
      <c r="C127" s="10"/>
      <c r="D127" s="32">
        <v>891.39</v>
      </c>
      <c r="E127" s="32">
        <v>902.17</v>
      </c>
      <c r="F127" s="5">
        <f t="shared" si="4"/>
        <v>10.779999999999973</v>
      </c>
      <c r="G127" s="33"/>
      <c r="H127" s="5"/>
      <c r="I127" s="5"/>
      <c r="J127" s="7">
        <f t="shared" si="3"/>
        <v>41.73275555555545</v>
      </c>
    </row>
    <row r="128" spans="1:10" x14ac:dyDescent="0.3">
      <c r="A128" s="68" t="s">
        <v>74</v>
      </c>
      <c r="B128" s="32"/>
      <c r="C128" s="10"/>
      <c r="D128" s="32">
        <v>519.30999999999995</v>
      </c>
      <c r="E128" s="32">
        <v>526.75</v>
      </c>
      <c r="F128" s="5">
        <f t="shared" si="4"/>
        <v>7.4400000000000546</v>
      </c>
      <c r="G128" s="33"/>
      <c r="H128" s="5"/>
      <c r="I128" s="5"/>
      <c r="J128" s="7">
        <f t="shared" si="3"/>
        <v>28.802569696969908</v>
      </c>
    </row>
    <row r="129" spans="1:10" x14ac:dyDescent="0.3">
      <c r="A129" s="68" t="s">
        <v>132</v>
      </c>
      <c r="B129" s="32"/>
      <c r="C129" s="10"/>
      <c r="D129" s="32">
        <v>196.39</v>
      </c>
      <c r="E129" s="32">
        <v>203.56</v>
      </c>
      <c r="F129" s="5">
        <f t="shared" si="4"/>
        <v>7.1700000000000159</v>
      </c>
      <c r="G129" s="33"/>
      <c r="H129" s="5"/>
      <c r="I129" s="5"/>
      <c r="J129" s="7">
        <f t="shared" si="3"/>
        <v>27.757315151515211</v>
      </c>
    </row>
    <row r="130" spans="1:10" x14ac:dyDescent="0.3">
      <c r="A130" s="68" t="s">
        <v>133</v>
      </c>
      <c r="B130" s="32"/>
      <c r="C130" s="10"/>
      <c r="D130" s="32">
        <v>246.42</v>
      </c>
      <c r="E130" s="32">
        <v>248.87</v>
      </c>
      <c r="F130" s="5">
        <f t="shared" si="4"/>
        <v>2.4500000000000171</v>
      </c>
      <c r="G130" s="33"/>
      <c r="H130" s="5"/>
      <c r="I130" s="5"/>
      <c r="J130" s="7">
        <f t="shared" si="3"/>
        <v>9.4847171717172376</v>
      </c>
    </row>
    <row r="131" spans="1:10" x14ac:dyDescent="0.3">
      <c r="A131" s="68" t="s">
        <v>75</v>
      </c>
      <c r="B131" s="32"/>
      <c r="C131" s="10"/>
      <c r="D131" s="32">
        <v>370.75</v>
      </c>
      <c r="E131" s="32">
        <v>371.15</v>
      </c>
      <c r="F131" s="5">
        <f t="shared" si="4"/>
        <v>0.39999999999997726</v>
      </c>
      <c r="G131" s="33"/>
      <c r="H131" s="5"/>
      <c r="I131" s="5"/>
      <c r="J131" s="7">
        <f t="shared" si="3"/>
        <v>1.5485252525251645</v>
      </c>
    </row>
    <row r="132" spans="1:10" x14ac:dyDescent="0.3">
      <c r="A132" s="68" t="s">
        <v>134</v>
      </c>
      <c r="B132" s="32"/>
      <c r="C132" s="10"/>
      <c r="D132" s="32">
        <v>472.29</v>
      </c>
      <c r="E132" s="32">
        <v>490.48</v>
      </c>
      <c r="F132" s="5">
        <f t="shared" si="4"/>
        <v>18.189999999999998</v>
      </c>
      <c r="G132" s="33"/>
      <c r="H132" s="5"/>
      <c r="I132" s="5"/>
      <c r="J132" s="7">
        <f t="shared" si="3"/>
        <v>70.419185858585848</v>
      </c>
    </row>
    <row r="133" spans="1:10" x14ac:dyDescent="0.3">
      <c r="A133" s="68" t="s">
        <v>135</v>
      </c>
      <c r="B133" s="32"/>
      <c r="C133" s="10"/>
      <c r="D133" s="32">
        <v>345.97</v>
      </c>
      <c r="E133" s="32">
        <v>347.78</v>
      </c>
      <c r="F133" s="5">
        <f t="shared" si="4"/>
        <v>1.8099999999999454</v>
      </c>
      <c r="G133" s="33"/>
      <c r="H133" s="5"/>
      <c r="I133" s="5"/>
      <c r="J133" s="7">
        <f t="shared" si="3"/>
        <v>7.0070767676765566</v>
      </c>
    </row>
    <row r="134" spans="1:10" x14ac:dyDescent="0.3">
      <c r="A134" s="68" t="s">
        <v>76</v>
      </c>
      <c r="B134" s="32"/>
      <c r="C134" s="10"/>
      <c r="D134" s="32">
        <v>121.84</v>
      </c>
      <c r="E134" s="32">
        <v>123.54</v>
      </c>
      <c r="F134" s="5">
        <f t="shared" si="4"/>
        <v>1.7000000000000028</v>
      </c>
      <c r="G134" s="33"/>
      <c r="H134" s="5"/>
      <c r="I134" s="5"/>
      <c r="J134" s="7">
        <f t="shared" si="3"/>
        <v>6.5812323232323342</v>
      </c>
    </row>
    <row r="135" spans="1:10" x14ac:dyDescent="0.3">
      <c r="A135" s="68" t="s">
        <v>136</v>
      </c>
      <c r="B135" s="32"/>
      <c r="C135" s="10"/>
      <c r="D135" s="32">
        <v>771.22</v>
      </c>
      <c r="E135" s="32">
        <v>782.62</v>
      </c>
      <c r="F135" s="5">
        <f t="shared" si="4"/>
        <v>11.399999999999977</v>
      </c>
      <c r="G135" s="33"/>
      <c r="H135" s="5"/>
      <c r="I135" s="5"/>
      <c r="J135" s="7">
        <f t="shared" si="3"/>
        <v>44.13296969696961</v>
      </c>
    </row>
    <row r="136" spans="1:10" x14ac:dyDescent="0.3">
      <c r="A136" s="68" t="s">
        <v>137</v>
      </c>
      <c r="B136" s="32"/>
      <c r="C136" s="10"/>
      <c r="D136" s="32">
        <v>243.82</v>
      </c>
      <c r="E136" s="32">
        <v>243.99</v>
      </c>
      <c r="F136" s="5">
        <f t="shared" si="4"/>
        <v>0.17000000000001592</v>
      </c>
      <c r="G136" s="33"/>
      <c r="H136" s="5"/>
      <c r="I136" s="5"/>
      <c r="J136" s="7">
        <f t="shared" si="3"/>
        <v>0.65812323232329395</v>
      </c>
    </row>
    <row r="137" spans="1:10" x14ac:dyDescent="0.3">
      <c r="A137" s="68" t="s">
        <v>77</v>
      </c>
      <c r="B137" s="32"/>
      <c r="C137" s="10"/>
      <c r="D137" s="32">
        <v>432.68</v>
      </c>
      <c r="E137" s="32">
        <v>433.56</v>
      </c>
      <c r="F137" s="5">
        <f t="shared" si="4"/>
        <v>0.87999999999999545</v>
      </c>
      <c r="G137" s="33"/>
      <c r="H137" s="5"/>
      <c r="I137" s="5"/>
      <c r="J137" s="7">
        <f t="shared" si="3"/>
        <v>3.406755555555538</v>
      </c>
    </row>
    <row r="138" spans="1:10" x14ac:dyDescent="0.3">
      <c r="A138" s="68" t="s">
        <v>138</v>
      </c>
      <c r="B138" s="32"/>
      <c r="C138" s="10"/>
      <c r="D138" s="32">
        <v>611.72</v>
      </c>
      <c r="E138" s="32">
        <v>619.04999999999995</v>
      </c>
      <c r="F138" s="5">
        <f t="shared" si="4"/>
        <v>7.3299999999999272</v>
      </c>
      <c r="G138" s="33"/>
      <c r="H138" s="5"/>
      <c r="I138" s="5"/>
      <c r="J138" s="7">
        <f t="shared" si="3"/>
        <v>28.37672525252497</v>
      </c>
    </row>
    <row r="139" spans="1:10" x14ac:dyDescent="0.3">
      <c r="A139" s="68" t="s">
        <v>78</v>
      </c>
      <c r="B139" s="32"/>
      <c r="C139" s="10"/>
      <c r="D139" s="32">
        <v>843.36</v>
      </c>
      <c r="E139" s="32">
        <v>852.79</v>
      </c>
      <c r="F139" s="5">
        <f t="shared" si="4"/>
        <v>9.42999999999995</v>
      </c>
      <c r="G139" s="33"/>
      <c r="H139" s="5"/>
      <c r="I139" s="5"/>
      <c r="J139" s="7">
        <f t="shared" si="3"/>
        <v>36.506482828282635</v>
      </c>
    </row>
    <row r="140" spans="1:10" x14ac:dyDescent="0.3">
      <c r="A140" s="68" t="s">
        <v>79</v>
      </c>
      <c r="B140" s="32"/>
      <c r="C140" s="10"/>
      <c r="D140" s="32">
        <v>331.95</v>
      </c>
      <c r="E140" s="32">
        <v>335.26</v>
      </c>
      <c r="F140" s="5">
        <f t="shared" si="4"/>
        <v>3.3100000000000023</v>
      </c>
      <c r="G140" s="33"/>
      <c r="H140" s="5"/>
      <c r="I140" s="5"/>
      <c r="J140" s="7">
        <f t="shared" si="3"/>
        <v>12.814046464646474</v>
      </c>
    </row>
    <row r="141" spans="1:10" x14ac:dyDescent="0.3">
      <c r="A141" s="68" t="s">
        <v>80</v>
      </c>
      <c r="B141" s="32"/>
      <c r="C141" s="10"/>
      <c r="D141" s="32">
        <v>371.7</v>
      </c>
      <c r="E141" s="32">
        <v>372.94</v>
      </c>
      <c r="F141" s="5">
        <f t="shared" si="4"/>
        <v>1.2400000000000091</v>
      </c>
      <c r="G141" s="33"/>
      <c r="H141" s="5"/>
      <c r="I141" s="5"/>
      <c r="J141" s="7">
        <f t="shared" si="3"/>
        <v>4.8004282828283182</v>
      </c>
    </row>
    <row r="142" spans="1:10" x14ac:dyDescent="0.3">
      <c r="A142" s="68" t="s">
        <v>81</v>
      </c>
      <c r="B142" s="32"/>
      <c r="C142" s="10"/>
      <c r="D142" s="32">
        <v>231.71</v>
      </c>
      <c r="E142" s="32">
        <v>231.71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0" x14ac:dyDescent="0.3">
      <c r="A143" s="68" t="s">
        <v>139</v>
      </c>
      <c r="B143" s="32"/>
      <c r="C143" s="10"/>
      <c r="D143" s="32">
        <v>526.24</v>
      </c>
      <c r="E143" s="32">
        <v>528.02</v>
      </c>
      <c r="F143" s="5">
        <f t="shared" si="4"/>
        <v>1.7799999999999727</v>
      </c>
      <c r="G143" s="33"/>
      <c r="H143" s="5"/>
      <c r="I143" s="5"/>
      <c r="J143" s="7">
        <f t="shared" si="3"/>
        <v>6.8909373737372679</v>
      </c>
    </row>
    <row r="144" spans="1:10" x14ac:dyDescent="0.3">
      <c r="A144" s="68" t="s">
        <v>82</v>
      </c>
      <c r="B144" s="32"/>
      <c r="C144" s="10"/>
      <c r="D144" s="32">
        <v>392.34</v>
      </c>
      <c r="E144" s="32">
        <v>396.4</v>
      </c>
      <c r="F144" s="5">
        <f t="shared" si="4"/>
        <v>4.0600000000000023</v>
      </c>
      <c r="G144" s="33"/>
      <c r="H144" s="5"/>
      <c r="I144" s="5"/>
      <c r="J144" s="7">
        <f t="shared" si="3"/>
        <v>15.717531313131321</v>
      </c>
    </row>
    <row r="145" spans="1:12" x14ac:dyDescent="0.3">
      <c r="A145" s="68" t="s">
        <v>140</v>
      </c>
      <c r="B145" s="32"/>
      <c r="C145" s="10"/>
      <c r="D145" s="32">
        <v>223.79</v>
      </c>
      <c r="E145" s="32">
        <v>223.96</v>
      </c>
      <c r="F145" s="5">
        <f t="shared" si="4"/>
        <v>0.17000000000001592</v>
      </c>
      <c r="G145" s="33"/>
      <c r="H145" s="5"/>
      <c r="I145" s="5"/>
      <c r="J145" s="7">
        <f t="shared" si="3"/>
        <v>0.65812323232329395</v>
      </c>
    </row>
    <row r="146" spans="1:12" x14ac:dyDescent="0.3">
      <c r="A146" s="68" t="s">
        <v>141</v>
      </c>
      <c r="B146" s="32"/>
      <c r="C146" s="10"/>
      <c r="D146" s="32">
        <v>233.52</v>
      </c>
      <c r="E146" s="32">
        <v>234.96</v>
      </c>
      <c r="F146" s="5">
        <f t="shared" si="4"/>
        <v>1.4399999999999977</v>
      </c>
      <c r="G146" s="33"/>
      <c r="H146" s="5"/>
      <c r="I146" s="5"/>
      <c r="J146" s="7">
        <f t="shared" si="3"/>
        <v>5.5746909090908998</v>
      </c>
    </row>
    <row r="147" spans="1:12" x14ac:dyDescent="0.3">
      <c r="A147" s="68" t="s">
        <v>142</v>
      </c>
      <c r="B147" s="32"/>
      <c r="C147" s="10"/>
      <c r="D147" s="32">
        <v>856.97</v>
      </c>
      <c r="E147" s="32">
        <v>872.28</v>
      </c>
      <c r="F147" s="5">
        <f t="shared" si="4"/>
        <v>15.309999999999945</v>
      </c>
      <c r="G147" s="33"/>
      <c r="H147" s="5"/>
      <c r="I147" s="5"/>
      <c r="J147" s="7">
        <f t="shared" si="3"/>
        <v>59.269804040403827</v>
      </c>
    </row>
    <row r="148" spans="1:12" x14ac:dyDescent="0.3">
      <c r="A148" s="68" t="s">
        <v>143</v>
      </c>
      <c r="B148" s="32"/>
      <c r="C148" s="10"/>
      <c r="D148" s="32">
        <v>387.56</v>
      </c>
      <c r="E148" s="32">
        <v>391.3</v>
      </c>
      <c r="F148" s="5">
        <f t="shared" si="4"/>
        <v>3.7400000000000091</v>
      </c>
      <c r="G148" s="33"/>
      <c r="H148" s="5"/>
      <c r="I148" s="5"/>
      <c r="J148" s="7">
        <f t="shared" ref="J148:J152" si="5">+F148*H$5</f>
        <v>14.478711111111146</v>
      </c>
    </row>
    <row r="149" spans="1:12" x14ac:dyDescent="0.3">
      <c r="A149" s="68" t="s">
        <v>83</v>
      </c>
      <c r="B149" s="32"/>
      <c r="C149" s="10"/>
      <c r="D149" s="32">
        <v>338.42</v>
      </c>
      <c r="E149" s="32">
        <v>339.12</v>
      </c>
      <c r="F149" s="5">
        <f t="shared" si="4"/>
        <v>0.69999999999998863</v>
      </c>
      <c r="G149" s="33"/>
      <c r="H149" s="5"/>
      <c r="I149" s="5"/>
      <c r="J149" s="7">
        <f t="shared" si="5"/>
        <v>2.7099191919191479</v>
      </c>
    </row>
    <row r="150" spans="1:12" x14ac:dyDescent="0.3">
      <c r="A150" s="68" t="s">
        <v>144</v>
      </c>
      <c r="B150" s="32"/>
      <c r="C150" s="10"/>
      <c r="D150" s="32">
        <v>1903.5</v>
      </c>
      <c r="E150" s="32">
        <v>1933.26</v>
      </c>
      <c r="F150" s="5">
        <f t="shared" si="4"/>
        <v>29.759999999999991</v>
      </c>
      <c r="G150" s="33"/>
      <c r="H150" s="5"/>
      <c r="I150" s="5"/>
      <c r="J150" s="7">
        <f t="shared" si="5"/>
        <v>115.21027878787875</v>
      </c>
      <c r="L150" t="s">
        <v>351</v>
      </c>
    </row>
    <row r="151" spans="1:12" x14ac:dyDescent="0.3">
      <c r="A151" s="68" t="s">
        <v>145</v>
      </c>
      <c r="B151" s="32"/>
      <c r="C151" s="10"/>
      <c r="D151" s="32">
        <v>954.85</v>
      </c>
      <c r="E151" s="32">
        <v>968.94</v>
      </c>
      <c r="F151" s="5">
        <f t="shared" si="4"/>
        <v>14.090000000000032</v>
      </c>
      <c r="G151" s="33"/>
      <c r="H151" s="5"/>
      <c r="I151" s="5"/>
      <c r="J151" s="7">
        <f t="shared" si="5"/>
        <v>54.546802020202144</v>
      </c>
    </row>
    <row r="152" spans="1:12" x14ac:dyDescent="0.3">
      <c r="A152" s="158" t="s">
        <v>331</v>
      </c>
      <c r="B152" s="159"/>
      <c r="C152" s="10"/>
      <c r="D152" s="32">
        <v>116.83</v>
      </c>
      <c r="E152" s="32">
        <v>132.38</v>
      </c>
      <c r="F152" s="5">
        <f t="shared" si="4"/>
        <v>15.549999999999997</v>
      </c>
      <c r="G152" s="33"/>
      <c r="H152" s="5"/>
      <c r="I152" s="5"/>
      <c r="J152" s="7">
        <f t="shared" si="5"/>
        <v>60.198919191919181</v>
      </c>
    </row>
    <row r="153" spans="1:12" x14ac:dyDescent="0.3">
      <c r="A153" s="17"/>
      <c r="B153" s="139" t="s">
        <v>5</v>
      </c>
      <c r="C153" s="36"/>
      <c r="D153" s="32"/>
      <c r="E153" s="32"/>
      <c r="F153" s="144"/>
      <c r="G153" s="70"/>
      <c r="H153" s="70"/>
      <c r="I153" s="70"/>
      <c r="J153" s="7">
        <f>SUM(J14:J152)</f>
        <v>2586.0688652680656</v>
      </c>
      <c r="K153" s="56">
        <f>SUM(J83:J151)</f>
        <v>1862.9533050505054</v>
      </c>
      <c r="L153">
        <v>1916</v>
      </c>
    </row>
    <row r="154" spans="1:12" x14ac:dyDescent="0.3">
      <c r="A154" s="71"/>
      <c r="B154" s="136"/>
      <c r="D154" s="136"/>
      <c r="E154" s="136"/>
      <c r="F154" s="58"/>
      <c r="G154" s="72"/>
      <c r="H154" s="72"/>
      <c r="I154" s="72"/>
      <c r="J154" s="91">
        <f>SUM(J14:J151)</f>
        <v>2525.8699460761463</v>
      </c>
      <c r="K154" s="91">
        <f>SUM(K14:K153)</f>
        <v>2525.8699460761463</v>
      </c>
      <c r="L154">
        <v>2547.4</v>
      </c>
    </row>
    <row r="155" spans="1:12" x14ac:dyDescent="0.3">
      <c r="A155" s="73"/>
      <c r="B155" s="74"/>
      <c r="C155" s="74"/>
      <c r="D155" s="74"/>
      <c r="E155" s="74"/>
      <c r="F155" s="74"/>
      <c r="G155" s="74"/>
      <c r="H155" s="74"/>
      <c r="I155" s="74"/>
      <c r="J155" s="74"/>
    </row>
    <row r="156" spans="1:12" x14ac:dyDescent="0.3">
      <c r="A156" s="73" t="s">
        <v>7</v>
      </c>
    </row>
    <row r="157" spans="1:12" x14ac:dyDescent="0.3">
      <c r="A157" s="73" t="s">
        <v>84</v>
      </c>
      <c r="G157" s="74" t="s">
        <v>352</v>
      </c>
    </row>
  </sheetData>
  <mergeCells count="22">
    <mergeCell ref="F7:G7"/>
    <mergeCell ref="B13:C13"/>
    <mergeCell ref="G14:G20"/>
    <mergeCell ref="B18:C18"/>
    <mergeCell ref="D18:D21"/>
    <mergeCell ref="E18:E21"/>
    <mergeCell ref="F18:F21"/>
    <mergeCell ref="B19:C19"/>
    <mergeCell ref="B20:C20"/>
    <mergeCell ref="B21:C21"/>
    <mergeCell ref="I27:I31"/>
    <mergeCell ref="B22:C22"/>
    <mergeCell ref="B23:C23"/>
    <mergeCell ref="B24:C24"/>
    <mergeCell ref="B25:C25"/>
    <mergeCell ref="B26:C26"/>
    <mergeCell ref="B27:C31"/>
    <mergeCell ref="D27:D31"/>
    <mergeCell ref="E27:E31"/>
    <mergeCell ref="F27:F31"/>
    <mergeCell ref="G27:G31"/>
    <mergeCell ref="H27:H31"/>
  </mergeCells>
  <pageMargins left="0.36" right="0.38" top="0.4" bottom="0.74803149606299213" header="0.31496062992125984" footer="0.31496062992125984"/>
  <pageSetup paperSize="9" scale="80" orientation="portrait" horizontalDpi="0" verticalDpi="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7"/>
  <sheetViews>
    <sheetView topLeftCell="A27" workbookViewId="0">
      <selection activeCell="F44" sqref="F44"/>
    </sheetView>
  </sheetViews>
  <sheetFormatPr baseColWidth="10" defaultRowHeight="14.4" x14ac:dyDescent="0.3"/>
  <cols>
    <col min="2" max="2" width="27.109375" customWidth="1"/>
    <col min="3" max="3" width="7.5546875" customWidth="1"/>
    <col min="5" max="5" width="14.5546875" customWidth="1"/>
    <col min="6" max="6" width="12.5546875" customWidth="1"/>
    <col min="7" max="7" width="11.88671875" customWidth="1"/>
    <col min="9" max="9" width="1.33203125" customWidth="1"/>
  </cols>
  <sheetData>
    <row r="1" spans="1:12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2" x14ac:dyDescent="0.3">
      <c r="D2" s="122" t="s">
        <v>191</v>
      </c>
      <c r="E2" s="151" t="s">
        <v>219</v>
      </c>
      <c r="F2" s="10">
        <v>720.5</v>
      </c>
      <c r="G2" s="10">
        <v>43</v>
      </c>
      <c r="H2" s="10">
        <f>+F2/G2</f>
        <v>16.755813953488371</v>
      </c>
    </row>
    <row r="3" spans="1:12" x14ac:dyDescent="0.3">
      <c r="D3" s="122" t="s">
        <v>192</v>
      </c>
      <c r="E3" s="122">
        <v>16498</v>
      </c>
      <c r="F3" s="155">
        <v>13.1</v>
      </c>
      <c r="G3" s="10">
        <v>4</v>
      </c>
      <c r="H3" s="10"/>
    </row>
    <row r="4" spans="1:12" x14ac:dyDescent="0.3">
      <c r="A4" s="15" t="s">
        <v>0</v>
      </c>
      <c r="B4" s="15"/>
      <c r="C4" s="15"/>
      <c r="D4" s="122" t="s">
        <v>192</v>
      </c>
      <c r="E4" s="122" t="s">
        <v>322</v>
      </c>
      <c r="F4" s="10">
        <v>1874</v>
      </c>
      <c r="G4" s="10">
        <v>479</v>
      </c>
      <c r="H4" s="10"/>
      <c r="J4" t="s">
        <v>267</v>
      </c>
    </row>
    <row r="5" spans="1:12" x14ac:dyDescent="0.3">
      <c r="A5" s="15" t="s">
        <v>146</v>
      </c>
      <c r="C5" s="15"/>
      <c r="D5" s="122"/>
      <c r="E5" s="151" t="s">
        <v>220</v>
      </c>
      <c r="F5" s="122">
        <f>+F4+F3</f>
        <v>1887.1</v>
      </c>
      <c r="G5" s="122">
        <f>+G4+G3</f>
        <v>483</v>
      </c>
      <c r="H5" s="10">
        <f>+F5/G5</f>
        <v>3.9070393374741199</v>
      </c>
    </row>
    <row r="6" spans="1:12" x14ac:dyDescent="0.3">
      <c r="A6" s="15" t="s">
        <v>354</v>
      </c>
      <c r="B6" s="15"/>
      <c r="C6" s="15"/>
      <c r="D6" s="15"/>
      <c r="E6" s="15"/>
      <c r="F6" s="15">
        <f>+F2+F3+F4</f>
        <v>2607.6</v>
      </c>
      <c r="G6" s="15">
        <f>+G2+G3+G4</f>
        <v>526</v>
      </c>
      <c r="J6" s="138" t="s">
        <v>189</v>
      </c>
    </row>
    <row r="7" spans="1:12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16.755813953488371</v>
      </c>
      <c r="I7" s="138" t="s">
        <v>191</v>
      </c>
      <c r="J7" s="138">
        <v>182.6</v>
      </c>
    </row>
    <row r="8" spans="1:12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3.9070393374741199</v>
      </c>
      <c r="I8" s="138" t="s">
        <v>192</v>
      </c>
      <c r="J8" s="138">
        <f>1715.6+1757.3</f>
        <v>3472.8999999999996</v>
      </c>
    </row>
    <row r="9" spans="1:12" x14ac:dyDescent="0.3">
      <c r="L9" t="s">
        <v>295</v>
      </c>
    </row>
    <row r="12" spans="1:12" ht="15" thickBot="1" x14ac:dyDescent="0.35"/>
    <row r="13" spans="1:12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4" t="s">
        <v>4</v>
      </c>
    </row>
    <row r="14" spans="1:12" ht="15.6" thickTop="1" thickBot="1" x14ac:dyDescent="0.35">
      <c r="A14" s="103" t="s">
        <v>85</v>
      </c>
      <c r="B14" s="145" t="s">
        <v>213</v>
      </c>
      <c r="C14" s="157" t="s">
        <v>212</v>
      </c>
      <c r="D14" s="97">
        <v>1.84</v>
      </c>
      <c r="E14" s="97">
        <v>1.84</v>
      </c>
      <c r="F14" s="98">
        <f>+E14-D14</f>
        <v>0</v>
      </c>
      <c r="G14" s="236">
        <f>+F18*H2</f>
        <v>88.973372093022334</v>
      </c>
      <c r="H14" s="98"/>
      <c r="I14" s="98"/>
      <c r="J14" s="99">
        <v>3</v>
      </c>
    </row>
    <row r="15" spans="1:12" ht="15.6" thickTop="1" thickBot="1" x14ac:dyDescent="0.35">
      <c r="A15" s="104" t="s">
        <v>9</v>
      </c>
      <c r="B15" s="146" t="s">
        <v>214</v>
      </c>
      <c r="C15" s="157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14</v>
      </c>
    </row>
    <row r="16" spans="1:12" ht="15.6" thickTop="1" thickBot="1" x14ac:dyDescent="0.35">
      <c r="A16" s="104" t="s">
        <v>13</v>
      </c>
      <c r="B16" s="146" t="s">
        <v>214</v>
      </c>
      <c r="C16" s="157" t="s">
        <v>212</v>
      </c>
      <c r="D16" s="100">
        <v>0.8</v>
      </c>
      <c r="E16" s="100">
        <v>0.8</v>
      </c>
      <c r="F16" s="98">
        <f>+E16-D16</f>
        <v>0</v>
      </c>
      <c r="G16" s="221"/>
      <c r="H16" s="99">
        <f>+F16*H$2</f>
        <v>0</v>
      </c>
      <c r="I16" s="101"/>
      <c r="J16" s="99">
        <v>11</v>
      </c>
    </row>
    <row r="17" spans="1:12" ht="15.6" thickTop="1" thickBot="1" x14ac:dyDescent="0.35">
      <c r="A17" s="104" t="s">
        <v>89</v>
      </c>
      <c r="B17" s="146" t="s">
        <v>215</v>
      </c>
      <c r="C17" s="157" t="s">
        <v>212</v>
      </c>
      <c r="D17" s="100">
        <v>18.84</v>
      </c>
      <c r="E17" s="100">
        <v>22.38</v>
      </c>
      <c r="F17" s="101">
        <f>+E17-D17</f>
        <v>3.5399999999999991</v>
      </c>
      <c r="G17" s="221"/>
      <c r="H17" s="99">
        <f>+F17*H$2</f>
        <v>59.315581395348815</v>
      </c>
      <c r="I17" s="101"/>
      <c r="J17" s="99">
        <v>65</v>
      </c>
      <c r="L17">
        <v>27</v>
      </c>
    </row>
    <row r="18" spans="1:12" ht="15.6" thickTop="1" thickBot="1" x14ac:dyDescent="0.35">
      <c r="A18" s="103" t="s">
        <v>86</v>
      </c>
      <c r="B18" s="209" t="s">
        <v>212</v>
      </c>
      <c r="C18" s="210"/>
      <c r="D18" s="220">
        <v>316.47000000000003</v>
      </c>
      <c r="E18" s="220">
        <v>321.77999999999997</v>
      </c>
      <c r="F18" s="220">
        <f>+E18-D18</f>
        <v>5.3099999999999454</v>
      </c>
      <c r="G18" s="221"/>
      <c r="H18" s="102"/>
      <c r="I18" s="102"/>
      <c r="J18" s="99">
        <v>11</v>
      </c>
    </row>
    <row r="19" spans="1:12" ht="15.6" thickTop="1" thickBot="1" x14ac:dyDescent="0.35">
      <c r="A19" s="104" t="s">
        <v>11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11</v>
      </c>
    </row>
    <row r="20" spans="1:12" ht="15.6" thickTop="1" thickBot="1" x14ac:dyDescent="0.35">
      <c r="A20" s="104" t="s">
        <v>12</v>
      </c>
      <c r="B20" s="202" t="s">
        <v>212</v>
      </c>
      <c r="C20" s="203"/>
      <c r="D20" s="221"/>
      <c r="E20" s="221"/>
      <c r="F20" s="221"/>
      <c r="G20" s="221"/>
      <c r="H20" s="102"/>
      <c r="I20" s="102"/>
      <c r="J20" s="99">
        <v>11</v>
      </c>
    </row>
    <row r="21" spans="1:12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2</v>
      </c>
    </row>
    <row r="22" spans="1:12" ht="15.6" thickTop="1" thickBot="1" x14ac:dyDescent="0.35">
      <c r="A22" s="92" t="s">
        <v>87</v>
      </c>
      <c r="B22" s="204" t="s">
        <v>210</v>
      </c>
      <c r="C22" s="205"/>
      <c r="D22" s="94">
        <v>40.6</v>
      </c>
      <c r="E22" s="94">
        <v>41.54</v>
      </c>
      <c r="F22" s="98">
        <f t="shared" ref="F22:F27" si="0">+E22-D22</f>
        <v>0.93999999999999773</v>
      </c>
      <c r="G22" s="95">
        <f>+F22*H2</f>
        <v>15.750465116279031</v>
      </c>
      <c r="H22" s="95"/>
      <c r="I22" s="95"/>
      <c r="J22" s="99">
        <v>16</v>
      </c>
    </row>
    <row r="23" spans="1:12" ht="15.6" thickTop="1" thickBot="1" x14ac:dyDescent="0.35">
      <c r="A23" s="92" t="s">
        <v>88</v>
      </c>
      <c r="B23" s="206" t="s">
        <v>210</v>
      </c>
      <c r="C23" s="207"/>
      <c r="D23" s="94">
        <v>87.8</v>
      </c>
      <c r="E23" s="94">
        <v>88.49</v>
      </c>
      <c r="F23" s="98">
        <f t="shared" si="0"/>
        <v>0.68999999999999773</v>
      </c>
      <c r="G23" s="95">
        <f>+F23*H2</f>
        <v>11.561511627906938</v>
      </c>
      <c r="H23" s="95"/>
      <c r="I23" s="95"/>
      <c r="J23" s="99">
        <v>12</v>
      </c>
    </row>
    <row r="24" spans="1:12" ht="15.6" thickTop="1" thickBot="1" x14ac:dyDescent="0.35">
      <c r="A24" s="93" t="s">
        <v>10</v>
      </c>
      <c r="B24" s="206" t="s">
        <v>210</v>
      </c>
      <c r="C24" s="207"/>
      <c r="D24" s="94">
        <v>37.08</v>
      </c>
      <c r="E24" s="94">
        <v>37.590000000000003</v>
      </c>
      <c r="F24" s="98">
        <f t="shared" si="0"/>
        <v>0.51000000000000512</v>
      </c>
      <c r="G24" s="95">
        <f>+F24*H2</f>
        <v>8.5454651162791553</v>
      </c>
      <c r="H24" s="95"/>
      <c r="I24" s="95"/>
      <c r="J24" s="99">
        <v>10</v>
      </c>
    </row>
    <row r="25" spans="1:12" ht="15.6" thickTop="1" thickBot="1" x14ac:dyDescent="0.35">
      <c r="A25" s="93" t="s">
        <v>149</v>
      </c>
      <c r="B25" s="206" t="s">
        <v>210</v>
      </c>
      <c r="C25" s="207"/>
      <c r="D25" s="94">
        <v>189.79</v>
      </c>
      <c r="E25" s="94">
        <v>194.29</v>
      </c>
      <c r="F25" s="98">
        <f t="shared" si="0"/>
        <v>4.5</v>
      </c>
      <c r="G25" s="95">
        <f>+F25*H2</f>
        <v>75.401162790697668</v>
      </c>
      <c r="H25" s="95"/>
      <c r="I25" s="95"/>
      <c r="J25" s="99">
        <v>76</v>
      </c>
      <c r="L25">
        <v>51</v>
      </c>
    </row>
    <row r="26" spans="1:12" ht="15.6" thickTop="1" thickBot="1" x14ac:dyDescent="0.35">
      <c r="A26" s="93" t="s">
        <v>16</v>
      </c>
      <c r="B26" s="206" t="s">
        <v>210</v>
      </c>
      <c r="C26" s="207"/>
      <c r="D26" s="96">
        <v>70.569999999999993</v>
      </c>
      <c r="E26" s="96">
        <v>70.569999999999993</v>
      </c>
      <c r="F26" s="98">
        <f t="shared" si="0"/>
        <v>0</v>
      </c>
      <c r="G26" s="95">
        <f>+F26*H2</f>
        <v>0</v>
      </c>
      <c r="H26" s="96"/>
      <c r="I26" s="96"/>
      <c r="J26" s="99">
        <v>2</v>
      </c>
    </row>
    <row r="27" spans="1:12" ht="15.6" thickTop="1" thickBot="1" x14ac:dyDescent="0.35">
      <c r="A27" s="67" t="s">
        <v>90</v>
      </c>
      <c r="B27" s="230" t="s">
        <v>211</v>
      </c>
      <c r="C27" s="231"/>
      <c r="D27" s="227">
        <v>305.10000000000002</v>
      </c>
      <c r="E27" s="227">
        <v>307.42</v>
      </c>
      <c r="F27" s="220">
        <f t="shared" si="0"/>
        <v>2.3199999999999932</v>
      </c>
      <c r="G27" s="223">
        <f>+F27*H2</f>
        <v>38.873488372092908</v>
      </c>
      <c r="H27" s="223"/>
      <c r="I27" s="223"/>
      <c r="J27" s="99">
        <v>12</v>
      </c>
    </row>
    <row r="28" spans="1:12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12</v>
      </c>
    </row>
    <row r="29" spans="1:12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12</v>
      </c>
    </row>
    <row r="30" spans="1:12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12</v>
      </c>
    </row>
    <row r="31" spans="1:12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5</v>
      </c>
    </row>
    <row r="32" spans="1:12" ht="15.6" thickTop="1" thickBot="1" x14ac:dyDescent="0.35">
      <c r="A32" s="66" t="s">
        <v>92</v>
      </c>
      <c r="B32" s="6"/>
      <c r="C32" s="6"/>
      <c r="D32" s="6">
        <v>140.63</v>
      </c>
      <c r="E32" s="6">
        <v>146.22999999999999</v>
      </c>
      <c r="F32" s="5">
        <f>+E32-D32</f>
        <v>5.5999999999999943</v>
      </c>
      <c r="G32" s="5"/>
      <c r="H32" s="5"/>
      <c r="I32" s="5"/>
      <c r="J32" s="99">
        <f t="shared" ref="J32:J82" si="1">+F32*H$2</f>
        <v>93.832558139534783</v>
      </c>
      <c r="L32">
        <v>37</v>
      </c>
    </row>
    <row r="33" spans="1:12" ht="15.6" thickTop="1" thickBot="1" x14ac:dyDescent="0.35">
      <c r="A33" s="66" t="s">
        <v>93</v>
      </c>
      <c r="B33" s="6"/>
      <c r="C33" s="6"/>
      <c r="D33" s="6">
        <v>52.36</v>
      </c>
      <c r="E33" s="6">
        <v>53.12</v>
      </c>
      <c r="F33" s="5">
        <f t="shared" ref="F33:F96" si="2">+E33-D33</f>
        <v>0.75999999999999801</v>
      </c>
      <c r="G33" s="5"/>
      <c r="H33" s="5"/>
      <c r="I33" s="5"/>
      <c r="J33" s="99">
        <f t="shared" si="1"/>
        <v>12.734418604651129</v>
      </c>
    </row>
    <row r="34" spans="1:12" ht="15.6" thickTop="1" thickBot="1" x14ac:dyDescent="0.35">
      <c r="A34" s="66" t="s">
        <v>94</v>
      </c>
      <c r="B34" s="32"/>
      <c r="C34" s="5"/>
      <c r="D34" s="32">
        <v>62.25</v>
      </c>
      <c r="E34" s="32">
        <v>62.28</v>
      </c>
      <c r="F34" s="5">
        <f t="shared" si="2"/>
        <v>3.0000000000001137E-2</v>
      </c>
      <c r="G34" s="5"/>
      <c r="H34" s="5"/>
      <c r="I34" s="5"/>
      <c r="J34" s="99">
        <f t="shared" si="1"/>
        <v>0.50267441860467021</v>
      </c>
    </row>
    <row r="35" spans="1:12" ht="15.6" thickTop="1" thickBot="1" x14ac:dyDescent="0.35">
      <c r="A35" s="66" t="s">
        <v>95</v>
      </c>
      <c r="B35" s="32"/>
      <c r="C35" s="6"/>
      <c r="D35" s="32">
        <v>49.64</v>
      </c>
      <c r="E35" s="32">
        <v>50.89</v>
      </c>
      <c r="F35" s="5">
        <f t="shared" si="2"/>
        <v>1.25</v>
      </c>
      <c r="G35" s="5"/>
      <c r="H35" s="5"/>
      <c r="I35" s="5"/>
      <c r="J35" s="99">
        <f t="shared" si="1"/>
        <v>20.944767441860463</v>
      </c>
    </row>
    <row r="36" spans="1:12" ht="15.6" thickTop="1" thickBot="1" x14ac:dyDescent="0.35">
      <c r="A36" s="66" t="s">
        <v>96</v>
      </c>
      <c r="B36" s="32"/>
      <c r="C36" s="6"/>
      <c r="D36" s="32">
        <v>11.83</v>
      </c>
      <c r="E36" s="32">
        <v>11.83</v>
      </c>
      <c r="F36" s="5">
        <f t="shared" si="2"/>
        <v>0</v>
      </c>
      <c r="G36" s="5"/>
      <c r="H36" s="5"/>
      <c r="I36" s="5"/>
      <c r="J36" s="99">
        <f t="shared" si="1"/>
        <v>0</v>
      </c>
    </row>
    <row r="37" spans="1:12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2" ht="15.6" thickTop="1" thickBot="1" x14ac:dyDescent="0.35">
      <c r="A38" s="66" t="s">
        <v>98</v>
      </c>
      <c r="B38" s="32"/>
      <c r="C38" s="6"/>
      <c r="D38" s="32">
        <v>39.590000000000003</v>
      </c>
      <c r="E38" s="32">
        <v>40.1</v>
      </c>
      <c r="F38" s="5">
        <f t="shared" si="2"/>
        <v>0.50999999999999801</v>
      </c>
      <c r="G38" s="5"/>
      <c r="H38" s="5"/>
      <c r="I38" s="5"/>
      <c r="J38" s="99">
        <f t="shared" si="1"/>
        <v>8.5454651162790363</v>
      </c>
    </row>
    <row r="39" spans="1:12" ht="15.6" thickTop="1" thickBot="1" x14ac:dyDescent="0.35">
      <c r="A39" s="66" t="s">
        <v>99</v>
      </c>
      <c r="B39" s="32"/>
      <c r="C39" s="6"/>
      <c r="D39" s="32">
        <v>54.85</v>
      </c>
      <c r="E39" s="32">
        <v>55.21</v>
      </c>
      <c r="F39" s="5">
        <f t="shared" si="2"/>
        <v>0.35999999999999943</v>
      </c>
      <c r="G39" s="5"/>
      <c r="H39" s="5"/>
      <c r="I39" s="5"/>
      <c r="J39" s="99">
        <f t="shared" si="1"/>
        <v>6.0320930232558041</v>
      </c>
    </row>
    <row r="40" spans="1:12" ht="15.6" thickTop="1" thickBot="1" x14ac:dyDescent="0.35">
      <c r="A40" s="66" t="s">
        <v>100</v>
      </c>
      <c r="B40" s="32"/>
      <c r="C40" s="6"/>
      <c r="D40" s="32">
        <v>15.55</v>
      </c>
      <c r="E40" s="32">
        <v>15.55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2" ht="15.6" thickTop="1" thickBot="1" x14ac:dyDescent="0.35">
      <c r="A41" s="66" t="s">
        <v>101</v>
      </c>
      <c r="B41" s="32"/>
      <c r="C41" s="6"/>
      <c r="D41" s="32">
        <v>22.93</v>
      </c>
      <c r="E41" s="32">
        <v>23.82</v>
      </c>
      <c r="F41" s="5">
        <f t="shared" si="2"/>
        <v>0.89000000000000057</v>
      </c>
      <c r="G41" s="5"/>
      <c r="H41" s="5"/>
      <c r="I41" s="5"/>
      <c r="J41" s="99">
        <f t="shared" si="1"/>
        <v>14.912674418604659</v>
      </c>
    </row>
    <row r="42" spans="1:12" ht="15.6" thickTop="1" thickBot="1" x14ac:dyDescent="0.35">
      <c r="A42" s="66" t="s">
        <v>102</v>
      </c>
      <c r="B42" s="32"/>
      <c r="C42" s="6"/>
      <c r="D42" s="32">
        <v>6.23</v>
      </c>
      <c r="E42" s="32">
        <v>6.32</v>
      </c>
      <c r="F42" s="5">
        <f t="shared" si="2"/>
        <v>8.9999999999999858E-2</v>
      </c>
      <c r="G42" s="5"/>
      <c r="H42" s="5"/>
      <c r="I42" s="5"/>
      <c r="J42" s="99">
        <f t="shared" si="1"/>
        <v>1.508023255813951</v>
      </c>
    </row>
    <row r="43" spans="1:12" ht="15.6" thickTop="1" thickBot="1" x14ac:dyDescent="0.35">
      <c r="A43" s="66" t="s">
        <v>103</v>
      </c>
      <c r="B43" s="32"/>
      <c r="C43" s="6"/>
      <c r="D43" s="32">
        <v>38.97</v>
      </c>
      <c r="E43" s="32">
        <v>39.020000000000003</v>
      </c>
      <c r="F43" s="5">
        <f t="shared" si="2"/>
        <v>5.0000000000004263E-2</v>
      </c>
      <c r="G43" s="5"/>
      <c r="H43" s="5"/>
      <c r="I43" s="5"/>
      <c r="J43" s="99">
        <f t="shared" si="1"/>
        <v>0.83779069767448999</v>
      </c>
    </row>
    <row r="44" spans="1:12" ht="15.6" thickTop="1" thickBot="1" x14ac:dyDescent="0.35">
      <c r="A44" s="66" t="s">
        <v>104</v>
      </c>
      <c r="B44" s="32"/>
      <c r="C44" s="10"/>
      <c r="D44" s="32">
        <v>61.47</v>
      </c>
      <c r="E44" s="32">
        <v>61.47</v>
      </c>
      <c r="F44" s="5">
        <f t="shared" si="2"/>
        <v>0</v>
      </c>
      <c r="G44" s="5"/>
      <c r="H44" s="5"/>
      <c r="I44" s="5"/>
      <c r="J44" s="99">
        <f t="shared" si="1"/>
        <v>0</v>
      </c>
    </row>
    <row r="45" spans="1:12" ht="15.6" thickTop="1" thickBot="1" x14ac:dyDescent="0.35">
      <c r="A45" s="66" t="s">
        <v>105</v>
      </c>
      <c r="B45" s="32"/>
      <c r="C45" s="10"/>
      <c r="D45" s="32">
        <v>211.79</v>
      </c>
      <c r="E45" s="32">
        <v>214.41</v>
      </c>
      <c r="F45" s="5">
        <f>+E45-D45</f>
        <v>2.6200000000000045</v>
      </c>
      <c r="G45" s="5"/>
      <c r="H45" s="5"/>
      <c r="I45" s="5"/>
      <c r="J45" s="99">
        <f t="shared" si="1"/>
        <v>43.900232558139606</v>
      </c>
    </row>
    <row r="46" spans="1:12" ht="15.6" thickTop="1" thickBot="1" x14ac:dyDescent="0.35">
      <c r="A46" s="66" t="s">
        <v>106</v>
      </c>
      <c r="B46" s="32"/>
      <c r="C46" s="10"/>
      <c r="D46" s="32">
        <v>106.8</v>
      </c>
      <c r="E46" s="32">
        <v>107.19</v>
      </c>
      <c r="F46" s="5">
        <f t="shared" si="2"/>
        <v>0.39000000000000057</v>
      </c>
      <c r="G46" s="5"/>
      <c r="H46" s="5"/>
      <c r="I46" s="5"/>
      <c r="J46" s="99">
        <f t="shared" si="1"/>
        <v>6.534767441860474</v>
      </c>
    </row>
    <row r="47" spans="1:12" ht="15.6" thickTop="1" thickBot="1" x14ac:dyDescent="0.35">
      <c r="A47" s="66" t="s">
        <v>18</v>
      </c>
      <c r="B47" s="32"/>
      <c r="C47" s="10"/>
      <c r="D47" s="32">
        <v>3.24</v>
      </c>
      <c r="E47" s="32">
        <v>3.24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2" ht="15.6" thickTop="1" thickBot="1" x14ac:dyDescent="0.35">
      <c r="A48" s="66" t="s">
        <v>19</v>
      </c>
      <c r="B48" s="32"/>
      <c r="C48" s="10"/>
      <c r="D48" s="32">
        <v>101.41</v>
      </c>
      <c r="E48" s="32">
        <v>101.41</v>
      </c>
      <c r="F48" s="5">
        <f t="shared" si="2"/>
        <v>0</v>
      </c>
      <c r="G48" s="5"/>
      <c r="H48" s="5"/>
      <c r="I48" s="5"/>
      <c r="J48" s="99">
        <f t="shared" si="1"/>
        <v>0</v>
      </c>
      <c r="L48" t="s">
        <v>346</v>
      </c>
    </row>
    <row r="49" spans="1:12" ht="15.6" thickTop="1" thickBot="1" x14ac:dyDescent="0.35">
      <c r="A49" s="66" t="s">
        <v>107</v>
      </c>
      <c r="B49" s="32"/>
      <c r="C49" s="10"/>
      <c r="D49" s="32">
        <v>138.6</v>
      </c>
      <c r="E49" s="32">
        <v>140.18</v>
      </c>
      <c r="F49" s="5">
        <f t="shared" si="2"/>
        <v>1.5800000000000125</v>
      </c>
      <c r="G49" s="5"/>
      <c r="H49" s="5"/>
      <c r="I49" s="5"/>
      <c r="J49" s="99">
        <f t="shared" si="1"/>
        <v>26.474186046511836</v>
      </c>
    </row>
    <row r="50" spans="1:12" ht="15.6" thickTop="1" thickBot="1" x14ac:dyDescent="0.35">
      <c r="A50" s="66" t="s">
        <v>108</v>
      </c>
      <c r="B50" s="32"/>
      <c r="C50" s="10"/>
      <c r="D50" s="32">
        <v>22.37</v>
      </c>
      <c r="E50" s="32">
        <v>22.65</v>
      </c>
      <c r="F50" s="5">
        <f t="shared" si="2"/>
        <v>0.27999999999999758</v>
      </c>
      <c r="G50" s="5"/>
      <c r="H50" s="5"/>
      <c r="I50" s="5"/>
      <c r="J50" s="99">
        <f t="shared" si="1"/>
        <v>4.6916279069767031</v>
      </c>
      <c r="L50">
        <v>7</v>
      </c>
    </row>
    <row r="51" spans="1:12" ht="15.6" thickTop="1" thickBot="1" x14ac:dyDescent="0.35">
      <c r="A51" s="66" t="s">
        <v>20</v>
      </c>
      <c r="B51" s="32"/>
      <c r="C51" s="10"/>
      <c r="D51" s="32">
        <v>89.39</v>
      </c>
      <c r="E51" s="32">
        <v>90.56</v>
      </c>
      <c r="F51" s="5">
        <f t="shared" si="2"/>
        <v>1.1700000000000017</v>
      </c>
      <c r="G51" s="5"/>
      <c r="H51" s="5"/>
      <c r="I51" s="5"/>
      <c r="J51" s="99">
        <f t="shared" si="1"/>
        <v>19.604302325581422</v>
      </c>
    </row>
    <row r="52" spans="1:12" ht="15.6" thickTop="1" thickBot="1" x14ac:dyDescent="0.35">
      <c r="A52" s="66" t="s">
        <v>21</v>
      </c>
      <c r="B52" s="32"/>
      <c r="C52" s="10"/>
      <c r="D52" s="32">
        <v>24.25</v>
      </c>
      <c r="E52" s="32">
        <v>24.4</v>
      </c>
      <c r="F52" s="5">
        <f t="shared" si="2"/>
        <v>0.14999999999999858</v>
      </c>
      <c r="G52" s="5"/>
      <c r="H52" s="5"/>
      <c r="I52" s="5"/>
      <c r="J52" s="99">
        <f t="shared" si="1"/>
        <v>2.5133720930232317</v>
      </c>
    </row>
    <row r="53" spans="1:12" ht="15.6" thickTop="1" thickBot="1" x14ac:dyDescent="0.35">
      <c r="A53" s="66" t="s">
        <v>22</v>
      </c>
      <c r="B53" s="32"/>
      <c r="C53" s="10"/>
      <c r="D53" s="32">
        <v>133.96</v>
      </c>
      <c r="E53" s="32">
        <v>134.38</v>
      </c>
      <c r="F53" s="5">
        <f t="shared" si="2"/>
        <v>0.41999999999998749</v>
      </c>
      <c r="G53" s="5"/>
      <c r="H53" s="5"/>
      <c r="I53" s="5"/>
      <c r="J53" s="99">
        <f t="shared" si="1"/>
        <v>7.0374418604649058</v>
      </c>
    </row>
    <row r="54" spans="1:12" ht="15.6" thickTop="1" thickBot="1" x14ac:dyDescent="0.35">
      <c r="A54" s="66" t="s">
        <v>23</v>
      </c>
      <c r="B54" s="32"/>
      <c r="C54" s="10"/>
      <c r="D54" s="32">
        <v>31.87</v>
      </c>
      <c r="E54" s="32">
        <v>32.5</v>
      </c>
      <c r="F54" s="5">
        <f t="shared" si="2"/>
        <v>0.62999999999999901</v>
      </c>
      <c r="G54" s="5"/>
      <c r="H54" s="5"/>
      <c r="I54" s="5"/>
      <c r="J54" s="99">
        <f t="shared" si="1"/>
        <v>10.556162790697657</v>
      </c>
    </row>
    <row r="55" spans="1:12" ht="15.6" thickTop="1" thickBot="1" x14ac:dyDescent="0.35">
      <c r="A55" s="66" t="s">
        <v>24</v>
      </c>
      <c r="B55" s="32"/>
      <c r="C55" s="10"/>
      <c r="D55" s="32">
        <v>32.369999999999997</v>
      </c>
      <c r="E55" s="32">
        <v>33.119999999999997</v>
      </c>
      <c r="F55" s="5">
        <f t="shared" si="2"/>
        <v>0.75</v>
      </c>
      <c r="G55" s="5"/>
      <c r="H55" s="5"/>
      <c r="I55" s="5"/>
      <c r="J55" s="99">
        <f t="shared" si="1"/>
        <v>12.566860465116278</v>
      </c>
    </row>
    <row r="56" spans="1:12" ht="15.6" thickTop="1" thickBot="1" x14ac:dyDescent="0.35">
      <c r="A56" s="66" t="s">
        <v>25</v>
      </c>
      <c r="B56" s="32"/>
      <c r="C56" s="10"/>
      <c r="D56" s="32">
        <v>30.15</v>
      </c>
      <c r="E56" s="32">
        <v>30.91</v>
      </c>
      <c r="F56" s="5">
        <f t="shared" si="2"/>
        <v>0.76000000000000156</v>
      </c>
      <c r="G56" s="5"/>
      <c r="H56" s="5"/>
      <c r="I56" s="5"/>
      <c r="J56" s="99">
        <f t="shared" si="1"/>
        <v>12.734418604651188</v>
      </c>
    </row>
    <row r="57" spans="1:12" ht="15.6" thickTop="1" thickBot="1" x14ac:dyDescent="0.35">
      <c r="A57" s="66" t="s">
        <v>26</v>
      </c>
      <c r="B57" s="32"/>
      <c r="C57" s="10"/>
      <c r="D57" s="32">
        <v>58.1</v>
      </c>
      <c r="E57" s="32">
        <v>59.32</v>
      </c>
      <c r="F57" s="5">
        <f t="shared" si="2"/>
        <v>1.2199999999999989</v>
      </c>
      <c r="G57" s="5"/>
      <c r="H57" s="5"/>
      <c r="I57" s="5"/>
      <c r="J57" s="99">
        <f t="shared" si="1"/>
        <v>20.442093023255794</v>
      </c>
    </row>
    <row r="58" spans="1:12" ht="15.6" thickTop="1" thickBot="1" x14ac:dyDescent="0.35">
      <c r="A58" s="66" t="s">
        <v>27</v>
      </c>
      <c r="B58" s="32"/>
      <c r="C58" s="10"/>
      <c r="D58" s="32">
        <v>69.680000000000007</v>
      </c>
      <c r="E58" s="32">
        <v>71.36</v>
      </c>
      <c r="F58" s="5">
        <f t="shared" si="2"/>
        <v>1.6799999999999926</v>
      </c>
      <c r="G58" s="5"/>
      <c r="H58" s="5"/>
      <c r="I58" s="5"/>
      <c r="J58" s="99">
        <f t="shared" si="1"/>
        <v>28.149767441860337</v>
      </c>
    </row>
    <row r="59" spans="1:12" ht="15.6" thickTop="1" thickBot="1" x14ac:dyDescent="0.35">
      <c r="A59" s="66" t="s">
        <v>109</v>
      </c>
      <c r="B59" s="32"/>
      <c r="C59" s="10"/>
      <c r="D59" s="32">
        <v>2.0499999999999998</v>
      </c>
      <c r="E59" s="32">
        <v>2.08</v>
      </c>
      <c r="F59" s="5">
        <f t="shared" si="2"/>
        <v>3.0000000000000249E-2</v>
      </c>
      <c r="G59" s="5"/>
      <c r="H59" s="5"/>
      <c r="I59" s="5"/>
      <c r="J59" s="99">
        <f t="shared" si="1"/>
        <v>0.50267441860465534</v>
      </c>
    </row>
    <row r="60" spans="1:12" ht="15.6" thickTop="1" thickBot="1" x14ac:dyDescent="0.35">
      <c r="A60" s="66" t="s">
        <v>28</v>
      </c>
      <c r="B60" s="32"/>
      <c r="C60" s="10"/>
      <c r="D60" s="32">
        <v>16.97</v>
      </c>
      <c r="E60" s="32">
        <v>17.02</v>
      </c>
      <c r="F60" s="5">
        <f t="shared" si="2"/>
        <v>5.0000000000000711E-2</v>
      </c>
      <c r="G60" s="5"/>
      <c r="H60" s="5"/>
      <c r="I60" s="5"/>
      <c r="J60" s="99">
        <f t="shared" si="1"/>
        <v>0.83779069767443048</v>
      </c>
    </row>
    <row r="61" spans="1:12" ht="15.6" thickTop="1" thickBot="1" x14ac:dyDescent="0.35">
      <c r="A61" s="66" t="s">
        <v>29</v>
      </c>
      <c r="B61" s="32"/>
      <c r="C61" s="10"/>
      <c r="D61" s="32">
        <v>55.71</v>
      </c>
      <c r="E61" s="32">
        <v>56.79</v>
      </c>
      <c r="F61" s="5">
        <f t="shared" si="2"/>
        <v>1.0799999999999983</v>
      </c>
      <c r="G61" s="5"/>
      <c r="H61" s="5"/>
      <c r="I61" s="5"/>
      <c r="J61" s="99">
        <f t="shared" si="1"/>
        <v>18.096279069767412</v>
      </c>
    </row>
    <row r="62" spans="1:12" ht="15.6" thickTop="1" thickBot="1" x14ac:dyDescent="0.35">
      <c r="A62" s="66" t="s">
        <v>30</v>
      </c>
      <c r="B62" s="32"/>
      <c r="C62" s="10"/>
      <c r="D62" s="32">
        <v>1.1000000000000001</v>
      </c>
      <c r="E62" s="32">
        <v>1.56</v>
      </c>
      <c r="F62" s="5">
        <f t="shared" si="2"/>
        <v>0.45999999999999996</v>
      </c>
      <c r="G62" s="5"/>
      <c r="H62" s="5"/>
      <c r="I62" s="5"/>
      <c r="J62" s="99">
        <f t="shared" si="1"/>
        <v>7.7076744186046495</v>
      </c>
    </row>
    <row r="63" spans="1:12" ht="15.6" thickTop="1" thickBot="1" x14ac:dyDescent="0.35">
      <c r="A63" s="66" t="s">
        <v>31</v>
      </c>
      <c r="B63" s="32"/>
      <c r="C63" s="10"/>
      <c r="D63" s="32">
        <v>88.06</v>
      </c>
      <c r="E63" s="32">
        <v>89.05</v>
      </c>
      <c r="F63" s="5">
        <f t="shared" si="2"/>
        <v>0.98999999999999488</v>
      </c>
      <c r="G63" s="5"/>
      <c r="H63" s="5"/>
      <c r="I63" s="5"/>
      <c r="J63" s="99">
        <f t="shared" si="1"/>
        <v>16.588255813953403</v>
      </c>
    </row>
    <row r="64" spans="1:12" ht="15.6" thickTop="1" thickBot="1" x14ac:dyDescent="0.35">
      <c r="A64" s="66" t="s">
        <v>32</v>
      </c>
      <c r="B64" s="32"/>
      <c r="C64" s="10"/>
      <c r="D64" s="32">
        <v>61.91</v>
      </c>
      <c r="E64" s="32">
        <v>62.28</v>
      </c>
      <c r="F64" s="5">
        <f t="shared" si="2"/>
        <v>0.37000000000000455</v>
      </c>
      <c r="G64" s="5"/>
      <c r="H64" s="5"/>
      <c r="I64" s="5"/>
      <c r="J64" s="99">
        <f t="shared" si="1"/>
        <v>6.1996511627907731</v>
      </c>
    </row>
    <row r="65" spans="1:10" ht="15.6" thickTop="1" thickBot="1" x14ac:dyDescent="0.35">
      <c r="A65" s="66" t="s">
        <v>33</v>
      </c>
      <c r="B65" s="32"/>
      <c r="C65" s="10"/>
      <c r="D65" s="32">
        <v>40.35</v>
      </c>
      <c r="E65" s="32">
        <v>41.02</v>
      </c>
      <c r="F65" s="5">
        <f t="shared" si="2"/>
        <v>0.67000000000000171</v>
      </c>
      <c r="G65" s="5"/>
      <c r="H65" s="5"/>
      <c r="I65" s="5"/>
      <c r="J65" s="99">
        <f t="shared" si="1"/>
        <v>11.226395348837237</v>
      </c>
    </row>
    <row r="66" spans="1:10" ht="15.6" thickTop="1" thickBot="1" x14ac:dyDescent="0.35">
      <c r="A66" s="66" t="s">
        <v>34</v>
      </c>
      <c r="B66" s="32"/>
      <c r="C66" s="10"/>
      <c r="D66" s="32">
        <v>44.94</v>
      </c>
      <c r="E66" s="32">
        <v>45.19</v>
      </c>
      <c r="F66" s="5">
        <f t="shared" si="2"/>
        <v>0.25</v>
      </c>
      <c r="G66" s="5"/>
      <c r="H66" s="5"/>
      <c r="I66" s="5"/>
      <c r="J66" s="99">
        <f t="shared" si="1"/>
        <v>4.1889534883720927</v>
      </c>
    </row>
    <row r="67" spans="1:10" ht="15.6" thickTop="1" thickBot="1" x14ac:dyDescent="0.35">
      <c r="A67" s="66" t="s">
        <v>110</v>
      </c>
      <c r="B67" s="32"/>
      <c r="C67" s="10"/>
      <c r="D67" s="32">
        <v>8.5</v>
      </c>
      <c r="E67" s="32">
        <v>9.09</v>
      </c>
      <c r="F67" s="5">
        <f t="shared" si="2"/>
        <v>0.58999999999999986</v>
      </c>
      <c r="G67" s="5"/>
      <c r="H67" s="5"/>
      <c r="I67" s="5"/>
      <c r="J67" s="99">
        <f t="shared" si="1"/>
        <v>9.8859302325581364</v>
      </c>
    </row>
    <row r="68" spans="1:10" ht="15.6" thickTop="1" thickBot="1" x14ac:dyDescent="0.35">
      <c r="A68" s="66" t="s">
        <v>35</v>
      </c>
      <c r="B68" s="32"/>
      <c r="C68" s="10"/>
      <c r="D68" s="32">
        <v>84.48</v>
      </c>
      <c r="E68" s="32">
        <v>85.39</v>
      </c>
      <c r="F68" s="5">
        <f t="shared" si="2"/>
        <v>0.90999999999999659</v>
      </c>
      <c r="G68" s="5"/>
      <c r="H68" s="5"/>
      <c r="I68" s="5"/>
      <c r="J68" s="99">
        <f t="shared" si="1"/>
        <v>15.247790697674361</v>
      </c>
    </row>
    <row r="69" spans="1:10" ht="15.6" thickTop="1" thickBot="1" x14ac:dyDescent="0.35">
      <c r="A69" s="66" t="s">
        <v>111</v>
      </c>
      <c r="B69" s="32"/>
      <c r="C69" s="10"/>
      <c r="D69" s="32">
        <v>5.7</v>
      </c>
      <c r="E69" s="32">
        <v>5.84</v>
      </c>
      <c r="F69" s="5">
        <f t="shared" si="2"/>
        <v>0.13999999999999968</v>
      </c>
      <c r="G69" s="5"/>
      <c r="H69" s="5"/>
      <c r="I69" s="5"/>
      <c r="J69" s="99">
        <f t="shared" si="1"/>
        <v>2.3458139534883666</v>
      </c>
    </row>
    <row r="70" spans="1:10" ht="15.6" thickTop="1" thickBot="1" x14ac:dyDescent="0.35">
      <c r="A70" s="66" t="s">
        <v>36</v>
      </c>
      <c r="B70" s="32"/>
      <c r="C70" s="10"/>
      <c r="D70" s="32">
        <v>96.23</v>
      </c>
      <c r="E70" s="32">
        <v>97.51</v>
      </c>
      <c r="F70" s="5">
        <f t="shared" si="2"/>
        <v>1.2800000000000011</v>
      </c>
      <c r="G70" s="5"/>
      <c r="H70" s="5"/>
      <c r="I70" s="5"/>
      <c r="J70" s="99">
        <f t="shared" si="1"/>
        <v>21.447441860465133</v>
      </c>
    </row>
    <row r="71" spans="1:10" ht="15.6" thickTop="1" thickBot="1" x14ac:dyDescent="0.35">
      <c r="A71" s="66" t="s">
        <v>37</v>
      </c>
      <c r="B71" s="32"/>
      <c r="C71" s="10"/>
      <c r="D71" s="32">
        <v>35.770000000000003</v>
      </c>
      <c r="E71" s="32">
        <v>36.5</v>
      </c>
      <c r="F71" s="5">
        <f t="shared" si="2"/>
        <v>0.72999999999999687</v>
      </c>
      <c r="G71" s="5"/>
      <c r="H71" s="5"/>
      <c r="I71" s="5"/>
      <c r="J71" s="99">
        <f t="shared" si="1"/>
        <v>12.231744186046459</v>
      </c>
    </row>
    <row r="72" spans="1:10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1.65</v>
      </c>
      <c r="E73" s="32">
        <v>1.74</v>
      </c>
      <c r="F73" s="5">
        <f t="shared" si="2"/>
        <v>9.000000000000008E-2</v>
      </c>
      <c r="G73" s="5"/>
      <c r="H73" s="5"/>
      <c r="I73" s="5"/>
      <c r="J73" s="99">
        <f t="shared" si="1"/>
        <v>1.5080232558139548</v>
      </c>
    </row>
    <row r="74" spans="1:10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5.51</v>
      </c>
      <c r="E75" s="32">
        <v>6.04</v>
      </c>
      <c r="F75" s="5">
        <f t="shared" si="2"/>
        <v>0.53000000000000025</v>
      </c>
      <c r="G75" s="5"/>
      <c r="H75" s="5"/>
      <c r="I75" s="5"/>
      <c r="J75" s="99">
        <f t="shared" si="1"/>
        <v>8.8805813953488411</v>
      </c>
    </row>
    <row r="76" spans="1:10" ht="15.6" thickTop="1" thickBot="1" x14ac:dyDescent="0.35">
      <c r="A76" s="66" t="s">
        <v>113</v>
      </c>
      <c r="B76" s="32"/>
      <c r="C76" s="10"/>
      <c r="D76" s="32">
        <v>37.65</v>
      </c>
      <c r="E76" s="32">
        <v>37.85</v>
      </c>
      <c r="F76" s="5">
        <f t="shared" si="2"/>
        <v>0.20000000000000284</v>
      </c>
      <c r="G76" s="5"/>
      <c r="H76" s="5"/>
      <c r="I76" s="5"/>
      <c r="J76" s="99">
        <f t="shared" si="1"/>
        <v>3.3511627906977219</v>
      </c>
    </row>
    <row r="77" spans="1:10" ht="15.6" thickTop="1" thickBot="1" x14ac:dyDescent="0.35">
      <c r="A77" s="66" t="s">
        <v>114</v>
      </c>
      <c r="B77" s="32"/>
      <c r="C77" s="10"/>
      <c r="D77" s="32">
        <v>10.98</v>
      </c>
      <c r="E77" s="32">
        <v>10.98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13.37</v>
      </c>
      <c r="E80" s="32">
        <v>13.64</v>
      </c>
      <c r="F80" s="5">
        <f t="shared" si="2"/>
        <v>0.27000000000000135</v>
      </c>
      <c r="G80" s="5"/>
      <c r="H80" s="5"/>
      <c r="I80" s="5"/>
      <c r="J80" s="99">
        <f t="shared" si="1"/>
        <v>4.5240697674418824</v>
      </c>
    </row>
    <row r="81" spans="1:12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2" ht="15" thickTop="1" x14ac:dyDescent="0.3">
      <c r="A82" s="66" t="s">
        <v>117</v>
      </c>
      <c r="B82" s="32"/>
      <c r="C82" s="10"/>
      <c r="D82" s="32">
        <v>15.47</v>
      </c>
      <c r="E82" s="32">
        <v>15.52</v>
      </c>
      <c r="F82" s="5">
        <f t="shared" si="2"/>
        <v>4.9999999999998934E-2</v>
      </c>
      <c r="G82" s="5"/>
      <c r="H82" s="5"/>
      <c r="I82" s="5"/>
      <c r="J82" s="99">
        <f t="shared" si="1"/>
        <v>0.83779069767440073</v>
      </c>
      <c r="K82" s="56">
        <f>+J14+J15+J16+J17+J18+J19+J20+J21+J22+J23+J24+J25+J26+J27+J28+J29+J30+J31+J32+J33+J34+J35+J36+J37+J38+J39+J40+J41+J42+J43+J44+J45+J46+J47+J48+J49+J50+J51+J52+J53+J54+J55+J56+J57+J58+J59+J60+J61+J62+J63+J64+J65+J66+J67+J68+J69+J70+J71+J72+J73+J74+J75+J76+J77+J78+J79+J80+J81+J82</f>
        <v>797.66372093023256</v>
      </c>
      <c r="L82">
        <v>631</v>
      </c>
    </row>
    <row r="83" spans="1:12" x14ac:dyDescent="0.3">
      <c r="A83" s="68" t="s">
        <v>43</v>
      </c>
      <c r="B83" s="32"/>
      <c r="C83" s="10"/>
      <c r="D83" s="32">
        <v>547.99</v>
      </c>
      <c r="E83" s="32">
        <v>555.03</v>
      </c>
      <c r="F83" s="5">
        <f t="shared" si="2"/>
        <v>7.0399999999999636</v>
      </c>
      <c r="G83" s="5"/>
      <c r="H83" s="5"/>
      <c r="I83" s="5"/>
      <c r="J83" s="7">
        <f>+F83*H$5</f>
        <v>27.505556935817662</v>
      </c>
      <c r="K83" t="s">
        <v>295</v>
      </c>
    </row>
    <row r="84" spans="1:12" x14ac:dyDescent="0.3">
      <c r="A84" s="68" t="s">
        <v>44</v>
      </c>
      <c r="B84" s="32"/>
      <c r="C84" s="10"/>
      <c r="D84" s="32">
        <v>508.92</v>
      </c>
      <c r="E84" s="32">
        <v>514.58000000000004</v>
      </c>
      <c r="F84" s="5">
        <f t="shared" si="2"/>
        <v>5.660000000000025</v>
      </c>
      <c r="G84" s="33"/>
      <c r="H84" s="5"/>
      <c r="I84" s="5"/>
      <c r="J84" s="7">
        <f t="shared" ref="J84:J147" si="3">+F84*H$5</f>
        <v>22.113842650103617</v>
      </c>
    </row>
    <row r="85" spans="1:12" x14ac:dyDescent="0.3">
      <c r="A85" s="68" t="s">
        <v>118</v>
      </c>
      <c r="B85" s="32"/>
      <c r="C85" s="10"/>
      <c r="D85" s="32">
        <v>713.39</v>
      </c>
      <c r="E85" s="32">
        <v>723.38</v>
      </c>
      <c r="F85" s="5">
        <f t="shared" si="2"/>
        <v>9.9900000000000091</v>
      </c>
      <c r="G85" s="33"/>
      <c r="H85" s="5"/>
      <c r="I85" s="5"/>
      <c r="J85" s="7">
        <f t="shared" si="3"/>
        <v>39.031322981366493</v>
      </c>
    </row>
    <row r="86" spans="1:12" x14ac:dyDescent="0.3">
      <c r="A86" s="68" t="s">
        <v>119</v>
      </c>
      <c r="B86" s="32"/>
      <c r="C86" s="10"/>
      <c r="D86" s="32">
        <v>246.99</v>
      </c>
      <c r="E86" s="32">
        <v>255.08</v>
      </c>
      <c r="F86" s="5">
        <f t="shared" si="2"/>
        <v>8.0900000000000034</v>
      </c>
      <c r="G86" s="33"/>
      <c r="H86" s="5"/>
      <c r="I86" s="5"/>
      <c r="J86" s="7">
        <f t="shared" si="3"/>
        <v>31.607948240165644</v>
      </c>
    </row>
    <row r="87" spans="1:12" x14ac:dyDescent="0.3">
      <c r="A87" s="68" t="s">
        <v>45</v>
      </c>
      <c r="B87" s="32"/>
      <c r="C87" s="10"/>
      <c r="D87" s="32">
        <v>351.56</v>
      </c>
      <c r="E87" s="32">
        <v>355.12</v>
      </c>
      <c r="F87" s="5">
        <f t="shared" si="2"/>
        <v>3.5600000000000023</v>
      </c>
      <c r="G87" s="33"/>
      <c r="H87" s="5"/>
      <c r="I87" s="5"/>
      <c r="J87" s="7">
        <f t="shared" si="3"/>
        <v>13.909060041407876</v>
      </c>
    </row>
    <row r="88" spans="1:12" x14ac:dyDescent="0.3">
      <c r="A88" s="68" t="s">
        <v>46</v>
      </c>
      <c r="B88" s="32"/>
      <c r="C88" s="10"/>
      <c r="D88" s="32">
        <v>567.6</v>
      </c>
      <c r="E88" s="32">
        <v>570.73</v>
      </c>
      <c r="F88" s="5">
        <f t="shared" si="2"/>
        <v>3.1299999999999955</v>
      </c>
      <c r="G88" s="33"/>
      <c r="H88" s="5"/>
      <c r="I88" s="5"/>
      <c r="J88" s="7">
        <f t="shared" si="3"/>
        <v>12.229033126293977</v>
      </c>
    </row>
    <row r="89" spans="1:12" x14ac:dyDescent="0.3">
      <c r="A89" s="68" t="s">
        <v>47</v>
      </c>
      <c r="B89" s="32"/>
      <c r="C89" s="10"/>
      <c r="D89" s="32">
        <v>308.35000000000002</v>
      </c>
      <c r="E89" s="32">
        <v>320.62</v>
      </c>
      <c r="F89" s="5">
        <f t="shared" si="2"/>
        <v>12.269999999999982</v>
      </c>
      <c r="G89" s="33"/>
      <c r="H89" s="5"/>
      <c r="I89" s="5"/>
      <c r="J89" s="7">
        <f t="shared" si="3"/>
        <v>47.93937267080738</v>
      </c>
    </row>
    <row r="90" spans="1:12" x14ac:dyDescent="0.3">
      <c r="A90" s="68" t="s">
        <v>48</v>
      </c>
      <c r="B90" s="32"/>
      <c r="C90" s="10"/>
      <c r="D90" s="32">
        <v>554.12</v>
      </c>
      <c r="E90" s="32">
        <v>559.36</v>
      </c>
      <c r="F90" s="5">
        <f t="shared" si="2"/>
        <v>5.2400000000000091</v>
      </c>
      <c r="G90" s="33"/>
      <c r="H90" s="5"/>
      <c r="I90" s="5"/>
      <c r="J90" s="7">
        <f t="shared" si="3"/>
        <v>20.472886128364422</v>
      </c>
    </row>
    <row r="91" spans="1:12" x14ac:dyDescent="0.3">
      <c r="A91" s="68" t="s">
        <v>49</v>
      </c>
      <c r="B91" s="32"/>
      <c r="C91" s="10"/>
      <c r="D91" s="32">
        <v>746.93</v>
      </c>
      <c r="E91" s="32">
        <v>756.01</v>
      </c>
      <c r="F91" s="5">
        <f t="shared" si="2"/>
        <v>9.0800000000000409</v>
      </c>
      <c r="G91" s="33"/>
      <c r="H91" s="5"/>
      <c r="I91" s="5"/>
      <c r="J91" s="7">
        <f t="shared" si="3"/>
        <v>35.475917184265171</v>
      </c>
    </row>
    <row r="92" spans="1:12" x14ac:dyDescent="0.3">
      <c r="A92" s="68" t="s">
        <v>50</v>
      </c>
      <c r="B92" s="32"/>
      <c r="C92" s="10"/>
      <c r="D92" s="32">
        <v>990.37</v>
      </c>
      <c r="E92" s="32">
        <v>994.51</v>
      </c>
      <c r="F92" s="5">
        <f t="shared" si="2"/>
        <v>4.1399999999999864</v>
      </c>
      <c r="G92" s="33"/>
      <c r="H92" s="5"/>
      <c r="I92" s="5"/>
      <c r="J92" s="7">
        <f t="shared" si="3"/>
        <v>16.175142857142802</v>
      </c>
    </row>
    <row r="93" spans="1:12" x14ac:dyDescent="0.3">
      <c r="A93" s="68" t="s">
        <v>51</v>
      </c>
      <c r="B93" s="32"/>
      <c r="C93" s="10"/>
      <c r="D93" s="32">
        <v>400.36</v>
      </c>
      <c r="E93" s="32">
        <v>404.18</v>
      </c>
      <c r="F93" s="5">
        <f t="shared" si="2"/>
        <v>3.8199999999999932</v>
      </c>
      <c r="G93" s="33"/>
      <c r="H93" s="5"/>
      <c r="I93" s="5"/>
      <c r="J93" s="7">
        <f t="shared" si="3"/>
        <v>14.924890269151112</v>
      </c>
    </row>
    <row r="94" spans="1:12" x14ac:dyDescent="0.3">
      <c r="A94" s="68" t="s">
        <v>52</v>
      </c>
      <c r="B94" s="32"/>
      <c r="C94" s="10"/>
      <c r="D94" s="32">
        <v>282.04000000000002</v>
      </c>
      <c r="E94" s="32">
        <v>282.04000000000002</v>
      </c>
      <c r="F94" s="5">
        <f t="shared" si="2"/>
        <v>0</v>
      </c>
      <c r="G94" s="33"/>
      <c r="H94" s="5"/>
      <c r="I94" s="5"/>
      <c r="J94" s="7">
        <f t="shared" si="3"/>
        <v>0</v>
      </c>
    </row>
    <row r="95" spans="1:12" x14ac:dyDescent="0.3">
      <c r="A95" s="68" t="s">
        <v>120</v>
      </c>
      <c r="B95" s="32"/>
      <c r="C95" s="10"/>
      <c r="D95" s="32">
        <v>1216.01</v>
      </c>
      <c r="E95" s="32">
        <v>1231.1500000000001</v>
      </c>
      <c r="F95" s="5">
        <f t="shared" si="2"/>
        <v>15.1400000000001</v>
      </c>
      <c r="G95" s="33"/>
      <c r="H95" s="5"/>
      <c r="I95" s="5"/>
      <c r="J95" s="7">
        <f t="shared" si="3"/>
        <v>59.152575569358568</v>
      </c>
    </row>
    <row r="96" spans="1:12" x14ac:dyDescent="0.3">
      <c r="A96" s="68" t="s">
        <v>53</v>
      </c>
      <c r="B96" s="32"/>
      <c r="C96" s="10"/>
      <c r="D96" s="32">
        <v>486.84</v>
      </c>
      <c r="E96" s="32">
        <v>493.06</v>
      </c>
      <c r="F96" s="5">
        <f t="shared" si="2"/>
        <v>6.2200000000000273</v>
      </c>
      <c r="G96" s="33"/>
      <c r="H96" s="5"/>
      <c r="I96" s="5"/>
      <c r="J96" s="7">
        <f t="shared" si="3"/>
        <v>24.301784679089131</v>
      </c>
    </row>
    <row r="97" spans="1:12" x14ac:dyDescent="0.3">
      <c r="A97" s="68" t="s">
        <v>121</v>
      </c>
      <c r="B97" s="32"/>
      <c r="C97" s="10"/>
      <c r="D97" s="32">
        <v>291.92</v>
      </c>
      <c r="E97" s="32">
        <v>295.14999999999998</v>
      </c>
      <c r="F97" s="5">
        <f t="shared" ref="F97:F152" si="4">+E97-D97</f>
        <v>3.2299999999999613</v>
      </c>
      <c r="G97" s="33"/>
      <c r="H97" s="5"/>
      <c r="I97" s="5"/>
      <c r="J97" s="7">
        <f t="shared" si="3"/>
        <v>12.619737060041256</v>
      </c>
    </row>
    <row r="98" spans="1:12" x14ac:dyDescent="0.3">
      <c r="A98" s="68" t="s">
        <v>54</v>
      </c>
      <c r="B98" s="32"/>
      <c r="C98" s="10"/>
      <c r="D98" s="32">
        <v>299.86</v>
      </c>
      <c r="E98" s="32">
        <v>304.04000000000002</v>
      </c>
      <c r="F98" s="5">
        <f t="shared" si="4"/>
        <v>4.1800000000000068</v>
      </c>
      <c r="G98" s="33"/>
      <c r="H98" s="5"/>
      <c r="I98" s="5"/>
      <c r="J98" s="7">
        <f t="shared" si="3"/>
        <v>16.331424430641849</v>
      </c>
    </row>
    <row r="99" spans="1:12" x14ac:dyDescent="0.3">
      <c r="A99" s="68" t="s">
        <v>55</v>
      </c>
      <c r="B99" s="32"/>
      <c r="C99" s="10"/>
      <c r="D99" s="32">
        <v>455.01</v>
      </c>
      <c r="E99" s="32">
        <v>457.48</v>
      </c>
      <c r="F99" s="5">
        <f t="shared" si="4"/>
        <v>2.4700000000000273</v>
      </c>
      <c r="G99" s="33"/>
      <c r="H99" s="5"/>
      <c r="I99" s="5"/>
      <c r="J99" s="7">
        <f t="shared" si="3"/>
        <v>9.6503871635611826</v>
      </c>
    </row>
    <row r="100" spans="1:12" x14ac:dyDescent="0.3">
      <c r="A100" s="68" t="s">
        <v>122</v>
      </c>
      <c r="B100" s="32"/>
      <c r="C100" s="10"/>
      <c r="D100" s="32">
        <v>1076.53</v>
      </c>
      <c r="E100" s="32">
        <v>1095.23</v>
      </c>
      <c r="F100" s="5">
        <f t="shared" si="4"/>
        <v>18.700000000000045</v>
      </c>
      <c r="G100" s="33"/>
      <c r="H100" s="5"/>
      <c r="I100" s="5"/>
      <c r="J100" s="7">
        <f t="shared" si="3"/>
        <v>73.061635610766217</v>
      </c>
      <c r="L100">
        <v>75</v>
      </c>
    </row>
    <row r="101" spans="1:12" x14ac:dyDescent="0.3">
      <c r="A101" s="68" t="s">
        <v>56</v>
      </c>
      <c r="B101" s="32"/>
      <c r="C101" s="10"/>
      <c r="D101" s="32">
        <v>444.1</v>
      </c>
      <c r="E101" s="32">
        <v>448.21</v>
      </c>
      <c r="F101" s="5">
        <f t="shared" si="4"/>
        <v>4.1099999999999568</v>
      </c>
      <c r="G101" s="33"/>
      <c r="H101" s="5"/>
      <c r="I101" s="5"/>
      <c r="J101" s="7">
        <f t="shared" si="3"/>
        <v>16.057931677018463</v>
      </c>
    </row>
    <row r="102" spans="1:12" x14ac:dyDescent="0.3">
      <c r="A102" s="66" t="s">
        <v>57</v>
      </c>
      <c r="B102" s="32"/>
      <c r="C102" s="10"/>
      <c r="D102" s="32">
        <v>615.89</v>
      </c>
      <c r="E102" s="32">
        <v>623.22</v>
      </c>
      <c r="F102" s="5">
        <f t="shared" si="4"/>
        <v>7.3300000000000409</v>
      </c>
      <c r="G102" s="33"/>
      <c r="H102" s="5"/>
      <c r="I102" s="5"/>
      <c r="J102" s="7">
        <f t="shared" si="3"/>
        <v>28.638598343685459</v>
      </c>
    </row>
    <row r="103" spans="1:12" x14ac:dyDescent="0.3">
      <c r="A103" s="66" t="s">
        <v>58</v>
      </c>
      <c r="B103" s="32"/>
      <c r="C103" s="10"/>
      <c r="D103" s="32">
        <v>8.4</v>
      </c>
      <c r="E103" s="32">
        <v>8.4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2" x14ac:dyDescent="0.3">
      <c r="A104" s="68" t="s">
        <v>59</v>
      </c>
      <c r="B104" s="32"/>
      <c r="C104" s="10"/>
      <c r="D104" s="32">
        <v>1695.6</v>
      </c>
      <c r="E104" s="32">
        <v>1715.62</v>
      </c>
      <c r="F104" s="5">
        <f t="shared" si="4"/>
        <v>20.019999999999982</v>
      </c>
      <c r="G104" s="33"/>
      <c r="H104" s="5"/>
      <c r="I104" s="5"/>
      <c r="J104" s="7">
        <f t="shared" si="3"/>
        <v>78.218927536231803</v>
      </c>
    </row>
    <row r="105" spans="1:12" x14ac:dyDescent="0.3">
      <c r="A105" s="68" t="s">
        <v>60</v>
      </c>
      <c r="B105" s="32"/>
      <c r="C105" s="10"/>
      <c r="D105" s="32">
        <v>379.16</v>
      </c>
      <c r="E105" s="32">
        <v>387.09</v>
      </c>
      <c r="F105" s="5">
        <f t="shared" si="4"/>
        <v>7.92999999999995</v>
      </c>
      <c r="G105" s="33"/>
      <c r="H105" s="5"/>
      <c r="I105" s="5"/>
      <c r="J105" s="7">
        <f t="shared" si="3"/>
        <v>30.982821946169576</v>
      </c>
    </row>
    <row r="106" spans="1:12" x14ac:dyDescent="0.3">
      <c r="A106" s="68" t="s">
        <v>61</v>
      </c>
      <c r="B106" s="32"/>
      <c r="C106" s="10"/>
      <c r="D106" s="32">
        <v>440.71</v>
      </c>
      <c r="E106" s="32">
        <v>446.51</v>
      </c>
      <c r="F106" s="5">
        <f t="shared" si="4"/>
        <v>5.8000000000000114</v>
      </c>
      <c r="G106" s="33"/>
      <c r="H106" s="5"/>
      <c r="I106" s="5"/>
      <c r="J106" s="7">
        <f t="shared" si="3"/>
        <v>22.66082815734994</v>
      </c>
    </row>
    <row r="107" spans="1:12" x14ac:dyDescent="0.3">
      <c r="A107" s="68" t="s">
        <v>62</v>
      </c>
      <c r="B107" s="32"/>
      <c r="C107" s="10"/>
      <c r="D107" s="32">
        <v>1284.33</v>
      </c>
      <c r="E107" s="32">
        <v>1305.42</v>
      </c>
      <c r="F107" s="5">
        <f t="shared" si="4"/>
        <v>21.090000000000146</v>
      </c>
      <c r="G107" s="33"/>
      <c r="H107" s="5"/>
      <c r="I107" s="5"/>
      <c r="J107" s="7">
        <f t="shared" si="3"/>
        <v>82.399459627329762</v>
      </c>
    </row>
    <row r="108" spans="1:12" x14ac:dyDescent="0.3">
      <c r="A108" s="68" t="s">
        <v>63</v>
      </c>
      <c r="B108" s="32"/>
      <c r="C108" s="10"/>
      <c r="D108" s="32">
        <v>585.91999999999996</v>
      </c>
      <c r="E108" s="32">
        <v>593.11</v>
      </c>
      <c r="F108" s="5">
        <f t="shared" si="4"/>
        <v>7.1900000000000546</v>
      </c>
      <c r="G108" s="33"/>
      <c r="H108" s="5"/>
      <c r="I108" s="5"/>
      <c r="J108" s="7">
        <f t="shared" si="3"/>
        <v>28.091612836439136</v>
      </c>
    </row>
    <row r="109" spans="1:12" x14ac:dyDescent="0.3">
      <c r="A109" s="68" t="s">
        <v>123</v>
      </c>
      <c r="B109" s="32"/>
      <c r="C109" s="10"/>
      <c r="D109" s="32">
        <v>585.11</v>
      </c>
      <c r="E109" s="32">
        <v>585.11</v>
      </c>
      <c r="F109" s="5">
        <f t="shared" si="4"/>
        <v>0</v>
      </c>
      <c r="G109" s="33"/>
      <c r="H109" s="5"/>
      <c r="I109" s="5"/>
      <c r="J109" s="7">
        <f t="shared" si="3"/>
        <v>0</v>
      </c>
    </row>
    <row r="110" spans="1:12" x14ac:dyDescent="0.3">
      <c r="A110" s="68" t="s">
        <v>64</v>
      </c>
      <c r="B110" s="32"/>
      <c r="C110" s="10"/>
      <c r="D110" s="32">
        <v>375.68</v>
      </c>
      <c r="E110" s="32">
        <v>381.49</v>
      </c>
      <c r="F110" s="5">
        <f t="shared" si="4"/>
        <v>5.8100000000000023</v>
      </c>
      <c r="G110" s="33"/>
      <c r="H110" s="5"/>
      <c r="I110" s="5"/>
      <c r="J110" s="7">
        <f t="shared" si="3"/>
        <v>22.699898550724644</v>
      </c>
    </row>
    <row r="111" spans="1:12" x14ac:dyDescent="0.3">
      <c r="A111" s="68" t="s">
        <v>65</v>
      </c>
      <c r="B111" s="32"/>
      <c r="C111" s="10"/>
      <c r="D111" s="32">
        <v>775.86</v>
      </c>
      <c r="E111" s="32">
        <v>795.95</v>
      </c>
      <c r="F111" s="5">
        <f t="shared" si="4"/>
        <v>20.090000000000032</v>
      </c>
      <c r="G111" s="33"/>
      <c r="H111" s="5"/>
      <c r="I111" s="5"/>
      <c r="J111" s="7">
        <f t="shared" si="3"/>
        <v>78.49242028985519</v>
      </c>
      <c r="L111">
        <v>74</v>
      </c>
    </row>
    <row r="112" spans="1:12" x14ac:dyDescent="0.3">
      <c r="A112" s="68" t="s">
        <v>66</v>
      </c>
      <c r="B112" s="32"/>
      <c r="C112" s="10"/>
      <c r="D112" s="32">
        <v>415.29</v>
      </c>
      <c r="E112" s="32">
        <v>422.09</v>
      </c>
      <c r="F112" s="5">
        <f t="shared" si="4"/>
        <v>6.7999999999999545</v>
      </c>
      <c r="G112" s="33"/>
      <c r="H112" s="5"/>
      <c r="I112" s="5"/>
      <c r="J112" s="7">
        <f t="shared" si="3"/>
        <v>26.567867494823837</v>
      </c>
    </row>
    <row r="113" spans="1:10" x14ac:dyDescent="0.3">
      <c r="A113" s="68" t="s">
        <v>124</v>
      </c>
      <c r="B113" s="32"/>
      <c r="C113" s="10"/>
      <c r="D113" s="32">
        <v>156.37</v>
      </c>
      <c r="E113" s="32">
        <v>158.19999999999999</v>
      </c>
      <c r="F113" s="5">
        <f t="shared" si="4"/>
        <v>1.8299999999999841</v>
      </c>
      <c r="G113" s="33"/>
      <c r="H113" s="5"/>
      <c r="I113" s="5"/>
      <c r="J113" s="7">
        <f t="shared" si="3"/>
        <v>7.1498819875775776</v>
      </c>
    </row>
    <row r="114" spans="1:10" x14ac:dyDescent="0.3">
      <c r="A114" s="68" t="s">
        <v>67</v>
      </c>
      <c r="B114" s="32"/>
      <c r="C114" s="10"/>
      <c r="D114" s="32">
        <v>358.72</v>
      </c>
      <c r="E114" s="32">
        <v>366.05</v>
      </c>
      <c r="F114" s="5">
        <f t="shared" si="4"/>
        <v>7.3299999999999841</v>
      </c>
      <c r="G114" s="33"/>
      <c r="H114" s="5"/>
      <c r="I114" s="5"/>
      <c r="J114" s="7">
        <f t="shared" si="3"/>
        <v>28.638598343685238</v>
      </c>
    </row>
    <row r="115" spans="1:10" x14ac:dyDescent="0.3">
      <c r="A115" s="51" t="s">
        <v>68</v>
      </c>
      <c r="B115" s="32"/>
      <c r="C115" s="51"/>
      <c r="D115" s="9">
        <v>626.30999999999995</v>
      </c>
      <c r="E115" s="9">
        <v>635.26</v>
      </c>
      <c r="F115" s="5">
        <f t="shared" si="4"/>
        <v>8.9500000000000455</v>
      </c>
      <c r="G115" s="33"/>
      <c r="H115" s="5"/>
      <c r="I115" s="5"/>
      <c r="J115" s="7">
        <f t="shared" si="3"/>
        <v>34.968002070393553</v>
      </c>
    </row>
    <row r="116" spans="1:10" x14ac:dyDescent="0.3">
      <c r="A116" s="68" t="s">
        <v>125</v>
      </c>
      <c r="B116" s="32"/>
      <c r="C116" s="10"/>
      <c r="D116" s="32">
        <v>706.4</v>
      </c>
      <c r="E116" s="32">
        <v>709.31</v>
      </c>
      <c r="F116" s="5">
        <f t="shared" si="4"/>
        <v>2.9099999999999682</v>
      </c>
      <c r="G116" s="33"/>
      <c r="H116" s="5"/>
      <c r="I116" s="5"/>
      <c r="J116" s="7">
        <f t="shared" si="3"/>
        <v>11.369484472049564</v>
      </c>
    </row>
    <row r="117" spans="1:10" x14ac:dyDescent="0.3">
      <c r="A117" s="68" t="s">
        <v>126</v>
      </c>
      <c r="B117" s="9"/>
      <c r="C117" s="10"/>
      <c r="D117" s="32">
        <v>429.48</v>
      </c>
      <c r="E117" s="32">
        <v>445.77</v>
      </c>
      <c r="F117" s="5">
        <f t="shared" si="4"/>
        <v>16.289999999999964</v>
      </c>
      <c r="G117" s="33"/>
      <c r="H117" s="5"/>
      <c r="I117" s="5"/>
      <c r="J117" s="7">
        <f t="shared" si="3"/>
        <v>63.645670807453271</v>
      </c>
    </row>
    <row r="118" spans="1:10" x14ac:dyDescent="0.3">
      <c r="A118" s="68" t="s">
        <v>69</v>
      </c>
      <c r="B118" s="32"/>
      <c r="C118" s="10"/>
      <c r="D118" s="32">
        <v>263.22000000000003</v>
      </c>
      <c r="E118" s="32">
        <v>266.05</v>
      </c>
      <c r="F118" s="5">
        <f t="shared" si="4"/>
        <v>2.8299999999999841</v>
      </c>
      <c r="G118" s="33"/>
      <c r="H118" s="5"/>
      <c r="I118" s="5"/>
      <c r="J118" s="7">
        <f t="shared" si="3"/>
        <v>11.056921325051697</v>
      </c>
    </row>
    <row r="119" spans="1:10" x14ac:dyDescent="0.3">
      <c r="A119" s="68" t="s">
        <v>127</v>
      </c>
      <c r="B119" s="32"/>
      <c r="C119" s="10"/>
      <c r="D119" s="32">
        <v>642.83000000000004</v>
      </c>
      <c r="E119" s="32">
        <v>648.32000000000005</v>
      </c>
      <c r="F119" s="5">
        <f t="shared" si="4"/>
        <v>5.4900000000000091</v>
      </c>
      <c r="G119" s="33"/>
      <c r="H119" s="5"/>
      <c r="I119" s="5"/>
      <c r="J119" s="7">
        <f t="shared" si="3"/>
        <v>21.449645962732955</v>
      </c>
    </row>
    <row r="120" spans="1:10" x14ac:dyDescent="0.3">
      <c r="A120" s="68" t="s">
        <v>128</v>
      </c>
      <c r="B120" s="32"/>
      <c r="C120" s="10"/>
      <c r="D120" s="32">
        <v>666.34</v>
      </c>
      <c r="E120" s="32">
        <v>672.72</v>
      </c>
      <c r="F120" s="5">
        <f t="shared" si="4"/>
        <v>6.3799999999999955</v>
      </c>
      <c r="G120" s="33"/>
      <c r="H120" s="5"/>
      <c r="I120" s="5"/>
      <c r="J120" s="7">
        <f t="shared" si="3"/>
        <v>24.926910973084869</v>
      </c>
    </row>
    <row r="121" spans="1:10" x14ac:dyDescent="0.3">
      <c r="A121" s="68" t="s">
        <v>129</v>
      </c>
      <c r="B121" s="32"/>
      <c r="C121" s="10"/>
      <c r="D121" s="32">
        <v>399.89</v>
      </c>
      <c r="E121" s="32">
        <v>406.12</v>
      </c>
      <c r="F121" s="5">
        <f t="shared" si="4"/>
        <v>6.2300000000000182</v>
      </c>
      <c r="G121" s="33"/>
      <c r="H121" s="5"/>
      <c r="I121" s="5"/>
      <c r="J121" s="7">
        <f t="shared" si="3"/>
        <v>24.340855072463839</v>
      </c>
    </row>
    <row r="122" spans="1:10" x14ac:dyDescent="0.3">
      <c r="A122" s="68" t="s">
        <v>70</v>
      </c>
      <c r="B122" s="32"/>
      <c r="C122" s="10"/>
      <c r="D122" s="32">
        <v>179.4</v>
      </c>
      <c r="E122" s="32">
        <v>182.97</v>
      </c>
      <c r="F122" s="5">
        <f t="shared" si="4"/>
        <v>3.5699999999999932</v>
      </c>
      <c r="G122" s="33"/>
      <c r="H122" s="5"/>
      <c r="I122" s="5"/>
      <c r="J122" s="7">
        <f t="shared" si="3"/>
        <v>13.948130434782582</v>
      </c>
    </row>
    <row r="123" spans="1:10" x14ac:dyDescent="0.3">
      <c r="A123" s="68" t="s">
        <v>71</v>
      </c>
      <c r="B123" s="32"/>
      <c r="C123" s="10"/>
      <c r="D123" s="32">
        <v>431.9</v>
      </c>
      <c r="E123" s="32">
        <v>431.9</v>
      </c>
      <c r="F123" s="5">
        <f t="shared" si="4"/>
        <v>0</v>
      </c>
      <c r="G123" s="33"/>
      <c r="H123" s="5"/>
      <c r="I123" s="5"/>
      <c r="J123" s="7">
        <f t="shared" si="3"/>
        <v>0</v>
      </c>
    </row>
    <row r="124" spans="1:10" x14ac:dyDescent="0.3">
      <c r="A124" s="68" t="s">
        <v>130</v>
      </c>
      <c r="B124" s="32"/>
      <c r="C124" s="10"/>
      <c r="D124" s="32">
        <v>280.83999999999997</v>
      </c>
      <c r="E124" s="32">
        <v>284.44</v>
      </c>
      <c r="F124" s="5">
        <f t="shared" si="4"/>
        <v>3.6000000000000227</v>
      </c>
      <c r="G124" s="33"/>
      <c r="H124" s="5"/>
      <c r="I124" s="5"/>
      <c r="J124" s="7">
        <f t="shared" si="3"/>
        <v>14.06534161490692</v>
      </c>
    </row>
    <row r="125" spans="1:10" x14ac:dyDescent="0.3">
      <c r="A125" s="68" t="s">
        <v>131</v>
      </c>
      <c r="B125" s="32"/>
      <c r="C125" s="10"/>
      <c r="D125" s="32">
        <v>203.39</v>
      </c>
      <c r="E125" s="32">
        <v>207.52</v>
      </c>
      <c r="F125" s="5">
        <f t="shared" si="4"/>
        <v>4.1300000000000239</v>
      </c>
      <c r="G125" s="33"/>
      <c r="H125" s="5"/>
      <c r="I125" s="5"/>
      <c r="J125" s="7">
        <f t="shared" si="3"/>
        <v>16.136072463768208</v>
      </c>
    </row>
    <row r="126" spans="1:10" x14ac:dyDescent="0.3">
      <c r="A126" s="68" t="s">
        <v>72</v>
      </c>
      <c r="B126" s="32"/>
      <c r="C126" s="10"/>
      <c r="D126" s="32">
        <v>255.5</v>
      </c>
      <c r="E126" s="32">
        <v>264.10000000000002</v>
      </c>
      <c r="F126" s="5">
        <f t="shared" si="4"/>
        <v>8.6000000000000227</v>
      </c>
      <c r="G126" s="33"/>
      <c r="H126" s="5"/>
      <c r="I126" s="5"/>
      <c r="J126" s="7">
        <f t="shared" si="3"/>
        <v>33.600538302277521</v>
      </c>
    </row>
    <row r="127" spans="1:10" x14ac:dyDescent="0.3">
      <c r="A127" s="68" t="s">
        <v>73</v>
      </c>
      <c r="B127" s="32"/>
      <c r="C127" s="10"/>
      <c r="D127" s="32">
        <v>902.17</v>
      </c>
      <c r="E127" s="32">
        <v>909.69</v>
      </c>
      <c r="F127" s="5">
        <f t="shared" si="4"/>
        <v>7.5200000000000955</v>
      </c>
      <c r="G127" s="33"/>
      <c r="H127" s="5"/>
      <c r="I127" s="5"/>
      <c r="J127" s="7">
        <f t="shared" si="3"/>
        <v>29.380935817805756</v>
      </c>
    </row>
    <row r="128" spans="1:10" x14ac:dyDescent="0.3">
      <c r="A128" s="68" t="s">
        <v>74</v>
      </c>
      <c r="B128" s="32"/>
      <c r="C128" s="10"/>
      <c r="D128" s="32">
        <v>526.75</v>
      </c>
      <c r="E128" s="32">
        <v>534.42999999999995</v>
      </c>
      <c r="F128" s="5">
        <f t="shared" si="4"/>
        <v>7.67999999999995</v>
      </c>
      <c r="G128" s="33"/>
      <c r="H128" s="5"/>
      <c r="I128" s="5"/>
      <c r="J128" s="7">
        <f t="shared" si="3"/>
        <v>30.006062111801047</v>
      </c>
    </row>
    <row r="129" spans="1:10" x14ac:dyDescent="0.3">
      <c r="A129" s="68" t="s">
        <v>132</v>
      </c>
      <c r="B129" s="32"/>
      <c r="C129" s="10"/>
      <c r="D129" s="32">
        <v>203.56</v>
      </c>
      <c r="E129" s="32">
        <v>209.65</v>
      </c>
      <c r="F129" s="5">
        <f t="shared" si="4"/>
        <v>6.0900000000000034</v>
      </c>
      <c r="G129" s="33"/>
      <c r="H129" s="5"/>
      <c r="I129" s="5"/>
      <c r="J129" s="7">
        <f t="shared" si="3"/>
        <v>23.793869565217403</v>
      </c>
    </row>
    <row r="130" spans="1:10" x14ac:dyDescent="0.3">
      <c r="A130" s="68" t="s">
        <v>133</v>
      </c>
      <c r="B130" s="32"/>
      <c r="C130" s="10"/>
      <c r="D130" s="32">
        <v>248.87</v>
      </c>
      <c r="E130" s="32">
        <v>251.55</v>
      </c>
      <c r="F130" s="5">
        <f t="shared" si="4"/>
        <v>2.6800000000000068</v>
      </c>
      <c r="G130" s="33"/>
      <c r="H130" s="5"/>
      <c r="I130" s="5"/>
      <c r="J130" s="7">
        <f t="shared" si="3"/>
        <v>10.470865424430668</v>
      </c>
    </row>
    <row r="131" spans="1:10" x14ac:dyDescent="0.3">
      <c r="A131" s="68" t="s">
        <v>75</v>
      </c>
      <c r="B131" s="32"/>
      <c r="C131" s="10"/>
      <c r="D131" s="32">
        <v>371.15</v>
      </c>
      <c r="E131" s="32">
        <v>372.65</v>
      </c>
      <c r="F131" s="5">
        <f t="shared" si="4"/>
        <v>1.5</v>
      </c>
      <c r="G131" s="33"/>
      <c r="H131" s="5"/>
      <c r="I131" s="5"/>
      <c r="J131" s="7">
        <f t="shared" si="3"/>
        <v>5.8605590062111794</v>
      </c>
    </row>
    <row r="132" spans="1:10" x14ac:dyDescent="0.3">
      <c r="A132" s="68" t="s">
        <v>134</v>
      </c>
      <c r="B132" s="32"/>
      <c r="C132" s="10"/>
      <c r="D132" s="32">
        <v>490.48</v>
      </c>
      <c r="E132" s="32">
        <v>500.79</v>
      </c>
      <c r="F132" s="5">
        <f t="shared" si="4"/>
        <v>10.310000000000002</v>
      </c>
      <c r="G132" s="33"/>
      <c r="H132" s="5"/>
      <c r="I132" s="5"/>
      <c r="J132" s="7">
        <f t="shared" si="3"/>
        <v>40.281575569358182</v>
      </c>
    </row>
    <row r="133" spans="1:10" x14ac:dyDescent="0.3">
      <c r="A133" s="68" t="s">
        <v>135</v>
      </c>
      <c r="B133" s="32"/>
      <c r="C133" s="10"/>
      <c r="D133" s="32">
        <v>347.78</v>
      </c>
      <c r="E133" s="32">
        <v>350.21</v>
      </c>
      <c r="F133" s="5">
        <f t="shared" si="4"/>
        <v>2.4300000000000068</v>
      </c>
      <c r="G133" s="33"/>
      <c r="H133" s="5"/>
      <c r="I133" s="5"/>
      <c r="J133" s="7">
        <f t="shared" si="3"/>
        <v>9.4941055900621372</v>
      </c>
    </row>
    <row r="134" spans="1:10" x14ac:dyDescent="0.3">
      <c r="A134" s="68" t="s">
        <v>76</v>
      </c>
      <c r="B134" s="32"/>
      <c r="C134" s="10"/>
      <c r="D134" s="32">
        <v>123.54</v>
      </c>
      <c r="E134" s="32">
        <v>125.34</v>
      </c>
      <c r="F134" s="5">
        <f t="shared" si="4"/>
        <v>1.7999999999999972</v>
      </c>
      <c r="G134" s="33"/>
      <c r="H134" s="5"/>
      <c r="I134" s="5"/>
      <c r="J134" s="7">
        <f t="shared" si="3"/>
        <v>7.032670807453405</v>
      </c>
    </row>
    <row r="135" spans="1:10" x14ac:dyDescent="0.3">
      <c r="A135" s="68" t="s">
        <v>136</v>
      </c>
      <c r="B135" s="32"/>
      <c r="C135" s="10"/>
      <c r="D135" s="32">
        <v>782.62</v>
      </c>
      <c r="E135" s="32">
        <v>793.79</v>
      </c>
      <c r="F135" s="5">
        <f t="shared" si="4"/>
        <v>11.169999999999959</v>
      </c>
      <c r="G135" s="33"/>
      <c r="H135" s="5"/>
      <c r="I135" s="5"/>
      <c r="J135" s="7">
        <f t="shared" si="3"/>
        <v>43.64162939958576</v>
      </c>
    </row>
    <row r="136" spans="1:10" x14ac:dyDescent="0.3">
      <c r="A136" s="68" t="s">
        <v>137</v>
      </c>
      <c r="B136" s="32"/>
      <c r="C136" s="10"/>
      <c r="D136" s="32">
        <v>243.99</v>
      </c>
      <c r="E136" s="32">
        <v>244.16</v>
      </c>
      <c r="F136" s="5">
        <f t="shared" si="4"/>
        <v>0.16999999999998749</v>
      </c>
      <c r="G136" s="33"/>
      <c r="H136" s="5"/>
      <c r="I136" s="5"/>
      <c r="J136" s="7">
        <f t="shared" si="3"/>
        <v>0.66419668737055149</v>
      </c>
    </row>
    <row r="137" spans="1:10" x14ac:dyDescent="0.3">
      <c r="A137" s="68" t="s">
        <v>77</v>
      </c>
      <c r="B137" s="32"/>
      <c r="C137" s="10"/>
      <c r="D137" s="32">
        <v>433.56</v>
      </c>
      <c r="E137" s="32">
        <v>433.76</v>
      </c>
      <c r="F137" s="5">
        <f t="shared" si="4"/>
        <v>0.19999999999998863</v>
      </c>
      <c r="G137" s="33"/>
      <c r="H137" s="5"/>
      <c r="I137" s="5"/>
      <c r="J137" s="7">
        <f t="shared" si="3"/>
        <v>0.78140786749477953</v>
      </c>
    </row>
    <row r="138" spans="1:10" x14ac:dyDescent="0.3">
      <c r="A138" s="68" t="s">
        <v>138</v>
      </c>
      <c r="B138" s="32"/>
      <c r="C138" s="10"/>
      <c r="D138" s="32">
        <v>619.04999999999995</v>
      </c>
      <c r="E138" s="32">
        <v>627.26</v>
      </c>
      <c r="F138" s="5">
        <f t="shared" si="4"/>
        <v>8.2100000000000364</v>
      </c>
      <c r="G138" s="33"/>
      <c r="H138" s="5"/>
      <c r="I138" s="5"/>
      <c r="J138" s="7">
        <f t="shared" si="3"/>
        <v>32.076792960662665</v>
      </c>
    </row>
    <row r="139" spans="1:10" x14ac:dyDescent="0.3">
      <c r="A139" s="68" t="s">
        <v>78</v>
      </c>
      <c r="B139" s="32"/>
      <c r="C139" s="10"/>
      <c r="D139" s="32">
        <v>852.79</v>
      </c>
      <c r="E139" s="32">
        <v>860.8</v>
      </c>
      <c r="F139" s="5">
        <f t="shared" si="4"/>
        <v>8.0099999999999909</v>
      </c>
      <c r="G139" s="33"/>
      <c r="H139" s="5"/>
      <c r="I139" s="5"/>
      <c r="J139" s="7">
        <f t="shared" si="3"/>
        <v>31.295385093167663</v>
      </c>
    </row>
    <row r="140" spans="1:10" x14ac:dyDescent="0.3">
      <c r="A140" s="68" t="s">
        <v>79</v>
      </c>
      <c r="B140" s="32"/>
      <c r="C140" s="10"/>
      <c r="D140" s="32">
        <v>335.26</v>
      </c>
      <c r="E140" s="32">
        <v>338.46</v>
      </c>
      <c r="F140" s="5">
        <f t="shared" si="4"/>
        <v>3.1999999999999886</v>
      </c>
      <c r="G140" s="33"/>
      <c r="H140" s="5"/>
      <c r="I140" s="5"/>
      <c r="J140" s="7">
        <f t="shared" si="3"/>
        <v>12.502525879917139</v>
      </c>
    </row>
    <row r="141" spans="1:10" x14ac:dyDescent="0.3">
      <c r="A141" s="68" t="s">
        <v>80</v>
      </c>
      <c r="B141" s="32"/>
      <c r="C141" s="10"/>
      <c r="D141" s="32">
        <v>372.94</v>
      </c>
      <c r="E141" s="32">
        <v>378.74</v>
      </c>
      <c r="F141" s="5">
        <f t="shared" si="4"/>
        <v>5.8000000000000114</v>
      </c>
      <c r="G141" s="33"/>
      <c r="H141" s="5"/>
      <c r="I141" s="5"/>
      <c r="J141" s="7">
        <f t="shared" si="3"/>
        <v>22.66082815734994</v>
      </c>
    </row>
    <row r="142" spans="1:10" x14ac:dyDescent="0.3">
      <c r="A142" s="68" t="s">
        <v>81</v>
      </c>
      <c r="B142" s="32"/>
      <c r="C142" s="10"/>
      <c r="D142" s="32">
        <v>231.71</v>
      </c>
      <c r="E142" s="32">
        <v>231.71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0" x14ac:dyDescent="0.3">
      <c r="A143" s="68" t="s">
        <v>139</v>
      </c>
      <c r="B143" s="32"/>
      <c r="C143" s="10"/>
      <c r="D143" s="32">
        <v>528.02</v>
      </c>
      <c r="E143" s="32">
        <v>528.49</v>
      </c>
      <c r="F143" s="5">
        <f t="shared" si="4"/>
        <v>0.47000000000002728</v>
      </c>
      <c r="G143" s="33"/>
      <c r="H143" s="5"/>
      <c r="I143" s="5"/>
      <c r="J143" s="7">
        <f t="shared" si="3"/>
        <v>1.836308488612943</v>
      </c>
    </row>
    <row r="144" spans="1:10" x14ac:dyDescent="0.3">
      <c r="A144" s="68" t="s">
        <v>82</v>
      </c>
      <c r="B144" s="32"/>
      <c r="C144" s="10"/>
      <c r="D144" s="32">
        <v>396.4</v>
      </c>
      <c r="E144" s="32">
        <v>401.02</v>
      </c>
      <c r="F144" s="5">
        <f t="shared" si="4"/>
        <v>4.6200000000000045</v>
      </c>
      <c r="G144" s="33"/>
      <c r="H144" s="5"/>
      <c r="I144" s="5"/>
      <c r="J144" s="7">
        <f t="shared" si="3"/>
        <v>18.050521739130453</v>
      </c>
    </row>
    <row r="145" spans="1:12" x14ac:dyDescent="0.3">
      <c r="A145" s="68" t="s">
        <v>140</v>
      </c>
      <c r="B145" s="32"/>
      <c r="C145" s="10"/>
      <c r="D145" s="32">
        <v>223.96</v>
      </c>
      <c r="E145" s="32">
        <v>223.98</v>
      </c>
      <c r="F145" s="5">
        <f t="shared" si="4"/>
        <v>1.999999999998181E-2</v>
      </c>
      <c r="G145" s="33"/>
      <c r="H145" s="5"/>
      <c r="I145" s="5"/>
      <c r="J145" s="7">
        <f t="shared" si="3"/>
        <v>7.8140786749411328E-2</v>
      </c>
    </row>
    <row r="146" spans="1:12" x14ac:dyDescent="0.3">
      <c r="A146" s="68" t="s">
        <v>141</v>
      </c>
      <c r="B146" s="32"/>
      <c r="C146" s="10"/>
      <c r="D146" s="32">
        <v>234.96</v>
      </c>
      <c r="E146" s="32">
        <v>236.73</v>
      </c>
      <c r="F146" s="5">
        <f t="shared" si="4"/>
        <v>1.7699999999999818</v>
      </c>
      <c r="G146" s="33"/>
      <c r="H146" s="5"/>
      <c r="I146" s="5"/>
      <c r="J146" s="7">
        <f t="shared" si="3"/>
        <v>6.9154596273291213</v>
      </c>
    </row>
    <row r="147" spans="1:12" x14ac:dyDescent="0.3">
      <c r="A147" s="68" t="s">
        <v>142</v>
      </c>
      <c r="B147" s="32"/>
      <c r="C147" s="10"/>
      <c r="D147" s="32">
        <v>872.28</v>
      </c>
      <c r="E147" s="32">
        <v>881.76</v>
      </c>
      <c r="F147" s="5">
        <f t="shared" si="4"/>
        <v>9.4800000000000182</v>
      </c>
      <c r="G147" s="33"/>
      <c r="H147" s="5"/>
      <c r="I147" s="5"/>
      <c r="J147" s="7">
        <f t="shared" si="3"/>
        <v>37.038732919254727</v>
      </c>
    </row>
    <row r="148" spans="1:12" x14ac:dyDescent="0.3">
      <c r="A148" s="68" t="s">
        <v>143</v>
      </c>
      <c r="B148" s="32"/>
      <c r="C148" s="10"/>
      <c r="D148" s="32">
        <v>391.3</v>
      </c>
      <c r="E148" s="32">
        <v>395.61</v>
      </c>
      <c r="F148" s="5">
        <f t="shared" si="4"/>
        <v>4.3100000000000023</v>
      </c>
      <c r="G148" s="33"/>
      <c r="H148" s="5"/>
      <c r="I148" s="5"/>
      <c r="J148" s="7">
        <f t="shared" ref="J148:J152" si="5">+F148*H$5</f>
        <v>16.839339544513464</v>
      </c>
    </row>
    <row r="149" spans="1:12" x14ac:dyDescent="0.3">
      <c r="A149" s="68" t="s">
        <v>83</v>
      </c>
      <c r="B149" s="32"/>
      <c r="C149" s="10"/>
      <c r="D149" s="32">
        <v>339.12</v>
      </c>
      <c r="E149" s="32">
        <v>340.1</v>
      </c>
      <c r="F149" s="5">
        <f t="shared" si="4"/>
        <v>0.98000000000001819</v>
      </c>
      <c r="G149" s="33"/>
      <c r="H149" s="5"/>
      <c r="I149" s="5"/>
      <c r="J149" s="7">
        <f t="shared" si="5"/>
        <v>3.8288985507247086</v>
      </c>
    </row>
    <row r="150" spans="1:12" x14ac:dyDescent="0.3">
      <c r="A150" s="68" t="s">
        <v>144</v>
      </c>
      <c r="B150" s="32"/>
      <c r="C150" s="10"/>
      <c r="D150" s="32">
        <v>1933.26</v>
      </c>
      <c r="E150" s="32">
        <v>1964.57</v>
      </c>
      <c r="F150" s="5">
        <f t="shared" si="4"/>
        <v>31.309999999999945</v>
      </c>
      <c r="G150" s="33"/>
      <c r="H150" s="5"/>
      <c r="I150" s="5"/>
      <c r="J150" s="7">
        <f t="shared" si="5"/>
        <v>122.32940165631449</v>
      </c>
      <c r="L150" t="s">
        <v>351</v>
      </c>
    </row>
    <row r="151" spans="1:12" x14ac:dyDescent="0.3">
      <c r="A151" s="68" t="s">
        <v>145</v>
      </c>
      <c r="B151" s="32"/>
      <c r="C151" s="10"/>
      <c r="D151" s="32">
        <v>968.94</v>
      </c>
      <c r="E151" s="32">
        <v>983.84</v>
      </c>
      <c r="F151" s="5">
        <f t="shared" si="4"/>
        <v>14.899999999999977</v>
      </c>
      <c r="G151" s="33"/>
      <c r="H151" s="5"/>
      <c r="I151" s="5"/>
      <c r="J151" s="7">
        <f t="shared" si="5"/>
        <v>58.214886128364299</v>
      </c>
    </row>
    <row r="152" spans="1:12" x14ac:dyDescent="0.3">
      <c r="A152" s="158" t="s">
        <v>331</v>
      </c>
      <c r="B152" s="159"/>
      <c r="C152" s="10"/>
      <c r="D152" s="32">
        <v>132.38</v>
      </c>
      <c r="E152" s="32">
        <v>144.04</v>
      </c>
      <c r="F152" s="5">
        <f t="shared" si="4"/>
        <v>11.659999999999997</v>
      </c>
      <c r="G152" s="33"/>
      <c r="H152" s="5"/>
      <c r="I152" s="5"/>
      <c r="J152" s="7">
        <f t="shared" si="5"/>
        <v>45.556078674948225</v>
      </c>
    </row>
    <row r="153" spans="1:12" x14ac:dyDescent="0.3">
      <c r="A153" s="17"/>
      <c r="B153" s="139" t="s">
        <v>5</v>
      </c>
      <c r="C153" s="36"/>
      <c r="D153" s="32"/>
      <c r="E153" s="32"/>
      <c r="F153" s="144"/>
      <c r="G153" s="70"/>
      <c r="H153" s="70"/>
      <c r="I153" s="70"/>
      <c r="J153" s="7">
        <f>SUM(J14:J152)</f>
        <v>2604.9038368722636</v>
      </c>
      <c r="K153" s="56">
        <f>SUM(J83:J151)</f>
        <v>1761.684037267082</v>
      </c>
      <c r="L153">
        <v>1916</v>
      </c>
    </row>
    <row r="154" spans="1:12" x14ac:dyDescent="0.3">
      <c r="A154" s="71"/>
      <c r="B154" s="136"/>
      <c r="D154" s="136"/>
      <c r="E154" s="136"/>
      <c r="F154" s="58"/>
      <c r="G154" s="72"/>
      <c r="H154" s="72"/>
      <c r="I154" s="72"/>
      <c r="J154" s="91">
        <f>SUM(J14:J151)</f>
        <v>2559.3477581973152</v>
      </c>
      <c r="K154" s="91">
        <f>SUM(K14:K153)</f>
        <v>2559.3477581973148</v>
      </c>
      <c r="L154">
        <v>2606</v>
      </c>
    </row>
    <row r="155" spans="1:12" x14ac:dyDescent="0.3">
      <c r="A155" s="73"/>
      <c r="B155" s="74"/>
      <c r="C155" s="74"/>
      <c r="D155" s="74"/>
      <c r="E155" s="74"/>
      <c r="F155" s="74"/>
      <c r="G155" s="74"/>
      <c r="H155" s="74"/>
      <c r="I155" s="74"/>
      <c r="J155" s="74"/>
    </row>
    <row r="156" spans="1:12" x14ac:dyDescent="0.3">
      <c r="A156" s="73" t="s">
        <v>7</v>
      </c>
    </row>
    <row r="157" spans="1:12" x14ac:dyDescent="0.3">
      <c r="A157" s="73" t="s">
        <v>84</v>
      </c>
      <c r="G157" s="74" t="s">
        <v>355</v>
      </c>
    </row>
  </sheetData>
  <mergeCells count="22">
    <mergeCell ref="I27:I31"/>
    <mergeCell ref="B22:C22"/>
    <mergeCell ref="B23:C23"/>
    <mergeCell ref="B24:C24"/>
    <mergeCell ref="B25:C25"/>
    <mergeCell ref="B26:C26"/>
    <mergeCell ref="B27:C31"/>
    <mergeCell ref="D27:D31"/>
    <mergeCell ref="E27:E31"/>
    <mergeCell ref="F27:F31"/>
    <mergeCell ref="G27:G31"/>
    <mergeCell ref="H27:H31"/>
    <mergeCell ref="F7:G7"/>
    <mergeCell ref="B13:C13"/>
    <mergeCell ref="G14:G20"/>
    <mergeCell ref="B18:C18"/>
    <mergeCell ref="D18:D21"/>
    <mergeCell ref="E18:E21"/>
    <mergeCell ref="F18:F21"/>
    <mergeCell ref="B19:C19"/>
    <mergeCell ref="B20:C20"/>
    <mergeCell ref="B21:C21"/>
  </mergeCells>
  <pageMargins left="0.27559055118110237" right="0.35433070866141736" top="0.51181102362204722" bottom="0.74803149606299213" header="0.31496062992125984" footer="0.31496062992125984"/>
  <pageSetup paperSize="9" scale="80" orientation="portrait" horizontalDpi="0" verticalDpi="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7"/>
  <sheetViews>
    <sheetView topLeftCell="A142" workbookViewId="0">
      <selection activeCell="H144" sqref="H144"/>
    </sheetView>
  </sheetViews>
  <sheetFormatPr baseColWidth="10" defaultRowHeight="14.4" x14ac:dyDescent="0.3"/>
  <cols>
    <col min="2" max="2" width="26.6640625" customWidth="1"/>
    <col min="3" max="3" width="7" customWidth="1"/>
    <col min="5" max="5" width="14.5546875" customWidth="1"/>
    <col min="9" max="9" width="0.33203125" customWidth="1"/>
  </cols>
  <sheetData>
    <row r="1" spans="1:12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2" x14ac:dyDescent="0.3">
      <c r="D2" s="122" t="s">
        <v>191</v>
      </c>
      <c r="E2" s="151" t="s">
        <v>219</v>
      </c>
      <c r="F2" s="10">
        <v>474.9</v>
      </c>
      <c r="G2" s="10">
        <v>31</v>
      </c>
      <c r="H2" s="10">
        <f>+F2/G2</f>
        <v>15.319354838709677</v>
      </c>
    </row>
    <row r="3" spans="1:12" x14ac:dyDescent="0.3">
      <c r="D3" s="122" t="s">
        <v>192</v>
      </c>
      <c r="E3" s="122">
        <v>16498</v>
      </c>
      <c r="F3" s="155">
        <v>29.2</v>
      </c>
      <c r="G3" s="10">
        <v>13</v>
      </c>
      <c r="H3" s="10"/>
    </row>
    <row r="4" spans="1:12" x14ac:dyDescent="0.3">
      <c r="A4" s="15" t="s">
        <v>0</v>
      </c>
      <c r="B4" s="15"/>
      <c r="C4" s="15"/>
      <c r="D4" s="122" t="s">
        <v>192</v>
      </c>
      <c r="E4" s="122" t="s">
        <v>322</v>
      </c>
      <c r="F4" s="10">
        <v>1874.4</v>
      </c>
      <c r="G4" s="10">
        <v>474</v>
      </c>
      <c r="H4" s="10"/>
      <c r="J4" t="s">
        <v>267</v>
      </c>
    </row>
    <row r="5" spans="1:12" x14ac:dyDescent="0.3">
      <c r="A5" s="15" t="s">
        <v>146</v>
      </c>
      <c r="C5" s="15"/>
      <c r="D5" s="122"/>
      <c r="E5" s="151" t="s">
        <v>220</v>
      </c>
      <c r="F5" s="122">
        <f>+F4+F3</f>
        <v>1903.6000000000001</v>
      </c>
      <c r="G5" s="122">
        <f>+G4+G3</f>
        <v>487</v>
      </c>
      <c r="H5" s="10">
        <f>+F5/G5</f>
        <v>3.9088295687885015</v>
      </c>
    </row>
    <row r="6" spans="1:12" x14ac:dyDescent="0.3">
      <c r="A6" s="15" t="s">
        <v>356</v>
      </c>
      <c r="B6" s="15"/>
      <c r="C6" s="15"/>
      <c r="D6" s="15"/>
      <c r="E6" s="15"/>
      <c r="F6" s="15">
        <f>+F2+F3+F4</f>
        <v>2378.5</v>
      </c>
      <c r="G6" s="15">
        <f>+G2+G3+G4</f>
        <v>518</v>
      </c>
      <c r="J6" s="138" t="s">
        <v>189</v>
      </c>
    </row>
    <row r="7" spans="1:12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15.319354838709677</v>
      </c>
      <c r="I7" s="138" t="s">
        <v>191</v>
      </c>
      <c r="J7" s="138">
        <v>182.6</v>
      </c>
    </row>
    <row r="8" spans="1:12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3.9088295687885015</v>
      </c>
      <c r="I8" s="138" t="s">
        <v>192</v>
      </c>
      <c r="J8" s="138">
        <f>1715.6+1757.3</f>
        <v>3472.8999999999996</v>
      </c>
    </row>
    <row r="9" spans="1:12" x14ac:dyDescent="0.3">
      <c r="L9" t="s">
        <v>295</v>
      </c>
    </row>
    <row r="12" spans="1:12" ht="15" thickBot="1" x14ac:dyDescent="0.35"/>
    <row r="13" spans="1:12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4" t="s">
        <v>4</v>
      </c>
    </row>
    <row r="14" spans="1:12" ht="15.6" thickTop="1" thickBot="1" x14ac:dyDescent="0.35">
      <c r="A14" s="103" t="s">
        <v>85</v>
      </c>
      <c r="B14" s="145" t="s">
        <v>213</v>
      </c>
      <c r="C14" s="157" t="s">
        <v>212</v>
      </c>
      <c r="D14" s="97">
        <v>1.84</v>
      </c>
      <c r="E14" s="97">
        <v>1.84</v>
      </c>
      <c r="F14" s="98">
        <f>+E14-D14</f>
        <v>0</v>
      </c>
      <c r="G14" s="236">
        <f>+F18*H2</f>
        <v>41.515451612903782</v>
      </c>
      <c r="H14" s="98"/>
      <c r="I14" s="98"/>
      <c r="J14" s="99">
        <v>2</v>
      </c>
    </row>
    <row r="15" spans="1:12" ht="15.6" thickTop="1" thickBot="1" x14ac:dyDescent="0.35">
      <c r="A15" s="104" t="s">
        <v>9</v>
      </c>
      <c r="B15" s="146" t="s">
        <v>214</v>
      </c>
      <c r="C15" s="157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10</v>
      </c>
    </row>
    <row r="16" spans="1:12" ht="15.6" thickTop="1" thickBot="1" x14ac:dyDescent="0.35">
      <c r="A16" s="104" t="s">
        <v>13</v>
      </c>
      <c r="B16" s="146" t="s">
        <v>214</v>
      </c>
      <c r="C16" s="157" t="s">
        <v>212</v>
      </c>
      <c r="D16" s="100">
        <v>0.8</v>
      </c>
      <c r="E16" s="100">
        <v>0.8</v>
      </c>
      <c r="F16" s="98">
        <f>+E16-D16</f>
        <v>0</v>
      </c>
      <c r="G16" s="221"/>
      <c r="H16" s="99">
        <f>+F16*H$2</f>
        <v>0</v>
      </c>
      <c r="I16" s="101"/>
      <c r="J16" s="99">
        <v>10</v>
      </c>
    </row>
    <row r="17" spans="1:13" ht="15.6" thickTop="1" thickBot="1" x14ac:dyDescent="0.35">
      <c r="A17" s="104" t="s">
        <v>89</v>
      </c>
      <c r="B17" s="146" t="s">
        <v>215</v>
      </c>
      <c r="C17" s="157" t="s">
        <v>212</v>
      </c>
      <c r="D17" s="100">
        <v>22.38</v>
      </c>
      <c r="E17" s="100">
        <v>25.18</v>
      </c>
      <c r="F17" s="101">
        <f>+E17-D17</f>
        <v>2.8000000000000007</v>
      </c>
      <c r="G17" s="221"/>
      <c r="H17" s="99">
        <f>+F17*H$2</f>
        <v>42.894193548387108</v>
      </c>
      <c r="I17" s="101"/>
      <c r="J17" s="99">
        <v>47</v>
      </c>
      <c r="L17">
        <v>65</v>
      </c>
    </row>
    <row r="18" spans="1:13" ht="15.6" thickTop="1" thickBot="1" x14ac:dyDescent="0.35">
      <c r="A18" s="103" t="s">
        <v>86</v>
      </c>
      <c r="B18" s="209" t="s">
        <v>212</v>
      </c>
      <c r="C18" s="210"/>
      <c r="D18" s="220">
        <v>321.77999999999997</v>
      </c>
      <c r="E18" s="220">
        <v>324.49</v>
      </c>
      <c r="F18" s="220">
        <f>+E18-D18</f>
        <v>2.7100000000000364</v>
      </c>
      <c r="G18" s="221"/>
      <c r="H18" s="102"/>
      <c r="I18" s="102"/>
      <c r="J18" s="99">
        <v>10</v>
      </c>
    </row>
    <row r="19" spans="1:13" ht="15.6" thickTop="1" thickBot="1" x14ac:dyDescent="0.35">
      <c r="A19" s="104" t="s">
        <v>11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10</v>
      </c>
    </row>
    <row r="20" spans="1:13" ht="15.6" thickTop="1" thickBot="1" x14ac:dyDescent="0.35">
      <c r="A20" s="104" t="s">
        <v>12</v>
      </c>
      <c r="B20" s="202" t="s">
        <v>212</v>
      </c>
      <c r="C20" s="203"/>
      <c r="D20" s="221"/>
      <c r="E20" s="221"/>
      <c r="F20" s="221"/>
      <c r="G20" s="221"/>
      <c r="H20" s="102"/>
      <c r="I20" s="102"/>
      <c r="J20" s="99">
        <v>10</v>
      </c>
    </row>
    <row r="21" spans="1:13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2</v>
      </c>
    </row>
    <row r="22" spans="1:13" ht="15.6" thickTop="1" thickBot="1" x14ac:dyDescent="0.35">
      <c r="A22" s="92" t="s">
        <v>87</v>
      </c>
      <c r="B22" s="204" t="s">
        <v>210</v>
      </c>
      <c r="C22" s="205"/>
      <c r="D22" s="94">
        <v>41.54</v>
      </c>
      <c r="E22" s="94">
        <v>42.09</v>
      </c>
      <c r="F22" s="98">
        <f t="shared" ref="F22:F27" si="0">+E22-D22</f>
        <v>0.55000000000000426</v>
      </c>
      <c r="G22" s="95">
        <f>+F22*H2</f>
        <v>8.4256451612903867</v>
      </c>
      <c r="H22" s="95"/>
      <c r="I22" s="95"/>
      <c r="J22" s="99">
        <v>9</v>
      </c>
    </row>
    <row r="23" spans="1:13" ht="15.6" thickTop="1" thickBot="1" x14ac:dyDescent="0.35">
      <c r="A23" s="92" t="s">
        <v>88</v>
      </c>
      <c r="B23" s="206" t="s">
        <v>210</v>
      </c>
      <c r="C23" s="207"/>
      <c r="D23" s="94">
        <v>88.49</v>
      </c>
      <c r="E23" s="94">
        <v>88.98</v>
      </c>
      <c r="F23" s="98">
        <f t="shared" si="0"/>
        <v>0.49000000000000909</v>
      </c>
      <c r="G23" s="95">
        <f>+F23*H2</f>
        <v>7.5064838709678812</v>
      </c>
      <c r="H23" s="95"/>
      <c r="I23" s="95"/>
      <c r="J23" s="99">
        <v>8</v>
      </c>
    </row>
    <row r="24" spans="1:13" ht="15.6" thickTop="1" thickBot="1" x14ac:dyDescent="0.35">
      <c r="A24" s="93" t="s">
        <v>10</v>
      </c>
      <c r="B24" s="206" t="s">
        <v>210</v>
      </c>
      <c r="C24" s="207"/>
      <c r="D24" s="94">
        <v>37.590000000000003</v>
      </c>
      <c r="E24" s="94">
        <v>38.090000000000003</v>
      </c>
      <c r="F24" s="98">
        <f t="shared" si="0"/>
        <v>0.5</v>
      </c>
      <c r="G24" s="95">
        <f>+F24*H2</f>
        <v>7.6596774193548383</v>
      </c>
      <c r="H24" s="95"/>
      <c r="I24" s="95"/>
      <c r="J24" s="99">
        <v>8</v>
      </c>
    </row>
    <row r="25" spans="1:13" ht="15.6" thickTop="1" thickBot="1" x14ac:dyDescent="0.35">
      <c r="A25" s="93" t="s">
        <v>149</v>
      </c>
      <c r="B25" s="206" t="s">
        <v>210</v>
      </c>
      <c r="C25" s="207"/>
      <c r="D25" s="94">
        <v>194.29</v>
      </c>
      <c r="E25" s="94">
        <v>198.29</v>
      </c>
      <c r="F25" s="98">
        <f t="shared" si="0"/>
        <v>4</v>
      </c>
      <c r="G25" s="95">
        <f>+F25*H2</f>
        <v>61.277419354838706</v>
      </c>
      <c r="H25" s="95"/>
      <c r="I25" s="95"/>
      <c r="J25" s="99">
        <v>62</v>
      </c>
      <c r="L25">
        <v>76</v>
      </c>
    </row>
    <row r="26" spans="1:13" ht="15.6" thickTop="1" thickBot="1" x14ac:dyDescent="0.35">
      <c r="A26" s="93" t="s">
        <v>16</v>
      </c>
      <c r="B26" s="206" t="s">
        <v>210</v>
      </c>
      <c r="C26" s="207"/>
      <c r="D26" s="96">
        <v>70.569999999999993</v>
      </c>
      <c r="E26" s="96">
        <v>70.569999999999993</v>
      </c>
      <c r="F26" s="98">
        <f t="shared" si="0"/>
        <v>0</v>
      </c>
      <c r="G26" s="95">
        <f>+F26*H2</f>
        <v>0</v>
      </c>
      <c r="H26" s="96"/>
      <c r="I26" s="96"/>
      <c r="J26" s="99">
        <v>2</v>
      </c>
    </row>
    <row r="27" spans="1:13" ht="15.6" thickTop="1" thickBot="1" x14ac:dyDescent="0.35">
      <c r="A27" s="67" t="s">
        <v>90</v>
      </c>
      <c r="B27" s="230" t="s">
        <v>211</v>
      </c>
      <c r="C27" s="231"/>
      <c r="D27" s="227">
        <v>307.42</v>
      </c>
      <c r="E27" s="227">
        <v>311.37</v>
      </c>
      <c r="F27" s="220">
        <f t="shared" si="0"/>
        <v>3.9499999999999886</v>
      </c>
      <c r="G27" s="223">
        <f>+F27*H2</f>
        <v>60.511451612903045</v>
      </c>
      <c r="H27" s="223"/>
      <c r="I27" s="223"/>
      <c r="J27" s="99">
        <v>12</v>
      </c>
    </row>
    <row r="28" spans="1:13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13</v>
      </c>
    </row>
    <row r="29" spans="1:13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12</v>
      </c>
    </row>
    <row r="30" spans="1:13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12</v>
      </c>
    </row>
    <row r="31" spans="1:13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5</v>
      </c>
    </row>
    <row r="32" spans="1:13" ht="15.6" thickTop="1" thickBot="1" x14ac:dyDescent="0.35">
      <c r="A32" s="66" t="s">
        <v>92</v>
      </c>
      <c r="B32" s="6"/>
      <c r="C32" s="6"/>
      <c r="D32" s="6">
        <v>146.22999999999999</v>
      </c>
      <c r="E32" s="6">
        <v>148.46</v>
      </c>
      <c r="F32" s="5">
        <f>+E32-D32</f>
        <v>2.2300000000000182</v>
      </c>
      <c r="G32" s="5"/>
      <c r="H32" s="5"/>
      <c r="I32" s="5"/>
      <c r="J32" s="99">
        <f t="shared" ref="J32:J82" si="1">+F32*H$2</f>
        <v>34.162161290322857</v>
      </c>
      <c r="L32">
        <v>37</v>
      </c>
      <c r="M32">
        <v>86</v>
      </c>
    </row>
    <row r="33" spans="1:12" ht="15.6" thickTop="1" thickBot="1" x14ac:dyDescent="0.35">
      <c r="A33" s="66" t="s">
        <v>93</v>
      </c>
      <c r="B33" s="6"/>
      <c r="C33" s="6"/>
      <c r="D33" s="6">
        <v>53.12</v>
      </c>
      <c r="E33" s="6">
        <v>53.86</v>
      </c>
      <c r="F33" s="5">
        <f t="shared" ref="F33:F96" si="2">+E33-D33</f>
        <v>0.74000000000000199</v>
      </c>
      <c r="G33" s="5"/>
      <c r="H33" s="5"/>
      <c r="I33" s="5"/>
      <c r="J33" s="99">
        <f t="shared" si="1"/>
        <v>11.336322580645191</v>
      </c>
    </row>
    <row r="34" spans="1:12" ht="15.6" thickTop="1" thickBot="1" x14ac:dyDescent="0.35">
      <c r="A34" s="66" t="s">
        <v>94</v>
      </c>
      <c r="B34" s="32"/>
      <c r="C34" s="5"/>
      <c r="D34" s="32">
        <v>62.28</v>
      </c>
      <c r="E34" s="32">
        <v>62.28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2" ht="15.6" thickTop="1" thickBot="1" x14ac:dyDescent="0.35">
      <c r="A35" s="66" t="s">
        <v>95</v>
      </c>
      <c r="B35" s="32"/>
      <c r="C35" s="6"/>
      <c r="D35" s="32">
        <v>50.89</v>
      </c>
      <c r="E35" s="32">
        <v>51.79</v>
      </c>
      <c r="F35" s="5">
        <f t="shared" si="2"/>
        <v>0.89999999999999858</v>
      </c>
      <c r="G35" s="5"/>
      <c r="H35" s="5"/>
      <c r="I35" s="5"/>
      <c r="J35" s="99">
        <f t="shared" si="1"/>
        <v>13.787419354838686</v>
      </c>
    </row>
    <row r="36" spans="1:12" ht="15.6" thickTop="1" thickBot="1" x14ac:dyDescent="0.35">
      <c r="A36" s="66" t="s">
        <v>96</v>
      </c>
      <c r="B36" s="32"/>
      <c r="C36" s="6"/>
      <c r="D36" s="32">
        <v>10.68</v>
      </c>
      <c r="E36" s="32">
        <v>10.81</v>
      </c>
      <c r="F36" s="5">
        <f t="shared" si="2"/>
        <v>0.13000000000000078</v>
      </c>
      <c r="G36" s="5"/>
      <c r="H36" s="5"/>
      <c r="I36" s="5"/>
      <c r="J36" s="99">
        <f t="shared" si="1"/>
        <v>1.9915161290322698</v>
      </c>
    </row>
    <row r="37" spans="1:12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2" ht="15.6" thickTop="1" thickBot="1" x14ac:dyDescent="0.35">
      <c r="A38" s="66" t="s">
        <v>98</v>
      </c>
      <c r="B38" s="32"/>
      <c r="C38" s="6"/>
      <c r="D38" s="32">
        <v>40.1</v>
      </c>
      <c r="E38" s="32">
        <v>40.32</v>
      </c>
      <c r="F38" s="5">
        <f t="shared" si="2"/>
        <v>0.21999999999999886</v>
      </c>
      <c r="G38" s="5"/>
      <c r="H38" s="5"/>
      <c r="I38" s="5"/>
      <c r="J38" s="99">
        <f t="shared" si="1"/>
        <v>3.3702580645161113</v>
      </c>
    </row>
    <row r="39" spans="1:12" ht="15.6" thickTop="1" thickBot="1" x14ac:dyDescent="0.35">
      <c r="A39" s="66" t="s">
        <v>99</v>
      </c>
      <c r="B39" s="32"/>
      <c r="C39" s="6"/>
      <c r="D39" s="32">
        <v>55.21</v>
      </c>
      <c r="E39" s="32">
        <v>55.62</v>
      </c>
      <c r="F39" s="5">
        <f t="shared" si="2"/>
        <v>0.40999999999999659</v>
      </c>
      <c r="G39" s="5"/>
      <c r="H39" s="5"/>
      <c r="I39" s="5"/>
      <c r="J39" s="99">
        <f t="shared" si="1"/>
        <v>6.2809354838709153</v>
      </c>
    </row>
    <row r="40" spans="1:12" ht="15.6" thickTop="1" thickBot="1" x14ac:dyDescent="0.35">
      <c r="A40" s="66" t="s">
        <v>100</v>
      </c>
      <c r="B40" s="32"/>
      <c r="C40" s="6"/>
      <c r="D40" s="32">
        <v>15.55</v>
      </c>
      <c r="E40" s="32">
        <v>15.55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2" ht="15.6" thickTop="1" thickBot="1" x14ac:dyDescent="0.35">
      <c r="A41" s="66" t="s">
        <v>101</v>
      </c>
      <c r="B41" s="32"/>
      <c r="C41" s="6"/>
      <c r="D41" s="32">
        <v>23.82</v>
      </c>
      <c r="E41" s="32">
        <v>25.06</v>
      </c>
      <c r="F41" s="5">
        <f t="shared" si="2"/>
        <v>1.2399999999999984</v>
      </c>
      <c r="G41" s="5"/>
      <c r="H41" s="5"/>
      <c r="I41" s="5"/>
      <c r="J41" s="99">
        <f t="shared" si="1"/>
        <v>18.995999999999974</v>
      </c>
      <c r="L41">
        <v>15</v>
      </c>
    </row>
    <row r="42" spans="1:12" ht="15.6" thickTop="1" thickBot="1" x14ac:dyDescent="0.35">
      <c r="A42" s="66" t="s">
        <v>102</v>
      </c>
      <c r="B42" s="32"/>
      <c r="C42" s="6"/>
      <c r="D42" s="32">
        <v>6.32</v>
      </c>
      <c r="E42" s="32">
        <v>6.51</v>
      </c>
      <c r="F42" s="5">
        <f t="shared" si="2"/>
        <v>0.1899999999999995</v>
      </c>
      <c r="G42" s="5"/>
      <c r="H42" s="5"/>
      <c r="I42" s="5"/>
      <c r="J42" s="99">
        <f t="shared" si="1"/>
        <v>2.910677419354831</v>
      </c>
    </row>
    <row r="43" spans="1:12" ht="15.6" thickTop="1" thickBot="1" x14ac:dyDescent="0.35">
      <c r="A43" s="66" t="s">
        <v>103</v>
      </c>
      <c r="B43" s="32"/>
      <c r="C43" s="6"/>
      <c r="D43" s="32">
        <v>39.020000000000003</v>
      </c>
      <c r="E43" s="32">
        <v>39.07</v>
      </c>
      <c r="F43" s="5">
        <f t="shared" si="2"/>
        <v>4.9999999999997158E-2</v>
      </c>
      <c r="G43" s="5"/>
      <c r="H43" s="5"/>
      <c r="I43" s="5"/>
      <c r="J43" s="99">
        <f t="shared" si="1"/>
        <v>0.76596774193544026</v>
      </c>
    </row>
    <row r="44" spans="1:12" ht="15.6" thickTop="1" thickBot="1" x14ac:dyDescent="0.35">
      <c r="A44" s="66" t="s">
        <v>104</v>
      </c>
      <c r="B44" s="32"/>
      <c r="C44" s="10"/>
      <c r="D44" s="32">
        <v>61.47</v>
      </c>
      <c r="E44" s="32">
        <v>61.47</v>
      </c>
      <c r="F44" s="5">
        <f t="shared" si="2"/>
        <v>0</v>
      </c>
      <c r="G44" s="5"/>
      <c r="H44" s="5"/>
      <c r="I44" s="5"/>
      <c r="J44" s="99">
        <f t="shared" si="1"/>
        <v>0</v>
      </c>
    </row>
    <row r="45" spans="1:12" ht="15.6" thickTop="1" thickBot="1" x14ac:dyDescent="0.35">
      <c r="A45" s="66" t="s">
        <v>105</v>
      </c>
      <c r="B45" s="32"/>
      <c r="C45" s="10"/>
      <c r="D45" s="32">
        <v>214.41</v>
      </c>
      <c r="E45" s="32">
        <v>217.08</v>
      </c>
      <c r="F45" s="5">
        <f>+E45-D45</f>
        <v>2.6700000000000159</v>
      </c>
      <c r="G45" s="5"/>
      <c r="H45" s="5"/>
      <c r="I45" s="5"/>
      <c r="J45" s="99">
        <f t="shared" si="1"/>
        <v>40.902677419355079</v>
      </c>
    </row>
    <row r="46" spans="1:12" ht="15.6" thickTop="1" thickBot="1" x14ac:dyDescent="0.35">
      <c r="A46" s="66" t="s">
        <v>106</v>
      </c>
      <c r="B46" s="32"/>
      <c r="C46" s="10"/>
      <c r="D46" s="32">
        <v>107.19</v>
      </c>
      <c r="E46" s="32">
        <v>107.39</v>
      </c>
      <c r="F46" s="5">
        <f t="shared" si="2"/>
        <v>0.20000000000000284</v>
      </c>
      <c r="G46" s="5"/>
      <c r="H46" s="5"/>
      <c r="I46" s="5"/>
      <c r="J46" s="99">
        <f t="shared" si="1"/>
        <v>3.0638709677419786</v>
      </c>
    </row>
    <row r="47" spans="1:12" ht="15.6" thickTop="1" thickBot="1" x14ac:dyDescent="0.35">
      <c r="A47" s="66" t="s">
        <v>18</v>
      </c>
      <c r="B47" s="32"/>
      <c r="C47" s="10"/>
      <c r="D47" s="32">
        <v>3.24</v>
      </c>
      <c r="E47" s="32">
        <v>3.24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2" ht="15.6" thickTop="1" thickBot="1" x14ac:dyDescent="0.35">
      <c r="A48" s="66" t="s">
        <v>19</v>
      </c>
      <c r="B48" s="32"/>
      <c r="C48" s="10"/>
      <c r="D48" s="32">
        <v>101.41</v>
      </c>
      <c r="E48" s="32">
        <v>101.83</v>
      </c>
      <c r="F48" s="5">
        <f t="shared" si="2"/>
        <v>0.42000000000000171</v>
      </c>
      <c r="G48" s="5"/>
      <c r="H48" s="5"/>
      <c r="I48" s="5"/>
      <c r="J48" s="99">
        <f t="shared" si="1"/>
        <v>6.43412903225809</v>
      </c>
      <c r="L48" t="s">
        <v>346</v>
      </c>
    </row>
    <row r="49" spans="1:12" ht="15.6" thickTop="1" thickBot="1" x14ac:dyDescent="0.35">
      <c r="A49" s="66" t="s">
        <v>107</v>
      </c>
      <c r="B49" s="32"/>
      <c r="C49" s="10"/>
      <c r="D49" s="32">
        <v>140.18</v>
      </c>
      <c r="E49" s="32">
        <v>141.58000000000001</v>
      </c>
      <c r="F49" s="5">
        <f t="shared" si="2"/>
        <v>1.4000000000000057</v>
      </c>
      <c r="G49" s="5"/>
      <c r="H49" s="5"/>
      <c r="I49" s="5"/>
      <c r="J49" s="99">
        <f t="shared" si="1"/>
        <v>21.447096774193636</v>
      </c>
    </row>
    <row r="50" spans="1:12" ht="15.6" thickTop="1" thickBot="1" x14ac:dyDescent="0.35">
      <c r="A50" s="66" t="s">
        <v>108</v>
      </c>
      <c r="B50" s="32"/>
      <c r="C50" s="10"/>
      <c r="D50" s="32">
        <v>22.65</v>
      </c>
      <c r="E50" s="32">
        <v>22.82</v>
      </c>
      <c r="F50" s="5">
        <f t="shared" si="2"/>
        <v>0.17000000000000171</v>
      </c>
      <c r="G50" s="5"/>
      <c r="H50" s="5"/>
      <c r="I50" s="5"/>
      <c r="J50" s="99">
        <f t="shared" si="1"/>
        <v>2.6042903225806713</v>
      </c>
      <c r="L50">
        <v>7</v>
      </c>
    </row>
    <row r="51" spans="1:12" ht="15.6" thickTop="1" thickBot="1" x14ac:dyDescent="0.35">
      <c r="A51" s="66" t="s">
        <v>20</v>
      </c>
      <c r="B51" s="32"/>
      <c r="C51" s="10"/>
      <c r="D51" s="32">
        <v>90.56</v>
      </c>
      <c r="E51" s="32">
        <v>91.54</v>
      </c>
      <c r="F51" s="5">
        <f t="shared" si="2"/>
        <v>0.98000000000000398</v>
      </c>
      <c r="G51" s="5"/>
      <c r="H51" s="5"/>
      <c r="I51" s="5"/>
      <c r="J51" s="99">
        <f t="shared" si="1"/>
        <v>15.012967741935544</v>
      </c>
    </row>
    <row r="52" spans="1:12" ht="15.6" thickTop="1" thickBot="1" x14ac:dyDescent="0.35">
      <c r="A52" s="66" t="s">
        <v>21</v>
      </c>
      <c r="B52" s="32"/>
      <c r="C52" s="10"/>
      <c r="D52" s="32">
        <v>24.4</v>
      </c>
      <c r="E52" s="32">
        <v>24.54</v>
      </c>
      <c r="F52" s="5">
        <f t="shared" si="2"/>
        <v>0.14000000000000057</v>
      </c>
      <c r="G52" s="5"/>
      <c r="H52" s="5"/>
      <c r="I52" s="5"/>
      <c r="J52" s="99">
        <f t="shared" si="1"/>
        <v>2.1447096774193635</v>
      </c>
    </row>
    <row r="53" spans="1:12" ht="15.6" thickTop="1" thickBot="1" x14ac:dyDescent="0.35">
      <c r="A53" s="66" t="s">
        <v>22</v>
      </c>
      <c r="B53" s="32"/>
      <c r="C53" s="10"/>
      <c r="D53" s="32">
        <v>134.38</v>
      </c>
      <c r="E53" s="32">
        <v>134.66</v>
      </c>
      <c r="F53" s="5">
        <f t="shared" si="2"/>
        <v>0.28000000000000114</v>
      </c>
      <c r="G53" s="5"/>
      <c r="H53" s="5"/>
      <c r="I53" s="5"/>
      <c r="J53" s="99">
        <f t="shared" si="1"/>
        <v>4.2894193548387269</v>
      </c>
    </row>
    <row r="54" spans="1:12" ht="15.6" thickTop="1" thickBot="1" x14ac:dyDescent="0.35">
      <c r="A54" s="66" t="s">
        <v>23</v>
      </c>
      <c r="B54" s="32"/>
      <c r="C54" s="10"/>
      <c r="D54" s="32">
        <v>32.5</v>
      </c>
      <c r="E54" s="32">
        <v>33.06</v>
      </c>
      <c r="F54" s="5">
        <f t="shared" si="2"/>
        <v>0.56000000000000227</v>
      </c>
      <c r="G54" s="5"/>
      <c r="H54" s="5"/>
      <c r="I54" s="5"/>
      <c r="J54" s="99">
        <f t="shared" si="1"/>
        <v>8.5788387096774539</v>
      </c>
    </row>
    <row r="55" spans="1:12" ht="15.6" thickTop="1" thickBot="1" x14ac:dyDescent="0.35">
      <c r="A55" s="66" t="s">
        <v>24</v>
      </c>
      <c r="B55" s="32"/>
      <c r="C55" s="10"/>
      <c r="D55" s="32">
        <v>33.119999999999997</v>
      </c>
      <c r="E55" s="32">
        <v>33.71</v>
      </c>
      <c r="F55" s="5">
        <f t="shared" si="2"/>
        <v>0.59000000000000341</v>
      </c>
      <c r="G55" s="5"/>
      <c r="H55" s="5"/>
      <c r="I55" s="5"/>
      <c r="J55" s="99">
        <f t="shared" si="1"/>
        <v>9.0384193548387621</v>
      </c>
    </row>
    <row r="56" spans="1:12" ht="15.6" thickTop="1" thickBot="1" x14ac:dyDescent="0.35">
      <c r="A56" s="66" t="s">
        <v>25</v>
      </c>
      <c r="B56" s="32"/>
      <c r="C56" s="10"/>
      <c r="D56" s="32">
        <v>30.91</v>
      </c>
      <c r="E56" s="32">
        <v>31.61</v>
      </c>
      <c r="F56" s="5">
        <f t="shared" si="2"/>
        <v>0.69999999999999929</v>
      </c>
      <c r="G56" s="5"/>
      <c r="H56" s="5"/>
      <c r="I56" s="5"/>
      <c r="J56" s="99">
        <f t="shared" si="1"/>
        <v>10.723548387096763</v>
      </c>
    </row>
    <row r="57" spans="1:12" ht="15.6" thickTop="1" thickBot="1" x14ac:dyDescent="0.35">
      <c r="A57" s="66" t="s">
        <v>26</v>
      </c>
      <c r="B57" s="32"/>
      <c r="C57" s="10"/>
      <c r="D57" s="32">
        <v>59.32</v>
      </c>
      <c r="E57" s="32">
        <v>60.41</v>
      </c>
      <c r="F57" s="5">
        <f t="shared" si="2"/>
        <v>1.0899999999999963</v>
      </c>
      <c r="G57" s="5"/>
      <c r="H57" s="5"/>
      <c r="I57" s="5"/>
      <c r="J57" s="99">
        <f t="shared" si="1"/>
        <v>16.698096774193491</v>
      </c>
    </row>
    <row r="58" spans="1:12" ht="15.6" thickTop="1" thickBot="1" x14ac:dyDescent="0.35">
      <c r="A58" s="66" t="s">
        <v>27</v>
      </c>
      <c r="B58" s="32"/>
      <c r="C58" s="10"/>
      <c r="D58" s="32">
        <v>71.36</v>
      </c>
      <c r="E58" s="32">
        <v>73.099999999999994</v>
      </c>
      <c r="F58" s="5">
        <f t="shared" si="2"/>
        <v>1.7399999999999949</v>
      </c>
      <c r="G58" s="5"/>
      <c r="H58" s="5"/>
      <c r="I58" s="5"/>
      <c r="J58" s="99">
        <f t="shared" si="1"/>
        <v>26.65567741935476</v>
      </c>
    </row>
    <row r="59" spans="1:12" ht="15.6" thickTop="1" thickBot="1" x14ac:dyDescent="0.35">
      <c r="A59" s="66" t="s">
        <v>109</v>
      </c>
      <c r="B59" s="32"/>
      <c r="C59" s="10"/>
      <c r="D59" s="32">
        <v>2.08</v>
      </c>
      <c r="E59" s="32">
        <v>2.08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2" ht="15.6" thickTop="1" thickBot="1" x14ac:dyDescent="0.35">
      <c r="A60" s="66" t="s">
        <v>28</v>
      </c>
      <c r="B60" s="32"/>
      <c r="C60" s="10"/>
      <c r="D60" s="32">
        <v>17.02</v>
      </c>
      <c r="E60" s="32">
        <v>17.02</v>
      </c>
      <c r="F60" s="5">
        <f t="shared" si="2"/>
        <v>0</v>
      </c>
      <c r="G60" s="5"/>
      <c r="H60" s="5"/>
      <c r="I60" s="5"/>
      <c r="J60" s="99">
        <f t="shared" si="1"/>
        <v>0</v>
      </c>
    </row>
    <row r="61" spans="1:12" ht="15.6" thickTop="1" thickBot="1" x14ac:dyDescent="0.35">
      <c r="A61" s="66" t="s">
        <v>29</v>
      </c>
      <c r="B61" s="32"/>
      <c r="C61" s="10"/>
      <c r="D61" s="32">
        <v>56.79</v>
      </c>
      <c r="E61" s="32">
        <v>56.99</v>
      </c>
      <c r="F61" s="5">
        <f t="shared" si="2"/>
        <v>0.20000000000000284</v>
      </c>
      <c r="G61" s="5"/>
      <c r="H61" s="5"/>
      <c r="I61" s="5"/>
      <c r="J61" s="99">
        <f t="shared" si="1"/>
        <v>3.0638709677419786</v>
      </c>
    </row>
    <row r="62" spans="1:12" ht="15.6" thickTop="1" thickBot="1" x14ac:dyDescent="0.35">
      <c r="A62" s="66" t="s">
        <v>30</v>
      </c>
      <c r="B62" s="32"/>
      <c r="C62" s="10"/>
      <c r="D62" s="32">
        <v>1.56</v>
      </c>
      <c r="E62" s="32">
        <v>2.3199999999999998</v>
      </c>
      <c r="F62" s="5">
        <f t="shared" si="2"/>
        <v>0.75999999999999979</v>
      </c>
      <c r="G62" s="5"/>
      <c r="H62" s="5"/>
      <c r="I62" s="5"/>
      <c r="J62" s="99">
        <f t="shared" si="1"/>
        <v>11.642709677419351</v>
      </c>
    </row>
    <row r="63" spans="1:12" ht="15.6" thickTop="1" thickBot="1" x14ac:dyDescent="0.35">
      <c r="A63" s="66" t="s">
        <v>31</v>
      </c>
      <c r="B63" s="32"/>
      <c r="C63" s="10"/>
      <c r="D63" s="32">
        <v>89.05</v>
      </c>
      <c r="E63" s="32">
        <v>90.06</v>
      </c>
      <c r="F63" s="5">
        <f t="shared" si="2"/>
        <v>1.0100000000000051</v>
      </c>
      <c r="G63" s="5"/>
      <c r="H63" s="5"/>
      <c r="I63" s="5"/>
      <c r="J63" s="99">
        <f t="shared" si="1"/>
        <v>15.472548387096852</v>
      </c>
    </row>
    <row r="64" spans="1:12" ht="15.6" thickTop="1" thickBot="1" x14ac:dyDescent="0.35">
      <c r="A64" s="66" t="s">
        <v>32</v>
      </c>
      <c r="B64" s="32"/>
      <c r="C64" s="10"/>
      <c r="D64" s="32">
        <v>62.28</v>
      </c>
      <c r="E64" s="32">
        <v>62.61</v>
      </c>
      <c r="F64" s="5">
        <f t="shared" si="2"/>
        <v>0.32999999999999829</v>
      </c>
      <c r="G64" s="5"/>
      <c r="H64" s="5"/>
      <c r="I64" s="5"/>
      <c r="J64" s="99">
        <f t="shared" si="1"/>
        <v>5.055387096774167</v>
      </c>
    </row>
    <row r="65" spans="1:10" ht="15.6" thickTop="1" thickBot="1" x14ac:dyDescent="0.35">
      <c r="A65" s="66" t="s">
        <v>33</v>
      </c>
      <c r="B65" s="32"/>
      <c r="C65" s="10"/>
      <c r="D65" s="32">
        <v>41.02</v>
      </c>
      <c r="E65" s="32">
        <v>41.4</v>
      </c>
      <c r="F65" s="5">
        <f t="shared" si="2"/>
        <v>0.37999999999999545</v>
      </c>
      <c r="G65" s="5"/>
      <c r="H65" s="5"/>
      <c r="I65" s="5"/>
      <c r="J65" s="99">
        <f t="shared" si="1"/>
        <v>5.821354838709607</v>
      </c>
    </row>
    <row r="66" spans="1:10" ht="15.6" thickTop="1" thickBot="1" x14ac:dyDescent="0.35">
      <c r="A66" s="66" t="s">
        <v>34</v>
      </c>
      <c r="B66" s="32"/>
      <c r="C66" s="10"/>
      <c r="D66" s="32">
        <v>45.19</v>
      </c>
      <c r="E66" s="32">
        <v>45.36</v>
      </c>
      <c r="F66" s="5">
        <f t="shared" si="2"/>
        <v>0.17000000000000171</v>
      </c>
      <c r="G66" s="5"/>
      <c r="H66" s="5"/>
      <c r="I66" s="5"/>
      <c r="J66" s="99">
        <f t="shared" si="1"/>
        <v>2.6042903225806713</v>
      </c>
    </row>
    <row r="67" spans="1:10" ht="15.6" thickTop="1" thickBot="1" x14ac:dyDescent="0.35">
      <c r="A67" s="66" t="s">
        <v>110</v>
      </c>
      <c r="B67" s="32"/>
      <c r="C67" s="10"/>
      <c r="D67" s="32">
        <v>9.09</v>
      </c>
      <c r="E67" s="32">
        <v>10.09</v>
      </c>
      <c r="F67" s="5">
        <f t="shared" si="2"/>
        <v>1</v>
      </c>
      <c r="G67" s="5"/>
      <c r="H67" s="5"/>
      <c r="I67" s="5"/>
      <c r="J67" s="99">
        <f t="shared" si="1"/>
        <v>15.319354838709677</v>
      </c>
    </row>
    <row r="68" spans="1:10" ht="15.6" thickTop="1" thickBot="1" x14ac:dyDescent="0.35">
      <c r="A68" s="66" t="s">
        <v>35</v>
      </c>
      <c r="B68" s="32"/>
      <c r="C68" s="10"/>
      <c r="D68" s="32">
        <v>85.39</v>
      </c>
      <c r="E68" s="32">
        <v>86.19</v>
      </c>
      <c r="F68" s="5">
        <f t="shared" si="2"/>
        <v>0.79999999999999716</v>
      </c>
      <c r="G68" s="5"/>
      <c r="H68" s="5"/>
      <c r="I68" s="5"/>
      <c r="J68" s="99">
        <f t="shared" si="1"/>
        <v>12.255483870967698</v>
      </c>
    </row>
    <row r="69" spans="1:10" ht="15.6" thickTop="1" thickBot="1" x14ac:dyDescent="0.35">
      <c r="A69" s="66" t="s">
        <v>111</v>
      </c>
      <c r="B69" s="32"/>
      <c r="C69" s="10"/>
      <c r="D69" s="32">
        <v>5.84</v>
      </c>
      <c r="E69" s="32">
        <v>5.95</v>
      </c>
      <c r="F69" s="5">
        <f t="shared" si="2"/>
        <v>0.11000000000000032</v>
      </c>
      <c r="G69" s="5"/>
      <c r="H69" s="5"/>
      <c r="I69" s="5"/>
      <c r="J69" s="99">
        <f t="shared" si="1"/>
        <v>1.6851290322580694</v>
      </c>
    </row>
    <row r="70" spans="1:10" ht="15.6" thickTop="1" thickBot="1" x14ac:dyDescent="0.35">
      <c r="A70" s="66" t="s">
        <v>36</v>
      </c>
      <c r="B70" s="32"/>
      <c r="C70" s="10"/>
      <c r="D70" s="32">
        <v>97.51</v>
      </c>
      <c r="E70" s="32">
        <v>98.88</v>
      </c>
      <c r="F70" s="5">
        <f t="shared" si="2"/>
        <v>1.3699999999999903</v>
      </c>
      <c r="G70" s="5"/>
      <c r="H70" s="5"/>
      <c r="I70" s="5"/>
      <c r="J70" s="99">
        <f t="shared" si="1"/>
        <v>20.987516129032109</v>
      </c>
    </row>
    <row r="71" spans="1:10" ht="15.6" thickTop="1" thickBot="1" x14ac:dyDescent="0.35">
      <c r="A71" s="66" t="s">
        <v>37</v>
      </c>
      <c r="B71" s="32"/>
      <c r="C71" s="10"/>
      <c r="D71" s="32">
        <v>36.5</v>
      </c>
      <c r="E71" s="32">
        <v>37.24</v>
      </c>
      <c r="F71" s="5">
        <f t="shared" si="2"/>
        <v>0.74000000000000199</v>
      </c>
      <c r="G71" s="5"/>
      <c r="H71" s="5"/>
      <c r="I71" s="5"/>
      <c r="J71" s="99">
        <f t="shared" si="1"/>
        <v>11.336322580645191</v>
      </c>
    </row>
    <row r="72" spans="1:10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1.74</v>
      </c>
      <c r="E73" s="32">
        <v>1.74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6.04</v>
      </c>
      <c r="E75" s="32">
        <v>6.64</v>
      </c>
      <c r="F75" s="5">
        <f t="shared" si="2"/>
        <v>0.59999999999999964</v>
      </c>
      <c r="G75" s="5"/>
      <c r="H75" s="5"/>
      <c r="I75" s="5"/>
      <c r="J75" s="99">
        <f t="shared" si="1"/>
        <v>9.1916129032258009</v>
      </c>
    </row>
    <row r="76" spans="1:10" ht="15.6" thickTop="1" thickBot="1" x14ac:dyDescent="0.35">
      <c r="A76" s="66" t="s">
        <v>113</v>
      </c>
      <c r="B76" s="32"/>
      <c r="C76" s="10"/>
      <c r="D76" s="32">
        <v>37.85</v>
      </c>
      <c r="E76" s="32">
        <v>38.14</v>
      </c>
      <c r="F76" s="5">
        <f t="shared" si="2"/>
        <v>0.28999999999999915</v>
      </c>
      <c r="G76" s="5"/>
      <c r="H76" s="5"/>
      <c r="I76" s="5"/>
      <c r="J76" s="99">
        <f t="shared" si="1"/>
        <v>4.4426129032257933</v>
      </c>
    </row>
    <row r="77" spans="1:10" ht="15.6" thickTop="1" thickBot="1" x14ac:dyDescent="0.35">
      <c r="A77" s="66" t="s">
        <v>114</v>
      </c>
      <c r="B77" s="32"/>
      <c r="C77" s="10"/>
      <c r="D77" s="32">
        <v>10.98</v>
      </c>
      <c r="E77" s="32">
        <v>10.98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0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13.64</v>
      </c>
      <c r="E80" s="32">
        <v>15.02</v>
      </c>
      <c r="F80" s="5">
        <f t="shared" si="2"/>
        <v>1.379999999999999</v>
      </c>
      <c r="G80" s="5"/>
      <c r="H80" s="5"/>
      <c r="I80" s="5"/>
      <c r="J80" s="99">
        <f t="shared" si="1"/>
        <v>21.140709677419338</v>
      </c>
    </row>
    <row r="81" spans="1:12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2" ht="15" thickTop="1" x14ac:dyDescent="0.3">
      <c r="A82" s="66" t="s">
        <v>117</v>
      </c>
      <c r="B82" s="32"/>
      <c r="C82" s="10"/>
      <c r="D82" s="32">
        <v>15.52</v>
      </c>
      <c r="E82" s="32">
        <v>15.52</v>
      </c>
      <c r="F82" s="5">
        <f t="shared" si="2"/>
        <v>0</v>
      </c>
      <c r="G82" s="5"/>
      <c r="H82" s="5"/>
      <c r="I82" s="5"/>
      <c r="J82" s="99">
        <f t="shared" si="1"/>
        <v>0</v>
      </c>
      <c r="K82" s="56">
        <f>+J14+J15+J16+J17+J18+J19+J20+J21+J22+J23+J24+J25+J26+J27+J28+J29+J30+J31+J32+J33+J34+J35+J36+J37+J38+J39+J40+J41+J42+J43+J44+J45+J46+J47+J48+J49+J50+J51+J52+J53+J54+J55+J56+J57+J58+J59+J60+J61+J62+J63+J64+J65+J66+J67+J68+J69+J70+J71+J72+J73+J74+J75+J76+J77+J78+J79+J80+J81+J82</f>
        <v>645.21390322580692</v>
      </c>
      <c r="L82">
        <v>631</v>
      </c>
    </row>
    <row r="83" spans="1:12" x14ac:dyDescent="0.3">
      <c r="A83" s="68" t="s">
        <v>43</v>
      </c>
      <c r="B83" s="32"/>
      <c r="C83" s="10"/>
      <c r="D83" s="32">
        <v>555.03</v>
      </c>
      <c r="E83" s="32">
        <v>563.54999999999995</v>
      </c>
      <c r="F83" s="5">
        <f t="shared" si="2"/>
        <v>8.5199999999999818</v>
      </c>
      <c r="G83" s="5"/>
      <c r="H83" s="5"/>
      <c r="I83" s="5"/>
      <c r="J83" s="7">
        <f>+F83*H$5</f>
        <v>33.303227926077959</v>
      </c>
      <c r="K83" t="s">
        <v>295</v>
      </c>
    </row>
    <row r="84" spans="1:12" x14ac:dyDescent="0.3">
      <c r="A84" s="68" t="s">
        <v>44</v>
      </c>
      <c r="B84" s="32"/>
      <c r="C84" s="10"/>
      <c r="D84" s="32">
        <v>514.58000000000004</v>
      </c>
      <c r="E84" s="32">
        <v>520.59</v>
      </c>
      <c r="F84" s="5">
        <f t="shared" si="2"/>
        <v>6.0099999999999909</v>
      </c>
      <c r="G84" s="33"/>
      <c r="H84" s="5"/>
      <c r="I84" s="5"/>
      <c r="J84" s="7">
        <f t="shared" ref="J84:J147" si="3">+F84*H$5</f>
        <v>23.49206570841886</v>
      </c>
    </row>
    <row r="85" spans="1:12" x14ac:dyDescent="0.3">
      <c r="A85" s="68" t="s">
        <v>118</v>
      </c>
      <c r="B85" s="32"/>
      <c r="C85" s="10"/>
      <c r="D85" s="32">
        <v>723.38</v>
      </c>
      <c r="E85" s="32">
        <v>733.48</v>
      </c>
      <c r="F85" s="5">
        <f t="shared" si="2"/>
        <v>10.100000000000023</v>
      </c>
      <c r="G85" s="33"/>
      <c r="H85" s="5"/>
      <c r="I85" s="5"/>
      <c r="J85" s="7">
        <f t="shared" si="3"/>
        <v>39.479178644763955</v>
      </c>
    </row>
    <row r="86" spans="1:12" x14ac:dyDescent="0.3">
      <c r="A86" s="68" t="s">
        <v>119</v>
      </c>
      <c r="B86" s="32"/>
      <c r="C86" s="10"/>
      <c r="D86" s="32">
        <v>255.08</v>
      </c>
      <c r="E86" s="32">
        <v>263.51</v>
      </c>
      <c r="F86" s="5">
        <f t="shared" si="2"/>
        <v>8.4299999999999784</v>
      </c>
      <c r="G86" s="33"/>
      <c r="H86" s="5"/>
      <c r="I86" s="5"/>
      <c r="J86" s="7">
        <f t="shared" si="3"/>
        <v>32.951433264886987</v>
      </c>
    </row>
    <row r="87" spans="1:12" x14ac:dyDescent="0.3">
      <c r="A87" s="68" t="s">
        <v>45</v>
      </c>
      <c r="B87" s="32"/>
      <c r="C87" s="10"/>
      <c r="D87" s="32">
        <v>355.12</v>
      </c>
      <c r="E87" s="32">
        <v>358.04</v>
      </c>
      <c r="F87" s="5">
        <f t="shared" si="2"/>
        <v>2.9200000000000159</v>
      </c>
      <c r="G87" s="33"/>
      <c r="H87" s="5"/>
      <c r="I87" s="5"/>
      <c r="J87" s="7">
        <f t="shared" si="3"/>
        <v>11.413782340862486</v>
      </c>
    </row>
    <row r="88" spans="1:12" x14ac:dyDescent="0.3">
      <c r="A88" s="68" t="s">
        <v>46</v>
      </c>
      <c r="B88" s="32"/>
      <c r="C88" s="10"/>
      <c r="D88" s="32">
        <v>570.73</v>
      </c>
      <c r="E88" s="32">
        <v>573.85</v>
      </c>
      <c r="F88" s="5">
        <f t="shared" si="2"/>
        <v>3.1200000000000045</v>
      </c>
      <c r="G88" s="33"/>
      <c r="H88" s="5"/>
      <c r="I88" s="5"/>
      <c r="J88" s="7">
        <f t="shared" si="3"/>
        <v>12.195548254620142</v>
      </c>
    </row>
    <row r="89" spans="1:12" x14ac:dyDescent="0.3">
      <c r="A89" s="68" t="s">
        <v>47</v>
      </c>
      <c r="B89" s="32"/>
      <c r="C89" s="10"/>
      <c r="D89" s="32">
        <v>320.62</v>
      </c>
      <c r="E89" s="32">
        <v>331.62</v>
      </c>
      <c r="F89" s="5">
        <f t="shared" si="2"/>
        <v>11</v>
      </c>
      <c r="G89" s="33"/>
      <c r="H89" s="5"/>
      <c r="I89" s="5"/>
      <c r="J89" s="7">
        <f t="shared" si="3"/>
        <v>42.997125256673513</v>
      </c>
    </row>
    <row r="90" spans="1:12" x14ac:dyDescent="0.3">
      <c r="A90" s="68" t="s">
        <v>48</v>
      </c>
      <c r="B90" s="32"/>
      <c r="C90" s="10"/>
      <c r="D90" s="32">
        <v>559.36</v>
      </c>
      <c r="E90" s="32">
        <v>564.12</v>
      </c>
      <c r="F90" s="5">
        <f t="shared" si="2"/>
        <v>4.7599999999999909</v>
      </c>
      <c r="G90" s="33"/>
      <c r="H90" s="5"/>
      <c r="I90" s="5"/>
      <c r="J90" s="7">
        <f t="shared" si="3"/>
        <v>18.606028747433232</v>
      </c>
    </row>
    <row r="91" spans="1:12" x14ac:dyDescent="0.3">
      <c r="A91" s="68" t="s">
        <v>49</v>
      </c>
      <c r="B91" s="32"/>
      <c r="C91" s="10"/>
      <c r="D91" s="32">
        <v>756.01</v>
      </c>
      <c r="E91" s="32">
        <v>764.12</v>
      </c>
      <c r="F91" s="5">
        <f t="shared" si="2"/>
        <v>8.1100000000000136</v>
      </c>
      <c r="G91" s="33"/>
      <c r="H91" s="5"/>
      <c r="I91" s="5"/>
      <c r="J91" s="7">
        <f t="shared" si="3"/>
        <v>31.700607802874799</v>
      </c>
    </row>
    <row r="92" spans="1:12" x14ac:dyDescent="0.3">
      <c r="A92" s="68" t="s">
        <v>50</v>
      </c>
      <c r="B92" s="32"/>
      <c r="C92" s="10"/>
      <c r="D92" s="32">
        <v>994.51</v>
      </c>
      <c r="E92" s="32">
        <v>995.66</v>
      </c>
      <c r="F92" s="5">
        <f t="shared" si="2"/>
        <v>1.1499999999999773</v>
      </c>
      <c r="G92" s="33"/>
      <c r="H92" s="5"/>
      <c r="I92" s="5"/>
      <c r="J92" s="7">
        <f t="shared" si="3"/>
        <v>4.4951540041066878</v>
      </c>
    </row>
    <row r="93" spans="1:12" x14ac:dyDescent="0.3">
      <c r="A93" s="68" t="s">
        <v>51</v>
      </c>
      <c r="B93" s="32"/>
      <c r="C93" s="10"/>
      <c r="D93" s="32">
        <v>404.18</v>
      </c>
      <c r="E93" s="32">
        <v>408.01</v>
      </c>
      <c r="F93" s="5">
        <f t="shared" si="2"/>
        <v>3.8299999999999841</v>
      </c>
      <c r="G93" s="33"/>
      <c r="H93" s="5"/>
      <c r="I93" s="5"/>
      <c r="J93" s="7">
        <f t="shared" si="3"/>
        <v>14.970817248459898</v>
      </c>
    </row>
    <row r="94" spans="1:12" x14ac:dyDescent="0.3">
      <c r="A94" s="68" t="s">
        <v>52</v>
      </c>
      <c r="B94" s="32"/>
      <c r="C94" s="10"/>
      <c r="D94" s="32">
        <v>282.04000000000002</v>
      </c>
      <c r="E94" s="32">
        <v>282.04000000000002</v>
      </c>
      <c r="F94" s="5">
        <f t="shared" si="2"/>
        <v>0</v>
      </c>
      <c r="G94" s="33"/>
      <c r="H94" s="5"/>
      <c r="I94" s="5"/>
      <c r="J94" s="7">
        <f t="shared" si="3"/>
        <v>0</v>
      </c>
    </row>
    <row r="95" spans="1:12" x14ac:dyDescent="0.3">
      <c r="A95" s="68" t="s">
        <v>120</v>
      </c>
      <c r="B95" s="32"/>
      <c r="C95" s="10"/>
      <c r="D95" s="32">
        <v>1231.1500000000001</v>
      </c>
      <c r="E95" s="32">
        <v>1251.45</v>
      </c>
      <c r="F95" s="5">
        <f t="shared" si="2"/>
        <v>20.299999999999955</v>
      </c>
      <c r="G95" s="33"/>
      <c r="H95" s="5"/>
      <c r="I95" s="5"/>
      <c r="J95" s="7">
        <f t="shared" si="3"/>
        <v>79.34924024640641</v>
      </c>
    </row>
    <row r="96" spans="1:12" x14ac:dyDescent="0.3">
      <c r="A96" s="68" t="s">
        <v>53</v>
      </c>
      <c r="B96" s="32"/>
      <c r="C96" s="10"/>
      <c r="D96" s="32">
        <v>493.06</v>
      </c>
      <c r="E96" s="32">
        <v>498.74</v>
      </c>
      <c r="F96" s="5">
        <f t="shared" si="2"/>
        <v>5.6800000000000068</v>
      </c>
      <c r="G96" s="33"/>
      <c r="H96" s="5"/>
      <c r="I96" s="5"/>
      <c r="J96" s="7">
        <f t="shared" si="3"/>
        <v>22.202151950718715</v>
      </c>
    </row>
    <row r="97" spans="1:12" x14ac:dyDescent="0.3">
      <c r="A97" s="68" t="s">
        <v>121</v>
      </c>
      <c r="B97" s="32"/>
      <c r="C97" s="10"/>
      <c r="D97" s="32">
        <v>295.14999999999998</v>
      </c>
      <c r="E97" s="32">
        <v>297.61</v>
      </c>
      <c r="F97" s="5">
        <f t="shared" ref="F97:F152" si="4">+E97-D97</f>
        <v>2.4600000000000364</v>
      </c>
      <c r="G97" s="33"/>
      <c r="H97" s="5"/>
      <c r="I97" s="5"/>
      <c r="J97" s="7">
        <f t="shared" si="3"/>
        <v>9.6157207392198565</v>
      </c>
    </row>
    <row r="98" spans="1:12" x14ac:dyDescent="0.3">
      <c r="A98" s="68" t="s">
        <v>54</v>
      </c>
      <c r="B98" s="32"/>
      <c r="C98" s="10"/>
      <c r="D98" s="32">
        <v>304.04000000000002</v>
      </c>
      <c r="E98" s="32">
        <v>307.89</v>
      </c>
      <c r="F98" s="5">
        <f t="shared" si="4"/>
        <v>3.8499999999999659</v>
      </c>
      <c r="G98" s="33"/>
      <c r="H98" s="5"/>
      <c r="I98" s="5"/>
      <c r="J98" s="7">
        <f t="shared" si="3"/>
        <v>15.048993839835598</v>
      </c>
    </row>
    <row r="99" spans="1:12" x14ac:dyDescent="0.3">
      <c r="A99" s="68" t="s">
        <v>55</v>
      </c>
      <c r="B99" s="32"/>
      <c r="C99" s="10"/>
      <c r="D99" s="32">
        <v>457.48</v>
      </c>
      <c r="E99" s="32">
        <v>463.48</v>
      </c>
      <c r="F99" s="5">
        <f t="shared" si="4"/>
        <v>6</v>
      </c>
      <c r="G99" s="33"/>
      <c r="H99" s="5"/>
      <c r="I99" s="5"/>
      <c r="J99" s="7">
        <f t="shared" si="3"/>
        <v>23.452977412731009</v>
      </c>
    </row>
    <row r="100" spans="1:12" x14ac:dyDescent="0.3">
      <c r="A100" s="68" t="s">
        <v>122</v>
      </c>
      <c r="B100" s="32"/>
      <c r="C100" s="10"/>
      <c r="D100" s="32">
        <v>1095.23</v>
      </c>
      <c r="E100" s="32">
        <v>1114.43</v>
      </c>
      <c r="F100" s="5">
        <f t="shared" si="4"/>
        <v>19.200000000000045</v>
      </c>
      <c r="G100" s="33"/>
      <c r="H100" s="5"/>
      <c r="I100" s="5"/>
      <c r="J100" s="7">
        <f t="shared" si="3"/>
        <v>75.049527720739405</v>
      </c>
      <c r="L100">
        <v>73</v>
      </c>
    </row>
    <row r="101" spans="1:12" x14ac:dyDescent="0.3">
      <c r="A101" s="68" t="s">
        <v>56</v>
      </c>
      <c r="B101" s="32"/>
      <c r="C101" s="10"/>
      <c r="D101" s="32">
        <v>448.21</v>
      </c>
      <c r="E101" s="32">
        <v>453.13</v>
      </c>
      <c r="F101" s="5">
        <f t="shared" si="4"/>
        <v>4.9200000000000159</v>
      </c>
      <c r="G101" s="33"/>
      <c r="H101" s="5"/>
      <c r="I101" s="5"/>
      <c r="J101" s="7">
        <f t="shared" si="3"/>
        <v>19.231441478439489</v>
      </c>
    </row>
    <row r="102" spans="1:12" x14ac:dyDescent="0.3">
      <c r="A102" s="66" t="s">
        <v>57</v>
      </c>
      <c r="B102" s="32"/>
      <c r="C102" s="10"/>
      <c r="D102" s="32">
        <v>623.22</v>
      </c>
      <c r="E102" s="32">
        <v>629.77</v>
      </c>
      <c r="F102" s="5">
        <f t="shared" si="4"/>
        <v>6.5499999999999545</v>
      </c>
      <c r="G102" s="33"/>
      <c r="H102" s="5"/>
      <c r="I102" s="5"/>
      <c r="J102" s="7">
        <f t="shared" si="3"/>
        <v>25.602833675564508</v>
      </c>
    </row>
    <row r="103" spans="1:12" x14ac:dyDescent="0.3">
      <c r="A103" s="66" t="s">
        <v>58</v>
      </c>
      <c r="B103" s="32"/>
      <c r="C103" s="10"/>
      <c r="D103" s="32">
        <v>8.4</v>
      </c>
      <c r="E103" s="32">
        <v>8.4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2" x14ac:dyDescent="0.3">
      <c r="A104" s="68" t="s">
        <v>59</v>
      </c>
      <c r="B104" s="32"/>
      <c r="C104" s="10"/>
      <c r="D104" s="32">
        <v>1715.62</v>
      </c>
      <c r="E104" s="32">
        <v>1736.74</v>
      </c>
      <c r="F104" s="5">
        <f t="shared" si="4"/>
        <v>21.120000000000118</v>
      </c>
      <c r="G104" s="33"/>
      <c r="H104" s="5"/>
      <c r="I104" s="5"/>
      <c r="J104" s="7">
        <f t="shared" si="3"/>
        <v>82.55448049281361</v>
      </c>
    </row>
    <row r="105" spans="1:12" x14ac:dyDescent="0.3">
      <c r="A105" s="68" t="s">
        <v>60</v>
      </c>
      <c r="B105" s="32"/>
      <c r="C105" s="10"/>
      <c r="D105" s="32">
        <v>387.09</v>
      </c>
      <c r="E105" s="32">
        <v>393.39</v>
      </c>
      <c r="F105" s="5">
        <f t="shared" si="4"/>
        <v>6.3000000000000114</v>
      </c>
      <c r="G105" s="33"/>
      <c r="H105" s="5"/>
      <c r="I105" s="5"/>
      <c r="J105" s="7">
        <f t="shared" si="3"/>
        <v>24.625626283367605</v>
      </c>
    </row>
    <row r="106" spans="1:12" x14ac:dyDescent="0.3">
      <c r="A106" s="68" t="s">
        <v>61</v>
      </c>
      <c r="B106" s="32"/>
      <c r="C106" s="10"/>
      <c r="D106" s="32">
        <v>446.51</v>
      </c>
      <c r="E106" s="32">
        <v>452.36</v>
      </c>
      <c r="F106" s="5">
        <f t="shared" si="4"/>
        <v>5.8500000000000227</v>
      </c>
      <c r="G106" s="33"/>
      <c r="H106" s="5"/>
      <c r="I106" s="5"/>
      <c r="J106" s="7">
        <f t="shared" si="3"/>
        <v>22.866652977412823</v>
      </c>
    </row>
    <row r="107" spans="1:12" x14ac:dyDescent="0.3">
      <c r="A107" s="68" t="s">
        <v>62</v>
      </c>
      <c r="B107" s="32"/>
      <c r="C107" s="10"/>
      <c r="D107" s="32">
        <v>1305.42</v>
      </c>
      <c r="E107" s="32">
        <v>1326.49</v>
      </c>
      <c r="F107" s="5">
        <f t="shared" si="4"/>
        <v>21.069999999999936</v>
      </c>
      <c r="G107" s="33"/>
      <c r="H107" s="5"/>
      <c r="I107" s="5"/>
      <c r="J107" s="7">
        <f t="shared" si="3"/>
        <v>82.359039014373479</v>
      </c>
    </row>
    <row r="108" spans="1:12" x14ac:dyDescent="0.3">
      <c r="A108" s="68" t="s">
        <v>63</v>
      </c>
      <c r="B108" s="32"/>
      <c r="C108" s="10"/>
      <c r="D108" s="32">
        <v>593.11</v>
      </c>
      <c r="E108" s="32">
        <v>600.04</v>
      </c>
      <c r="F108" s="5">
        <f t="shared" si="4"/>
        <v>6.92999999999995</v>
      </c>
      <c r="G108" s="33"/>
      <c r="H108" s="5"/>
      <c r="I108" s="5"/>
      <c r="J108" s="7">
        <f t="shared" si="3"/>
        <v>27.088188911704119</v>
      </c>
    </row>
    <row r="109" spans="1:12" x14ac:dyDescent="0.3">
      <c r="A109" s="68" t="s">
        <v>123</v>
      </c>
      <c r="B109" s="32"/>
      <c r="C109" s="10"/>
      <c r="D109" s="32">
        <v>585.11</v>
      </c>
      <c r="E109" s="32">
        <v>585.11</v>
      </c>
      <c r="F109" s="5">
        <f t="shared" si="4"/>
        <v>0</v>
      </c>
      <c r="G109" s="33"/>
      <c r="H109" s="5"/>
      <c r="I109" s="5"/>
      <c r="J109" s="7">
        <f t="shared" si="3"/>
        <v>0</v>
      </c>
    </row>
    <row r="110" spans="1:12" x14ac:dyDescent="0.3">
      <c r="A110" s="68" t="s">
        <v>64</v>
      </c>
      <c r="B110" s="32"/>
      <c r="C110" s="10"/>
      <c r="D110" s="32">
        <v>381.49</v>
      </c>
      <c r="E110" s="32">
        <v>387.23</v>
      </c>
      <c r="F110" s="5">
        <f t="shared" si="4"/>
        <v>5.7400000000000091</v>
      </c>
      <c r="G110" s="33"/>
      <c r="H110" s="5"/>
      <c r="I110" s="5"/>
      <c r="J110" s="7">
        <f t="shared" si="3"/>
        <v>22.436681724846036</v>
      </c>
    </row>
    <row r="111" spans="1:12" x14ac:dyDescent="0.3">
      <c r="A111" s="68" t="s">
        <v>65</v>
      </c>
      <c r="B111" s="32"/>
      <c r="C111" s="10"/>
      <c r="D111" s="32">
        <v>795.95</v>
      </c>
      <c r="E111" s="32">
        <v>815.7</v>
      </c>
      <c r="F111" s="5">
        <f t="shared" si="4"/>
        <v>19.75</v>
      </c>
      <c r="G111" s="33"/>
      <c r="H111" s="5"/>
      <c r="I111" s="5"/>
      <c r="J111" s="7">
        <f t="shared" si="3"/>
        <v>77.199383983572901</v>
      </c>
      <c r="L111">
        <v>79</v>
      </c>
    </row>
    <row r="112" spans="1:12" x14ac:dyDescent="0.3">
      <c r="A112" s="68" t="s">
        <v>66</v>
      </c>
      <c r="B112" s="32"/>
      <c r="C112" s="10"/>
      <c r="D112" s="32">
        <v>422.09</v>
      </c>
      <c r="E112" s="32">
        <v>432.1</v>
      </c>
      <c r="F112" s="5">
        <f t="shared" si="4"/>
        <v>10.010000000000048</v>
      </c>
      <c r="G112" s="33"/>
      <c r="H112" s="5"/>
      <c r="I112" s="5"/>
      <c r="J112" s="7">
        <f t="shared" si="3"/>
        <v>39.12738398357309</v>
      </c>
    </row>
    <row r="113" spans="1:10" x14ac:dyDescent="0.3">
      <c r="A113" s="68" t="s">
        <v>124</v>
      </c>
      <c r="B113" s="32"/>
      <c r="C113" s="10"/>
      <c r="D113" s="32">
        <v>158.19999999999999</v>
      </c>
      <c r="E113" s="32">
        <v>159.79</v>
      </c>
      <c r="F113" s="5">
        <f t="shared" si="4"/>
        <v>1.5900000000000034</v>
      </c>
      <c r="G113" s="33"/>
      <c r="H113" s="5"/>
      <c r="I113" s="5"/>
      <c r="J113" s="7">
        <f t="shared" si="3"/>
        <v>6.2150390143737306</v>
      </c>
    </row>
    <row r="114" spans="1:10" x14ac:dyDescent="0.3">
      <c r="A114" s="68" t="s">
        <v>67</v>
      </c>
      <c r="B114" s="32"/>
      <c r="C114" s="10"/>
      <c r="D114" s="32">
        <v>366.05</v>
      </c>
      <c r="E114" s="32">
        <v>372.1</v>
      </c>
      <c r="F114" s="5">
        <f t="shared" si="4"/>
        <v>6.0500000000000114</v>
      </c>
      <c r="G114" s="33"/>
      <c r="H114" s="5"/>
      <c r="I114" s="5"/>
      <c r="J114" s="7">
        <f t="shared" si="3"/>
        <v>23.648418891170479</v>
      </c>
    </row>
    <row r="115" spans="1:10" x14ac:dyDescent="0.3">
      <c r="A115" s="51" t="s">
        <v>68</v>
      </c>
      <c r="B115" s="32"/>
      <c r="C115" s="51"/>
      <c r="D115" s="9">
        <v>635.26</v>
      </c>
      <c r="E115" s="9">
        <v>643.20000000000005</v>
      </c>
      <c r="F115" s="5">
        <f t="shared" si="4"/>
        <v>7.9400000000000546</v>
      </c>
      <c r="G115" s="33"/>
      <c r="H115" s="5"/>
      <c r="I115" s="5"/>
      <c r="J115" s="7">
        <f t="shared" si="3"/>
        <v>31.036106776180915</v>
      </c>
    </row>
    <row r="116" spans="1:10" x14ac:dyDescent="0.3">
      <c r="A116" s="68" t="s">
        <v>125</v>
      </c>
      <c r="B116" s="32"/>
      <c r="C116" s="10"/>
      <c r="D116" s="32">
        <v>709.31</v>
      </c>
      <c r="E116" s="32">
        <v>718.47</v>
      </c>
      <c r="F116" s="5">
        <f t="shared" si="4"/>
        <v>9.1600000000000819</v>
      </c>
      <c r="G116" s="33"/>
      <c r="H116" s="5"/>
      <c r="I116" s="5"/>
      <c r="J116" s="7">
        <f t="shared" si="3"/>
        <v>35.804878850102995</v>
      </c>
    </row>
    <row r="117" spans="1:10" x14ac:dyDescent="0.3">
      <c r="A117" s="68" t="s">
        <v>126</v>
      </c>
      <c r="B117" s="9"/>
      <c r="C117" s="10"/>
      <c r="D117" s="32">
        <v>445.77</v>
      </c>
      <c r="E117" s="32">
        <v>460.64</v>
      </c>
      <c r="F117" s="5">
        <f t="shared" si="4"/>
        <v>14.870000000000005</v>
      </c>
      <c r="G117" s="33"/>
      <c r="H117" s="5"/>
      <c r="I117" s="5"/>
      <c r="J117" s="7">
        <f t="shared" si="3"/>
        <v>58.124295687885038</v>
      </c>
    </row>
    <row r="118" spans="1:10" x14ac:dyDescent="0.3">
      <c r="A118" s="68" t="s">
        <v>69</v>
      </c>
      <c r="B118" s="32"/>
      <c r="C118" s="10"/>
      <c r="D118" s="32">
        <v>266.05</v>
      </c>
      <c r="E118" s="32">
        <v>267.79000000000002</v>
      </c>
      <c r="F118" s="5">
        <f t="shared" si="4"/>
        <v>1.7400000000000091</v>
      </c>
      <c r="G118" s="33"/>
      <c r="H118" s="5"/>
      <c r="I118" s="5"/>
      <c r="J118" s="7">
        <f t="shared" si="3"/>
        <v>6.8013634496920279</v>
      </c>
    </row>
    <row r="119" spans="1:10" x14ac:dyDescent="0.3">
      <c r="A119" s="68" t="s">
        <v>127</v>
      </c>
      <c r="B119" s="32"/>
      <c r="C119" s="10"/>
      <c r="D119" s="32">
        <v>648.32000000000005</v>
      </c>
      <c r="E119" s="32">
        <v>652.37</v>
      </c>
      <c r="F119" s="5">
        <f t="shared" si="4"/>
        <v>4.0499999999999545</v>
      </c>
      <c r="G119" s="33"/>
      <c r="H119" s="5"/>
      <c r="I119" s="5"/>
      <c r="J119" s="7">
        <f t="shared" si="3"/>
        <v>15.830759753593254</v>
      </c>
    </row>
    <row r="120" spans="1:10" x14ac:dyDescent="0.3">
      <c r="A120" s="68" t="s">
        <v>128</v>
      </c>
      <c r="B120" s="32"/>
      <c r="C120" s="10"/>
      <c r="D120" s="32">
        <v>672.72</v>
      </c>
      <c r="E120" s="32">
        <v>680.25</v>
      </c>
      <c r="F120" s="5">
        <f t="shared" si="4"/>
        <v>7.5299999999999727</v>
      </c>
      <c r="G120" s="33"/>
      <c r="H120" s="5"/>
      <c r="I120" s="5"/>
      <c r="J120" s="7">
        <f t="shared" si="3"/>
        <v>29.433486652977308</v>
      </c>
    </row>
    <row r="121" spans="1:10" x14ac:dyDescent="0.3">
      <c r="A121" s="68" t="s">
        <v>129</v>
      </c>
      <c r="B121" s="32"/>
      <c r="C121" s="10"/>
      <c r="D121" s="32">
        <v>406.12</v>
      </c>
      <c r="E121" s="32">
        <v>411.14</v>
      </c>
      <c r="F121" s="5">
        <f t="shared" si="4"/>
        <v>5.0199999999999818</v>
      </c>
      <c r="G121" s="33"/>
      <c r="H121" s="5"/>
      <c r="I121" s="5"/>
      <c r="J121" s="7">
        <f t="shared" si="3"/>
        <v>19.622324435318205</v>
      </c>
    </row>
    <row r="122" spans="1:10" x14ac:dyDescent="0.3">
      <c r="A122" s="68" t="s">
        <v>70</v>
      </c>
      <c r="B122" s="32"/>
      <c r="C122" s="10"/>
      <c r="D122" s="32">
        <v>182.97</v>
      </c>
      <c r="E122" s="32">
        <v>185.33</v>
      </c>
      <c r="F122" s="5">
        <f t="shared" si="4"/>
        <v>2.3600000000000136</v>
      </c>
      <c r="G122" s="33"/>
      <c r="H122" s="5"/>
      <c r="I122" s="5"/>
      <c r="J122" s="7">
        <f t="shared" si="3"/>
        <v>9.2248377823409164</v>
      </c>
    </row>
    <row r="123" spans="1:10" x14ac:dyDescent="0.3">
      <c r="A123" s="68" t="s">
        <v>71</v>
      </c>
      <c r="B123" s="32"/>
      <c r="C123" s="10"/>
      <c r="D123" s="32">
        <v>431.9</v>
      </c>
      <c r="E123" s="32">
        <v>431.9</v>
      </c>
      <c r="F123" s="5">
        <f t="shared" si="4"/>
        <v>0</v>
      </c>
      <c r="G123" s="33"/>
      <c r="H123" s="5"/>
      <c r="I123" s="5"/>
      <c r="J123" s="7">
        <f t="shared" si="3"/>
        <v>0</v>
      </c>
    </row>
    <row r="124" spans="1:10" x14ac:dyDescent="0.3">
      <c r="A124" s="68" t="s">
        <v>130</v>
      </c>
      <c r="B124" s="32"/>
      <c r="C124" s="10"/>
      <c r="D124" s="32">
        <v>284.44</v>
      </c>
      <c r="E124" s="32">
        <v>286.39999999999998</v>
      </c>
      <c r="F124" s="5">
        <f t="shared" si="4"/>
        <v>1.9599999999999795</v>
      </c>
      <c r="G124" s="33"/>
      <c r="H124" s="5"/>
      <c r="I124" s="5"/>
      <c r="J124" s="7">
        <f t="shared" si="3"/>
        <v>7.6613059548253828</v>
      </c>
    </row>
    <row r="125" spans="1:10" x14ac:dyDescent="0.3">
      <c r="A125" s="68" t="s">
        <v>131</v>
      </c>
      <c r="B125" s="32"/>
      <c r="C125" s="10"/>
      <c r="D125" s="32">
        <v>207.52</v>
      </c>
      <c r="E125" s="32">
        <v>210.43</v>
      </c>
      <c r="F125" s="5">
        <f t="shared" si="4"/>
        <v>2.9099999999999966</v>
      </c>
      <c r="G125" s="33"/>
      <c r="H125" s="5"/>
      <c r="I125" s="5"/>
      <c r="J125" s="7">
        <f t="shared" si="3"/>
        <v>11.374694045174525</v>
      </c>
    </row>
    <row r="126" spans="1:10" x14ac:dyDescent="0.3">
      <c r="A126" s="68" t="s">
        <v>72</v>
      </c>
      <c r="B126" s="32"/>
      <c r="C126" s="10"/>
      <c r="D126" s="32">
        <v>264.10000000000002</v>
      </c>
      <c r="E126" s="32">
        <v>269.98</v>
      </c>
      <c r="F126" s="5">
        <f t="shared" si="4"/>
        <v>5.8799999999999955</v>
      </c>
      <c r="G126" s="33"/>
      <c r="H126" s="5"/>
      <c r="I126" s="5"/>
      <c r="J126" s="7">
        <f t="shared" si="3"/>
        <v>22.983917864476371</v>
      </c>
    </row>
    <row r="127" spans="1:10" x14ac:dyDescent="0.3">
      <c r="A127" s="68" t="s">
        <v>73</v>
      </c>
      <c r="B127" s="32"/>
      <c r="C127" s="10"/>
      <c r="D127" s="32">
        <v>909.69</v>
      </c>
      <c r="E127" s="32">
        <v>920.91</v>
      </c>
      <c r="F127" s="5">
        <f t="shared" si="4"/>
        <v>11.219999999999914</v>
      </c>
      <c r="G127" s="33"/>
      <c r="H127" s="5"/>
      <c r="I127" s="5"/>
      <c r="J127" s="7">
        <f t="shared" si="3"/>
        <v>43.857067761806647</v>
      </c>
    </row>
    <row r="128" spans="1:10" x14ac:dyDescent="0.3">
      <c r="A128" s="68" t="s">
        <v>74</v>
      </c>
      <c r="B128" s="32"/>
      <c r="C128" s="10"/>
      <c r="D128" s="32">
        <v>534.42999999999995</v>
      </c>
      <c r="E128" s="32">
        <v>541.48</v>
      </c>
      <c r="F128" s="5">
        <f t="shared" si="4"/>
        <v>7.0500000000000682</v>
      </c>
      <c r="G128" s="33"/>
      <c r="H128" s="5"/>
      <c r="I128" s="5"/>
      <c r="J128" s="7">
        <f t="shared" si="3"/>
        <v>27.557248459959201</v>
      </c>
    </row>
    <row r="129" spans="1:10" x14ac:dyDescent="0.3">
      <c r="A129" s="68" t="s">
        <v>132</v>
      </c>
      <c r="B129" s="32"/>
      <c r="C129" s="10"/>
      <c r="D129" s="32">
        <v>209.65</v>
      </c>
      <c r="E129" s="32">
        <v>212.07</v>
      </c>
      <c r="F129" s="5">
        <f t="shared" si="4"/>
        <v>2.4199999999999875</v>
      </c>
      <c r="G129" s="33"/>
      <c r="H129" s="5"/>
      <c r="I129" s="5"/>
      <c r="J129" s="7">
        <f t="shared" si="3"/>
        <v>9.4593675564681252</v>
      </c>
    </row>
    <row r="130" spans="1:10" x14ac:dyDescent="0.3">
      <c r="A130" s="68" t="s">
        <v>133</v>
      </c>
      <c r="B130" s="32"/>
      <c r="C130" s="10"/>
      <c r="D130" s="32">
        <v>251.55</v>
      </c>
      <c r="E130" s="32">
        <v>254.6</v>
      </c>
      <c r="F130" s="5">
        <f t="shared" si="4"/>
        <v>3.0499999999999829</v>
      </c>
      <c r="G130" s="33"/>
      <c r="H130" s="5"/>
      <c r="I130" s="5"/>
      <c r="J130" s="7">
        <f t="shared" si="3"/>
        <v>11.921930184804863</v>
      </c>
    </row>
    <row r="131" spans="1:10" x14ac:dyDescent="0.3">
      <c r="A131" s="68" t="s">
        <v>75</v>
      </c>
      <c r="B131" s="32"/>
      <c r="C131" s="10"/>
      <c r="D131" s="32">
        <v>372.65</v>
      </c>
      <c r="E131" s="32">
        <v>377.49</v>
      </c>
      <c r="F131" s="5">
        <f t="shared" si="4"/>
        <v>4.8400000000000318</v>
      </c>
      <c r="G131" s="33"/>
      <c r="H131" s="5"/>
      <c r="I131" s="5"/>
      <c r="J131" s="7">
        <f t="shared" si="3"/>
        <v>18.918735112936471</v>
      </c>
    </row>
    <row r="132" spans="1:10" x14ac:dyDescent="0.3">
      <c r="A132" s="68" t="s">
        <v>134</v>
      </c>
      <c r="B132" s="32"/>
      <c r="C132" s="10"/>
      <c r="D132" s="32">
        <v>500.79</v>
      </c>
      <c r="E132" s="32">
        <v>505.69</v>
      </c>
      <c r="F132" s="5">
        <f t="shared" si="4"/>
        <v>4.8999999999999773</v>
      </c>
      <c r="G132" s="33"/>
      <c r="H132" s="5"/>
      <c r="I132" s="5"/>
      <c r="J132" s="7">
        <f t="shared" si="3"/>
        <v>19.153264887063568</v>
      </c>
    </row>
    <row r="133" spans="1:10" x14ac:dyDescent="0.3">
      <c r="A133" s="68" t="s">
        <v>135</v>
      </c>
      <c r="B133" s="32"/>
      <c r="C133" s="10"/>
      <c r="D133" s="32">
        <v>350.21</v>
      </c>
      <c r="E133" s="32">
        <v>352.97</v>
      </c>
      <c r="F133" s="5">
        <f t="shared" si="4"/>
        <v>2.7600000000000477</v>
      </c>
      <c r="G133" s="33"/>
      <c r="H133" s="5"/>
      <c r="I133" s="5"/>
      <c r="J133" s="7">
        <f t="shared" si="3"/>
        <v>10.788369609856451</v>
      </c>
    </row>
    <row r="134" spans="1:10" x14ac:dyDescent="0.3">
      <c r="A134" s="68" t="s">
        <v>76</v>
      </c>
      <c r="B134" s="32"/>
      <c r="C134" s="10"/>
      <c r="D134" s="32">
        <v>125.34</v>
      </c>
      <c r="E134" s="32">
        <v>129.06</v>
      </c>
      <c r="F134" s="5">
        <f t="shared" si="4"/>
        <v>3.7199999999999989</v>
      </c>
      <c r="G134" s="33"/>
      <c r="H134" s="5"/>
      <c r="I134" s="5"/>
      <c r="J134" s="7">
        <f t="shared" si="3"/>
        <v>14.540845995893221</v>
      </c>
    </row>
    <row r="135" spans="1:10" x14ac:dyDescent="0.3">
      <c r="A135" s="68" t="s">
        <v>136</v>
      </c>
      <c r="B135" s="32"/>
      <c r="C135" s="10"/>
      <c r="D135" s="32">
        <v>793.79</v>
      </c>
      <c r="E135" s="32">
        <v>803.38</v>
      </c>
      <c r="F135" s="5">
        <f t="shared" si="4"/>
        <v>9.5900000000000318</v>
      </c>
      <c r="G135" s="33"/>
      <c r="H135" s="5"/>
      <c r="I135" s="5"/>
      <c r="J135" s="7">
        <f t="shared" si="3"/>
        <v>37.485675564681856</v>
      </c>
    </row>
    <row r="136" spans="1:10" x14ac:dyDescent="0.3">
      <c r="A136" s="68" t="s">
        <v>137</v>
      </c>
      <c r="B136" s="32"/>
      <c r="C136" s="10"/>
      <c r="D136" s="32">
        <v>244.16</v>
      </c>
      <c r="E136" s="32">
        <v>244.53</v>
      </c>
      <c r="F136" s="5">
        <f t="shared" si="4"/>
        <v>0.37000000000000455</v>
      </c>
      <c r="G136" s="33"/>
      <c r="H136" s="5"/>
      <c r="I136" s="5"/>
      <c r="J136" s="7">
        <f t="shared" si="3"/>
        <v>1.4462669404517634</v>
      </c>
    </row>
    <row r="137" spans="1:10" x14ac:dyDescent="0.3">
      <c r="A137" s="68" t="s">
        <v>77</v>
      </c>
      <c r="B137" s="32"/>
      <c r="C137" s="10"/>
      <c r="D137" s="32">
        <v>433.76</v>
      </c>
      <c r="E137" s="32">
        <v>434.66</v>
      </c>
      <c r="F137" s="5">
        <f t="shared" si="4"/>
        <v>0.90000000000003411</v>
      </c>
      <c r="G137" s="33"/>
      <c r="H137" s="5"/>
      <c r="I137" s="5"/>
      <c r="J137" s="7">
        <f t="shared" si="3"/>
        <v>3.5179466119097849</v>
      </c>
    </row>
    <row r="138" spans="1:10" x14ac:dyDescent="0.3">
      <c r="A138" s="68" t="s">
        <v>138</v>
      </c>
      <c r="B138" s="32"/>
      <c r="C138" s="10"/>
      <c r="D138" s="32">
        <v>627.26</v>
      </c>
      <c r="E138" s="32">
        <v>633.28</v>
      </c>
      <c r="F138" s="5">
        <f t="shared" si="4"/>
        <v>6.0199999999999818</v>
      </c>
      <c r="G138" s="33"/>
      <c r="H138" s="5"/>
      <c r="I138" s="5"/>
      <c r="J138" s="7">
        <f t="shared" si="3"/>
        <v>23.531154004106707</v>
      </c>
    </row>
    <row r="139" spans="1:10" x14ac:dyDescent="0.3">
      <c r="A139" s="68" t="s">
        <v>78</v>
      </c>
      <c r="B139" s="32"/>
      <c r="C139" s="10"/>
      <c r="D139" s="32">
        <v>860.8</v>
      </c>
      <c r="E139" s="32">
        <v>868.37</v>
      </c>
      <c r="F139" s="5">
        <f t="shared" si="4"/>
        <v>7.57000000000005</v>
      </c>
      <c r="G139" s="33"/>
      <c r="H139" s="5"/>
      <c r="I139" s="5"/>
      <c r="J139" s="7">
        <f t="shared" si="3"/>
        <v>29.589839835729151</v>
      </c>
    </row>
    <row r="140" spans="1:10" x14ac:dyDescent="0.3">
      <c r="A140" s="68" t="s">
        <v>79</v>
      </c>
      <c r="B140" s="32"/>
      <c r="C140" s="10"/>
      <c r="D140" s="32">
        <v>338.46</v>
      </c>
      <c r="E140" s="32">
        <v>340.49</v>
      </c>
      <c r="F140" s="5">
        <f t="shared" si="4"/>
        <v>2.0300000000000296</v>
      </c>
      <c r="G140" s="33"/>
      <c r="H140" s="5"/>
      <c r="I140" s="5"/>
      <c r="J140" s="7">
        <f t="shared" si="3"/>
        <v>7.9349240246407735</v>
      </c>
    </row>
    <row r="141" spans="1:10" x14ac:dyDescent="0.3">
      <c r="A141" s="68" t="s">
        <v>80</v>
      </c>
      <c r="B141" s="32"/>
      <c r="C141" s="10"/>
      <c r="D141" s="32">
        <v>378.74</v>
      </c>
      <c r="E141" s="32">
        <v>383.48</v>
      </c>
      <c r="F141" s="5">
        <f t="shared" si="4"/>
        <v>4.7400000000000091</v>
      </c>
      <c r="G141" s="33"/>
      <c r="H141" s="5"/>
      <c r="I141" s="5"/>
      <c r="J141" s="7">
        <f t="shared" si="3"/>
        <v>18.527852156057534</v>
      </c>
    </row>
    <row r="142" spans="1:10" x14ac:dyDescent="0.3">
      <c r="A142" s="68" t="s">
        <v>81</v>
      </c>
      <c r="B142" s="32"/>
      <c r="C142" s="10"/>
      <c r="D142" s="32">
        <v>231.71</v>
      </c>
      <c r="E142" s="32">
        <v>231.71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0" x14ac:dyDescent="0.3">
      <c r="A143" s="68" t="s">
        <v>139</v>
      </c>
      <c r="B143" s="32"/>
      <c r="C143" s="10"/>
      <c r="D143" s="32">
        <v>528.49</v>
      </c>
      <c r="E143" s="32">
        <v>535.26</v>
      </c>
      <c r="F143" s="5">
        <f t="shared" si="4"/>
        <v>6.7699999999999818</v>
      </c>
      <c r="G143" s="33"/>
      <c r="H143" s="5"/>
      <c r="I143" s="5"/>
      <c r="J143" s="7">
        <f t="shared" si="3"/>
        <v>26.462776180698086</v>
      </c>
    </row>
    <row r="144" spans="1:10" x14ac:dyDescent="0.3">
      <c r="A144" s="68" t="s">
        <v>82</v>
      </c>
      <c r="B144" s="32"/>
      <c r="C144" s="10"/>
      <c r="D144" s="32">
        <v>401.02</v>
      </c>
      <c r="E144" s="32">
        <v>404.56</v>
      </c>
      <c r="F144" s="5">
        <f t="shared" si="4"/>
        <v>3.5400000000000205</v>
      </c>
      <c r="G144" s="33"/>
      <c r="H144" s="5"/>
      <c r="I144" s="5"/>
      <c r="J144" s="7">
        <f t="shared" si="3"/>
        <v>13.837256673511375</v>
      </c>
    </row>
    <row r="145" spans="1:12" x14ac:dyDescent="0.3">
      <c r="A145" s="68" t="s">
        <v>140</v>
      </c>
      <c r="B145" s="32"/>
      <c r="C145" s="10"/>
      <c r="D145" s="32">
        <v>223.98</v>
      </c>
      <c r="E145" s="32">
        <v>225.57</v>
      </c>
      <c r="F145" s="5">
        <f t="shared" si="4"/>
        <v>1.5900000000000034</v>
      </c>
      <c r="G145" s="33"/>
      <c r="H145" s="5"/>
      <c r="I145" s="5"/>
      <c r="J145" s="7">
        <f t="shared" si="3"/>
        <v>6.2150390143737306</v>
      </c>
    </row>
    <row r="146" spans="1:12" x14ac:dyDescent="0.3">
      <c r="A146" s="68" t="s">
        <v>141</v>
      </c>
      <c r="B146" s="32"/>
      <c r="C146" s="10"/>
      <c r="D146" s="32">
        <v>236.73</v>
      </c>
      <c r="E146" s="32">
        <v>238.27</v>
      </c>
      <c r="F146" s="5">
        <f t="shared" si="4"/>
        <v>1.5400000000000205</v>
      </c>
      <c r="G146" s="33"/>
      <c r="H146" s="5"/>
      <c r="I146" s="5"/>
      <c r="J146" s="7">
        <f t="shared" si="3"/>
        <v>6.0195975359343725</v>
      </c>
    </row>
    <row r="147" spans="1:12" x14ac:dyDescent="0.3">
      <c r="A147" s="68" t="s">
        <v>142</v>
      </c>
      <c r="B147" s="32"/>
      <c r="C147" s="10"/>
      <c r="D147" s="32">
        <v>881.76</v>
      </c>
      <c r="E147" s="32">
        <v>884.08</v>
      </c>
      <c r="F147" s="5">
        <f t="shared" si="4"/>
        <v>2.32000000000005</v>
      </c>
      <c r="G147" s="33"/>
      <c r="H147" s="5"/>
      <c r="I147" s="5"/>
      <c r="J147" s="7">
        <f t="shared" si="3"/>
        <v>9.0684845995895191</v>
      </c>
    </row>
    <row r="148" spans="1:12" x14ac:dyDescent="0.3">
      <c r="A148" s="68" t="s">
        <v>143</v>
      </c>
      <c r="B148" s="32"/>
      <c r="C148" s="10"/>
      <c r="D148" s="32">
        <v>395.61</v>
      </c>
      <c r="E148" s="32">
        <v>400.04</v>
      </c>
      <c r="F148" s="5">
        <f t="shared" si="4"/>
        <v>4.4300000000000068</v>
      </c>
      <c r="G148" s="33"/>
      <c r="H148" s="5"/>
      <c r="I148" s="5"/>
      <c r="J148" s="7">
        <f t="shared" ref="J148:J152" si="5">+F148*H$5</f>
        <v>17.316114989733087</v>
      </c>
    </row>
    <row r="149" spans="1:12" x14ac:dyDescent="0.3">
      <c r="A149" s="68" t="s">
        <v>83</v>
      </c>
      <c r="B149" s="32"/>
      <c r="C149" s="10"/>
      <c r="D149" s="32">
        <v>340.1</v>
      </c>
      <c r="E149" s="32">
        <v>342.24</v>
      </c>
      <c r="F149" s="5">
        <f t="shared" si="4"/>
        <v>2.1399999999999864</v>
      </c>
      <c r="G149" s="33"/>
      <c r="H149" s="5"/>
      <c r="I149" s="5"/>
      <c r="J149" s="7">
        <f t="shared" si="5"/>
        <v>8.3648952772073404</v>
      </c>
    </row>
    <row r="150" spans="1:12" x14ac:dyDescent="0.3">
      <c r="A150" s="68" t="s">
        <v>144</v>
      </c>
      <c r="B150" s="32"/>
      <c r="C150" s="10"/>
      <c r="D150" s="32">
        <v>1964.57</v>
      </c>
      <c r="E150" s="32">
        <v>1994.16</v>
      </c>
      <c r="F150" s="5">
        <f t="shared" si="4"/>
        <v>29.590000000000146</v>
      </c>
      <c r="G150" s="33"/>
      <c r="H150" s="5"/>
      <c r="I150" s="5"/>
      <c r="J150" s="7">
        <f t="shared" si="5"/>
        <v>115.66226694045233</v>
      </c>
      <c r="L150">
        <v>122</v>
      </c>
    </row>
    <row r="151" spans="1:12" x14ac:dyDescent="0.3">
      <c r="A151" s="68" t="s">
        <v>145</v>
      </c>
      <c r="B151" s="32"/>
      <c r="C151" s="10"/>
      <c r="D151" s="32">
        <v>983.84</v>
      </c>
      <c r="E151" s="32">
        <v>996.85</v>
      </c>
      <c r="F151" s="5">
        <f t="shared" si="4"/>
        <v>13.009999999999991</v>
      </c>
      <c r="G151" s="33"/>
      <c r="H151" s="5"/>
      <c r="I151" s="5"/>
      <c r="J151" s="7">
        <f t="shared" si="5"/>
        <v>50.85387268993837</v>
      </c>
      <c r="L151">
        <v>58</v>
      </c>
    </row>
    <row r="152" spans="1:12" x14ac:dyDescent="0.3">
      <c r="A152" s="158" t="s">
        <v>331</v>
      </c>
      <c r="B152" s="159"/>
      <c r="C152" s="10"/>
      <c r="D152" s="32">
        <v>144.04</v>
      </c>
      <c r="E152" s="32">
        <v>155.08000000000001</v>
      </c>
      <c r="F152" s="5">
        <f t="shared" si="4"/>
        <v>11.04000000000002</v>
      </c>
      <c r="G152" s="33"/>
      <c r="H152" s="5"/>
      <c r="I152" s="5"/>
      <c r="J152" s="7">
        <f t="shared" si="5"/>
        <v>43.153478439425136</v>
      </c>
      <c r="L152">
        <v>46</v>
      </c>
    </row>
    <row r="153" spans="1:12" x14ac:dyDescent="0.3">
      <c r="A153" s="17"/>
      <c r="B153" s="139" t="s">
        <v>5</v>
      </c>
      <c r="C153" s="36"/>
      <c r="D153" s="32"/>
      <c r="E153" s="32"/>
      <c r="F153" s="144"/>
      <c r="G153" s="70"/>
      <c r="H153" s="70"/>
      <c r="I153" s="70"/>
      <c r="J153" s="7">
        <f>SUM(J14:J152)</f>
        <v>2411.5748970656455</v>
      </c>
      <c r="K153" s="56">
        <f>SUM(J83:J151)</f>
        <v>1723.2075154004126</v>
      </c>
      <c r="L153">
        <v>1916</v>
      </c>
    </row>
    <row r="154" spans="1:12" x14ac:dyDescent="0.3">
      <c r="A154" s="71"/>
      <c r="B154" s="136"/>
      <c r="D154" s="136"/>
      <c r="E154" s="136"/>
      <c r="F154" s="58"/>
      <c r="G154" s="72"/>
      <c r="H154" s="72"/>
      <c r="I154" s="72"/>
      <c r="J154" s="91">
        <f>SUM(J14:J151)</f>
        <v>2368.4214186262202</v>
      </c>
      <c r="K154" s="91">
        <f>SUM(K14:K153)</f>
        <v>2368.4214186262197</v>
      </c>
      <c r="L154">
        <v>2378</v>
      </c>
    </row>
    <row r="155" spans="1:12" x14ac:dyDescent="0.3">
      <c r="A155" s="73"/>
      <c r="B155" s="74"/>
      <c r="C155" s="74"/>
      <c r="D155" s="74"/>
      <c r="E155" s="74"/>
      <c r="F155" s="74"/>
      <c r="G155" s="74"/>
      <c r="H155" s="74"/>
      <c r="I155" s="74"/>
      <c r="J155" s="74"/>
    </row>
    <row r="156" spans="1:12" x14ac:dyDescent="0.3">
      <c r="A156" s="73" t="s">
        <v>7</v>
      </c>
    </row>
    <row r="157" spans="1:12" x14ac:dyDescent="0.3">
      <c r="A157" s="73" t="s">
        <v>84</v>
      </c>
      <c r="G157" s="74" t="s">
        <v>357</v>
      </c>
    </row>
  </sheetData>
  <mergeCells count="22">
    <mergeCell ref="F7:G7"/>
    <mergeCell ref="B13:C13"/>
    <mergeCell ref="G14:G20"/>
    <mergeCell ref="B18:C18"/>
    <mergeCell ref="D18:D21"/>
    <mergeCell ref="E18:E21"/>
    <mergeCell ref="F18:F21"/>
    <mergeCell ref="B19:C19"/>
    <mergeCell ref="B20:C20"/>
    <mergeCell ref="B21:C21"/>
    <mergeCell ref="I27:I31"/>
    <mergeCell ref="B22:C22"/>
    <mergeCell ref="B23:C23"/>
    <mergeCell ref="B24:C24"/>
    <mergeCell ref="B25:C25"/>
    <mergeCell ref="B26:C26"/>
    <mergeCell ref="B27:C31"/>
    <mergeCell ref="D27:D31"/>
    <mergeCell ref="E27:E31"/>
    <mergeCell ref="F27:F31"/>
    <mergeCell ref="G27:G31"/>
    <mergeCell ref="H27:H31"/>
  </mergeCells>
  <pageMargins left="0.27559055118110237" right="0.31496062992125984" top="0.51181102362204722" bottom="0.74803149606299213" header="0.31496062992125984" footer="0.31496062992125984"/>
  <pageSetup paperSize="9" scale="80" orientation="portrait" horizontalDpi="0" verticalDpi="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7"/>
  <sheetViews>
    <sheetView workbookViewId="0">
      <selection sqref="A1:M160"/>
    </sheetView>
  </sheetViews>
  <sheetFormatPr baseColWidth="10" defaultRowHeight="14.4" x14ac:dyDescent="0.3"/>
  <cols>
    <col min="2" max="2" width="26.88671875" customWidth="1"/>
    <col min="3" max="3" width="7" customWidth="1"/>
    <col min="5" max="5" width="13.44140625" customWidth="1"/>
    <col min="10" max="10" width="12.33203125" customWidth="1"/>
  </cols>
  <sheetData>
    <row r="1" spans="1:12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2" x14ac:dyDescent="0.3">
      <c r="D2" s="122" t="s">
        <v>191</v>
      </c>
      <c r="E2" s="151" t="s">
        <v>219</v>
      </c>
      <c r="F2" s="10">
        <v>885.9</v>
      </c>
      <c r="G2" s="10">
        <v>50</v>
      </c>
      <c r="H2" s="10">
        <f>+F2/G2</f>
        <v>17.718</v>
      </c>
    </row>
    <row r="3" spans="1:12" x14ac:dyDescent="0.3">
      <c r="D3" s="122" t="s">
        <v>192</v>
      </c>
      <c r="E3" s="122">
        <v>16498</v>
      </c>
      <c r="F3" s="155">
        <v>31</v>
      </c>
      <c r="G3" s="10">
        <v>14</v>
      </c>
      <c r="H3" s="10"/>
    </row>
    <row r="4" spans="1:12" x14ac:dyDescent="0.3">
      <c r="A4" s="15" t="s">
        <v>0</v>
      </c>
      <c r="B4" s="15"/>
      <c r="C4" s="15"/>
      <c r="D4" s="122" t="s">
        <v>192</v>
      </c>
      <c r="E4" s="122" t="s">
        <v>322</v>
      </c>
      <c r="F4" s="10">
        <v>1915.4</v>
      </c>
      <c r="G4" s="10">
        <v>479</v>
      </c>
      <c r="H4" s="10"/>
      <c r="J4" t="s">
        <v>267</v>
      </c>
    </row>
    <row r="5" spans="1:12" x14ac:dyDescent="0.3">
      <c r="A5" s="15" t="s">
        <v>146</v>
      </c>
      <c r="C5" s="15"/>
      <c r="D5" s="122"/>
      <c r="E5" s="151" t="s">
        <v>220</v>
      </c>
      <c r="F5" s="122">
        <f>+F4+F3</f>
        <v>1946.4</v>
      </c>
      <c r="G5" s="122">
        <f>+G4+G3</f>
        <v>493</v>
      </c>
      <c r="H5" s="10">
        <f>+F5/G5</f>
        <v>3.9480730223123732</v>
      </c>
    </row>
    <row r="6" spans="1:12" x14ac:dyDescent="0.3">
      <c r="A6" s="15" t="s">
        <v>358</v>
      </c>
      <c r="B6" s="15"/>
      <c r="C6" s="15"/>
      <c r="D6" s="15"/>
      <c r="E6" s="15"/>
      <c r="F6" s="15">
        <f>+F2+F3+F4</f>
        <v>2832.3</v>
      </c>
      <c r="G6" s="15">
        <f>+G2+G3+G4</f>
        <v>543</v>
      </c>
      <c r="J6" s="138" t="s">
        <v>189</v>
      </c>
    </row>
    <row r="7" spans="1:12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17.718</v>
      </c>
      <c r="I7" s="138" t="s">
        <v>191</v>
      </c>
      <c r="J7" s="138">
        <v>182.6</v>
      </c>
    </row>
    <row r="8" spans="1:12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3.9480730223123732</v>
      </c>
      <c r="I8" s="138" t="s">
        <v>192</v>
      </c>
      <c r="J8" s="138">
        <f>1715.6+1757.3</f>
        <v>3472.8999999999996</v>
      </c>
    </row>
    <row r="9" spans="1:12" x14ac:dyDescent="0.3">
      <c r="L9" t="s">
        <v>295</v>
      </c>
    </row>
    <row r="12" spans="1:12" ht="15" thickBot="1" x14ac:dyDescent="0.35"/>
    <row r="13" spans="1:12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4" t="s">
        <v>4</v>
      </c>
    </row>
    <row r="14" spans="1:12" ht="15.6" thickTop="1" thickBot="1" x14ac:dyDescent="0.35">
      <c r="A14" s="103" t="s">
        <v>85</v>
      </c>
      <c r="B14" s="145" t="s">
        <v>213</v>
      </c>
      <c r="C14" s="157" t="s">
        <v>212</v>
      </c>
      <c r="D14" s="97">
        <v>1.84</v>
      </c>
      <c r="E14" s="97">
        <v>1.84</v>
      </c>
      <c r="F14" s="98">
        <f>+E14-D14</f>
        <v>0</v>
      </c>
      <c r="G14" s="236">
        <f>+F18*H2</f>
        <v>70.872</v>
      </c>
      <c r="H14" s="98"/>
      <c r="I14" s="98"/>
      <c r="J14" s="99">
        <v>3</v>
      </c>
    </row>
    <row r="15" spans="1:12" ht="15.6" thickTop="1" thickBot="1" x14ac:dyDescent="0.35">
      <c r="A15" s="104" t="s">
        <v>9</v>
      </c>
      <c r="B15" s="146" t="s">
        <v>214</v>
      </c>
      <c r="C15" s="157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13</v>
      </c>
    </row>
    <row r="16" spans="1:12" ht="15.6" thickTop="1" thickBot="1" x14ac:dyDescent="0.35">
      <c r="A16" s="104" t="s">
        <v>13</v>
      </c>
      <c r="B16" s="146" t="s">
        <v>214</v>
      </c>
      <c r="C16" s="157" t="s">
        <v>212</v>
      </c>
      <c r="D16" s="100">
        <v>0.8</v>
      </c>
      <c r="E16" s="100">
        <v>0.8</v>
      </c>
      <c r="F16" s="98">
        <f>+E16-D16</f>
        <v>0</v>
      </c>
      <c r="G16" s="221"/>
      <c r="H16" s="99">
        <f>+F16*H$2</f>
        <v>0</v>
      </c>
      <c r="I16" s="101"/>
      <c r="J16" s="99">
        <v>13</v>
      </c>
    </row>
    <row r="17" spans="1:13" ht="15.6" thickTop="1" thickBot="1" x14ac:dyDescent="0.35">
      <c r="A17" s="104" t="s">
        <v>89</v>
      </c>
      <c r="B17" s="146" t="s">
        <v>215</v>
      </c>
      <c r="C17" s="157" t="s">
        <v>212</v>
      </c>
      <c r="D17" s="100">
        <v>25.18</v>
      </c>
      <c r="E17" s="100">
        <v>28.63</v>
      </c>
      <c r="F17" s="101">
        <f>+E17-D17</f>
        <v>3.4499999999999993</v>
      </c>
      <c r="G17" s="221"/>
      <c r="H17" s="99">
        <f>+F17*H$2</f>
        <v>61.127099999999984</v>
      </c>
      <c r="I17" s="101"/>
      <c r="J17" s="99">
        <v>62</v>
      </c>
      <c r="L17">
        <v>65</v>
      </c>
    </row>
    <row r="18" spans="1:13" ht="15.6" thickTop="1" thickBot="1" x14ac:dyDescent="0.35">
      <c r="A18" s="103" t="s">
        <v>86</v>
      </c>
      <c r="B18" s="209" t="s">
        <v>212</v>
      </c>
      <c r="C18" s="210"/>
      <c r="D18" s="220">
        <v>324.49</v>
      </c>
      <c r="E18" s="220">
        <v>328.49</v>
      </c>
      <c r="F18" s="220">
        <f>+E18-D18</f>
        <v>4</v>
      </c>
      <c r="G18" s="221"/>
      <c r="H18" s="102"/>
      <c r="I18" s="102"/>
      <c r="J18" s="99">
        <v>13</v>
      </c>
    </row>
    <row r="19" spans="1:13" ht="15.6" thickTop="1" thickBot="1" x14ac:dyDescent="0.35">
      <c r="A19" s="104" t="s">
        <v>11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13</v>
      </c>
    </row>
    <row r="20" spans="1:13" ht="15.6" thickTop="1" thickBot="1" x14ac:dyDescent="0.35">
      <c r="A20" s="104" t="s">
        <v>12</v>
      </c>
      <c r="B20" s="202" t="s">
        <v>212</v>
      </c>
      <c r="C20" s="203"/>
      <c r="D20" s="221"/>
      <c r="E20" s="221"/>
      <c r="F20" s="221"/>
      <c r="G20" s="221"/>
      <c r="H20" s="102"/>
      <c r="I20" s="102"/>
      <c r="J20" s="99">
        <v>6</v>
      </c>
    </row>
    <row r="21" spans="1:13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3</v>
      </c>
    </row>
    <row r="22" spans="1:13" ht="15.6" thickTop="1" thickBot="1" x14ac:dyDescent="0.35">
      <c r="A22" s="92" t="s">
        <v>87</v>
      </c>
      <c r="B22" s="204" t="s">
        <v>210</v>
      </c>
      <c r="C22" s="205"/>
      <c r="D22" s="94">
        <v>42.09</v>
      </c>
      <c r="E22" s="94">
        <v>42.82</v>
      </c>
      <c r="F22" s="98">
        <f t="shared" ref="F22:F27" si="0">+E22-D22</f>
        <v>0.72999999999999687</v>
      </c>
      <c r="G22" s="95">
        <f>+F22*H2</f>
        <v>12.934139999999944</v>
      </c>
      <c r="H22" s="95"/>
      <c r="I22" s="95"/>
      <c r="J22" s="99">
        <v>14</v>
      </c>
    </row>
    <row r="23" spans="1:13" ht="15.6" thickTop="1" thickBot="1" x14ac:dyDescent="0.35">
      <c r="A23" s="92" t="s">
        <v>88</v>
      </c>
      <c r="B23" s="206" t="s">
        <v>210</v>
      </c>
      <c r="C23" s="207"/>
      <c r="D23" s="94">
        <v>88.98</v>
      </c>
      <c r="E23" s="94">
        <v>89.51</v>
      </c>
      <c r="F23" s="98">
        <f t="shared" si="0"/>
        <v>0.53000000000000114</v>
      </c>
      <c r="G23" s="95">
        <f>+F23*H2</f>
        <v>9.390540000000021</v>
      </c>
      <c r="H23" s="95"/>
      <c r="I23" s="95"/>
      <c r="J23" s="99">
        <v>10</v>
      </c>
    </row>
    <row r="24" spans="1:13" ht="15.6" thickTop="1" thickBot="1" x14ac:dyDescent="0.35">
      <c r="A24" s="93" t="s">
        <v>10</v>
      </c>
      <c r="B24" s="206" t="s">
        <v>210</v>
      </c>
      <c r="C24" s="207"/>
      <c r="D24" s="94">
        <v>38.090000000000003</v>
      </c>
      <c r="E24" s="94">
        <v>38.96</v>
      </c>
      <c r="F24" s="98">
        <f t="shared" si="0"/>
        <v>0.86999999999999744</v>
      </c>
      <c r="G24" s="95">
        <f>+F24*H2</f>
        <v>15.414659999999955</v>
      </c>
      <c r="H24" s="95"/>
      <c r="I24" s="95"/>
      <c r="J24" s="99">
        <v>16</v>
      </c>
    </row>
    <row r="25" spans="1:13" ht="15.6" thickTop="1" thickBot="1" x14ac:dyDescent="0.35">
      <c r="A25" s="93" t="s">
        <v>149</v>
      </c>
      <c r="B25" s="206" t="s">
        <v>210</v>
      </c>
      <c r="C25" s="207"/>
      <c r="D25" s="94">
        <v>198.29</v>
      </c>
      <c r="E25" s="94">
        <v>203.84</v>
      </c>
      <c r="F25" s="98">
        <f t="shared" si="0"/>
        <v>5.5500000000000114</v>
      </c>
      <c r="G25" s="95">
        <f>+F25*H2</f>
        <v>98.334900000000204</v>
      </c>
      <c r="H25" s="95"/>
      <c r="I25" s="95"/>
      <c r="J25" s="99">
        <v>85</v>
      </c>
      <c r="L25">
        <v>76</v>
      </c>
    </row>
    <row r="26" spans="1:13" ht="15.6" thickTop="1" thickBot="1" x14ac:dyDescent="0.35">
      <c r="A26" s="93" t="s">
        <v>16</v>
      </c>
      <c r="B26" s="206" t="s">
        <v>210</v>
      </c>
      <c r="C26" s="207"/>
      <c r="D26" s="96">
        <v>70.569999999999993</v>
      </c>
      <c r="E26" s="96">
        <v>70.569999999999993</v>
      </c>
      <c r="F26" s="98">
        <f t="shared" si="0"/>
        <v>0</v>
      </c>
      <c r="G26" s="95">
        <f>+F26*H2</f>
        <v>0</v>
      </c>
      <c r="H26" s="96"/>
      <c r="I26" s="96"/>
      <c r="J26" s="99">
        <v>3</v>
      </c>
    </row>
    <row r="27" spans="1:13" ht="15.6" thickTop="1" thickBot="1" x14ac:dyDescent="0.35">
      <c r="A27" s="67" t="s">
        <v>90</v>
      </c>
      <c r="B27" s="230" t="s">
        <v>211</v>
      </c>
      <c r="C27" s="231"/>
      <c r="D27" s="227">
        <v>311.37</v>
      </c>
      <c r="E27" s="227">
        <v>313.91000000000003</v>
      </c>
      <c r="F27" s="220">
        <f t="shared" si="0"/>
        <v>2.5400000000000205</v>
      </c>
      <c r="G27" s="223">
        <f>+F27*H2</f>
        <v>45.003720000000364</v>
      </c>
      <c r="H27" s="223"/>
      <c r="I27" s="223"/>
      <c r="J27" s="99">
        <v>13</v>
      </c>
    </row>
    <row r="28" spans="1:13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13</v>
      </c>
    </row>
    <row r="29" spans="1:13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12</v>
      </c>
    </row>
    <row r="30" spans="1:13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12</v>
      </c>
    </row>
    <row r="31" spans="1:13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10</v>
      </c>
    </row>
    <row r="32" spans="1:13" ht="15.6" thickTop="1" thickBot="1" x14ac:dyDescent="0.35">
      <c r="A32" s="66" t="s">
        <v>92</v>
      </c>
      <c r="B32" s="6"/>
      <c r="C32" s="6"/>
      <c r="D32" s="6">
        <v>152.46</v>
      </c>
      <c r="E32" s="6">
        <v>156.16</v>
      </c>
      <c r="F32" s="5">
        <f>+E32-D32</f>
        <v>3.6999999999999886</v>
      </c>
      <c r="G32" s="5"/>
      <c r="H32" s="5"/>
      <c r="I32" s="5"/>
      <c r="J32" s="99">
        <f t="shared" ref="J32:J82" si="1">+F32*H$2</f>
        <v>65.556599999999804</v>
      </c>
      <c r="L32">
        <v>37</v>
      </c>
      <c r="M32">
        <v>86</v>
      </c>
    </row>
    <row r="33" spans="1:12" ht="15.6" thickTop="1" thickBot="1" x14ac:dyDescent="0.35">
      <c r="A33" s="66" t="s">
        <v>93</v>
      </c>
      <c r="B33" s="6"/>
      <c r="C33" s="6"/>
      <c r="D33" s="6">
        <v>53.86</v>
      </c>
      <c r="E33" s="6">
        <v>54.7</v>
      </c>
      <c r="F33" s="5">
        <f t="shared" ref="F33:F96" si="2">+E33-D33</f>
        <v>0.84000000000000341</v>
      </c>
      <c r="G33" s="5"/>
      <c r="H33" s="5"/>
      <c r="I33" s="5"/>
      <c r="J33" s="99">
        <f t="shared" si="1"/>
        <v>14.88312000000006</v>
      </c>
    </row>
    <row r="34" spans="1:12" ht="15.6" thickTop="1" thickBot="1" x14ac:dyDescent="0.35">
      <c r="A34" s="66" t="s">
        <v>94</v>
      </c>
      <c r="B34" s="32"/>
      <c r="C34" s="5"/>
      <c r="D34" s="32">
        <v>62.28</v>
      </c>
      <c r="E34" s="32">
        <v>62.28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2" ht="15.6" thickTop="1" thickBot="1" x14ac:dyDescent="0.35">
      <c r="A35" s="66" t="s">
        <v>95</v>
      </c>
      <c r="B35" s="32"/>
      <c r="C35" s="6"/>
      <c r="D35" s="32">
        <v>51.79</v>
      </c>
      <c r="E35" s="32">
        <v>52.59</v>
      </c>
      <c r="F35" s="5">
        <f t="shared" si="2"/>
        <v>0.80000000000000426</v>
      </c>
      <c r="G35" s="5"/>
      <c r="H35" s="5"/>
      <c r="I35" s="5"/>
      <c r="J35" s="99">
        <f t="shared" si="1"/>
        <v>14.174400000000075</v>
      </c>
    </row>
    <row r="36" spans="1:12" ht="15.6" thickTop="1" thickBot="1" x14ac:dyDescent="0.35">
      <c r="A36" s="66" t="s">
        <v>96</v>
      </c>
      <c r="B36" s="32"/>
      <c r="C36" s="6"/>
      <c r="D36" s="32">
        <v>10.81</v>
      </c>
      <c r="E36" s="32">
        <v>10.99</v>
      </c>
      <c r="F36" s="5">
        <f t="shared" si="2"/>
        <v>0.17999999999999972</v>
      </c>
      <c r="G36" s="5"/>
      <c r="H36" s="5"/>
      <c r="I36" s="5"/>
      <c r="J36" s="99">
        <f t="shared" si="1"/>
        <v>3.189239999999995</v>
      </c>
    </row>
    <row r="37" spans="1:12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2" ht="15.6" thickTop="1" thickBot="1" x14ac:dyDescent="0.35">
      <c r="A38" s="66" t="s">
        <v>98</v>
      </c>
      <c r="B38" s="32"/>
      <c r="C38" s="6"/>
      <c r="D38" s="32">
        <v>40.32</v>
      </c>
      <c r="E38" s="32">
        <v>40.909999999999997</v>
      </c>
      <c r="F38" s="5">
        <f t="shared" si="2"/>
        <v>0.58999999999999631</v>
      </c>
      <c r="G38" s="5"/>
      <c r="H38" s="5"/>
      <c r="I38" s="5"/>
      <c r="J38" s="99">
        <f t="shared" si="1"/>
        <v>10.453619999999935</v>
      </c>
    </row>
    <row r="39" spans="1:12" ht="15.6" thickTop="1" thickBot="1" x14ac:dyDescent="0.35">
      <c r="A39" s="66" t="s">
        <v>99</v>
      </c>
      <c r="B39" s="32"/>
      <c r="C39" s="6"/>
      <c r="D39" s="32">
        <v>55.62</v>
      </c>
      <c r="E39" s="32">
        <v>56.18</v>
      </c>
      <c r="F39" s="5">
        <f t="shared" si="2"/>
        <v>0.56000000000000227</v>
      </c>
      <c r="G39" s="5"/>
      <c r="H39" s="5"/>
      <c r="I39" s="5"/>
      <c r="J39" s="99">
        <f t="shared" si="1"/>
        <v>9.9220800000000402</v>
      </c>
    </row>
    <row r="40" spans="1:12" ht="15.6" thickTop="1" thickBot="1" x14ac:dyDescent="0.35">
      <c r="A40" s="66" t="s">
        <v>100</v>
      </c>
      <c r="B40" s="32"/>
      <c r="C40" s="6"/>
      <c r="D40" s="32">
        <v>15.55</v>
      </c>
      <c r="E40" s="32">
        <v>15.55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2" ht="15.6" thickTop="1" thickBot="1" x14ac:dyDescent="0.35">
      <c r="A41" s="66" t="s">
        <v>101</v>
      </c>
      <c r="B41" s="32"/>
      <c r="C41" s="6"/>
      <c r="D41" s="32">
        <v>25.06</v>
      </c>
      <c r="E41" s="32">
        <v>25.64</v>
      </c>
      <c r="F41" s="5">
        <f t="shared" si="2"/>
        <v>0.58000000000000185</v>
      </c>
      <c r="G41" s="5"/>
      <c r="H41" s="5"/>
      <c r="I41" s="5"/>
      <c r="J41" s="99">
        <f t="shared" si="1"/>
        <v>10.276440000000033</v>
      </c>
      <c r="L41">
        <v>15</v>
      </c>
    </row>
    <row r="42" spans="1:12" ht="15.6" thickTop="1" thickBot="1" x14ac:dyDescent="0.35">
      <c r="A42" s="66" t="s">
        <v>102</v>
      </c>
      <c r="B42" s="32"/>
      <c r="C42" s="6"/>
      <c r="D42" s="32">
        <v>6.51</v>
      </c>
      <c r="E42" s="32">
        <v>6.73</v>
      </c>
      <c r="F42" s="5">
        <f t="shared" si="2"/>
        <v>0.22000000000000064</v>
      </c>
      <c r="G42" s="5"/>
      <c r="H42" s="5"/>
      <c r="I42" s="5"/>
      <c r="J42" s="99">
        <f t="shared" si="1"/>
        <v>3.8979600000000114</v>
      </c>
    </row>
    <row r="43" spans="1:12" ht="15.6" thickTop="1" thickBot="1" x14ac:dyDescent="0.35">
      <c r="A43" s="66" t="s">
        <v>103</v>
      </c>
      <c r="B43" s="32"/>
      <c r="C43" s="6"/>
      <c r="D43" s="32">
        <v>39.07</v>
      </c>
      <c r="E43" s="32">
        <v>39.39</v>
      </c>
      <c r="F43" s="5">
        <f t="shared" si="2"/>
        <v>0.32000000000000028</v>
      </c>
      <c r="G43" s="5"/>
      <c r="H43" s="5"/>
      <c r="I43" s="5"/>
      <c r="J43" s="99">
        <f t="shared" si="1"/>
        <v>5.6697600000000055</v>
      </c>
    </row>
    <row r="44" spans="1:12" ht="15.6" thickTop="1" thickBot="1" x14ac:dyDescent="0.35">
      <c r="A44" s="66" t="s">
        <v>104</v>
      </c>
      <c r="B44" s="32"/>
      <c r="C44" s="10"/>
      <c r="D44" s="32">
        <v>61.47</v>
      </c>
      <c r="E44" s="32">
        <v>61.47</v>
      </c>
      <c r="F44" s="5">
        <f t="shared" si="2"/>
        <v>0</v>
      </c>
      <c r="G44" s="5"/>
      <c r="H44" s="5"/>
      <c r="I44" s="5"/>
      <c r="J44" s="99">
        <f t="shared" si="1"/>
        <v>0</v>
      </c>
    </row>
    <row r="45" spans="1:12" ht="15.6" thickTop="1" thickBot="1" x14ac:dyDescent="0.35">
      <c r="A45" s="66" t="s">
        <v>105</v>
      </c>
      <c r="B45" s="32"/>
      <c r="C45" s="10"/>
      <c r="D45" s="32">
        <v>217.08</v>
      </c>
      <c r="E45" s="32">
        <v>219.17</v>
      </c>
      <c r="F45" s="5">
        <f>+E45-D45</f>
        <v>2.089999999999975</v>
      </c>
      <c r="G45" s="5"/>
      <c r="H45" s="5"/>
      <c r="I45" s="5"/>
      <c r="J45" s="99">
        <f t="shared" si="1"/>
        <v>37.030619999999558</v>
      </c>
    </row>
    <row r="46" spans="1:12" ht="15.6" thickTop="1" thickBot="1" x14ac:dyDescent="0.35">
      <c r="A46" s="66" t="s">
        <v>106</v>
      </c>
      <c r="B46" s="32"/>
      <c r="C46" s="10"/>
      <c r="D46" s="32">
        <v>107.39</v>
      </c>
      <c r="E46" s="32">
        <v>107.76</v>
      </c>
      <c r="F46" s="5">
        <f t="shared" si="2"/>
        <v>0.37000000000000455</v>
      </c>
      <c r="G46" s="5"/>
      <c r="H46" s="5"/>
      <c r="I46" s="5"/>
      <c r="J46" s="99">
        <f t="shared" si="1"/>
        <v>6.5556600000000804</v>
      </c>
    </row>
    <row r="47" spans="1:12" ht="15.6" thickTop="1" thickBot="1" x14ac:dyDescent="0.35">
      <c r="A47" s="66" t="s">
        <v>18</v>
      </c>
      <c r="B47" s="32"/>
      <c r="C47" s="10"/>
      <c r="D47" s="32">
        <v>3.24</v>
      </c>
      <c r="E47" s="32">
        <v>3.24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2" ht="15.6" thickTop="1" thickBot="1" x14ac:dyDescent="0.35">
      <c r="A48" s="66" t="s">
        <v>19</v>
      </c>
      <c r="B48" s="32"/>
      <c r="C48" s="10"/>
      <c r="D48" s="32">
        <v>101.83</v>
      </c>
      <c r="E48" s="32">
        <v>101.83</v>
      </c>
      <c r="F48" s="5">
        <f t="shared" si="2"/>
        <v>0</v>
      </c>
      <c r="G48" s="5"/>
      <c r="H48" s="5"/>
      <c r="I48" s="5"/>
      <c r="J48" s="99">
        <f t="shared" si="1"/>
        <v>0</v>
      </c>
      <c r="L48" t="s">
        <v>346</v>
      </c>
    </row>
    <row r="49" spans="1:12" ht="15.6" thickTop="1" thickBot="1" x14ac:dyDescent="0.35">
      <c r="A49" s="66" t="s">
        <v>107</v>
      </c>
      <c r="B49" s="32"/>
      <c r="C49" s="10"/>
      <c r="D49" s="32">
        <v>141.58000000000001</v>
      </c>
      <c r="E49" s="32">
        <v>143.28</v>
      </c>
      <c r="F49" s="5">
        <f t="shared" si="2"/>
        <v>1.6999999999999886</v>
      </c>
      <c r="G49" s="5"/>
      <c r="H49" s="5"/>
      <c r="I49" s="5"/>
      <c r="J49" s="99">
        <f t="shared" si="1"/>
        <v>30.120599999999797</v>
      </c>
    </row>
    <row r="50" spans="1:12" ht="15.6" thickTop="1" thickBot="1" x14ac:dyDescent="0.35">
      <c r="A50" s="66" t="s">
        <v>108</v>
      </c>
      <c r="B50" s="32"/>
      <c r="C50" s="10"/>
      <c r="D50" s="32">
        <v>22.82</v>
      </c>
      <c r="E50" s="32">
        <v>23.41</v>
      </c>
      <c r="F50" s="5">
        <f t="shared" si="2"/>
        <v>0.58999999999999986</v>
      </c>
      <c r="G50" s="5"/>
      <c r="H50" s="5"/>
      <c r="I50" s="5"/>
      <c r="J50" s="99">
        <f t="shared" si="1"/>
        <v>10.453619999999997</v>
      </c>
      <c r="L50">
        <v>7</v>
      </c>
    </row>
    <row r="51" spans="1:12" ht="15.6" thickTop="1" thickBot="1" x14ac:dyDescent="0.35">
      <c r="A51" s="66" t="s">
        <v>20</v>
      </c>
      <c r="B51" s="32"/>
      <c r="C51" s="10"/>
      <c r="D51" s="32">
        <v>91.54</v>
      </c>
      <c r="E51" s="32">
        <v>92.76</v>
      </c>
      <c r="F51" s="5">
        <f t="shared" si="2"/>
        <v>1.2199999999999989</v>
      </c>
      <c r="G51" s="5"/>
      <c r="H51" s="5"/>
      <c r="I51" s="5"/>
      <c r="J51" s="99">
        <f t="shared" si="1"/>
        <v>21.61595999999998</v>
      </c>
    </row>
    <row r="52" spans="1:12" ht="15.6" thickTop="1" thickBot="1" x14ac:dyDescent="0.35">
      <c r="A52" s="66" t="s">
        <v>21</v>
      </c>
      <c r="B52" s="32"/>
      <c r="C52" s="10"/>
      <c r="D52" s="32">
        <v>24.54</v>
      </c>
      <c r="E52" s="32">
        <v>24.77</v>
      </c>
      <c r="F52" s="5">
        <f t="shared" si="2"/>
        <v>0.23000000000000043</v>
      </c>
      <c r="G52" s="5"/>
      <c r="H52" s="5"/>
      <c r="I52" s="5"/>
      <c r="J52" s="99">
        <f t="shared" si="1"/>
        <v>4.0751400000000073</v>
      </c>
    </row>
    <row r="53" spans="1:12" ht="15.6" thickTop="1" thickBot="1" x14ac:dyDescent="0.35">
      <c r="A53" s="66" t="s">
        <v>22</v>
      </c>
      <c r="B53" s="32"/>
      <c r="C53" s="10"/>
      <c r="D53" s="32">
        <v>134.66</v>
      </c>
      <c r="E53" s="32">
        <v>134.88999999999999</v>
      </c>
      <c r="F53" s="5">
        <f t="shared" si="2"/>
        <v>0.22999999999998977</v>
      </c>
      <c r="G53" s="5"/>
      <c r="H53" s="5"/>
      <c r="I53" s="5"/>
      <c r="J53" s="99">
        <f t="shared" si="1"/>
        <v>4.075139999999819</v>
      </c>
    </row>
    <row r="54" spans="1:12" ht="15.6" thickTop="1" thickBot="1" x14ac:dyDescent="0.35">
      <c r="A54" s="66" t="s">
        <v>23</v>
      </c>
      <c r="B54" s="32"/>
      <c r="C54" s="10"/>
      <c r="D54" s="32">
        <v>33.06</v>
      </c>
      <c r="E54" s="32">
        <v>34.520000000000003</v>
      </c>
      <c r="F54" s="5">
        <f t="shared" si="2"/>
        <v>1.4600000000000009</v>
      </c>
      <c r="G54" s="5"/>
      <c r="H54" s="5"/>
      <c r="I54" s="5"/>
      <c r="J54" s="99">
        <f t="shared" si="1"/>
        <v>25.868280000000016</v>
      </c>
    </row>
    <row r="55" spans="1:12" ht="15.6" thickTop="1" thickBot="1" x14ac:dyDescent="0.35">
      <c r="A55" s="66" t="s">
        <v>24</v>
      </c>
      <c r="B55" s="32"/>
      <c r="C55" s="10"/>
      <c r="D55" s="32">
        <v>33.71</v>
      </c>
      <c r="E55" s="32">
        <v>34.369999999999997</v>
      </c>
      <c r="F55" s="5">
        <f t="shared" si="2"/>
        <v>0.65999999999999659</v>
      </c>
      <c r="G55" s="5"/>
      <c r="H55" s="5"/>
      <c r="I55" s="5"/>
      <c r="J55" s="99">
        <f t="shared" si="1"/>
        <v>11.69387999999994</v>
      </c>
    </row>
    <row r="56" spans="1:12" ht="15.6" thickTop="1" thickBot="1" x14ac:dyDescent="0.35">
      <c r="A56" s="66" t="s">
        <v>25</v>
      </c>
      <c r="B56" s="32"/>
      <c r="C56" s="10"/>
      <c r="D56" s="32">
        <v>31.61</v>
      </c>
      <c r="E56" s="32">
        <v>31.81</v>
      </c>
      <c r="F56" s="5">
        <f t="shared" si="2"/>
        <v>0.19999999999999929</v>
      </c>
      <c r="G56" s="5"/>
      <c r="H56" s="5"/>
      <c r="I56" s="5"/>
      <c r="J56" s="99">
        <f t="shared" si="1"/>
        <v>3.5435999999999872</v>
      </c>
    </row>
    <row r="57" spans="1:12" ht="15.6" thickTop="1" thickBot="1" x14ac:dyDescent="0.35">
      <c r="A57" s="66" t="s">
        <v>26</v>
      </c>
      <c r="B57" s="32"/>
      <c r="C57" s="10"/>
      <c r="D57" s="32">
        <v>60.41</v>
      </c>
      <c r="E57" s="32">
        <v>61.38</v>
      </c>
      <c r="F57" s="5">
        <f t="shared" si="2"/>
        <v>0.97000000000000597</v>
      </c>
      <c r="G57" s="5"/>
      <c r="H57" s="5"/>
      <c r="I57" s="5"/>
      <c r="J57" s="99">
        <f t="shared" si="1"/>
        <v>17.186460000000107</v>
      </c>
    </row>
    <row r="58" spans="1:12" ht="15.6" thickTop="1" thickBot="1" x14ac:dyDescent="0.35">
      <c r="A58" s="66" t="s">
        <v>27</v>
      </c>
      <c r="B58" s="32"/>
      <c r="C58" s="10"/>
      <c r="D58" s="32">
        <v>73.099999999999994</v>
      </c>
      <c r="E58" s="32">
        <v>75.06</v>
      </c>
      <c r="F58" s="5">
        <f t="shared" si="2"/>
        <v>1.960000000000008</v>
      </c>
      <c r="G58" s="5"/>
      <c r="H58" s="5"/>
      <c r="I58" s="5"/>
      <c r="J58" s="99">
        <f t="shared" si="1"/>
        <v>34.727280000000142</v>
      </c>
    </row>
    <row r="59" spans="1:12" ht="15.6" thickTop="1" thickBot="1" x14ac:dyDescent="0.35">
      <c r="A59" s="66" t="s">
        <v>109</v>
      </c>
      <c r="B59" s="32"/>
      <c r="C59" s="10"/>
      <c r="D59" s="32">
        <v>2.08</v>
      </c>
      <c r="E59" s="32">
        <v>2.12</v>
      </c>
      <c r="F59" s="5">
        <f t="shared" si="2"/>
        <v>4.0000000000000036E-2</v>
      </c>
      <c r="G59" s="5"/>
      <c r="H59" s="5"/>
      <c r="I59" s="5"/>
      <c r="J59" s="99">
        <f t="shared" si="1"/>
        <v>0.70872000000000068</v>
      </c>
    </row>
    <row r="60" spans="1:12" ht="15.6" thickTop="1" thickBot="1" x14ac:dyDescent="0.35">
      <c r="A60" s="66" t="s">
        <v>28</v>
      </c>
      <c r="B60" s="32"/>
      <c r="C60" s="10"/>
      <c r="D60" s="32">
        <v>17.02</v>
      </c>
      <c r="E60" s="32">
        <v>17.149999999999999</v>
      </c>
      <c r="F60" s="5">
        <f t="shared" si="2"/>
        <v>0.12999999999999901</v>
      </c>
      <c r="G60" s="5"/>
      <c r="H60" s="5"/>
      <c r="I60" s="5"/>
      <c r="J60" s="99">
        <f t="shared" si="1"/>
        <v>2.3033399999999822</v>
      </c>
    </row>
    <row r="61" spans="1:12" ht="15.6" thickTop="1" thickBot="1" x14ac:dyDescent="0.35">
      <c r="A61" s="66" t="s">
        <v>29</v>
      </c>
      <c r="B61" s="32"/>
      <c r="C61" s="10"/>
      <c r="D61" s="32">
        <v>56.99</v>
      </c>
      <c r="E61" s="32">
        <v>57.31</v>
      </c>
      <c r="F61" s="5">
        <f t="shared" si="2"/>
        <v>0.32000000000000028</v>
      </c>
      <c r="G61" s="5"/>
      <c r="H61" s="5"/>
      <c r="I61" s="5"/>
      <c r="J61" s="99">
        <f t="shared" si="1"/>
        <v>5.6697600000000055</v>
      </c>
    </row>
    <row r="62" spans="1:12" ht="15.6" thickTop="1" thickBot="1" x14ac:dyDescent="0.35">
      <c r="A62" s="66" t="s">
        <v>30</v>
      </c>
      <c r="B62" s="32"/>
      <c r="C62" s="10"/>
      <c r="D62" s="32">
        <v>2.3199999999999998</v>
      </c>
      <c r="E62" s="32">
        <v>2.72</v>
      </c>
      <c r="F62" s="5">
        <f t="shared" si="2"/>
        <v>0.40000000000000036</v>
      </c>
      <c r="G62" s="5"/>
      <c r="H62" s="5"/>
      <c r="I62" s="5"/>
      <c r="J62" s="99">
        <f t="shared" si="1"/>
        <v>7.0872000000000064</v>
      </c>
    </row>
    <row r="63" spans="1:12" ht="15.6" thickTop="1" thickBot="1" x14ac:dyDescent="0.35">
      <c r="A63" s="66" t="s">
        <v>31</v>
      </c>
      <c r="B63" s="32"/>
      <c r="C63" s="10"/>
      <c r="D63" s="32">
        <v>90.06</v>
      </c>
      <c r="E63" s="32">
        <v>91.13</v>
      </c>
      <c r="F63" s="5">
        <f t="shared" si="2"/>
        <v>1.0699999999999932</v>
      </c>
      <c r="G63" s="5"/>
      <c r="H63" s="5"/>
      <c r="I63" s="5"/>
      <c r="J63" s="99">
        <f t="shared" si="1"/>
        <v>18.958259999999878</v>
      </c>
    </row>
    <row r="64" spans="1:12" ht="15.6" thickTop="1" thickBot="1" x14ac:dyDescent="0.35">
      <c r="A64" s="66" t="s">
        <v>32</v>
      </c>
      <c r="B64" s="32"/>
      <c r="C64" s="10"/>
      <c r="D64" s="32">
        <v>62.61</v>
      </c>
      <c r="E64" s="32">
        <v>62.99</v>
      </c>
      <c r="F64" s="5">
        <f t="shared" si="2"/>
        <v>0.38000000000000256</v>
      </c>
      <c r="G64" s="5"/>
      <c r="H64" s="5"/>
      <c r="I64" s="5"/>
      <c r="J64" s="99">
        <f t="shared" si="1"/>
        <v>6.7328400000000457</v>
      </c>
    </row>
    <row r="65" spans="1:10" ht="15.6" thickTop="1" thickBot="1" x14ac:dyDescent="0.35">
      <c r="A65" s="66" t="s">
        <v>33</v>
      </c>
      <c r="B65" s="32"/>
      <c r="C65" s="10"/>
      <c r="D65" s="32">
        <v>41.4</v>
      </c>
      <c r="E65" s="32">
        <v>41.79</v>
      </c>
      <c r="F65" s="5">
        <f t="shared" si="2"/>
        <v>0.39000000000000057</v>
      </c>
      <c r="G65" s="5"/>
      <c r="H65" s="5"/>
      <c r="I65" s="5"/>
      <c r="J65" s="99">
        <f t="shared" si="1"/>
        <v>6.91002000000001</v>
      </c>
    </row>
    <row r="66" spans="1:10" ht="15.6" thickTop="1" thickBot="1" x14ac:dyDescent="0.35">
      <c r="A66" s="66" t="s">
        <v>34</v>
      </c>
      <c r="B66" s="32"/>
      <c r="C66" s="10"/>
      <c r="D66" s="32">
        <v>45.36</v>
      </c>
      <c r="E66" s="32">
        <v>45.68</v>
      </c>
      <c r="F66" s="5">
        <f t="shared" si="2"/>
        <v>0.32000000000000028</v>
      </c>
      <c r="G66" s="5"/>
      <c r="H66" s="5"/>
      <c r="I66" s="5"/>
      <c r="J66" s="99">
        <f t="shared" si="1"/>
        <v>5.6697600000000055</v>
      </c>
    </row>
    <row r="67" spans="1:10" ht="15.6" thickTop="1" thickBot="1" x14ac:dyDescent="0.35">
      <c r="A67" s="66" t="s">
        <v>110</v>
      </c>
      <c r="B67" s="32"/>
      <c r="C67" s="10"/>
      <c r="D67" s="32">
        <v>10.09</v>
      </c>
      <c r="E67" s="32">
        <v>11.98</v>
      </c>
      <c r="F67" s="5">
        <f t="shared" si="2"/>
        <v>1.8900000000000006</v>
      </c>
      <c r="G67" s="5"/>
      <c r="H67" s="5"/>
      <c r="I67" s="5"/>
      <c r="J67" s="99">
        <f t="shared" si="1"/>
        <v>33.487020000000008</v>
      </c>
    </row>
    <row r="68" spans="1:10" ht="15.6" thickTop="1" thickBot="1" x14ac:dyDescent="0.35">
      <c r="A68" s="66" t="s">
        <v>35</v>
      </c>
      <c r="B68" s="32"/>
      <c r="C68" s="10"/>
      <c r="D68" s="32">
        <v>86.19</v>
      </c>
      <c r="E68" s="32">
        <v>86.95</v>
      </c>
      <c r="F68" s="5">
        <f t="shared" si="2"/>
        <v>0.76000000000000512</v>
      </c>
      <c r="G68" s="5"/>
      <c r="H68" s="5"/>
      <c r="I68" s="5"/>
      <c r="J68" s="99">
        <f t="shared" si="1"/>
        <v>13.465680000000091</v>
      </c>
    </row>
    <row r="69" spans="1:10" ht="15.6" thickTop="1" thickBot="1" x14ac:dyDescent="0.35">
      <c r="A69" s="66" t="s">
        <v>111</v>
      </c>
      <c r="B69" s="32"/>
      <c r="C69" s="10"/>
      <c r="D69" s="32">
        <v>5.95</v>
      </c>
      <c r="E69" s="32">
        <v>6.29</v>
      </c>
      <c r="F69" s="5">
        <f t="shared" si="2"/>
        <v>0.33999999999999986</v>
      </c>
      <c r="G69" s="5"/>
      <c r="H69" s="5"/>
      <c r="I69" s="5"/>
      <c r="J69" s="99">
        <f t="shared" si="1"/>
        <v>6.0241199999999973</v>
      </c>
    </row>
    <row r="70" spans="1:10" ht="15.6" thickTop="1" thickBot="1" x14ac:dyDescent="0.35">
      <c r="A70" s="66" t="s">
        <v>36</v>
      </c>
      <c r="B70" s="32"/>
      <c r="C70" s="10"/>
      <c r="D70" s="32">
        <v>98.88</v>
      </c>
      <c r="E70" s="32">
        <v>100.36</v>
      </c>
      <c r="F70" s="5">
        <f t="shared" si="2"/>
        <v>1.480000000000004</v>
      </c>
      <c r="G70" s="5"/>
      <c r="H70" s="5"/>
      <c r="I70" s="5"/>
      <c r="J70" s="99">
        <f t="shared" si="1"/>
        <v>26.222640000000069</v>
      </c>
    </row>
    <row r="71" spans="1:10" ht="15.6" thickTop="1" thickBot="1" x14ac:dyDescent="0.35">
      <c r="A71" s="66" t="s">
        <v>37</v>
      </c>
      <c r="B71" s="32"/>
      <c r="C71" s="10"/>
      <c r="D71" s="32">
        <v>37.24</v>
      </c>
      <c r="E71" s="32">
        <v>38.25</v>
      </c>
      <c r="F71" s="5">
        <f t="shared" si="2"/>
        <v>1.009999999999998</v>
      </c>
      <c r="G71" s="5"/>
      <c r="H71" s="5"/>
      <c r="I71" s="5"/>
      <c r="J71" s="99">
        <f t="shared" si="1"/>
        <v>17.895179999999964</v>
      </c>
    </row>
    <row r="72" spans="1:10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0" ht="15.6" thickTop="1" thickBot="1" x14ac:dyDescent="0.35">
      <c r="A73" s="66" t="s">
        <v>39</v>
      </c>
      <c r="B73" s="32"/>
      <c r="C73" s="10"/>
      <c r="D73" s="32">
        <v>1.74</v>
      </c>
      <c r="E73" s="32">
        <v>1.74</v>
      </c>
      <c r="F73" s="5">
        <f t="shared" si="2"/>
        <v>0</v>
      </c>
      <c r="G73" s="5"/>
      <c r="H73" s="5"/>
      <c r="I73" s="5"/>
      <c r="J73" s="99">
        <f t="shared" si="1"/>
        <v>0</v>
      </c>
    </row>
    <row r="74" spans="1:10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0" ht="15.6" thickTop="1" thickBot="1" x14ac:dyDescent="0.35">
      <c r="A75" s="66" t="s">
        <v>112</v>
      </c>
      <c r="B75" s="32"/>
      <c r="C75" s="10"/>
      <c r="D75" s="32">
        <v>6.64</v>
      </c>
      <c r="E75" s="32">
        <v>7.09</v>
      </c>
      <c r="F75" s="5">
        <f t="shared" si="2"/>
        <v>0.45000000000000018</v>
      </c>
      <c r="G75" s="5"/>
      <c r="H75" s="5"/>
      <c r="I75" s="5"/>
      <c r="J75" s="99">
        <f t="shared" si="1"/>
        <v>7.9731000000000032</v>
      </c>
    </row>
    <row r="76" spans="1:10" ht="15.6" thickTop="1" thickBot="1" x14ac:dyDescent="0.35">
      <c r="A76" s="66" t="s">
        <v>113</v>
      </c>
      <c r="B76" s="32"/>
      <c r="C76" s="10"/>
      <c r="D76" s="32">
        <v>38.14</v>
      </c>
      <c r="E76" s="32">
        <v>39.17</v>
      </c>
      <c r="F76" s="5">
        <f t="shared" si="2"/>
        <v>1.0300000000000011</v>
      </c>
      <c r="G76" s="5"/>
      <c r="H76" s="5"/>
      <c r="I76" s="5"/>
      <c r="J76" s="99">
        <f t="shared" si="1"/>
        <v>18.249540000000021</v>
      </c>
    </row>
    <row r="77" spans="1:10" ht="15.6" thickTop="1" thickBot="1" x14ac:dyDescent="0.35">
      <c r="A77" s="66" t="s">
        <v>114</v>
      </c>
      <c r="B77" s="32"/>
      <c r="C77" s="10"/>
      <c r="D77" s="32">
        <v>10.98</v>
      </c>
      <c r="E77" s="32">
        <v>11.14</v>
      </c>
      <c r="F77" s="5">
        <f t="shared" si="2"/>
        <v>0.16000000000000014</v>
      </c>
      <c r="G77" s="5"/>
      <c r="H77" s="5"/>
      <c r="I77" s="5"/>
      <c r="J77" s="99">
        <f t="shared" si="1"/>
        <v>2.8348800000000027</v>
      </c>
    </row>
    <row r="78" spans="1:10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0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0" ht="15.6" thickTop="1" thickBot="1" x14ac:dyDescent="0.35">
      <c r="A80" s="66" t="s">
        <v>41</v>
      </c>
      <c r="B80" s="32"/>
      <c r="C80" s="10"/>
      <c r="D80" s="32">
        <v>15.02</v>
      </c>
      <c r="E80" s="32">
        <v>17.7</v>
      </c>
      <c r="F80" s="5">
        <f t="shared" si="2"/>
        <v>2.6799999999999997</v>
      </c>
      <c r="G80" s="5"/>
      <c r="H80" s="5"/>
      <c r="I80" s="5"/>
      <c r="J80" s="99">
        <f t="shared" si="1"/>
        <v>47.484239999999993</v>
      </c>
    </row>
    <row r="81" spans="1:12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2" ht="15" thickTop="1" x14ac:dyDescent="0.3">
      <c r="A82" s="66" t="s">
        <v>117</v>
      </c>
      <c r="B82" s="32"/>
      <c r="C82" s="10"/>
      <c r="D82" s="32">
        <v>15.52</v>
      </c>
      <c r="E82" s="32">
        <v>15.56</v>
      </c>
      <c r="F82" s="5">
        <f t="shared" si="2"/>
        <v>4.0000000000000924E-2</v>
      </c>
      <c r="G82" s="5"/>
      <c r="H82" s="5"/>
      <c r="I82" s="5"/>
      <c r="J82" s="99">
        <f t="shared" si="1"/>
        <v>0.70872000000001634</v>
      </c>
      <c r="K82" s="56">
        <f>+J14+J15+J16+J17+J18+J19+J20+J21+J22+J23+J24+J25+J26+J27+J28+J29+J30+J31+J32+J33+J34+J35+J36+J37+J38+J39+J40+J41+J42+J43+J44+J45+J46+J47+J48+J49+J50+J51+J52+J53+J54+J55+J56+J57+J58+J59+J60+J61+J62+J63+J64+J65+J66+J67+J68+J69+J70+J71+J72+J73+J74+J75+J76+J77+J78+J79+J80+J81+J82</f>
        <v>887.35447999999951</v>
      </c>
      <c r="L82">
        <v>885.9</v>
      </c>
    </row>
    <row r="83" spans="1:12" x14ac:dyDescent="0.3">
      <c r="A83" s="68" t="s">
        <v>43</v>
      </c>
      <c r="B83" s="32"/>
      <c r="C83" s="10"/>
      <c r="D83" s="32">
        <v>563.54999999999995</v>
      </c>
      <c r="E83" s="32">
        <v>571.92999999999995</v>
      </c>
      <c r="F83" s="5">
        <f t="shared" si="2"/>
        <v>8.3799999999999955</v>
      </c>
      <c r="G83" s="5"/>
      <c r="H83" s="5"/>
      <c r="I83" s="5"/>
      <c r="J83" s="7">
        <f>+F83*H$5</f>
        <v>33.08485192697767</v>
      </c>
      <c r="K83" t="s">
        <v>295</v>
      </c>
    </row>
    <row r="84" spans="1:12" x14ac:dyDescent="0.3">
      <c r="A84" s="68" t="s">
        <v>44</v>
      </c>
      <c r="B84" s="32"/>
      <c r="C84" s="10"/>
      <c r="D84" s="32">
        <v>520.59</v>
      </c>
      <c r="E84" s="32">
        <v>526.01</v>
      </c>
      <c r="F84" s="5">
        <f t="shared" si="2"/>
        <v>5.4199999999999591</v>
      </c>
      <c r="G84" s="33"/>
      <c r="H84" s="5"/>
      <c r="I84" s="5"/>
      <c r="J84" s="7">
        <f t="shared" ref="J84:J147" si="3">+F84*H$5</f>
        <v>21.398555780932902</v>
      </c>
    </row>
    <row r="85" spans="1:12" x14ac:dyDescent="0.3">
      <c r="A85" s="68" t="s">
        <v>118</v>
      </c>
      <c r="B85" s="32"/>
      <c r="C85" s="10"/>
      <c r="D85" s="32">
        <v>733.48</v>
      </c>
      <c r="E85" s="32">
        <v>745.02</v>
      </c>
      <c r="F85" s="5">
        <f t="shared" si="2"/>
        <v>11.539999999999964</v>
      </c>
      <c r="G85" s="33"/>
      <c r="H85" s="5"/>
      <c r="I85" s="5"/>
      <c r="J85" s="7">
        <f t="shared" si="3"/>
        <v>45.560762677484647</v>
      </c>
    </row>
    <row r="86" spans="1:12" x14ac:dyDescent="0.3">
      <c r="A86" s="68" t="s">
        <v>119</v>
      </c>
      <c r="B86" s="32"/>
      <c r="C86" s="10"/>
      <c r="D86" s="32">
        <v>263.51</v>
      </c>
      <c r="E86" s="32">
        <v>273.02999999999997</v>
      </c>
      <c r="F86" s="5">
        <f t="shared" si="2"/>
        <v>9.5199999999999818</v>
      </c>
      <c r="G86" s="33"/>
      <c r="H86" s="5"/>
      <c r="I86" s="5"/>
      <c r="J86" s="7">
        <f t="shared" si="3"/>
        <v>37.585655172413723</v>
      </c>
    </row>
    <row r="87" spans="1:12" x14ac:dyDescent="0.3">
      <c r="A87" s="68" t="s">
        <v>45</v>
      </c>
      <c r="B87" s="32"/>
      <c r="C87" s="10"/>
      <c r="D87" s="32">
        <v>358.04</v>
      </c>
      <c r="E87" s="32">
        <v>362.26</v>
      </c>
      <c r="F87" s="5">
        <f t="shared" si="2"/>
        <v>4.2199999999999704</v>
      </c>
      <c r="G87" s="33"/>
      <c r="H87" s="5"/>
      <c r="I87" s="5"/>
      <c r="J87" s="7">
        <f t="shared" si="3"/>
        <v>16.660868154158099</v>
      </c>
    </row>
    <row r="88" spans="1:12" x14ac:dyDescent="0.3">
      <c r="A88" s="68" t="s">
        <v>46</v>
      </c>
      <c r="B88" s="32"/>
      <c r="C88" s="10"/>
      <c r="D88" s="32">
        <v>573.85</v>
      </c>
      <c r="E88" s="32">
        <v>578.92999999999995</v>
      </c>
      <c r="F88" s="5">
        <f t="shared" si="2"/>
        <v>5.0799999999999272</v>
      </c>
      <c r="G88" s="33"/>
      <c r="H88" s="5"/>
      <c r="I88" s="5"/>
      <c r="J88" s="7">
        <f t="shared" si="3"/>
        <v>20.056210953346568</v>
      </c>
    </row>
    <row r="89" spans="1:12" x14ac:dyDescent="0.3">
      <c r="A89" s="68" t="s">
        <v>47</v>
      </c>
      <c r="B89" s="32"/>
      <c r="C89" s="10"/>
      <c r="D89" s="32">
        <v>331.62</v>
      </c>
      <c r="E89" s="32">
        <v>342.97</v>
      </c>
      <c r="F89" s="5">
        <f t="shared" si="2"/>
        <v>11.350000000000023</v>
      </c>
      <c r="G89" s="33"/>
      <c r="H89" s="5"/>
      <c r="I89" s="5"/>
      <c r="J89" s="7">
        <f t="shared" si="3"/>
        <v>44.810628803245528</v>
      </c>
    </row>
    <row r="90" spans="1:12" x14ac:dyDescent="0.3">
      <c r="A90" s="68" t="s">
        <v>48</v>
      </c>
      <c r="B90" s="32"/>
      <c r="C90" s="10"/>
      <c r="D90" s="32">
        <v>564.12</v>
      </c>
      <c r="E90" s="32">
        <v>570.20000000000005</v>
      </c>
      <c r="F90" s="5">
        <f t="shared" si="2"/>
        <v>6.0800000000000409</v>
      </c>
      <c r="G90" s="33"/>
      <c r="H90" s="5"/>
      <c r="I90" s="5"/>
      <c r="J90" s="7">
        <f t="shared" si="3"/>
        <v>24.004283975659391</v>
      </c>
    </row>
    <row r="91" spans="1:12" x14ac:dyDescent="0.3">
      <c r="A91" s="68" t="s">
        <v>49</v>
      </c>
      <c r="B91" s="32"/>
      <c r="C91" s="10"/>
      <c r="D91" s="32">
        <v>764.12</v>
      </c>
      <c r="E91" s="32">
        <v>774.82</v>
      </c>
      <c r="F91" s="5">
        <f t="shared" si="2"/>
        <v>10.700000000000045</v>
      </c>
      <c r="G91" s="33"/>
      <c r="H91" s="5"/>
      <c r="I91" s="5"/>
      <c r="J91" s="7">
        <f t="shared" si="3"/>
        <v>42.244381338742571</v>
      </c>
    </row>
    <row r="92" spans="1:12" x14ac:dyDescent="0.3">
      <c r="A92" s="68" t="s">
        <v>50</v>
      </c>
      <c r="B92" s="32"/>
      <c r="C92" s="10"/>
      <c r="D92" s="32">
        <v>995.66</v>
      </c>
      <c r="E92" s="32">
        <v>997.86</v>
      </c>
      <c r="F92" s="5">
        <f t="shared" si="2"/>
        <v>2.2000000000000455</v>
      </c>
      <c r="G92" s="33"/>
      <c r="H92" s="5"/>
      <c r="I92" s="5"/>
      <c r="J92" s="7">
        <f t="shared" si="3"/>
        <v>8.6857606490874009</v>
      </c>
    </row>
    <row r="93" spans="1:12" x14ac:dyDescent="0.3">
      <c r="A93" s="68" t="s">
        <v>51</v>
      </c>
      <c r="B93" s="32"/>
      <c r="C93" s="10"/>
      <c r="D93" s="32">
        <v>408.01</v>
      </c>
      <c r="E93" s="32">
        <v>412.59</v>
      </c>
      <c r="F93" s="5">
        <f t="shared" si="2"/>
        <v>4.5799999999999841</v>
      </c>
      <c r="G93" s="33"/>
      <c r="H93" s="5"/>
      <c r="I93" s="5"/>
      <c r="J93" s="7">
        <f t="shared" si="3"/>
        <v>18.082174442190606</v>
      </c>
    </row>
    <row r="94" spans="1:12" x14ac:dyDescent="0.3">
      <c r="A94" s="68" t="s">
        <v>52</v>
      </c>
      <c r="B94" s="32"/>
      <c r="C94" s="10"/>
      <c r="D94" s="32">
        <v>280.01</v>
      </c>
      <c r="E94" s="32">
        <v>282.44</v>
      </c>
      <c r="F94" s="5">
        <f t="shared" si="2"/>
        <v>2.4300000000000068</v>
      </c>
      <c r="G94" s="33"/>
      <c r="H94" s="5"/>
      <c r="I94" s="5"/>
      <c r="J94" s="7">
        <f t="shared" si="3"/>
        <v>9.5938174442190931</v>
      </c>
    </row>
    <row r="95" spans="1:12" x14ac:dyDescent="0.3">
      <c r="A95" s="68" t="s">
        <v>120</v>
      </c>
      <c r="B95" s="32"/>
      <c r="C95" s="10"/>
      <c r="D95" s="32">
        <v>1251.45</v>
      </c>
      <c r="E95" s="32">
        <v>1267.43</v>
      </c>
      <c r="F95" s="5">
        <f t="shared" si="2"/>
        <v>15.980000000000018</v>
      </c>
      <c r="G95" s="33"/>
      <c r="H95" s="5"/>
      <c r="I95" s="5"/>
      <c r="J95" s="7">
        <f t="shared" si="3"/>
        <v>63.090206896551798</v>
      </c>
    </row>
    <row r="96" spans="1:12" x14ac:dyDescent="0.3">
      <c r="A96" s="68" t="s">
        <v>53</v>
      </c>
      <c r="B96" s="32"/>
      <c r="C96" s="10"/>
      <c r="D96" s="32">
        <v>498.74</v>
      </c>
      <c r="E96" s="32">
        <v>504.32</v>
      </c>
      <c r="F96" s="5">
        <f t="shared" si="2"/>
        <v>5.5799999999999841</v>
      </c>
      <c r="G96" s="33"/>
      <c r="H96" s="5"/>
      <c r="I96" s="5"/>
      <c r="J96" s="7">
        <f t="shared" si="3"/>
        <v>22.030247464502981</v>
      </c>
    </row>
    <row r="97" spans="1:12" x14ac:dyDescent="0.3">
      <c r="A97" s="68" t="s">
        <v>121</v>
      </c>
      <c r="B97" s="32"/>
      <c r="C97" s="10"/>
      <c r="D97" s="32">
        <v>297.61</v>
      </c>
      <c r="E97" s="32">
        <v>301.36</v>
      </c>
      <c r="F97" s="5">
        <f t="shared" ref="F97:F152" si="4">+E97-D97</f>
        <v>3.75</v>
      </c>
      <c r="G97" s="33"/>
      <c r="H97" s="5"/>
      <c r="I97" s="5"/>
      <c r="J97" s="7">
        <f t="shared" si="3"/>
        <v>14.8052738336714</v>
      </c>
    </row>
    <row r="98" spans="1:12" x14ac:dyDescent="0.3">
      <c r="A98" s="68" t="s">
        <v>54</v>
      </c>
      <c r="B98" s="32"/>
      <c r="C98" s="10"/>
      <c r="D98" s="32">
        <v>307.89</v>
      </c>
      <c r="E98" s="32">
        <v>312.26</v>
      </c>
      <c r="F98" s="5">
        <f t="shared" si="4"/>
        <v>4.3700000000000045</v>
      </c>
      <c r="G98" s="33"/>
      <c r="H98" s="5"/>
      <c r="I98" s="5"/>
      <c r="J98" s="7">
        <f t="shared" si="3"/>
        <v>17.253079107505091</v>
      </c>
    </row>
    <row r="99" spans="1:12" x14ac:dyDescent="0.3">
      <c r="A99" s="68" t="s">
        <v>55</v>
      </c>
      <c r="B99" s="32"/>
      <c r="C99" s="10"/>
      <c r="D99" s="32">
        <v>463.48</v>
      </c>
      <c r="E99" s="32">
        <v>469.01</v>
      </c>
      <c r="F99" s="5">
        <f t="shared" si="4"/>
        <v>5.5299999999999727</v>
      </c>
      <c r="G99" s="33"/>
      <c r="H99" s="5"/>
      <c r="I99" s="5"/>
      <c r="J99" s="7">
        <f t="shared" si="3"/>
        <v>21.832843813387317</v>
      </c>
    </row>
    <row r="100" spans="1:12" x14ac:dyDescent="0.3">
      <c r="A100" s="68" t="s">
        <v>122</v>
      </c>
      <c r="B100" s="32"/>
      <c r="C100" s="10"/>
      <c r="D100" s="32">
        <v>1114.43</v>
      </c>
      <c r="E100" s="32">
        <v>1133.19</v>
      </c>
      <c r="F100" s="5">
        <f t="shared" si="4"/>
        <v>18.759999999999991</v>
      </c>
      <c r="G100" s="33"/>
      <c r="H100" s="5"/>
      <c r="I100" s="5"/>
      <c r="J100" s="7">
        <f t="shared" si="3"/>
        <v>74.065849898580083</v>
      </c>
      <c r="L100">
        <v>73</v>
      </c>
    </row>
    <row r="101" spans="1:12" x14ac:dyDescent="0.3">
      <c r="A101" s="68" t="s">
        <v>56</v>
      </c>
      <c r="B101" s="32"/>
      <c r="C101" s="10"/>
      <c r="D101" s="32">
        <v>453.13</v>
      </c>
      <c r="E101" s="32">
        <v>458.85</v>
      </c>
      <c r="F101" s="5">
        <f t="shared" si="4"/>
        <v>5.7200000000000273</v>
      </c>
      <c r="G101" s="33"/>
      <c r="H101" s="5"/>
      <c r="I101" s="5"/>
      <c r="J101" s="7">
        <f t="shared" si="3"/>
        <v>22.582977687626883</v>
      </c>
    </row>
    <row r="102" spans="1:12" x14ac:dyDescent="0.3">
      <c r="A102" s="66" t="s">
        <v>57</v>
      </c>
      <c r="B102" s="32"/>
      <c r="C102" s="10"/>
      <c r="D102" s="32">
        <v>629.77</v>
      </c>
      <c r="E102" s="32">
        <v>637.59</v>
      </c>
      <c r="F102" s="5">
        <f t="shared" si="4"/>
        <v>7.82000000000005</v>
      </c>
      <c r="G102" s="33"/>
      <c r="H102" s="5"/>
      <c r="I102" s="5"/>
      <c r="J102" s="7">
        <f t="shared" si="3"/>
        <v>30.873931034482958</v>
      </c>
    </row>
    <row r="103" spans="1:12" x14ac:dyDescent="0.3">
      <c r="A103" s="66" t="s">
        <v>58</v>
      </c>
      <c r="B103" s="32"/>
      <c r="C103" s="10"/>
      <c r="D103" s="32">
        <v>8.4</v>
      </c>
      <c r="E103" s="32">
        <v>8.4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2" x14ac:dyDescent="0.3">
      <c r="A104" s="68" t="s">
        <v>59</v>
      </c>
      <c r="B104" s="32"/>
      <c r="C104" s="10"/>
      <c r="D104" s="32">
        <v>1736.74</v>
      </c>
      <c r="E104" s="32">
        <v>1758.17</v>
      </c>
      <c r="F104" s="5">
        <f t="shared" si="4"/>
        <v>21.430000000000064</v>
      </c>
      <c r="G104" s="33"/>
      <c r="H104" s="5"/>
      <c r="I104" s="5"/>
      <c r="J104" s="7">
        <f t="shared" si="3"/>
        <v>84.607204868154412</v>
      </c>
    </row>
    <row r="105" spans="1:12" x14ac:dyDescent="0.3">
      <c r="A105" s="68" t="s">
        <v>60</v>
      </c>
      <c r="B105" s="32"/>
      <c r="C105" s="10"/>
      <c r="D105" s="32">
        <v>393.39</v>
      </c>
      <c r="E105" s="32">
        <v>400.28</v>
      </c>
      <c r="F105" s="5">
        <f t="shared" si="4"/>
        <v>6.8899999999999864</v>
      </c>
      <c r="G105" s="33"/>
      <c r="H105" s="5"/>
      <c r="I105" s="5"/>
      <c r="J105" s="7">
        <f t="shared" si="3"/>
        <v>27.202223123732196</v>
      </c>
    </row>
    <row r="106" spans="1:12" x14ac:dyDescent="0.3">
      <c r="A106" s="68" t="s">
        <v>61</v>
      </c>
      <c r="B106" s="32"/>
      <c r="C106" s="10"/>
      <c r="D106" s="32">
        <v>452.36</v>
      </c>
      <c r="E106" s="32">
        <v>461.21</v>
      </c>
      <c r="F106" s="5">
        <f t="shared" si="4"/>
        <v>8.8499999999999659</v>
      </c>
      <c r="G106" s="33"/>
      <c r="H106" s="5"/>
      <c r="I106" s="5"/>
      <c r="J106" s="7">
        <f t="shared" si="3"/>
        <v>34.940446247464365</v>
      </c>
    </row>
    <row r="107" spans="1:12" x14ac:dyDescent="0.3">
      <c r="A107" s="68" t="s">
        <v>62</v>
      </c>
      <c r="B107" s="32"/>
      <c r="C107" s="10"/>
      <c r="D107" s="32">
        <v>1326.49</v>
      </c>
      <c r="E107" s="32">
        <v>1345.56</v>
      </c>
      <c r="F107" s="5">
        <f t="shared" si="4"/>
        <v>19.069999999999936</v>
      </c>
      <c r="G107" s="33"/>
      <c r="H107" s="5"/>
      <c r="I107" s="5"/>
      <c r="J107" s="7">
        <f t="shared" si="3"/>
        <v>75.289752535496703</v>
      </c>
    </row>
    <row r="108" spans="1:12" x14ac:dyDescent="0.3">
      <c r="A108" s="68" t="s">
        <v>63</v>
      </c>
      <c r="B108" s="32"/>
      <c r="C108" s="10"/>
      <c r="D108" s="32">
        <v>600.04</v>
      </c>
      <c r="E108" s="32">
        <v>606.92999999999995</v>
      </c>
      <c r="F108" s="5">
        <f t="shared" si="4"/>
        <v>6.8899999999999864</v>
      </c>
      <c r="G108" s="33"/>
      <c r="H108" s="5"/>
      <c r="I108" s="5"/>
      <c r="J108" s="7">
        <f t="shared" si="3"/>
        <v>27.202223123732196</v>
      </c>
    </row>
    <row r="109" spans="1:12" x14ac:dyDescent="0.3">
      <c r="A109" s="68" t="s">
        <v>123</v>
      </c>
      <c r="B109" s="32"/>
      <c r="C109" s="10"/>
      <c r="D109" s="32">
        <v>585.11</v>
      </c>
      <c r="E109" s="32">
        <v>585.11</v>
      </c>
      <c r="F109" s="5">
        <f t="shared" si="4"/>
        <v>0</v>
      </c>
      <c r="G109" s="33"/>
      <c r="H109" s="5"/>
      <c r="I109" s="5"/>
      <c r="J109" s="7">
        <f t="shared" si="3"/>
        <v>0</v>
      </c>
    </row>
    <row r="110" spans="1:12" x14ac:dyDescent="0.3">
      <c r="A110" s="68" t="s">
        <v>64</v>
      </c>
      <c r="B110" s="32"/>
      <c r="C110" s="10"/>
      <c r="D110" s="32">
        <v>387.23</v>
      </c>
      <c r="E110" s="32">
        <v>391.95</v>
      </c>
      <c r="F110" s="5">
        <f t="shared" si="4"/>
        <v>4.7199999999999704</v>
      </c>
      <c r="G110" s="33"/>
      <c r="H110" s="5"/>
      <c r="I110" s="5"/>
      <c r="J110" s="7">
        <f t="shared" si="3"/>
        <v>18.634904665314284</v>
      </c>
    </row>
    <row r="111" spans="1:12" x14ac:dyDescent="0.3">
      <c r="A111" s="68" t="s">
        <v>65</v>
      </c>
      <c r="B111" s="32"/>
      <c r="C111" s="10"/>
      <c r="D111" s="32">
        <v>815.7</v>
      </c>
      <c r="E111" s="32">
        <v>836.01</v>
      </c>
      <c r="F111" s="5">
        <f t="shared" si="4"/>
        <v>20.309999999999945</v>
      </c>
      <c r="G111" s="33"/>
      <c r="H111" s="5"/>
      <c r="I111" s="5"/>
      <c r="J111" s="7">
        <f t="shared" si="3"/>
        <v>80.185363083164091</v>
      </c>
      <c r="L111">
        <v>79</v>
      </c>
    </row>
    <row r="112" spans="1:12" x14ac:dyDescent="0.3">
      <c r="A112" s="68" t="s">
        <v>66</v>
      </c>
      <c r="B112" s="32"/>
      <c r="C112" s="10"/>
      <c r="D112" s="32">
        <v>432.1</v>
      </c>
      <c r="E112" s="32">
        <v>447.4</v>
      </c>
      <c r="F112" s="5">
        <f t="shared" si="4"/>
        <v>15.299999999999955</v>
      </c>
      <c r="G112" s="33"/>
      <c r="H112" s="5"/>
      <c r="I112" s="5"/>
      <c r="J112" s="7">
        <f t="shared" si="3"/>
        <v>60.40551724137913</v>
      </c>
    </row>
    <row r="113" spans="1:10" x14ac:dyDescent="0.3">
      <c r="A113" s="68" t="s">
        <v>124</v>
      </c>
      <c r="B113" s="32"/>
      <c r="C113" s="10"/>
      <c r="D113" s="32">
        <v>159.79</v>
      </c>
      <c r="E113" s="32">
        <v>161.5</v>
      </c>
      <c r="F113" s="5">
        <f t="shared" si="4"/>
        <v>1.710000000000008</v>
      </c>
      <c r="G113" s="33"/>
      <c r="H113" s="5"/>
      <c r="I113" s="5"/>
      <c r="J113" s="7">
        <f t="shared" si="3"/>
        <v>6.7512048681541899</v>
      </c>
    </row>
    <row r="114" spans="1:10" x14ac:dyDescent="0.3">
      <c r="A114" s="68" t="s">
        <v>67</v>
      </c>
      <c r="B114" s="32"/>
      <c r="C114" s="10"/>
      <c r="D114" s="32">
        <v>372.1</v>
      </c>
      <c r="E114" s="32">
        <v>380.02</v>
      </c>
      <c r="F114" s="5">
        <f t="shared" si="4"/>
        <v>7.9199999999999591</v>
      </c>
      <c r="G114" s="33"/>
      <c r="H114" s="5"/>
      <c r="I114" s="5"/>
      <c r="J114" s="7">
        <f t="shared" si="3"/>
        <v>31.268738336713835</v>
      </c>
    </row>
    <row r="115" spans="1:10" x14ac:dyDescent="0.3">
      <c r="A115" s="51" t="s">
        <v>68</v>
      </c>
      <c r="B115" s="32"/>
      <c r="C115" s="51"/>
      <c r="D115" s="9">
        <v>643.20000000000005</v>
      </c>
      <c r="E115" s="9">
        <v>651.22</v>
      </c>
      <c r="F115" s="5">
        <f t="shared" si="4"/>
        <v>8.0199999999999818</v>
      </c>
      <c r="G115" s="33"/>
      <c r="H115" s="5"/>
      <c r="I115" s="5"/>
      <c r="J115" s="7">
        <f t="shared" si="3"/>
        <v>31.663545638945163</v>
      </c>
    </row>
    <row r="116" spans="1:10" x14ac:dyDescent="0.3">
      <c r="A116" s="68" t="s">
        <v>125</v>
      </c>
      <c r="B116" s="32"/>
      <c r="C116" s="10"/>
      <c r="D116" s="32">
        <v>718.47</v>
      </c>
      <c r="E116" s="32">
        <v>729.55</v>
      </c>
      <c r="F116" s="5">
        <f t="shared" si="4"/>
        <v>11.079999999999927</v>
      </c>
      <c r="G116" s="33"/>
      <c r="H116" s="5"/>
      <c r="I116" s="5"/>
      <c r="J116" s="7">
        <f t="shared" si="3"/>
        <v>43.744649087220807</v>
      </c>
    </row>
    <row r="117" spans="1:10" x14ac:dyDescent="0.3">
      <c r="A117" s="68" t="s">
        <v>126</v>
      </c>
      <c r="B117" s="9"/>
      <c r="C117" s="10"/>
      <c r="D117" s="32">
        <v>460.64</v>
      </c>
      <c r="E117" s="32">
        <v>477.16</v>
      </c>
      <c r="F117" s="5">
        <f t="shared" si="4"/>
        <v>16.520000000000039</v>
      </c>
      <c r="G117" s="33"/>
      <c r="H117" s="5"/>
      <c r="I117" s="5"/>
      <c r="J117" s="7">
        <f t="shared" si="3"/>
        <v>65.222166328600565</v>
      </c>
    </row>
    <row r="118" spans="1:10" x14ac:dyDescent="0.3">
      <c r="A118" s="68" t="s">
        <v>69</v>
      </c>
      <c r="B118" s="32"/>
      <c r="C118" s="10"/>
      <c r="D118" s="32">
        <v>267.79000000000002</v>
      </c>
      <c r="E118" s="32">
        <v>271.61</v>
      </c>
      <c r="F118" s="5">
        <f t="shared" si="4"/>
        <v>3.8199999999999932</v>
      </c>
      <c r="G118" s="33"/>
      <c r="H118" s="5"/>
      <c r="I118" s="5"/>
      <c r="J118" s="7">
        <f t="shared" si="3"/>
        <v>15.081638945233239</v>
      </c>
    </row>
    <row r="119" spans="1:10" x14ac:dyDescent="0.3">
      <c r="A119" s="68" t="s">
        <v>127</v>
      </c>
      <c r="B119" s="32"/>
      <c r="C119" s="10"/>
      <c r="D119" s="32">
        <v>652.37</v>
      </c>
      <c r="E119" s="32">
        <v>655.97</v>
      </c>
      <c r="F119" s="5">
        <f t="shared" si="4"/>
        <v>3.6000000000000227</v>
      </c>
      <c r="G119" s="33"/>
      <c r="H119" s="5"/>
      <c r="I119" s="5"/>
      <c r="J119" s="7">
        <f t="shared" si="3"/>
        <v>14.213062880324633</v>
      </c>
    </row>
    <row r="120" spans="1:10" x14ac:dyDescent="0.3">
      <c r="A120" s="68" t="s">
        <v>128</v>
      </c>
      <c r="B120" s="32"/>
      <c r="C120" s="10"/>
      <c r="D120" s="32">
        <v>680.25</v>
      </c>
      <c r="E120" s="32">
        <v>688.38</v>
      </c>
      <c r="F120" s="5">
        <f t="shared" si="4"/>
        <v>8.1299999999999955</v>
      </c>
      <c r="G120" s="33"/>
      <c r="H120" s="5"/>
      <c r="I120" s="5"/>
      <c r="J120" s="7">
        <f t="shared" si="3"/>
        <v>32.097833671399577</v>
      </c>
    </row>
    <row r="121" spans="1:10" x14ac:dyDescent="0.3">
      <c r="A121" s="68" t="s">
        <v>129</v>
      </c>
      <c r="B121" s="32"/>
      <c r="C121" s="10"/>
      <c r="D121" s="32">
        <v>411.14</v>
      </c>
      <c r="E121" s="32">
        <v>414.85</v>
      </c>
      <c r="F121" s="5">
        <f t="shared" si="4"/>
        <v>3.7100000000000364</v>
      </c>
      <c r="G121" s="33"/>
      <c r="H121" s="5"/>
      <c r="I121" s="5"/>
      <c r="J121" s="7">
        <f t="shared" si="3"/>
        <v>14.647350912779048</v>
      </c>
    </row>
    <row r="122" spans="1:10" x14ac:dyDescent="0.3">
      <c r="A122" s="68" t="s">
        <v>70</v>
      </c>
      <c r="B122" s="32"/>
      <c r="C122" s="10"/>
      <c r="D122" s="32">
        <v>185.33</v>
      </c>
      <c r="E122" s="32">
        <v>189.5</v>
      </c>
      <c r="F122" s="5">
        <f t="shared" si="4"/>
        <v>4.1699999999999875</v>
      </c>
      <c r="G122" s="33"/>
      <c r="H122" s="5"/>
      <c r="I122" s="5"/>
      <c r="J122" s="7">
        <f t="shared" si="3"/>
        <v>16.463464503042548</v>
      </c>
    </row>
    <row r="123" spans="1:10" x14ac:dyDescent="0.3">
      <c r="A123" s="68" t="s">
        <v>71</v>
      </c>
      <c r="B123" s="32"/>
      <c r="C123" s="10"/>
      <c r="D123" s="32">
        <v>431.9</v>
      </c>
      <c r="E123" s="32">
        <v>432.26</v>
      </c>
      <c r="F123" s="5">
        <f t="shared" si="4"/>
        <v>0.36000000000001364</v>
      </c>
      <c r="G123" s="33"/>
      <c r="H123" s="5"/>
      <c r="I123" s="5"/>
      <c r="J123" s="7">
        <f t="shared" si="3"/>
        <v>1.4213062880325082</v>
      </c>
    </row>
    <row r="124" spans="1:10" x14ac:dyDescent="0.3">
      <c r="A124" s="68" t="s">
        <v>130</v>
      </c>
      <c r="B124" s="32"/>
      <c r="C124" s="10"/>
      <c r="D124" s="32">
        <v>286.39999999999998</v>
      </c>
      <c r="E124" s="32">
        <v>288.12</v>
      </c>
      <c r="F124" s="5">
        <f t="shared" si="4"/>
        <v>1.7200000000000273</v>
      </c>
      <c r="G124" s="33"/>
      <c r="H124" s="5"/>
      <c r="I124" s="5"/>
      <c r="J124" s="7">
        <f t="shared" si="3"/>
        <v>6.7906855983773893</v>
      </c>
    </row>
    <row r="125" spans="1:10" x14ac:dyDescent="0.3">
      <c r="A125" s="68" t="s">
        <v>131</v>
      </c>
      <c r="B125" s="32"/>
      <c r="C125" s="10"/>
      <c r="D125" s="32">
        <v>210.43</v>
      </c>
      <c r="E125" s="32">
        <v>213.43</v>
      </c>
      <c r="F125" s="5">
        <f t="shared" si="4"/>
        <v>3</v>
      </c>
      <c r="G125" s="33"/>
      <c r="H125" s="5"/>
      <c r="I125" s="5"/>
      <c r="J125" s="7">
        <f t="shared" si="3"/>
        <v>11.84421906693712</v>
      </c>
    </row>
    <row r="126" spans="1:10" x14ac:dyDescent="0.3">
      <c r="A126" s="68" t="s">
        <v>72</v>
      </c>
      <c r="B126" s="32"/>
      <c r="C126" s="10"/>
      <c r="D126" s="32">
        <v>269.98</v>
      </c>
      <c r="E126" s="32">
        <v>275.89999999999998</v>
      </c>
      <c r="F126" s="5">
        <f t="shared" si="4"/>
        <v>5.9199999999999591</v>
      </c>
      <c r="G126" s="33"/>
      <c r="H126" s="5"/>
      <c r="I126" s="5"/>
      <c r="J126" s="7">
        <f t="shared" si="3"/>
        <v>23.372592292089088</v>
      </c>
    </row>
    <row r="127" spans="1:10" x14ac:dyDescent="0.3">
      <c r="A127" s="68" t="s">
        <v>73</v>
      </c>
      <c r="B127" s="32"/>
      <c r="C127" s="10"/>
      <c r="D127" s="32">
        <v>920.91</v>
      </c>
      <c r="E127" s="32">
        <v>927.79</v>
      </c>
      <c r="F127" s="5">
        <f t="shared" si="4"/>
        <v>6.8799999999999955</v>
      </c>
      <c r="G127" s="33"/>
      <c r="H127" s="5"/>
      <c r="I127" s="5"/>
      <c r="J127" s="7">
        <f t="shared" si="3"/>
        <v>27.162742393509109</v>
      </c>
    </row>
    <row r="128" spans="1:10" x14ac:dyDescent="0.3">
      <c r="A128" s="68" t="s">
        <v>74</v>
      </c>
      <c r="B128" s="32"/>
      <c r="C128" s="10"/>
      <c r="D128" s="32">
        <v>541.48</v>
      </c>
      <c r="E128" s="32">
        <v>548.96</v>
      </c>
      <c r="F128" s="5">
        <f t="shared" si="4"/>
        <v>7.4800000000000182</v>
      </c>
      <c r="G128" s="33"/>
      <c r="H128" s="5"/>
      <c r="I128" s="5"/>
      <c r="J128" s="7">
        <f t="shared" si="3"/>
        <v>29.531586206896623</v>
      </c>
    </row>
    <row r="129" spans="1:10" x14ac:dyDescent="0.3">
      <c r="A129" s="68" t="s">
        <v>132</v>
      </c>
      <c r="B129" s="32"/>
      <c r="C129" s="10"/>
      <c r="D129" s="32">
        <v>212.07</v>
      </c>
      <c r="E129" s="32">
        <v>212.07</v>
      </c>
      <c r="F129" s="5">
        <f t="shared" si="4"/>
        <v>0</v>
      </c>
      <c r="G129" s="33"/>
      <c r="H129" s="5"/>
      <c r="I129" s="5"/>
      <c r="J129" s="7">
        <f t="shared" si="3"/>
        <v>0</v>
      </c>
    </row>
    <row r="130" spans="1:10" x14ac:dyDescent="0.3">
      <c r="A130" s="68" t="s">
        <v>133</v>
      </c>
      <c r="B130" s="32"/>
      <c r="C130" s="10"/>
      <c r="D130" s="32">
        <v>254.6</v>
      </c>
      <c r="E130" s="32">
        <v>258.43</v>
      </c>
      <c r="F130" s="5">
        <f t="shared" si="4"/>
        <v>3.8300000000000125</v>
      </c>
      <c r="G130" s="33"/>
      <c r="H130" s="5"/>
      <c r="I130" s="5"/>
      <c r="J130" s="7">
        <f t="shared" si="3"/>
        <v>15.121119675456439</v>
      </c>
    </row>
    <row r="131" spans="1:10" x14ac:dyDescent="0.3">
      <c r="A131" s="68" t="s">
        <v>75</v>
      </c>
      <c r="B131" s="32"/>
      <c r="C131" s="10"/>
      <c r="D131" s="32">
        <v>377.49</v>
      </c>
      <c r="E131" s="32">
        <v>386.91</v>
      </c>
      <c r="F131" s="5">
        <f t="shared" si="4"/>
        <v>9.4200000000000159</v>
      </c>
      <c r="G131" s="33"/>
      <c r="H131" s="5"/>
      <c r="I131" s="5"/>
      <c r="J131" s="7">
        <f t="shared" si="3"/>
        <v>37.190847870182616</v>
      </c>
    </row>
    <row r="132" spans="1:10" x14ac:dyDescent="0.3">
      <c r="A132" s="68" t="s">
        <v>134</v>
      </c>
      <c r="B132" s="32"/>
      <c r="C132" s="10"/>
      <c r="D132" s="32">
        <v>505.69</v>
      </c>
      <c r="E132" s="32">
        <v>513.47</v>
      </c>
      <c r="F132" s="5">
        <f t="shared" si="4"/>
        <v>7.7800000000000296</v>
      </c>
      <c r="G132" s="33"/>
      <c r="H132" s="5"/>
      <c r="I132" s="5"/>
      <c r="J132" s="7">
        <f t="shared" si="3"/>
        <v>30.71600811359038</v>
      </c>
    </row>
    <row r="133" spans="1:10" x14ac:dyDescent="0.3">
      <c r="A133" s="68" t="s">
        <v>135</v>
      </c>
      <c r="B133" s="32"/>
      <c r="C133" s="10"/>
      <c r="D133" s="32">
        <v>352.97</v>
      </c>
      <c r="E133" s="32">
        <v>356.31</v>
      </c>
      <c r="F133" s="5">
        <f t="shared" si="4"/>
        <v>3.339999999999975</v>
      </c>
      <c r="G133" s="33"/>
      <c r="H133" s="5"/>
      <c r="I133" s="5"/>
      <c r="J133" s="7">
        <f t="shared" si="3"/>
        <v>13.186563894523228</v>
      </c>
    </row>
    <row r="134" spans="1:10" x14ac:dyDescent="0.3">
      <c r="A134" s="68" t="s">
        <v>76</v>
      </c>
      <c r="B134" s="32"/>
      <c r="C134" s="10"/>
      <c r="D134" s="32">
        <v>129.06</v>
      </c>
      <c r="E134" s="32">
        <v>133.86000000000001</v>
      </c>
      <c r="F134" s="5">
        <f t="shared" si="4"/>
        <v>4.8000000000000114</v>
      </c>
      <c r="G134" s="33"/>
      <c r="H134" s="5"/>
      <c r="I134" s="5"/>
      <c r="J134" s="7">
        <f t="shared" si="3"/>
        <v>18.950750507099436</v>
      </c>
    </row>
    <row r="135" spans="1:10" x14ac:dyDescent="0.3">
      <c r="A135" s="68" t="s">
        <v>136</v>
      </c>
      <c r="B135" s="32"/>
      <c r="C135" s="10"/>
      <c r="D135" s="32">
        <v>803.38</v>
      </c>
      <c r="E135" s="32">
        <v>811.98</v>
      </c>
      <c r="F135" s="5">
        <f t="shared" si="4"/>
        <v>8.6000000000000227</v>
      </c>
      <c r="G135" s="33"/>
      <c r="H135" s="5"/>
      <c r="I135" s="5"/>
      <c r="J135" s="7">
        <f t="shared" si="3"/>
        <v>33.9534279918865</v>
      </c>
    </row>
    <row r="136" spans="1:10" x14ac:dyDescent="0.3">
      <c r="A136" s="68" t="s">
        <v>137</v>
      </c>
      <c r="B136" s="32"/>
      <c r="C136" s="10"/>
      <c r="D136" s="32">
        <v>244.53</v>
      </c>
      <c r="E136" s="32">
        <v>245.11</v>
      </c>
      <c r="F136" s="5">
        <f t="shared" si="4"/>
        <v>0.58000000000001251</v>
      </c>
      <c r="G136" s="33"/>
      <c r="H136" s="5"/>
      <c r="I136" s="5"/>
      <c r="J136" s="7">
        <f t="shared" si="3"/>
        <v>2.289882352941226</v>
      </c>
    </row>
    <row r="137" spans="1:10" x14ac:dyDescent="0.3">
      <c r="A137" s="68" t="s">
        <v>77</v>
      </c>
      <c r="B137" s="32"/>
      <c r="C137" s="10"/>
      <c r="D137" s="32">
        <v>434.66</v>
      </c>
      <c r="E137" s="32">
        <v>434.66</v>
      </c>
      <c r="F137" s="5">
        <f t="shared" si="4"/>
        <v>0</v>
      </c>
      <c r="G137" s="33"/>
      <c r="H137" s="5"/>
      <c r="I137" s="5"/>
      <c r="J137" s="7">
        <f t="shared" si="3"/>
        <v>0</v>
      </c>
    </row>
    <row r="138" spans="1:10" x14ac:dyDescent="0.3">
      <c r="A138" s="68" t="s">
        <v>138</v>
      </c>
      <c r="B138" s="32"/>
      <c r="C138" s="10"/>
      <c r="D138" s="32">
        <v>633.28</v>
      </c>
      <c r="E138" s="32">
        <v>642.54999999999995</v>
      </c>
      <c r="F138" s="5">
        <f t="shared" si="4"/>
        <v>9.2699999999999818</v>
      </c>
      <c r="G138" s="33"/>
      <c r="H138" s="5"/>
      <c r="I138" s="5"/>
      <c r="J138" s="7">
        <f t="shared" si="3"/>
        <v>36.59863691683563</v>
      </c>
    </row>
    <row r="139" spans="1:10" x14ac:dyDescent="0.3">
      <c r="A139" s="68" t="s">
        <v>78</v>
      </c>
      <c r="B139" s="32"/>
      <c r="C139" s="10"/>
      <c r="D139" s="32">
        <v>868.37</v>
      </c>
      <c r="E139" s="32">
        <v>878.79</v>
      </c>
      <c r="F139" s="5">
        <f t="shared" si="4"/>
        <v>10.419999999999959</v>
      </c>
      <c r="G139" s="33"/>
      <c r="H139" s="5"/>
      <c r="I139" s="5"/>
      <c r="J139" s="7">
        <f t="shared" si="3"/>
        <v>41.138920892494767</v>
      </c>
    </row>
    <row r="140" spans="1:10" x14ac:dyDescent="0.3">
      <c r="A140" s="68" t="s">
        <v>79</v>
      </c>
      <c r="B140" s="32"/>
      <c r="C140" s="10"/>
      <c r="D140" s="32">
        <v>340.49</v>
      </c>
      <c r="E140" s="32">
        <v>344</v>
      </c>
      <c r="F140" s="5">
        <f t="shared" si="4"/>
        <v>3.5099999999999909</v>
      </c>
      <c r="G140" s="33"/>
      <c r="H140" s="5"/>
      <c r="I140" s="5"/>
      <c r="J140" s="7">
        <f t="shared" si="3"/>
        <v>13.857736308316394</v>
      </c>
    </row>
    <row r="141" spans="1:10" x14ac:dyDescent="0.3">
      <c r="A141" s="68" t="s">
        <v>80</v>
      </c>
      <c r="B141" s="32"/>
      <c r="C141" s="10"/>
      <c r="D141" s="32">
        <v>383.48</v>
      </c>
      <c r="E141" s="32">
        <v>389.33</v>
      </c>
      <c r="F141" s="5">
        <f t="shared" si="4"/>
        <v>5.8499999999999659</v>
      </c>
      <c r="G141" s="33"/>
      <c r="H141" s="5"/>
      <c r="I141" s="5"/>
      <c r="J141" s="7">
        <f t="shared" si="3"/>
        <v>23.096227180527247</v>
      </c>
    </row>
    <row r="142" spans="1:10" x14ac:dyDescent="0.3">
      <c r="A142" s="68" t="s">
        <v>81</v>
      </c>
      <c r="B142" s="32"/>
      <c r="C142" s="10"/>
      <c r="D142" s="32">
        <v>231.71</v>
      </c>
      <c r="E142" s="32">
        <v>231.71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0" x14ac:dyDescent="0.3">
      <c r="A143" s="68" t="s">
        <v>139</v>
      </c>
      <c r="B143" s="32"/>
      <c r="C143" s="10"/>
      <c r="D143" s="32">
        <v>535.26</v>
      </c>
      <c r="E143" s="32">
        <v>538.47</v>
      </c>
      <c r="F143" s="5">
        <f t="shared" si="4"/>
        <v>3.2100000000000364</v>
      </c>
      <c r="G143" s="33"/>
      <c r="H143" s="5"/>
      <c r="I143" s="5"/>
      <c r="J143" s="7">
        <f t="shared" si="3"/>
        <v>12.673314401622862</v>
      </c>
    </row>
    <row r="144" spans="1:10" x14ac:dyDescent="0.3">
      <c r="A144" s="68" t="s">
        <v>82</v>
      </c>
      <c r="B144" s="32"/>
      <c r="C144" s="10"/>
      <c r="D144" s="32">
        <v>404.56</v>
      </c>
      <c r="E144" s="32">
        <v>408.78</v>
      </c>
      <c r="F144" s="5">
        <f t="shared" si="4"/>
        <v>4.2199999999999704</v>
      </c>
      <c r="G144" s="33"/>
      <c r="H144" s="5"/>
      <c r="I144" s="5"/>
      <c r="J144" s="7">
        <f t="shared" si="3"/>
        <v>16.660868154158099</v>
      </c>
    </row>
    <row r="145" spans="1:12" x14ac:dyDescent="0.3">
      <c r="A145" s="68" t="s">
        <v>140</v>
      </c>
      <c r="B145" s="32"/>
      <c r="C145" s="10"/>
      <c r="D145" s="32">
        <v>225.57</v>
      </c>
      <c r="E145" s="32">
        <v>225.57</v>
      </c>
      <c r="F145" s="5">
        <f t="shared" si="4"/>
        <v>0</v>
      </c>
      <c r="G145" s="33"/>
      <c r="H145" s="5"/>
      <c r="I145" s="5"/>
      <c r="J145" s="7">
        <f t="shared" si="3"/>
        <v>0</v>
      </c>
    </row>
    <row r="146" spans="1:12" x14ac:dyDescent="0.3">
      <c r="A146" s="68" t="s">
        <v>141</v>
      </c>
      <c r="B146" s="32"/>
      <c r="C146" s="10"/>
      <c r="D146" s="32">
        <v>238.27</v>
      </c>
      <c r="E146" s="32">
        <v>241.77</v>
      </c>
      <c r="F146" s="5">
        <f t="shared" si="4"/>
        <v>3.5</v>
      </c>
      <c r="G146" s="33"/>
      <c r="H146" s="5"/>
      <c r="I146" s="5"/>
      <c r="J146" s="7">
        <f t="shared" si="3"/>
        <v>13.818255578093307</v>
      </c>
    </row>
    <row r="147" spans="1:12" x14ac:dyDescent="0.3">
      <c r="A147" s="68" t="s">
        <v>142</v>
      </c>
      <c r="B147" s="32"/>
      <c r="C147" s="10"/>
      <c r="D147" s="32">
        <v>884.08</v>
      </c>
      <c r="E147" s="32">
        <v>891.22</v>
      </c>
      <c r="F147" s="5">
        <f t="shared" si="4"/>
        <v>7.1399999999999864</v>
      </c>
      <c r="G147" s="33"/>
      <c r="H147" s="5"/>
      <c r="I147" s="5"/>
      <c r="J147" s="7">
        <f t="shared" si="3"/>
        <v>28.189241379310293</v>
      </c>
    </row>
    <row r="148" spans="1:12" x14ac:dyDescent="0.3">
      <c r="A148" s="68" t="s">
        <v>143</v>
      </c>
      <c r="B148" s="32"/>
      <c r="C148" s="10"/>
      <c r="D148" s="32">
        <v>400.04</v>
      </c>
      <c r="E148" s="32">
        <v>403.99</v>
      </c>
      <c r="F148" s="5">
        <f t="shared" si="4"/>
        <v>3.9499999999999886</v>
      </c>
      <c r="G148" s="33"/>
      <c r="H148" s="5"/>
      <c r="I148" s="5"/>
      <c r="J148" s="7">
        <f t="shared" ref="J148:J152" si="5">+F148*H$5</f>
        <v>15.594888438133829</v>
      </c>
    </row>
    <row r="149" spans="1:12" x14ac:dyDescent="0.3">
      <c r="A149" s="68" t="s">
        <v>83</v>
      </c>
      <c r="B149" s="32"/>
      <c r="C149" s="10"/>
      <c r="D149" s="32">
        <v>342.24</v>
      </c>
      <c r="E149" s="32">
        <v>344.88</v>
      </c>
      <c r="F149" s="5">
        <f t="shared" si="4"/>
        <v>2.6399999999999864</v>
      </c>
      <c r="G149" s="33"/>
      <c r="H149" s="5"/>
      <c r="I149" s="5"/>
      <c r="J149" s="7">
        <f t="shared" si="5"/>
        <v>10.422912778904612</v>
      </c>
    </row>
    <row r="150" spans="1:12" x14ac:dyDescent="0.3">
      <c r="A150" s="68" t="s">
        <v>144</v>
      </c>
      <c r="B150" s="32"/>
      <c r="C150" s="10"/>
      <c r="D150" s="32">
        <v>1994.16</v>
      </c>
      <c r="E150" s="32">
        <v>2022.28</v>
      </c>
      <c r="F150" s="5">
        <f t="shared" si="4"/>
        <v>28.119999999999891</v>
      </c>
      <c r="G150" s="33"/>
      <c r="H150" s="5"/>
      <c r="I150" s="5"/>
      <c r="J150" s="7">
        <f t="shared" si="5"/>
        <v>111.01981338742351</v>
      </c>
    </row>
    <row r="151" spans="1:12" x14ac:dyDescent="0.3">
      <c r="A151" s="68" t="s">
        <v>145</v>
      </c>
      <c r="B151" s="32"/>
      <c r="C151" s="10"/>
      <c r="D151" s="32">
        <v>996.85</v>
      </c>
      <c r="E151" s="32">
        <v>1010.7</v>
      </c>
      <c r="F151" s="5">
        <f t="shared" si="4"/>
        <v>13.850000000000023</v>
      </c>
      <c r="G151" s="33"/>
      <c r="H151" s="5"/>
      <c r="I151" s="5"/>
      <c r="J151" s="7">
        <f t="shared" si="5"/>
        <v>54.680811359026457</v>
      </c>
    </row>
    <row r="152" spans="1:12" x14ac:dyDescent="0.3">
      <c r="A152" s="158" t="s">
        <v>331</v>
      </c>
      <c r="B152" s="159"/>
      <c r="C152" s="10"/>
      <c r="D152" s="32">
        <v>155.08000000000001</v>
      </c>
      <c r="E152" s="32">
        <v>163.75</v>
      </c>
      <c r="F152" s="5">
        <f t="shared" si="4"/>
        <v>8.6699999999999875</v>
      </c>
      <c r="G152" s="33"/>
      <c r="H152" s="5"/>
      <c r="I152" s="5"/>
      <c r="J152" s="7">
        <f t="shared" si="5"/>
        <v>34.229793103448223</v>
      </c>
    </row>
    <row r="153" spans="1:12" x14ac:dyDescent="0.3">
      <c r="A153" s="17"/>
      <c r="B153" s="139" t="s">
        <v>5</v>
      </c>
      <c r="C153" s="36"/>
      <c r="D153" s="32"/>
      <c r="E153" s="32"/>
      <c r="F153" s="144"/>
      <c r="G153" s="70"/>
      <c r="H153" s="70"/>
      <c r="I153" s="70"/>
      <c r="J153" s="7">
        <f>SUM(J14:J152)</f>
        <v>2818.791283245434</v>
      </c>
      <c r="K153" s="56">
        <f>SUM(J83:J151)</f>
        <v>1897.2070101419868</v>
      </c>
      <c r="L153">
        <v>1946.4</v>
      </c>
    </row>
    <row r="154" spans="1:12" x14ac:dyDescent="0.3">
      <c r="A154" s="71"/>
      <c r="B154" s="136"/>
      <c r="D154" s="136"/>
      <c r="E154" s="136"/>
      <c r="F154" s="58"/>
      <c r="G154" s="72"/>
      <c r="H154" s="72"/>
      <c r="I154" s="72"/>
      <c r="J154" s="91"/>
      <c r="K154" s="91">
        <f>SUM(K14:K153)</f>
        <v>2784.5614901419863</v>
      </c>
      <c r="L154">
        <v>2832.3</v>
      </c>
    </row>
    <row r="155" spans="1:12" x14ac:dyDescent="0.3">
      <c r="A155" s="73"/>
      <c r="B155" s="74"/>
      <c r="C155" s="74"/>
      <c r="D155" s="74"/>
      <c r="E155" s="74"/>
      <c r="F155" s="74"/>
      <c r="G155" s="74"/>
      <c r="H155" s="74"/>
      <c r="I155" s="74"/>
      <c r="J155" s="74"/>
    </row>
    <row r="156" spans="1:12" x14ac:dyDescent="0.3">
      <c r="A156" s="73" t="s">
        <v>7</v>
      </c>
    </row>
    <row r="157" spans="1:12" x14ac:dyDescent="0.3">
      <c r="A157" s="73" t="s">
        <v>84</v>
      </c>
      <c r="G157" s="74" t="s">
        <v>359</v>
      </c>
    </row>
  </sheetData>
  <mergeCells count="22">
    <mergeCell ref="I27:I31"/>
    <mergeCell ref="B22:C22"/>
    <mergeCell ref="B23:C23"/>
    <mergeCell ref="B24:C24"/>
    <mergeCell ref="B25:C25"/>
    <mergeCell ref="B26:C26"/>
    <mergeCell ref="B27:C31"/>
    <mergeCell ref="D27:D31"/>
    <mergeCell ref="E27:E31"/>
    <mergeCell ref="F27:F31"/>
    <mergeCell ref="G27:G31"/>
    <mergeCell ref="H27:H31"/>
    <mergeCell ref="F7:G7"/>
    <mergeCell ref="B13:C13"/>
    <mergeCell ref="G14:G20"/>
    <mergeCell ref="B18:C18"/>
    <mergeCell ref="D18:D21"/>
    <mergeCell ref="E18:E21"/>
    <mergeCell ref="F18:F21"/>
    <mergeCell ref="B19:C19"/>
    <mergeCell ref="B20:C20"/>
    <mergeCell ref="B21:C21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7"/>
  <sheetViews>
    <sheetView workbookViewId="0">
      <selection sqref="A1:K159"/>
    </sheetView>
  </sheetViews>
  <sheetFormatPr baseColWidth="10" defaultRowHeight="14.4" x14ac:dyDescent="0.3"/>
  <cols>
    <col min="2" max="2" width="23.44140625" customWidth="1"/>
    <col min="3" max="3" width="9.33203125" customWidth="1"/>
    <col min="5" max="5" width="14.33203125" customWidth="1"/>
    <col min="9" max="9" width="2.109375" customWidth="1"/>
    <col min="10" max="10" width="13" customWidth="1"/>
  </cols>
  <sheetData>
    <row r="1" spans="1:12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2" x14ac:dyDescent="0.3">
      <c r="D2" s="122" t="s">
        <v>191</v>
      </c>
      <c r="E2" s="151" t="s">
        <v>219</v>
      </c>
      <c r="F2" s="10">
        <v>529.29999999999995</v>
      </c>
      <c r="G2" s="10">
        <v>33</v>
      </c>
      <c r="H2" s="10">
        <f>+F2/G2</f>
        <v>16.039393939393939</v>
      </c>
    </row>
    <row r="3" spans="1:12" x14ac:dyDescent="0.3">
      <c r="D3" s="122" t="s">
        <v>192</v>
      </c>
      <c r="E3" s="122">
        <v>16498</v>
      </c>
      <c r="F3" s="155">
        <v>15.1</v>
      </c>
      <c r="G3" s="10">
        <v>5</v>
      </c>
      <c r="H3" s="10"/>
    </row>
    <row r="4" spans="1:12" x14ac:dyDescent="0.3">
      <c r="A4" s="15" t="s">
        <v>0</v>
      </c>
      <c r="B4" s="15"/>
      <c r="C4" s="15"/>
      <c r="D4" s="122" t="s">
        <v>192</v>
      </c>
      <c r="E4" s="122" t="s">
        <v>322</v>
      </c>
      <c r="F4" s="10">
        <v>1955</v>
      </c>
      <c r="G4" s="10">
        <v>483</v>
      </c>
      <c r="H4" s="10"/>
      <c r="J4" t="s">
        <v>267</v>
      </c>
    </row>
    <row r="5" spans="1:12" x14ac:dyDescent="0.3">
      <c r="A5" s="15" t="s">
        <v>146</v>
      </c>
      <c r="C5" s="15"/>
      <c r="D5" s="122"/>
      <c r="E5" s="151" t="s">
        <v>220</v>
      </c>
      <c r="F5" s="122">
        <f>+F4+F3</f>
        <v>1970.1</v>
      </c>
      <c r="G5" s="122">
        <f>+G4+G3</f>
        <v>488</v>
      </c>
      <c r="H5" s="10">
        <f>+F5/G5</f>
        <v>4.0370901639344261</v>
      </c>
    </row>
    <row r="6" spans="1:12" x14ac:dyDescent="0.3">
      <c r="A6" s="15" t="s">
        <v>360</v>
      </c>
      <c r="B6" s="15"/>
      <c r="C6" s="15"/>
      <c r="D6" s="15"/>
      <c r="E6" s="15"/>
      <c r="F6" s="15">
        <f>+F2+F3+F4</f>
        <v>2499.4</v>
      </c>
      <c r="G6" s="15">
        <f>+G2+G3+G4</f>
        <v>521</v>
      </c>
      <c r="J6" s="138" t="s">
        <v>189</v>
      </c>
    </row>
    <row r="7" spans="1:12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16.039393939393939</v>
      </c>
      <c r="I7" s="138" t="s">
        <v>191</v>
      </c>
      <c r="J7" s="138">
        <v>182.6</v>
      </c>
    </row>
    <row r="8" spans="1:12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4.0370901639344261</v>
      </c>
      <c r="I8" s="138" t="s">
        <v>192</v>
      </c>
      <c r="J8" s="138">
        <f>1715.6+1757.3</f>
        <v>3472.8999999999996</v>
      </c>
    </row>
    <row r="9" spans="1:12" x14ac:dyDescent="0.3">
      <c r="L9" t="s">
        <v>295</v>
      </c>
    </row>
    <row r="12" spans="1:12" ht="15" thickBot="1" x14ac:dyDescent="0.35"/>
    <row r="13" spans="1:12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4" t="s">
        <v>4</v>
      </c>
    </row>
    <row r="14" spans="1:12" ht="15.6" thickTop="1" thickBot="1" x14ac:dyDescent="0.35">
      <c r="A14" s="103" t="s">
        <v>85</v>
      </c>
      <c r="B14" s="145" t="s">
        <v>213</v>
      </c>
      <c r="C14" s="157" t="s">
        <v>212</v>
      </c>
      <c r="D14" s="97">
        <v>1.84</v>
      </c>
      <c r="E14" s="97">
        <v>1.84</v>
      </c>
      <c r="F14" s="98">
        <f>+E14-D14</f>
        <v>0</v>
      </c>
      <c r="G14" s="236">
        <f>+F18*H2</f>
        <v>42.183606060605989</v>
      </c>
      <c r="H14" s="98"/>
      <c r="I14" s="98"/>
      <c r="J14" s="99">
        <v>3</v>
      </c>
    </row>
    <row r="15" spans="1:12" ht="15.6" thickTop="1" thickBot="1" x14ac:dyDescent="0.35">
      <c r="A15" s="104" t="s">
        <v>9</v>
      </c>
      <c r="B15" s="146" t="s">
        <v>214</v>
      </c>
      <c r="C15" s="157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12</v>
      </c>
    </row>
    <row r="16" spans="1:12" ht="15.6" thickTop="1" thickBot="1" x14ac:dyDescent="0.35">
      <c r="A16" s="104" t="s">
        <v>13</v>
      </c>
      <c r="B16" s="146" t="s">
        <v>214</v>
      </c>
      <c r="C16" s="157" t="s">
        <v>212</v>
      </c>
      <c r="D16" s="100">
        <v>0.8</v>
      </c>
      <c r="E16" s="100">
        <v>0.8</v>
      </c>
      <c r="F16" s="98">
        <f>+E16-D16</f>
        <v>0</v>
      </c>
      <c r="G16" s="221"/>
      <c r="H16" s="99">
        <f>+F16*H$2</f>
        <v>0</v>
      </c>
      <c r="I16" s="101"/>
      <c r="J16" s="99">
        <v>12</v>
      </c>
    </row>
    <row r="17" spans="1:13" ht="15.6" thickTop="1" thickBot="1" x14ac:dyDescent="0.35">
      <c r="A17" s="104" t="s">
        <v>89</v>
      </c>
      <c r="B17" s="146" t="s">
        <v>215</v>
      </c>
      <c r="C17" s="157" t="s">
        <v>212</v>
      </c>
      <c r="D17" s="100">
        <v>28.63</v>
      </c>
      <c r="E17" s="100">
        <v>31.59</v>
      </c>
      <c r="F17" s="101">
        <f>+E17-D17</f>
        <v>2.9600000000000009</v>
      </c>
      <c r="G17" s="221"/>
      <c r="H17" s="99">
        <f>+F17*H$2</f>
        <v>47.476606060606073</v>
      </c>
      <c r="I17" s="101"/>
      <c r="J17" s="99">
        <v>54</v>
      </c>
      <c r="L17">
        <v>62</v>
      </c>
    </row>
    <row r="18" spans="1:13" ht="15.6" thickTop="1" thickBot="1" x14ac:dyDescent="0.35">
      <c r="A18" s="103" t="s">
        <v>86</v>
      </c>
      <c r="B18" s="209" t="s">
        <v>212</v>
      </c>
      <c r="C18" s="210"/>
      <c r="D18" s="220">
        <v>328.49</v>
      </c>
      <c r="E18" s="220">
        <v>331.12</v>
      </c>
      <c r="F18" s="220">
        <f>+E18-D18</f>
        <v>2.6299999999999955</v>
      </c>
      <c r="G18" s="221"/>
      <c r="H18" s="102"/>
      <c r="I18" s="102"/>
      <c r="J18" s="99">
        <v>12</v>
      </c>
    </row>
    <row r="19" spans="1:13" ht="15.6" thickTop="1" thickBot="1" x14ac:dyDescent="0.35">
      <c r="A19" s="104" t="s">
        <v>11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12</v>
      </c>
    </row>
    <row r="20" spans="1:13" ht="15.6" thickTop="1" thickBot="1" x14ac:dyDescent="0.35">
      <c r="A20" s="104" t="s">
        <v>12</v>
      </c>
      <c r="B20" s="202" t="s">
        <v>212</v>
      </c>
      <c r="C20" s="203"/>
      <c r="D20" s="221"/>
      <c r="E20" s="221"/>
      <c r="F20" s="221"/>
      <c r="G20" s="221"/>
      <c r="H20" s="102"/>
      <c r="I20" s="102"/>
      <c r="J20" s="99">
        <v>3</v>
      </c>
    </row>
    <row r="21" spans="1:13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3</v>
      </c>
    </row>
    <row r="22" spans="1:13" ht="15.6" thickTop="1" thickBot="1" x14ac:dyDescent="0.35">
      <c r="A22" s="92" t="s">
        <v>87</v>
      </c>
      <c r="B22" s="204" t="s">
        <v>210</v>
      </c>
      <c r="C22" s="205"/>
      <c r="D22" s="94">
        <v>42.82</v>
      </c>
      <c r="E22" s="94">
        <v>43.64</v>
      </c>
      <c r="F22" s="98">
        <f t="shared" ref="F22:F27" si="0">+E22-D22</f>
        <v>0.82000000000000028</v>
      </c>
      <c r="G22" s="95">
        <f>+F22*H2</f>
        <v>13.152303030303035</v>
      </c>
      <c r="H22" s="95"/>
      <c r="I22" s="95"/>
      <c r="J22" s="99">
        <v>15</v>
      </c>
    </row>
    <row r="23" spans="1:13" ht="15.6" thickTop="1" thickBot="1" x14ac:dyDescent="0.35">
      <c r="A23" s="92" t="s">
        <v>88</v>
      </c>
      <c r="B23" s="206" t="s">
        <v>210</v>
      </c>
      <c r="C23" s="207"/>
      <c r="D23" s="94">
        <v>89.51</v>
      </c>
      <c r="E23" s="94">
        <v>89.96</v>
      </c>
      <c r="F23" s="98">
        <f t="shared" si="0"/>
        <v>0.44999999999998863</v>
      </c>
      <c r="G23" s="95">
        <f>+F23*H2</f>
        <v>7.2177272727270898</v>
      </c>
      <c r="H23" s="95"/>
      <c r="I23" s="95"/>
      <c r="J23" s="99">
        <v>7</v>
      </c>
    </row>
    <row r="24" spans="1:13" ht="15.6" thickTop="1" thickBot="1" x14ac:dyDescent="0.35">
      <c r="A24" s="93" t="s">
        <v>10</v>
      </c>
      <c r="B24" s="206" t="s">
        <v>210</v>
      </c>
      <c r="C24" s="207"/>
      <c r="D24" s="94">
        <v>38.96</v>
      </c>
      <c r="E24" s="94">
        <v>39.5</v>
      </c>
      <c r="F24" s="98">
        <f t="shared" si="0"/>
        <v>0.53999999999999915</v>
      </c>
      <c r="G24" s="95">
        <f>+F24*H2</f>
        <v>8.6612727272727135</v>
      </c>
      <c r="H24" s="95"/>
      <c r="I24" s="95"/>
      <c r="J24" s="99">
        <v>10</v>
      </c>
    </row>
    <row r="25" spans="1:13" ht="15.6" thickTop="1" thickBot="1" x14ac:dyDescent="0.35">
      <c r="A25" s="93" t="s">
        <v>149</v>
      </c>
      <c r="B25" s="206" t="s">
        <v>210</v>
      </c>
      <c r="C25" s="207"/>
      <c r="D25" s="94">
        <v>203.84</v>
      </c>
      <c r="E25" s="94">
        <v>208.99</v>
      </c>
      <c r="F25" s="98">
        <f t="shared" si="0"/>
        <v>5.1500000000000057</v>
      </c>
      <c r="G25" s="95">
        <f>+F25*H2</f>
        <v>82.602878787878879</v>
      </c>
      <c r="H25" s="95"/>
      <c r="I25" s="95"/>
      <c r="J25" s="99">
        <v>84</v>
      </c>
      <c r="L25">
        <v>85</v>
      </c>
    </row>
    <row r="26" spans="1:13" ht="15.6" thickTop="1" thickBot="1" x14ac:dyDescent="0.35">
      <c r="A26" s="93" t="s">
        <v>16</v>
      </c>
      <c r="B26" s="206" t="s">
        <v>210</v>
      </c>
      <c r="C26" s="207"/>
      <c r="D26" s="96">
        <v>70.569999999999993</v>
      </c>
      <c r="E26" s="96">
        <v>70.569999999999993</v>
      </c>
      <c r="F26" s="98">
        <f t="shared" si="0"/>
        <v>0</v>
      </c>
      <c r="G26" s="95">
        <f>+F26*H2</f>
        <v>0</v>
      </c>
      <c r="H26" s="96"/>
      <c r="I26" s="96"/>
      <c r="J26" s="99">
        <v>3</v>
      </c>
    </row>
    <row r="27" spans="1:13" ht="15.6" thickTop="1" thickBot="1" x14ac:dyDescent="0.35">
      <c r="A27" s="67" t="s">
        <v>90</v>
      </c>
      <c r="B27" s="230" t="s">
        <v>211</v>
      </c>
      <c r="C27" s="231"/>
      <c r="D27" s="227">
        <v>313.91000000000003</v>
      </c>
      <c r="E27" s="227">
        <v>321.10000000000002</v>
      </c>
      <c r="F27" s="220">
        <f t="shared" si="0"/>
        <v>7.1899999999999977</v>
      </c>
      <c r="G27" s="223">
        <f>+F27*H2</f>
        <v>115.32324242424238</v>
      </c>
      <c r="H27" s="223"/>
      <c r="I27" s="223"/>
      <c r="J27" s="99">
        <v>13</v>
      </c>
    </row>
    <row r="28" spans="1:13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13</v>
      </c>
    </row>
    <row r="29" spans="1:13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13</v>
      </c>
    </row>
    <row r="30" spans="1:13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13</v>
      </c>
    </row>
    <row r="31" spans="1:13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13</v>
      </c>
    </row>
    <row r="32" spans="1:13" ht="15.6" thickTop="1" thickBot="1" x14ac:dyDescent="0.35">
      <c r="A32" s="66" t="s">
        <v>92</v>
      </c>
      <c r="B32" s="6"/>
      <c r="C32" s="6"/>
      <c r="D32" s="6">
        <v>156.16</v>
      </c>
      <c r="E32" s="6">
        <v>160.02000000000001</v>
      </c>
      <c r="F32" s="5">
        <f>+E32-D32</f>
        <v>3.8600000000000136</v>
      </c>
      <c r="G32" s="5"/>
      <c r="H32" s="5"/>
      <c r="I32" s="5"/>
      <c r="J32" s="99">
        <f t="shared" ref="J32:J82" si="1">+F32*H$2</f>
        <v>61.912060606060827</v>
      </c>
      <c r="L32">
        <v>66</v>
      </c>
      <c r="M32">
        <v>86</v>
      </c>
    </row>
    <row r="33" spans="1:12" ht="15.6" thickTop="1" thickBot="1" x14ac:dyDescent="0.35">
      <c r="A33" s="66" t="s">
        <v>93</v>
      </c>
      <c r="B33" s="6"/>
      <c r="C33" s="6"/>
      <c r="D33" s="6">
        <v>54.7</v>
      </c>
      <c r="E33" s="6">
        <v>55.19</v>
      </c>
      <c r="F33" s="5">
        <f t="shared" ref="F33:F96" si="2">+E33-D33</f>
        <v>0.48999999999999488</v>
      </c>
      <c r="G33" s="5"/>
      <c r="H33" s="5"/>
      <c r="I33" s="5"/>
      <c r="J33" s="99">
        <f t="shared" si="1"/>
        <v>7.8593030303029483</v>
      </c>
    </row>
    <row r="34" spans="1:12" ht="15.6" thickTop="1" thickBot="1" x14ac:dyDescent="0.35">
      <c r="A34" s="66" t="s">
        <v>94</v>
      </c>
      <c r="B34" s="32"/>
      <c r="C34" s="5"/>
      <c r="D34" s="32">
        <v>62.28</v>
      </c>
      <c r="E34" s="32">
        <v>62.41</v>
      </c>
      <c r="F34" s="5">
        <f t="shared" si="2"/>
        <v>0.12999999999999545</v>
      </c>
      <c r="G34" s="5"/>
      <c r="H34" s="5"/>
      <c r="I34" s="5"/>
      <c r="J34" s="99">
        <f t="shared" si="1"/>
        <v>2.0851212121211393</v>
      </c>
    </row>
    <row r="35" spans="1:12" ht="15.6" thickTop="1" thickBot="1" x14ac:dyDescent="0.35">
      <c r="A35" s="66" t="s">
        <v>95</v>
      </c>
      <c r="B35" s="32"/>
      <c r="C35" s="6"/>
      <c r="D35" s="32">
        <v>52.59</v>
      </c>
      <c r="E35" s="32">
        <v>53.36</v>
      </c>
      <c r="F35" s="5">
        <f t="shared" si="2"/>
        <v>0.76999999999999602</v>
      </c>
      <c r="G35" s="5"/>
      <c r="H35" s="5"/>
      <c r="I35" s="5"/>
      <c r="J35" s="99">
        <f t="shared" si="1"/>
        <v>12.350333333333269</v>
      </c>
    </row>
    <row r="36" spans="1:12" ht="15.6" thickTop="1" thickBot="1" x14ac:dyDescent="0.35">
      <c r="A36" s="66" t="s">
        <v>96</v>
      </c>
      <c r="B36" s="32"/>
      <c r="C36" s="6"/>
      <c r="D36" s="32">
        <v>10.99</v>
      </c>
      <c r="E36" s="32">
        <v>11.56</v>
      </c>
      <c r="F36" s="5">
        <f t="shared" si="2"/>
        <v>0.57000000000000028</v>
      </c>
      <c r="G36" s="5"/>
      <c r="H36" s="5"/>
      <c r="I36" s="5"/>
      <c r="J36" s="99">
        <f t="shared" si="1"/>
        <v>9.1424545454545498</v>
      </c>
    </row>
    <row r="37" spans="1:12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2" ht="15.6" thickTop="1" thickBot="1" x14ac:dyDescent="0.35">
      <c r="A38" s="66" t="s">
        <v>98</v>
      </c>
      <c r="B38" s="32"/>
      <c r="C38" s="6"/>
      <c r="D38" s="32">
        <v>40.909999999999997</v>
      </c>
      <c r="E38" s="32">
        <v>41.41</v>
      </c>
      <c r="F38" s="5">
        <f t="shared" si="2"/>
        <v>0.5</v>
      </c>
      <c r="G38" s="5"/>
      <c r="H38" s="5"/>
      <c r="I38" s="5"/>
      <c r="J38" s="99">
        <f t="shared" si="1"/>
        <v>8.0196969696969695</v>
      </c>
    </row>
    <row r="39" spans="1:12" ht="15.6" thickTop="1" thickBot="1" x14ac:dyDescent="0.35">
      <c r="A39" s="66" t="s">
        <v>99</v>
      </c>
      <c r="B39" s="32"/>
      <c r="C39" s="6"/>
      <c r="D39" s="32">
        <v>56.18</v>
      </c>
      <c r="E39" s="32">
        <v>56.81</v>
      </c>
      <c r="F39" s="5">
        <f t="shared" si="2"/>
        <v>0.63000000000000256</v>
      </c>
      <c r="G39" s="5"/>
      <c r="H39" s="5"/>
      <c r="I39" s="5"/>
      <c r="J39" s="99">
        <f t="shared" si="1"/>
        <v>10.104818181818223</v>
      </c>
    </row>
    <row r="40" spans="1:12" ht="15.6" thickTop="1" thickBot="1" x14ac:dyDescent="0.35">
      <c r="A40" s="66" t="s">
        <v>100</v>
      </c>
      <c r="B40" s="32"/>
      <c r="C40" s="6"/>
      <c r="D40" s="32">
        <v>15.55</v>
      </c>
      <c r="E40" s="32">
        <v>15.67</v>
      </c>
      <c r="F40" s="5">
        <f t="shared" si="2"/>
        <v>0.11999999999999922</v>
      </c>
      <c r="G40" s="5"/>
      <c r="H40" s="5"/>
      <c r="I40" s="5"/>
      <c r="J40" s="99">
        <f t="shared" si="1"/>
        <v>1.9247272727272602</v>
      </c>
    </row>
    <row r="41" spans="1:12" ht="15.6" thickTop="1" thickBot="1" x14ac:dyDescent="0.35">
      <c r="A41" s="66" t="s">
        <v>101</v>
      </c>
      <c r="B41" s="32"/>
      <c r="C41" s="6"/>
      <c r="D41" s="32">
        <v>25.64</v>
      </c>
      <c r="E41" s="32">
        <v>26.12</v>
      </c>
      <c r="F41" s="5">
        <f t="shared" si="2"/>
        <v>0.48000000000000043</v>
      </c>
      <c r="G41" s="5"/>
      <c r="H41" s="5"/>
      <c r="I41" s="5"/>
      <c r="J41" s="99">
        <f t="shared" si="1"/>
        <v>7.6989090909090976</v>
      </c>
      <c r="L41">
        <v>10</v>
      </c>
    </row>
    <row r="42" spans="1:12" ht="15.6" thickTop="1" thickBot="1" x14ac:dyDescent="0.35">
      <c r="A42" s="66" t="s">
        <v>102</v>
      </c>
      <c r="B42" s="32"/>
      <c r="C42" s="6"/>
      <c r="D42" s="32">
        <v>6.73</v>
      </c>
      <c r="E42" s="32">
        <v>6.93</v>
      </c>
      <c r="F42" s="5">
        <f t="shared" si="2"/>
        <v>0.19999999999999929</v>
      </c>
      <c r="G42" s="5"/>
      <c r="H42" s="5"/>
      <c r="I42" s="5"/>
      <c r="J42" s="99">
        <f t="shared" si="1"/>
        <v>3.2078787878787764</v>
      </c>
    </row>
    <row r="43" spans="1:12" ht="15.6" thickTop="1" thickBot="1" x14ac:dyDescent="0.35">
      <c r="A43" s="66" t="s">
        <v>103</v>
      </c>
      <c r="B43" s="32"/>
      <c r="C43" s="6"/>
      <c r="D43" s="32">
        <v>39.39</v>
      </c>
      <c r="E43" s="32">
        <v>39.56</v>
      </c>
      <c r="F43" s="5">
        <f t="shared" si="2"/>
        <v>0.17000000000000171</v>
      </c>
      <c r="G43" s="5"/>
      <c r="H43" s="5"/>
      <c r="I43" s="5"/>
      <c r="J43" s="99">
        <f t="shared" si="1"/>
        <v>2.7266969696969969</v>
      </c>
    </row>
    <row r="44" spans="1:12" ht="15.6" thickTop="1" thickBot="1" x14ac:dyDescent="0.35">
      <c r="A44" s="66" t="s">
        <v>104</v>
      </c>
      <c r="B44" s="32"/>
      <c r="C44" s="10"/>
      <c r="D44" s="32">
        <v>61.47</v>
      </c>
      <c r="E44" s="32">
        <v>61.47</v>
      </c>
      <c r="F44" s="5">
        <f t="shared" si="2"/>
        <v>0</v>
      </c>
      <c r="G44" s="5"/>
      <c r="H44" s="5"/>
      <c r="I44" s="5"/>
      <c r="J44" s="99">
        <f t="shared" si="1"/>
        <v>0</v>
      </c>
    </row>
    <row r="45" spans="1:12" ht="15.6" thickTop="1" thickBot="1" x14ac:dyDescent="0.35">
      <c r="A45" s="66" t="s">
        <v>105</v>
      </c>
      <c r="B45" s="32"/>
      <c r="C45" s="10"/>
      <c r="D45" s="32">
        <v>219.17</v>
      </c>
      <c r="E45" s="32">
        <v>220.66</v>
      </c>
      <c r="F45" s="5">
        <f>+E45-D45</f>
        <v>1.4900000000000091</v>
      </c>
      <c r="G45" s="5"/>
      <c r="H45" s="5"/>
      <c r="I45" s="5"/>
      <c r="J45" s="99">
        <f t="shared" si="1"/>
        <v>23.898696969697117</v>
      </c>
    </row>
    <row r="46" spans="1:12" ht="15.6" thickTop="1" thickBot="1" x14ac:dyDescent="0.35">
      <c r="A46" s="66" t="s">
        <v>106</v>
      </c>
      <c r="B46" s="32"/>
      <c r="C46" s="10"/>
      <c r="D46" s="32">
        <v>107.76</v>
      </c>
      <c r="E46" s="32">
        <v>107.99</v>
      </c>
      <c r="F46" s="5">
        <f t="shared" si="2"/>
        <v>0.22999999999998977</v>
      </c>
      <c r="G46" s="5"/>
      <c r="H46" s="5"/>
      <c r="I46" s="5"/>
      <c r="J46" s="99">
        <f t="shared" si="1"/>
        <v>3.6890606060604418</v>
      </c>
    </row>
    <row r="47" spans="1:12" ht="15.6" thickTop="1" thickBot="1" x14ac:dyDescent="0.35">
      <c r="A47" s="66" t="s">
        <v>18</v>
      </c>
      <c r="B47" s="32"/>
      <c r="C47" s="10"/>
      <c r="D47" s="32">
        <v>3.24</v>
      </c>
      <c r="E47" s="32">
        <v>3.24</v>
      </c>
      <c r="F47" s="5">
        <f t="shared" si="2"/>
        <v>0</v>
      </c>
      <c r="G47" s="5"/>
      <c r="H47" s="5"/>
      <c r="I47" s="5"/>
      <c r="J47" s="99">
        <f t="shared" si="1"/>
        <v>0</v>
      </c>
    </row>
    <row r="48" spans="1:12" ht="15.6" thickTop="1" thickBot="1" x14ac:dyDescent="0.35">
      <c r="A48" s="66" t="s">
        <v>19</v>
      </c>
      <c r="B48" s="32"/>
      <c r="C48" s="10"/>
      <c r="D48" s="32">
        <v>103.37</v>
      </c>
      <c r="E48" s="32">
        <v>103.37</v>
      </c>
      <c r="F48" s="5">
        <f t="shared" si="2"/>
        <v>0</v>
      </c>
      <c r="G48" s="5"/>
      <c r="H48" s="5"/>
      <c r="I48" s="5"/>
      <c r="J48" s="99">
        <f t="shared" si="1"/>
        <v>0</v>
      </c>
    </row>
    <row r="49" spans="1:12" ht="15.6" thickTop="1" thickBot="1" x14ac:dyDescent="0.35">
      <c r="A49" s="66" t="s">
        <v>107</v>
      </c>
      <c r="B49" s="32"/>
      <c r="C49" s="10"/>
      <c r="D49" s="32">
        <v>143.28</v>
      </c>
      <c r="E49" s="32">
        <v>144.81</v>
      </c>
      <c r="F49" s="5">
        <f t="shared" si="2"/>
        <v>1.5300000000000011</v>
      </c>
      <c r="G49" s="5"/>
      <c r="H49" s="5"/>
      <c r="I49" s="5"/>
      <c r="J49" s="99">
        <f t="shared" si="1"/>
        <v>24.540272727272747</v>
      </c>
    </row>
    <row r="50" spans="1:12" ht="15.6" thickTop="1" thickBot="1" x14ac:dyDescent="0.35">
      <c r="A50" s="66" t="s">
        <v>108</v>
      </c>
      <c r="B50" s="32"/>
      <c r="C50" s="10"/>
      <c r="D50" s="32">
        <v>23.41</v>
      </c>
      <c r="E50" s="32">
        <v>25.81</v>
      </c>
      <c r="F50" s="5">
        <f t="shared" si="2"/>
        <v>2.3999999999999986</v>
      </c>
      <c r="G50" s="5"/>
      <c r="H50" s="5"/>
      <c r="I50" s="5"/>
      <c r="J50" s="99">
        <f t="shared" si="1"/>
        <v>38.494545454545431</v>
      </c>
      <c r="L50">
        <v>10</v>
      </c>
    </row>
    <row r="51" spans="1:12" ht="15.6" thickTop="1" thickBot="1" x14ac:dyDescent="0.35">
      <c r="A51" s="66" t="s">
        <v>20</v>
      </c>
      <c r="B51" s="32"/>
      <c r="C51" s="10"/>
      <c r="D51" s="32">
        <v>92.76</v>
      </c>
      <c r="E51" s="32">
        <v>93.77</v>
      </c>
      <c r="F51" s="5">
        <f t="shared" si="2"/>
        <v>1.0099999999999909</v>
      </c>
      <c r="G51" s="5"/>
      <c r="H51" s="5"/>
      <c r="I51" s="5"/>
      <c r="J51" s="99">
        <f t="shared" si="1"/>
        <v>16.199787878787731</v>
      </c>
    </row>
    <row r="52" spans="1:12" ht="15.6" thickTop="1" thickBot="1" x14ac:dyDescent="0.35">
      <c r="A52" s="66" t="s">
        <v>21</v>
      </c>
      <c r="B52" s="32"/>
      <c r="C52" s="10"/>
      <c r="D52" s="32">
        <v>24.77</v>
      </c>
      <c r="E52" s="32">
        <v>25.02</v>
      </c>
      <c r="F52" s="5">
        <f t="shared" si="2"/>
        <v>0.25</v>
      </c>
      <c r="G52" s="5"/>
      <c r="H52" s="5"/>
      <c r="I52" s="5"/>
      <c r="J52" s="99">
        <f t="shared" si="1"/>
        <v>4.0098484848484848</v>
      </c>
    </row>
    <row r="53" spans="1:12" ht="15.6" thickTop="1" thickBot="1" x14ac:dyDescent="0.35">
      <c r="A53" s="66" t="s">
        <v>22</v>
      </c>
      <c r="B53" s="32"/>
      <c r="C53" s="10"/>
      <c r="D53" s="32">
        <v>134.88999999999999</v>
      </c>
      <c r="E53" s="32">
        <v>135.01</v>
      </c>
      <c r="F53" s="5">
        <f t="shared" si="2"/>
        <v>0.12000000000000455</v>
      </c>
      <c r="G53" s="5"/>
      <c r="H53" s="5"/>
      <c r="I53" s="5"/>
      <c r="J53" s="99">
        <f t="shared" si="1"/>
        <v>1.9247272727273457</v>
      </c>
    </row>
    <row r="54" spans="1:12" ht="15.6" thickTop="1" thickBot="1" x14ac:dyDescent="0.35">
      <c r="A54" s="66" t="s">
        <v>23</v>
      </c>
      <c r="B54" s="32"/>
      <c r="C54" s="10"/>
      <c r="D54" s="32">
        <v>34.520000000000003</v>
      </c>
      <c r="E54" s="32">
        <v>35.549999999999997</v>
      </c>
      <c r="F54" s="5">
        <f t="shared" si="2"/>
        <v>1.029999999999994</v>
      </c>
      <c r="G54" s="5"/>
      <c r="H54" s="5"/>
      <c r="I54" s="5"/>
      <c r="J54" s="99">
        <f t="shared" si="1"/>
        <v>16.52057575757566</v>
      </c>
      <c r="L54">
        <v>26</v>
      </c>
    </row>
    <row r="55" spans="1:12" ht="15.6" thickTop="1" thickBot="1" x14ac:dyDescent="0.35">
      <c r="A55" s="66" t="s">
        <v>24</v>
      </c>
      <c r="B55" s="32"/>
      <c r="C55" s="10"/>
      <c r="D55" s="32">
        <v>34.369999999999997</v>
      </c>
      <c r="E55" s="32">
        <v>34.770000000000003</v>
      </c>
      <c r="F55" s="5">
        <f t="shared" si="2"/>
        <v>0.40000000000000568</v>
      </c>
      <c r="G55" s="5"/>
      <c r="H55" s="5"/>
      <c r="I55" s="5"/>
      <c r="J55" s="99">
        <f t="shared" si="1"/>
        <v>6.4157575757576666</v>
      </c>
    </row>
    <row r="56" spans="1:12" ht="15.6" thickTop="1" thickBot="1" x14ac:dyDescent="0.35">
      <c r="A56" s="66" t="s">
        <v>25</v>
      </c>
      <c r="B56" s="32"/>
      <c r="C56" s="10"/>
      <c r="D56" s="32">
        <v>32.11</v>
      </c>
      <c r="E56" s="32">
        <v>32.61</v>
      </c>
      <c r="F56" s="5">
        <f t="shared" si="2"/>
        <v>0.5</v>
      </c>
      <c r="G56" s="5"/>
      <c r="H56" s="5"/>
      <c r="I56" s="5"/>
      <c r="J56" s="99">
        <f t="shared" si="1"/>
        <v>8.0196969696969695</v>
      </c>
    </row>
    <row r="57" spans="1:12" ht="15.6" thickTop="1" thickBot="1" x14ac:dyDescent="0.35">
      <c r="A57" s="66" t="s">
        <v>26</v>
      </c>
      <c r="B57" s="32"/>
      <c r="C57" s="10"/>
      <c r="D57" s="32">
        <v>61.38</v>
      </c>
      <c r="E57" s="32">
        <v>62.05</v>
      </c>
      <c r="F57" s="5">
        <f t="shared" si="2"/>
        <v>0.6699999999999946</v>
      </c>
      <c r="G57" s="5"/>
      <c r="H57" s="5"/>
      <c r="I57" s="5"/>
      <c r="J57" s="99">
        <f t="shared" si="1"/>
        <v>10.746393939393853</v>
      </c>
    </row>
    <row r="58" spans="1:12" ht="15.6" thickTop="1" thickBot="1" x14ac:dyDescent="0.35">
      <c r="A58" s="66" t="s">
        <v>27</v>
      </c>
      <c r="B58" s="32"/>
      <c r="C58" s="10"/>
      <c r="D58" s="32">
        <v>75.06</v>
      </c>
      <c r="E58" s="32">
        <v>76.42</v>
      </c>
      <c r="F58" s="5">
        <f t="shared" si="2"/>
        <v>1.3599999999999994</v>
      </c>
      <c r="G58" s="5"/>
      <c r="H58" s="5"/>
      <c r="I58" s="5"/>
      <c r="J58" s="99">
        <f t="shared" si="1"/>
        <v>21.813575757575748</v>
      </c>
    </row>
    <row r="59" spans="1:12" ht="15.6" thickTop="1" thickBot="1" x14ac:dyDescent="0.35">
      <c r="A59" s="66" t="s">
        <v>109</v>
      </c>
      <c r="B59" s="32"/>
      <c r="C59" s="10"/>
      <c r="D59" s="32">
        <v>2.12</v>
      </c>
      <c r="E59" s="32">
        <v>2.12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2" ht="15.6" thickTop="1" thickBot="1" x14ac:dyDescent="0.35">
      <c r="A60" s="66" t="s">
        <v>28</v>
      </c>
      <c r="B60" s="32"/>
      <c r="C60" s="10"/>
      <c r="D60" s="32">
        <v>17.149999999999999</v>
      </c>
      <c r="E60" s="32">
        <v>17.27</v>
      </c>
      <c r="F60" s="5">
        <f t="shared" si="2"/>
        <v>0.12000000000000099</v>
      </c>
      <c r="G60" s="5"/>
      <c r="H60" s="5"/>
      <c r="I60" s="5"/>
      <c r="J60" s="99">
        <f t="shared" si="1"/>
        <v>1.9247272727272886</v>
      </c>
    </row>
    <row r="61" spans="1:12" ht="15.6" thickTop="1" thickBot="1" x14ac:dyDescent="0.35">
      <c r="A61" s="66" t="s">
        <v>29</v>
      </c>
      <c r="B61" s="32"/>
      <c r="C61" s="10"/>
      <c r="D61" s="32">
        <v>57.31</v>
      </c>
      <c r="E61" s="32">
        <v>57.96</v>
      </c>
      <c r="F61" s="5">
        <f t="shared" si="2"/>
        <v>0.64999999999999858</v>
      </c>
      <c r="G61" s="5"/>
      <c r="H61" s="5"/>
      <c r="I61" s="5"/>
      <c r="J61" s="99">
        <f t="shared" si="1"/>
        <v>10.425606060606038</v>
      </c>
    </row>
    <row r="62" spans="1:12" ht="15.6" thickTop="1" thickBot="1" x14ac:dyDescent="0.35">
      <c r="A62" s="66" t="s">
        <v>30</v>
      </c>
      <c r="B62" s="32"/>
      <c r="C62" s="10"/>
      <c r="D62" s="32">
        <v>2.72</v>
      </c>
      <c r="E62" s="32">
        <v>3.19</v>
      </c>
      <c r="F62" s="5">
        <f t="shared" si="2"/>
        <v>0.46999999999999975</v>
      </c>
      <c r="G62" s="5"/>
      <c r="H62" s="5"/>
      <c r="I62" s="5"/>
      <c r="J62" s="99">
        <f t="shared" si="1"/>
        <v>7.5385151515151474</v>
      </c>
    </row>
    <row r="63" spans="1:12" ht="15.6" thickTop="1" thickBot="1" x14ac:dyDescent="0.35">
      <c r="A63" s="66" t="s">
        <v>31</v>
      </c>
      <c r="B63" s="32"/>
      <c r="C63" s="10"/>
      <c r="D63" s="32">
        <v>91.13</v>
      </c>
      <c r="E63" s="32">
        <v>92.1</v>
      </c>
      <c r="F63" s="5">
        <f t="shared" si="2"/>
        <v>0.96999999999999886</v>
      </c>
      <c r="G63" s="5"/>
      <c r="H63" s="5"/>
      <c r="I63" s="5"/>
      <c r="J63" s="99">
        <f t="shared" si="1"/>
        <v>15.558212121212103</v>
      </c>
    </row>
    <row r="64" spans="1:12" ht="15.6" thickTop="1" thickBot="1" x14ac:dyDescent="0.35">
      <c r="A64" s="66" t="s">
        <v>32</v>
      </c>
      <c r="B64" s="32"/>
      <c r="C64" s="10"/>
      <c r="D64" s="32">
        <v>62.99</v>
      </c>
      <c r="E64" s="32">
        <v>63.46</v>
      </c>
      <c r="F64" s="5">
        <f t="shared" si="2"/>
        <v>0.46999999999999886</v>
      </c>
      <c r="G64" s="5"/>
      <c r="H64" s="5"/>
      <c r="I64" s="5"/>
      <c r="J64" s="99">
        <f t="shared" si="1"/>
        <v>7.5385151515151332</v>
      </c>
    </row>
    <row r="65" spans="1:12" ht="15.6" thickTop="1" thickBot="1" x14ac:dyDescent="0.35">
      <c r="A65" s="66" t="s">
        <v>33</v>
      </c>
      <c r="B65" s="32"/>
      <c r="C65" s="10"/>
      <c r="D65" s="32">
        <v>41.79</v>
      </c>
      <c r="E65" s="32">
        <v>42.21</v>
      </c>
      <c r="F65" s="5">
        <f t="shared" si="2"/>
        <v>0.42000000000000171</v>
      </c>
      <c r="G65" s="5"/>
      <c r="H65" s="5"/>
      <c r="I65" s="5"/>
      <c r="J65" s="99">
        <f t="shared" si="1"/>
        <v>6.7365454545454817</v>
      </c>
    </row>
    <row r="66" spans="1:12" ht="15.6" thickTop="1" thickBot="1" x14ac:dyDescent="0.35">
      <c r="A66" s="66" t="s">
        <v>34</v>
      </c>
      <c r="B66" s="32"/>
      <c r="C66" s="10"/>
      <c r="D66" s="32">
        <v>45.68</v>
      </c>
      <c r="E66" s="32">
        <v>45.98</v>
      </c>
      <c r="F66" s="5">
        <f t="shared" si="2"/>
        <v>0.29999999999999716</v>
      </c>
      <c r="G66" s="5"/>
      <c r="H66" s="5"/>
      <c r="I66" s="5"/>
      <c r="J66" s="99">
        <f t="shared" si="1"/>
        <v>4.8118181818181363</v>
      </c>
    </row>
    <row r="67" spans="1:12" ht="15.6" thickTop="1" thickBot="1" x14ac:dyDescent="0.35">
      <c r="A67" s="66" t="s">
        <v>110</v>
      </c>
      <c r="B67" s="32"/>
      <c r="C67" s="10"/>
      <c r="D67" s="32">
        <v>11.98</v>
      </c>
      <c r="E67" s="32">
        <v>13.4</v>
      </c>
      <c r="F67" s="5">
        <f t="shared" si="2"/>
        <v>1.42</v>
      </c>
      <c r="G67" s="5"/>
      <c r="H67" s="5"/>
      <c r="I67" s="5"/>
      <c r="J67" s="99">
        <f t="shared" si="1"/>
        <v>22.775939393939392</v>
      </c>
    </row>
    <row r="68" spans="1:12" ht="15.6" thickTop="1" thickBot="1" x14ac:dyDescent="0.35">
      <c r="A68" s="66" t="s">
        <v>35</v>
      </c>
      <c r="B68" s="32"/>
      <c r="C68" s="10"/>
      <c r="D68" s="32">
        <v>86.95</v>
      </c>
      <c r="E68" s="32">
        <v>87.88</v>
      </c>
      <c r="F68" s="5">
        <f t="shared" si="2"/>
        <v>0.92999999999999261</v>
      </c>
      <c r="G68" s="5"/>
      <c r="H68" s="5"/>
      <c r="I68" s="5"/>
      <c r="J68" s="99">
        <f t="shared" si="1"/>
        <v>14.916636363636245</v>
      </c>
    </row>
    <row r="69" spans="1:12" ht="15.6" thickTop="1" thickBot="1" x14ac:dyDescent="0.35">
      <c r="A69" s="66" t="s">
        <v>111</v>
      </c>
      <c r="B69" s="32"/>
      <c r="C69" s="10"/>
      <c r="D69" s="32">
        <v>6.29</v>
      </c>
      <c r="E69" s="32">
        <v>6.37</v>
      </c>
      <c r="F69" s="5">
        <f t="shared" si="2"/>
        <v>8.0000000000000071E-2</v>
      </c>
      <c r="G69" s="5"/>
      <c r="H69" s="5"/>
      <c r="I69" s="5"/>
      <c r="J69" s="99">
        <f t="shared" si="1"/>
        <v>1.2831515151515163</v>
      </c>
    </row>
    <row r="70" spans="1:12" ht="15.6" thickTop="1" thickBot="1" x14ac:dyDescent="0.35">
      <c r="A70" s="66" t="s">
        <v>36</v>
      </c>
      <c r="B70" s="32"/>
      <c r="C70" s="10"/>
      <c r="D70" s="32">
        <v>100.36</v>
      </c>
      <c r="E70" s="32">
        <v>101.62</v>
      </c>
      <c r="F70" s="5">
        <f t="shared" si="2"/>
        <v>1.2600000000000051</v>
      </c>
      <c r="G70" s="5"/>
      <c r="H70" s="5"/>
      <c r="I70" s="5"/>
      <c r="J70" s="99">
        <f t="shared" si="1"/>
        <v>20.209636363636445</v>
      </c>
    </row>
    <row r="71" spans="1:12" ht="15.6" thickTop="1" thickBot="1" x14ac:dyDescent="0.35">
      <c r="A71" s="66" t="s">
        <v>37</v>
      </c>
      <c r="B71" s="32"/>
      <c r="C71" s="10"/>
      <c r="D71" s="32">
        <v>38.25</v>
      </c>
      <c r="E71" s="32">
        <v>39.159999999999997</v>
      </c>
      <c r="F71" s="5">
        <f t="shared" si="2"/>
        <v>0.90999999999999659</v>
      </c>
      <c r="G71" s="5"/>
      <c r="H71" s="5"/>
      <c r="I71" s="5"/>
      <c r="J71" s="99">
        <f t="shared" si="1"/>
        <v>14.59584848484843</v>
      </c>
    </row>
    <row r="72" spans="1:12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2" ht="15.6" thickTop="1" thickBot="1" x14ac:dyDescent="0.35">
      <c r="A73" s="66" t="s">
        <v>39</v>
      </c>
      <c r="B73" s="32"/>
      <c r="C73" s="10"/>
      <c r="D73" s="32">
        <v>1.74</v>
      </c>
      <c r="E73" s="32">
        <v>1.97</v>
      </c>
      <c r="F73" s="5">
        <f t="shared" si="2"/>
        <v>0.22999999999999998</v>
      </c>
      <c r="G73" s="5"/>
      <c r="H73" s="5"/>
      <c r="I73" s="5"/>
      <c r="J73" s="99">
        <f t="shared" si="1"/>
        <v>3.6890606060606057</v>
      </c>
    </row>
    <row r="74" spans="1:12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2" ht="15.6" thickTop="1" thickBot="1" x14ac:dyDescent="0.35">
      <c r="A75" s="66" t="s">
        <v>112</v>
      </c>
      <c r="B75" s="32"/>
      <c r="C75" s="10"/>
      <c r="D75" s="32">
        <v>7.09</v>
      </c>
      <c r="E75" s="32">
        <v>7.51</v>
      </c>
      <c r="F75" s="5">
        <f t="shared" si="2"/>
        <v>0.41999999999999993</v>
      </c>
      <c r="G75" s="5"/>
      <c r="H75" s="5"/>
      <c r="I75" s="5"/>
      <c r="J75" s="99">
        <f t="shared" si="1"/>
        <v>6.7365454545454533</v>
      </c>
    </row>
    <row r="76" spans="1:12" ht="15.6" thickTop="1" thickBot="1" x14ac:dyDescent="0.35">
      <c r="A76" s="66" t="s">
        <v>113</v>
      </c>
      <c r="B76" s="32"/>
      <c r="C76" s="10"/>
      <c r="D76" s="32">
        <v>39.17</v>
      </c>
      <c r="E76" s="32">
        <v>39.369999999999997</v>
      </c>
      <c r="F76" s="5">
        <f t="shared" si="2"/>
        <v>0.19999999999999574</v>
      </c>
      <c r="G76" s="5"/>
      <c r="H76" s="5"/>
      <c r="I76" s="5"/>
      <c r="J76" s="99">
        <f t="shared" si="1"/>
        <v>3.2078787878787196</v>
      </c>
      <c r="L76">
        <v>18</v>
      </c>
    </row>
    <row r="77" spans="1:12" ht="15.6" thickTop="1" thickBot="1" x14ac:dyDescent="0.35">
      <c r="A77" s="66" t="s">
        <v>114</v>
      </c>
      <c r="B77" s="32"/>
      <c r="C77" s="10"/>
      <c r="D77" s="32">
        <v>11.14</v>
      </c>
      <c r="E77" s="32">
        <v>11.22</v>
      </c>
      <c r="F77" s="5">
        <f t="shared" si="2"/>
        <v>8.0000000000000071E-2</v>
      </c>
      <c r="G77" s="5"/>
      <c r="H77" s="5"/>
      <c r="I77" s="5"/>
      <c r="J77" s="99">
        <f t="shared" si="1"/>
        <v>1.2831515151515163</v>
      </c>
    </row>
    <row r="78" spans="1:12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2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2" ht="15.6" thickTop="1" thickBot="1" x14ac:dyDescent="0.35">
      <c r="A80" s="66" t="s">
        <v>41</v>
      </c>
      <c r="B80" s="32"/>
      <c r="C80" s="10"/>
      <c r="D80" s="32">
        <v>17.7</v>
      </c>
      <c r="E80" s="32">
        <v>20.77</v>
      </c>
      <c r="F80" s="5">
        <f t="shared" si="2"/>
        <v>3.0700000000000003</v>
      </c>
      <c r="G80" s="5"/>
      <c r="H80" s="5"/>
      <c r="I80" s="5"/>
      <c r="J80" s="99">
        <f t="shared" si="1"/>
        <v>49.240939393939399</v>
      </c>
      <c r="L80">
        <v>47</v>
      </c>
    </row>
    <row r="81" spans="1:11" ht="15.6" thickTop="1" thickBot="1" x14ac:dyDescent="0.35">
      <c r="A81" s="66" t="s">
        <v>42</v>
      </c>
      <c r="B81" s="32"/>
      <c r="C81" s="10"/>
      <c r="D81" s="32">
        <v>9.86</v>
      </c>
      <c r="E81" s="32">
        <v>9.86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15.56</v>
      </c>
      <c r="E82" s="32">
        <v>15.6</v>
      </c>
      <c r="F82" s="5">
        <f t="shared" si="2"/>
        <v>3.9999999999999147E-2</v>
      </c>
      <c r="G82" s="5"/>
      <c r="H82" s="5"/>
      <c r="I82" s="5"/>
      <c r="J82" s="99">
        <f t="shared" si="1"/>
        <v>0.64157575757574392</v>
      </c>
      <c r="K82" s="56">
        <f>+J14+J15+J16+J17+J18+J19+J20+J21+J22+J23+J24+J25+J26+J27+J28+J29+J30+J31+J32+J33+J34+J35+J36+J37+J38+J39+J40+J41+J42+J43+J44+J45+J46+J47+J48+J49+J50+J51+J52+J53+J54+J55+J56+J57+J58+J59+J60+J61+J62+J63+J64+J65+J66+J67+J68+J69+J70+J71+J72+J73+J74+J75+J76+J77+J78+J79+J80+J81+J82</f>
        <v>791.41924242424227</v>
      </c>
    </row>
    <row r="83" spans="1:11" x14ac:dyDescent="0.3">
      <c r="A83" s="68" t="s">
        <v>43</v>
      </c>
      <c r="B83" s="32"/>
      <c r="C83" s="10"/>
      <c r="D83" s="32">
        <v>571.92999999999995</v>
      </c>
      <c r="E83" s="32">
        <v>580.65</v>
      </c>
      <c r="F83" s="5">
        <f t="shared" si="2"/>
        <v>8.7200000000000273</v>
      </c>
      <c r="G83" s="5"/>
      <c r="H83" s="5"/>
      <c r="I83" s="5"/>
      <c r="J83" s="7">
        <f>+F83*H$5</f>
        <v>35.203426229508302</v>
      </c>
      <c r="K83" t="s">
        <v>295</v>
      </c>
    </row>
    <row r="84" spans="1:11" x14ac:dyDescent="0.3">
      <c r="A84" s="68" t="s">
        <v>44</v>
      </c>
      <c r="B84" s="32"/>
      <c r="C84" s="10"/>
      <c r="D84" s="32">
        <v>526.01</v>
      </c>
      <c r="E84" s="32">
        <v>529.78</v>
      </c>
      <c r="F84" s="5">
        <f t="shared" si="2"/>
        <v>3.7699999999999818</v>
      </c>
      <c r="G84" s="33"/>
      <c r="H84" s="5"/>
      <c r="I84" s="5"/>
      <c r="J84" s="7">
        <f t="shared" ref="J84:J147" si="3">+F84*H$5</f>
        <v>15.219829918032714</v>
      </c>
    </row>
    <row r="85" spans="1:11" x14ac:dyDescent="0.3">
      <c r="A85" s="68" t="s">
        <v>118</v>
      </c>
      <c r="B85" s="32"/>
      <c r="C85" s="10"/>
      <c r="D85" s="32">
        <v>745.02</v>
      </c>
      <c r="E85" s="32">
        <v>753.14</v>
      </c>
      <c r="F85" s="5">
        <f t="shared" si="2"/>
        <v>8.1200000000000045</v>
      </c>
      <c r="G85" s="33"/>
      <c r="H85" s="5"/>
      <c r="I85" s="5"/>
      <c r="J85" s="7">
        <f t="shared" si="3"/>
        <v>32.781172131147557</v>
      </c>
    </row>
    <row r="86" spans="1:11" x14ac:dyDescent="0.3">
      <c r="A86" s="68" t="s">
        <v>119</v>
      </c>
      <c r="B86" s="32"/>
      <c r="C86" s="10"/>
      <c r="D86" s="32">
        <v>273.02999999999997</v>
      </c>
      <c r="E86" s="32">
        <v>284.12</v>
      </c>
      <c r="F86" s="5">
        <f t="shared" si="2"/>
        <v>11.090000000000032</v>
      </c>
      <c r="G86" s="33"/>
      <c r="H86" s="5"/>
      <c r="I86" s="5"/>
      <c r="J86" s="7">
        <f t="shared" si="3"/>
        <v>44.771329918032912</v>
      </c>
    </row>
    <row r="87" spans="1:11" x14ac:dyDescent="0.3">
      <c r="A87" s="68" t="s">
        <v>45</v>
      </c>
      <c r="B87" s="32"/>
      <c r="C87" s="10"/>
      <c r="D87" s="32">
        <v>362.26</v>
      </c>
      <c r="E87" s="32">
        <v>364.64</v>
      </c>
      <c r="F87" s="5">
        <f t="shared" si="2"/>
        <v>2.3799999999999955</v>
      </c>
      <c r="G87" s="33"/>
      <c r="H87" s="5"/>
      <c r="I87" s="5"/>
      <c r="J87" s="7">
        <f t="shared" si="3"/>
        <v>9.6082745901639157</v>
      </c>
    </row>
    <row r="88" spans="1:11" x14ac:dyDescent="0.3">
      <c r="A88" s="68" t="s">
        <v>46</v>
      </c>
      <c r="B88" s="32"/>
      <c r="C88" s="10"/>
      <c r="D88" s="32">
        <v>578.92999999999995</v>
      </c>
      <c r="E88" s="32">
        <v>583.13</v>
      </c>
      <c r="F88" s="5">
        <f t="shared" si="2"/>
        <v>4.2000000000000455</v>
      </c>
      <c r="G88" s="33"/>
      <c r="H88" s="5"/>
      <c r="I88" s="5"/>
      <c r="J88" s="7">
        <f t="shared" si="3"/>
        <v>16.955778688524774</v>
      </c>
    </row>
    <row r="89" spans="1:11" x14ac:dyDescent="0.3">
      <c r="A89" s="68" t="s">
        <v>47</v>
      </c>
      <c r="B89" s="32"/>
      <c r="C89" s="10"/>
      <c r="D89" s="32">
        <v>342.97</v>
      </c>
      <c r="E89" s="32">
        <v>354.5</v>
      </c>
      <c r="F89" s="5">
        <f t="shared" si="2"/>
        <v>11.529999999999973</v>
      </c>
      <c r="G89" s="33"/>
      <c r="H89" s="5"/>
      <c r="I89" s="5"/>
      <c r="J89" s="7">
        <f t="shared" si="3"/>
        <v>46.547649590163822</v>
      </c>
    </row>
    <row r="90" spans="1:11" x14ac:dyDescent="0.3">
      <c r="A90" s="68" t="s">
        <v>48</v>
      </c>
      <c r="B90" s="32"/>
      <c r="C90" s="10"/>
      <c r="D90" s="32">
        <v>570.20000000000005</v>
      </c>
      <c r="E90" s="32">
        <v>573.69000000000005</v>
      </c>
      <c r="F90" s="5">
        <f t="shared" si="2"/>
        <v>3.4900000000000091</v>
      </c>
      <c r="G90" s="33"/>
      <c r="H90" s="5"/>
      <c r="I90" s="5"/>
      <c r="J90" s="7">
        <f t="shared" si="3"/>
        <v>14.089444672131183</v>
      </c>
    </row>
    <row r="91" spans="1:11" x14ac:dyDescent="0.3">
      <c r="A91" s="68" t="s">
        <v>49</v>
      </c>
      <c r="B91" s="32"/>
      <c r="C91" s="10"/>
      <c r="D91" s="32">
        <v>774.82</v>
      </c>
      <c r="E91" s="32">
        <v>783.13</v>
      </c>
      <c r="F91" s="5">
        <f t="shared" si="2"/>
        <v>8.3099999999999454</v>
      </c>
      <c r="G91" s="33"/>
      <c r="H91" s="5"/>
      <c r="I91" s="5"/>
      <c r="J91" s="7">
        <f t="shared" si="3"/>
        <v>33.548219262294857</v>
      </c>
    </row>
    <row r="92" spans="1:11" x14ac:dyDescent="0.3">
      <c r="A92" s="68" t="s">
        <v>50</v>
      </c>
      <c r="B92" s="32"/>
      <c r="C92" s="10"/>
      <c r="D92" s="32">
        <v>997.86</v>
      </c>
      <c r="E92" s="32">
        <v>1003.43</v>
      </c>
      <c r="F92" s="5">
        <f t="shared" si="2"/>
        <v>5.5699999999999363</v>
      </c>
      <c r="G92" s="33"/>
      <c r="H92" s="5"/>
      <c r="I92" s="5"/>
      <c r="J92" s="7">
        <f t="shared" si="3"/>
        <v>22.486592213114495</v>
      </c>
    </row>
    <row r="93" spans="1:11" x14ac:dyDescent="0.3">
      <c r="A93" s="68" t="s">
        <v>51</v>
      </c>
      <c r="B93" s="32"/>
      <c r="C93" s="10"/>
      <c r="D93" s="32">
        <v>412.59</v>
      </c>
      <c r="E93" s="32">
        <v>421.62</v>
      </c>
      <c r="F93" s="5">
        <f t="shared" si="2"/>
        <v>9.0300000000000296</v>
      </c>
      <c r="G93" s="33"/>
      <c r="H93" s="5"/>
      <c r="I93" s="5"/>
      <c r="J93" s="7">
        <f t="shared" si="3"/>
        <v>36.454924180327986</v>
      </c>
    </row>
    <row r="94" spans="1:11" x14ac:dyDescent="0.3">
      <c r="A94" s="68" t="s">
        <v>52</v>
      </c>
      <c r="B94" s="32"/>
      <c r="C94" s="10"/>
      <c r="D94" s="32">
        <v>282.44</v>
      </c>
      <c r="E94" s="32">
        <v>292.66000000000003</v>
      </c>
      <c r="F94" s="5">
        <f t="shared" si="2"/>
        <v>10.220000000000027</v>
      </c>
      <c r="G94" s="33"/>
      <c r="H94" s="5"/>
      <c r="I94" s="5"/>
      <c r="J94" s="7">
        <f t="shared" si="3"/>
        <v>41.259061475409943</v>
      </c>
    </row>
    <row r="95" spans="1:11" x14ac:dyDescent="0.3">
      <c r="A95" s="68" t="s">
        <v>120</v>
      </c>
      <c r="B95" s="32"/>
      <c r="C95" s="10"/>
      <c r="D95" s="32">
        <v>1267.43</v>
      </c>
      <c r="E95" s="32">
        <v>1283.46</v>
      </c>
      <c r="F95" s="5">
        <f t="shared" si="2"/>
        <v>16.029999999999973</v>
      </c>
      <c r="G95" s="33"/>
      <c r="H95" s="5"/>
      <c r="I95" s="5"/>
      <c r="J95" s="7">
        <f t="shared" si="3"/>
        <v>64.714555327868737</v>
      </c>
    </row>
    <row r="96" spans="1:11" x14ac:dyDescent="0.3">
      <c r="A96" s="68" t="s">
        <v>53</v>
      </c>
      <c r="B96" s="32"/>
      <c r="C96" s="10"/>
      <c r="D96" s="32">
        <v>504.32</v>
      </c>
      <c r="E96" s="32">
        <v>510.46</v>
      </c>
      <c r="F96" s="5">
        <f t="shared" si="2"/>
        <v>6.1399999999999864</v>
      </c>
      <c r="G96" s="33"/>
      <c r="H96" s="5"/>
      <c r="I96" s="5"/>
      <c r="J96" s="7">
        <f t="shared" si="3"/>
        <v>24.787733606557321</v>
      </c>
    </row>
    <row r="97" spans="1:12" x14ac:dyDescent="0.3">
      <c r="A97" s="68" t="s">
        <v>121</v>
      </c>
      <c r="B97" s="32"/>
      <c r="C97" s="10"/>
      <c r="D97" s="32">
        <v>301.36</v>
      </c>
      <c r="E97" s="32">
        <v>301.36</v>
      </c>
      <c r="F97" s="5">
        <f t="shared" ref="F97:F152" si="4">+E97-D97</f>
        <v>0</v>
      </c>
      <c r="G97" s="33"/>
      <c r="H97" s="5"/>
      <c r="I97" s="5"/>
      <c r="J97" s="7">
        <f t="shared" si="3"/>
        <v>0</v>
      </c>
    </row>
    <row r="98" spans="1:12" x14ac:dyDescent="0.3">
      <c r="A98" s="68" t="s">
        <v>54</v>
      </c>
      <c r="B98" s="32"/>
      <c r="C98" s="10"/>
      <c r="D98" s="32">
        <v>312.26</v>
      </c>
      <c r="E98" s="32">
        <v>315.64999999999998</v>
      </c>
      <c r="F98" s="5">
        <f t="shared" si="4"/>
        <v>3.3899999999999864</v>
      </c>
      <c r="G98" s="33"/>
      <c r="H98" s="5"/>
      <c r="I98" s="5"/>
      <c r="J98" s="7">
        <f t="shared" si="3"/>
        <v>13.68573565573765</v>
      </c>
    </row>
    <row r="99" spans="1:12" x14ac:dyDescent="0.3">
      <c r="A99" s="68" t="s">
        <v>55</v>
      </c>
      <c r="B99" s="32"/>
      <c r="C99" s="10"/>
      <c r="D99" s="32">
        <v>469.01</v>
      </c>
      <c r="E99" s="32">
        <v>471.64</v>
      </c>
      <c r="F99" s="5">
        <f t="shared" si="4"/>
        <v>2.6299999999999955</v>
      </c>
      <c r="G99" s="33"/>
      <c r="H99" s="5"/>
      <c r="I99" s="5"/>
      <c r="J99" s="7">
        <f t="shared" si="3"/>
        <v>10.617547131147523</v>
      </c>
    </row>
    <row r="100" spans="1:12" x14ac:dyDescent="0.3">
      <c r="A100" s="68" t="s">
        <v>122</v>
      </c>
      <c r="B100" s="32"/>
      <c r="C100" s="10"/>
      <c r="D100" s="32">
        <v>1133.19</v>
      </c>
      <c r="E100" s="32">
        <v>1147.8</v>
      </c>
      <c r="F100" s="5">
        <f t="shared" si="4"/>
        <v>14.6099999999999</v>
      </c>
      <c r="G100" s="33"/>
      <c r="H100" s="5"/>
      <c r="I100" s="5"/>
      <c r="J100" s="7">
        <f t="shared" si="3"/>
        <v>58.981887295081563</v>
      </c>
      <c r="L100">
        <v>74</v>
      </c>
    </row>
    <row r="101" spans="1:12" x14ac:dyDescent="0.3">
      <c r="A101" s="68" t="s">
        <v>56</v>
      </c>
      <c r="B101" s="32"/>
      <c r="C101" s="10"/>
      <c r="D101" s="32">
        <v>458.85</v>
      </c>
      <c r="E101" s="32">
        <v>462.18</v>
      </c>
      <c r="F101" s="5">
        <f t="shared" si="4"/>
        <v>3.3299999999999841</v>
      </c>
      <c r="G101" s="33"/>
      <c r="H101" s="5"/>
      <c r="I101" s="5"/>
      <c r="J101" s="7">
        <f t="shared" si="3"/>
        <v>13.443510245901575</v>
      </c>
    </row>
    <row r="102" spans="1:12" x14ac:dyDescent="0.3">
      <c r="A102" s="66" t="s">
        <v>57</v>
      </c>
      <c r="B102" s="32"/>
      <c r="C102" s="10"/>
      <c r="D102" s="32">
        <v>637.59</v>
      </c>
      <c r="E102" s="32">
        <v>642.96</v>
      </c>
      <c r="F102" s="5">
        <f t="shared" si="4"/>
        <v>5.3700000000000045</v>
      </c>
      <c r="G102" s="33"/>
      <c r="H102" s="5"/>
      <c r="I102" s="5"/>
      <c r="J102" s="7">
        <f t="shared" si="3"/>
        <v>21.679174180327887</v>
      </c>
    </row>
    <row r="103" spans="1:12" x14ac:dyDescent="0.3">
      <c r="A103" s="66" t="s">
        <v>58</v>
      </c>
      <c r="B103" s="32"/>
      <c r="C103" s="10"/>
      <c r="D103" s="32">
        <v>8.4</v>
      </c>
      <c r="E103" s="32">
        <v>8.4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2" x14ac:dyDescent="0.3">
      <c r="A104" s="68" t="s">
        <v>59</v>
      </c>
      <c r="B104" s="32"/>
      <c r="C104" s="10"/>
      <c r="D104" s="32">
        <v>1758.17</v>
      </c>
      <c r="E104" s="32">
        <v>1779.32</v>
      </c>
      <c r="F104" s="5">
        <f t="shared" si="4"/>
        <v>21.149999999999864</v>
      </c>
      <c r="G104" s="33"/>
      <c r="H104" s="5"/>
      <c r="I104" s="5"/>
      <c r="J104" s="7">
        <f t="shared" si="3"/>
        <v>85.384456967212557</v>
      </c>
    </row>
    <row r="105" spans="1:12" x14ac:dyDescent="0.3">
      <c r="A105" s="68" t="s">
        <v>60</v>
      </c>
      <c r="B105" s="32"/>
      <c r="C105" s="10"/>
      <c r="D105" s="32">
        <v>400.28</v>
      </c>
      <c r="E105" s="32">
        <v>406.43</v>
      </c>
      <c r="F105" s="5">
        <f t="shared" si="4"/>
        <v>6.1500000000000341</v>
      </c>
      <c r="G105" s="33"/>
      <c r="H105" s="5"/>
      <c r="I105" s="5"/>
      <c r="J105" s="7">
        <f t="shared" si="3"/>
        <v>24.828104508196859</v>
      </c>
    </row>
    <row r="106" spans="1:12" x14ac:dyDescent="0.3">
      <c r="A106" s="68" t="s">
        <v>61</v>
      </c>
      <c r="B106" s="32"/>
      <c r="C106" s="10"/>
      <c r="D106" s="32">
        <v>461.21</v>
      </c>
      <c r="E106" s="32">
        <v>466.02</v>
      </c>
      <c r="F106" s="5">
        <f t="shared" si="4"/>
        <v>4.8100000000000023</v>
      </c>
      <c r="G106" s="33"/>
      <c r="H106" s="5"/>
      <c r="I106" s="5"/>
      <c r="J106" s="7">
        <f t="shared" si="3"/>
        <v>19.418403688524599</v>
      </c>
    </row>
    <row r="107" spans="1:12" x14ac:dyDescent="0.3">
      <c r="A107" s="68" t="s">
        <v>62</v>
      </c>
      <c r="B107" s="32"/>
      <c r="C107" s="10"/>
      <c r="D107" s="32">
        <v>1345.56</v>
      </c>
      <c r="E107" s="32">
        <v>1364.75</v>
      </c>
      <c r="F107" s="5">
        <f t="shared" si="4"/>
        <v>19.190000000000055</v>
      </c>
      <c r="G107" s="33"/>
      <c r="H107" s="5"/>
      <c r="I107" s="5"/>
      <c r="J107" s="7">
        <f t="shared" si="3"/>
        <v>77.471760245901862</v>
      </c>
    </row>
    <row r="108" spans="1:12" x14ac:dyDescent="0.3">
      <c r="A108" s="68" t="s">
        <v>63</v>
      </c>
      <c r="B108" s="32"/>
      <c r="C108" s="10"/>
      <c r="D108" s="32">
        <v>606.92999999999995</v>
      </c>
      <c r="E108" s="32">
        <v>612.04</v>
      </c>
      <c r="F108" s="5">
        <f t="shared" si="4"/>
        <v>5.1100000000000136</v>
      </c>
      <c r="G108" s="33"/>
      <c r="H108" s="5"/>
      <c r="I108" s="5"/>
      <c r="J108" s="7">
        <f t="shared" si="3"/>
        <v>20.629530737704972</v>
      </c>
    </row>
    <row r="109" spans="1:12" x14ac:dyDescent="0.3">
      <c r="A109" s="68" t="s">
        <v>123</v>
      </c>
      <c r="B109" s="32"/>
      <c r="C109" s="10"/>
      <c r="D109" s="32">
        <v>585.11</v>
      </c>
      <c r="E109" s="32">
        <v>585.11</v>
      </c>
      <c r="F109" s="5">
        <f t="shared" si="4"/>
        <v>0</v>
      </c>
      <c r="G109" s="33"/>
      <c r="H109" s="5"/>
      <c r="I109" s="5"/>
      <c r="J109" s="7">
        <f t="shared" si="3"/>
        <v>0</v>
      </c>
    </row>
    <row r="110" spans="1:12" x14ac:dyDescent="0.3">
      <c r="A110" s="68" t="s">
        <v>64</v>
      </c>
      <c r="B110" s="32"/>
      <c r="C110" s="10"/>
      <c r="D110" s="32">
        <v>391.95</v>
      </c>
      <c r="E110" s="32">
        <v>397.01</v>
      </c>
      <c r="F110" s="5">
        <f t="shared" si="4"/>
        <v>5.0600000000000023</v>
      </c>
      <c r="G110" s="33"/>
      <c r="H110" s="5"/>
      <c r="I110" s="5"/>
      <c r="J110" s="7">
        <f t="shared" si="3"/>
        <v>20.427676229508204</v>
      </c>
    </row>
    <row r="111" spans="1:12" x14ac:dyDescent="0.3">
      <c r="A111" s="68" t="s">
        <v>65</v>
      </c>
      <c r="B111" s="32"/>
      <c r="C111" s="10"/>
      <c r="D111" s="32">
        <v>836.01</v>
      </c>
      <c r="E111" s="32">
        <v>856.56</v>
      </c>
      <c r="F111" s="5">
        <f t="shared" si="4"/>
        <v>20.549999999999955</v>
      </c>
      <c r="G111" s="33"/>
      <c r="H111" s="5"/>
      <c r="I111" s="5"/>
      <c r="J111" s="7">
        <f t="shared" si="3"/>
        <v>82.962202868852273</v>
      </c>
      <c r="L111">
        <v>80</v>
      </c>
    </row>
    <row r="112" spans="1:12" x14ac:dyDescent="0.3">
      <c r="A112" s="68" t="s">
        <v>66</v>
      </c>
      <c r="B112" s="32"/>
      <c r="C112" s="10"/>
      <c r="D112" s="32">
        <v>447.4</v>
      </c>
      <c r="E112" s="32">
        <v>454.72</v>
      </c>
      <c r="F112" s="5">
        <f t="shared" si="4"/>
        <v>7.32000000000005</v>
      </c>
      <c r="G112" s="33"/>
      <c r="H112" s="5"/>
      <c r="I112" s="5"/>
      <c r="J112" s="7">
        <f t="shared" si="3"/>
        <v>29.5515000000002</v>
      </c>
    </row>
    <row r="113" spans="1:10" x14ac:dyDescent="0.3">
      <c r="A113" s="68" t="s">
        <v>124</v>
      </c>
      <c r="B113" s="32"/>
      <c r="C113" s="10"/>
      <c r="D113" s="32">
        <v>161.5</v>
      </c>
      <c r="E113" s="32">
        <v>163.37</v>
      </c>
      <c r="F113" s="5">
        <f t="shared" si="4"/>
        <v>1.8700000000000045</v>
      </c>
      <c r="G113" s="33"/>
      <c r="H113" s="5"/>
      <c r="I113" s="5"/>
      <c r="J113" s="7">
        <f t="shared" si="3"/>
        <v>7.5493586065573952</v>
      </c>
    </row>
    <row r="114" spans="1:10" x14ac:dyDescent="0.3">
      <c r="A114" s="68" t="s">
        <v>67</v>
      </c>
      <c r="B114" s="32"/>
      <c r="C114" s="10"/>
      <c r="D114" s="32">
        <v>381.02</v>
      </c>
      <c r="E114" s="32">
        <v>381.47</v>
      </c>
      <c r="F114" s="5">
        <f t="shared" si="4"/>
        <v>0.45000000000004547</v>
      </c>
      <c r="G114" s="33"/>
      <c r="H114" s="5"/>
      <c r="I114" s="5"/>
      <c r="J114" s="7">
        <f t="shared" si="3"/>
        <v>1.8166905737706753</v>
      </c>
    </row>
    <row r="115" spans="1:10" x14ac:dyDescent="0.3">
      <c r="A115" s="51" t="s">
        <v>68</v>
      </c>
      <c r="B115" s="32"/>
      <c r="C115" s="51"/>
      <c r="D115" s="9">
        <v>651.22</v>
      </c>
      <c r="E115" s="9">
        <v>657.45</v>
      </c>
      <c r="F115" s="5">
        <f t="shared" si="4"/>
        <v>6.2300000000000182</v>
      </c>
      <c r="G115" s="33"/>
      <c r="H115" s="5"/>
      <c r="I115" s="5"/>
      <c r="J115" s="7">
        <f t="shared" si="3"/>
        <v>25.151071721311549</v>
      </c>
    </row>
    <row r="116" spans="1:10" x14ac:dyDescent="0.3">
      <c r="A116" s="68" t="s">
        <v>125</v>
      </c>
      <c r="B116" s="32"/>
      <c r="C116" s="10"/>
      <c r="D116" s="32">
        <v>729.55</v>
      </c>
      <c r="E116" s="32">
        <v>734.46</v>
      </c>
      <c r="F116" s="5">
        <f t="shared" si="4"/>
        <v>4.9100000000000819</v>
      </c>
      <c r="G116" s="33"/>
      <c r="H116" s="5"/>
      <c r="I116" s="5"/>
      <c r="J116" s="7">
        <f t="shared" si="3"/>
        <v>19.822112704918364</v>
      </c>
    </row>
    <row r="117" spans="1:10" x14ac:dyDescent="0.3">
      <c r="A117" s="68" t="s">
        <v>126</v>
      </c>
      <c r="B117" s="9"/>
      <c r="C117" s="10"/>
      <c r="D117" s="32">
        <v>477.16</v>
      </c>
      <c r="E117" s="32">
        <v>493.01</v>
      </c>
      <c r="F117" s="5">
        <f t="shared" si="4"/>
        <v>15.849999999999966</v>
      </c>
      <c r="G117" s="33"/>
      <c r="H117" s="5"/>
      <c r="I117" s="5"/>
      <c r="J117" s="7">
        <f t="shared" si="3"/>
        <v>63.987879098360516</v>
      </c>
    </row>
    <row r="118" spans="1:10" x14ac:dyDescent="0.3">
      <c r="A118" s="68" t="s">
        <v>69</v>
      </c>
      <c r="B118" s="32"/>
      <c r="C118" s="10"/>
      <c r="D118" s="32">
        <v>271.61</v>
      </c>
      <c r="E118" s="32">
        <v>273.20999999999998</v>
      </c>
      <c r="F118" s="5">
        <f t="shared" si="4"/>
        <v>1.5999999999999659</v>
      </c>
      <c r="G118" s="33"/>
      <c r="H118" s="5"/>
      <c r="I118" s="5"/>
      <c r="J118" s="7">
        <f t="shared" si="3"/>
        <v>6.4593442622949437</v>
      </c>
    </row>
    <row r="119" spans="1:10" x14ac:dyDescent="0.3">
      <c r="A119" s="68" t="s">
        <v>127</v>
      </c>
      <c r="B119" s="32"/>
      <c r="C119" s="10"/>
      <c r="D119" s="32">
        <v>655.97</v>
      </c>
      <c r="E119" s="32">
        <v>657.48</v>
      </c>
      <c r="F119" s="5">
        <f t="shared" si="4"/>
        <v>1.5099999999999909</v>
      </c>
      <c r="G119" s="33"/>
      <c r="H119" s="5"/>
      <c r="I119" s="5"/>
      <c r="J119" s="7">
        <f t="shared" si="3"/>
        <v>6.0960061475409466</v>
      </c>
    </row>
    <row r="120" spans="1:10" x14ac:dyDescent="0.3">
      <c r="A120" s="68" t="s">
        <v>128</v>
      </c>
      <c r="B120" s="32"/>
      <c r="C120" s="10"/>
      <c r="D120" s="32">
        <v>688.38</v>
      </c>
      <c r="E120" s="32">
        <v>695.17</v>
      </c>
      <c r="F120" s="5">
        <f t="shared" si="4"/>
        <v>6.7899999999999636</v>
      </c>
      <c r="G120" s="33"/>
      <c r="H120" s="5"/>
      <c r="I120" s="5"/>
      <c r="J120" s="7">
        <f t="shared" si="3"/>
        <v>27.411842213114607</v>
      </c>
    </row>
    <row r="121" spans="1:10" x14ac:dyDescent="0.3">
      <c r="A121" s="68" t="s">
        <v>129</v>
      </c>
      <c r="B121" s="32"/>
      <c r="C121" s="10"/>
      <c r="D121" s="32">
        <v>414.85</v>
      </c>
      <c r="E121" s="32">
        <v>420.23</v>
      </c>
      <c r="F121" s="5">
        <f t="shared" si="4"/>
        <v>5.3799999999999955</v>
      </c>
      <c r="G121" s="33"/>
      <c r="H121" s="5"/>
      <c r="I121" s="5"/>
      <c r="J121" s="7">
        <f t="shared" si="3"/>
        <v>21.719545081967194</v>
      </c>
    </row>
    <row r="122" spans="1:10" x14ac:dyDescent="0.3">
      <c r="A122" s="68" t="s">
        <v>70</v>
      </c>
      <c r="B122" s="32"/>
      <c r="C122" s="10"/>
      <c r="D122" s="32">
        <v>189.5</v>
      </c>
      <c r="E122" s="32">
        <v>189.88</v>
      </c>
      <c r="F122" s="5">
        <f t="shared" si="4"/>
        <v>0.37999999999999545</v>
      </c>
      <c r="G122" s="33"/>
      <c r="H122" s="5"/>
      <c r="I122" s="5"/>
      <c r="J122" s="7">
        <f t="shared" si="3"/>
        <v>1.5340942622950635</v>
      </c>
    </row>
    <row r="123" spans="1:10" x14ac:dyDescent="0.3">
      <c r="A123" s="68" t="s">
        <v>71</v>
      </c>
      <c r="B123" s="32"/>
      <c r="C123" s="10"/>
      <c r="D123" s="32">
        <v>432.26</v>
      </c>
      <c r="E123" s="32">
        <v>432.26</v>
      </c>
      <c r="F123" s="5">
        <f t="shared" si="4"/>
        <v>0</v>
      </c>
      <c r="G123" s="33"/>
      <c r="H123" s="5"/>
      <c r="I123" s="5"/>
      <c r="J123" s="7">
        <f t="shared" si="3"/>
        <v>0</v>
      </c>
    </row>
    <row r="124" spans="1:10" x14ac:dyDescent="0.3">
      <c r="A124" s="68" t="s">
        <v>130</v>
      </c>
      <c r="B124" s="32"/>
      <c r="C124" s="10"/>
      <c r="D124" s="32">
        <v>288.12</v>
      </c>
      <c r="E124" s="32">
        <v>290.47000000000003</v>
      </c>
      <c r="F124" s="5">
        <f t="shared" si="4"/>
        <v>2.3500000000000227</v>
      </c>
      <c r="G124" s="33"/>
      <c r="H124" s="5"/>
      <c r="I124" s="5"/>
      <c r="J124" s="7">
        <f t="shared" si="3"/>
        <v>9.4871618852459925</v>
      </c>
    </row>
    <row r="125" spans="1:10" x14ac:dyDescent="0.3">
      <c r="A125" s="68" t="s">
        <v>131</v>
      </c>
      <c r="B125" s="32"/>
      <c r="C125" s="10"/>
      <c r="D125" s="32">
        <v>213.43</v>
      </c>
      <c r="E125" s="32">
        <v>216.31</v>
      </c>
      <c r="F125" s="5">
        <f t="shared" si="4"/>
        <v>2.8799999999999955</v>
      </c>
      <c r="G125" s="33"/>
      <c r="H125" s="5"/>
      <c r="I125" s="5"/>
      <c r="J125" s="7">
        <f t="shared" si="3"/>
        <v>11.626819672131129</v>
      </c>
    </row>
    <row r="126" spans="1:10" x14ac:dyDescent="0.3">
      <c r="A126" s="68" t="s">
        <v>72</v>
      </c>
      <c r="B126" s="32"/>
      <c r="C126" s="10"/>
      <c r="D126" s="32">
        <v>275.89999999999998</v>
      </c>
      <c r="E126" s="32">
        <v>280.52</v>
      </c>
      <c r="F126" s="5">
        <f t="shared" si="4"/>
        <v>4.6200000000000045</v>
      </c>
      <c r="G126" s="33"/>
      <c r="H126" s="5"/>
      <c r="I126" s="5"/>
      <c r="J126" s="7">
        <f t="shared" si="3"/>
        <v>18.651356557377067</v>
      </c>
    </row>
    <row r="127" spans="1:10" x14ac:dyDescent="0.3">
      <c r="A127" s="68" t="s">
        <v>73</v>
      </c>
      <c r="B127" s="32"/>
      <c r="C127" s="10"/>
      <c r="D127" s="32">
        <v>927.79</v>
      </c>
      <c r="E127" s="32">
        <v>936.96</v>
      </c>
      <c r="F127" s="5">
        <f t="shared" si="4"/>
        <v>9.1700000000000728</v>
      </c>
      <c r="G127" s="33"/>
      <c r="H127" s="5"/>
      <c r="I127" s="5"/>
      <c r="J127" s="7">
        <f t="shared" si="3"/>
        <v>37.020116803278981</v>
      </c>
    </row>
    <row r="128" spans="1:10" x14ac:dyDescent="0.3">
      <c r="A128" s="68" t="s">
        <v>74</v>
      </c>
      <c r="B128" s="32"/>
      <c r="C128" s="10"/>
      <c r="D128" s="32">
        <v>548.96</v>
      </c>
      <c r="E128" s="32">
        <v>555.79</v>
      </c>
      <c r="F128" s="5">
        <f t="shared" si="4"/>
        <v>6.8299999999999272</v>
      </c>
      <c r="G128" s="33"/>
      <c r="H128" s="5"/>
      <c r="I128" s="5"/>
      <c r="J128" s="7">
        <f t="shared" si="3"/>
        <v>27.573325819671837</v>
      </c>
    </row>
    <row r="129" spans="1:10" x14ac:dyDescent="0.3">
      <c r="A129" s="68" t="s">
        <v>132</v>
      </c>
      <c r="B129" s="32"/>
      <c r="C129" s="10"/>
      <c r="D129" s="32">
        <v>212.07</v>
      </c>
      <c r="E129" s="32">
        <v>212.42</v>
      </c>
      <c r="F129" s="5">
        <f t="shared" si="4"/>
        <v>0.34999999999999432</v>
      </c>
      <c r="G129" s="33"/>
      <c r="H129" s="5"/>
      <c r="I129" s="5"/>
      <c r="J129" s="7">
        <f t="shared" si="3"/>
        <v>1.4129815573770261</v>
      </c>
    </row>
    <row r="130" spans="1:10" x14ac:dyDescent="0.3">
      <c r="A130" s="68" t="s">
        <v>133</v>
      </c>
      <c r="B130" s="32"/>
      <c r="C130" s="10"/>
      <c r="D130" s="32">
        <v>262.75</v>
      </c>
      <c r="E130" s="32">
        <v>262.75</v>
      </c>
      <c r="F130" s="5">
        <f t="shared" si="4"/>
        <v>0</v>
      </c>
      <c r="G130" s="33"/>
      <c r="H130" s="5"/>
      <c r="I130" s="5"/>
      <c r="J130" s="7">
        <f t="shared" si="3"/>
        <v>0</v>
      </c>
    </row>
    <row r="131" spans="1:10" x14ac:dyDescent="0.3">
      <c r="A131" s="68" t="s">
        <v>75</v>
      </c>
      <c r="B131" s="32"/>
      <c r="C131" s="10"/>
      <c r="D131" s="32">
        <v>386.91</v>
      </c>
      <c r="E131" s="32">
        <v>396.62</v>
      </c>
      <c r="F131" s="5">
        <f t="shared" si="4"/>
        <v>9.7099999999999795</v>
      </c>
      <c r="G131" s="33"/>
      <c r="H131" s="5"/>
      <c r="I131" s="5"/>
      <c r="J131" s="7">
        <f t="shared" si="3"/>
        <v>39.200145491803198</v>
      </c>
    </row>
    <row r="132" spans="1:10" x14ac:dyDescent="0.3">
      <c r="A132" s="68" t="s">
        <v>134</v>
      </c>
      <c r="B132" s="32"/>
      <c r="C132" s="10"/>
      <c r="D132" s="32">
        <v>513.47</v>
      </c>
      <c r="E132" s="32">
        <v>518.91</v>
      </c>
      <c r="F132" s="5">
        <f t="shared" si="4"/>
        <v>5.4399999999999409</v>
      </c>
      <c r="G132" s="33"/>
      <c r="H132" s="5"/>
      <c r="I132" s="5"/>
      <c r="J132" s="7">
        <f t="shared" si="3"/>
        <v>21.961770491803041</v>
      </c>
    </row>
    <row r="133" spans="1:10" x14ac:dyDescent="0.3">
      <c r="A133" s="68" t="s">
        <v>135</v>
      </c>
      <c r="B133" s="32"/>
      <c r="C133" s="10"/>
      <c r="D133" s="32">
        <v>356.31</v>
      </c>
      <c r="E133" s="32">
        <v>359.61</v>
      </c>
      <c r="F133" s="5">
        <f t="shared" si="4"/>
        <v>3.3000000000000114</v>
      </c>
      <c r="G133" s="33"/>
      <c r="H133" s="5"/>
      <c r="I133" s="5"/>
      <c r="J133" s="7">
        <f t="shared" si="3"/>
        <v>13.322397540983651</v>
      </c>
    </row>
    <row r="134" spans="1:10" x14ac:dyDescent="0.3">
      <c r="A134" s="68" t="s">
        <v>76</v>
      </c>
      <c r="B134" s="32"/>
      <c r="C134" s="10"/>
      <c r="D134" s="32">
        <v>133.86000000000001</v>
      </c>
      <c r="E134" s="32">
        <v>138.75</v>
      </c>
      <c r="F134" s="5">
        <f t="shared" si="4"/>
        <v>4.8899999999999864</v>
      </c>
      <c r="G134" s="33"/>
      <c r="H134" s="5"/>
      <c r="I134" s="5"/>
      <c r="J134" s="7">
        <f t="shared" si="3"/>
        <v>19.741370901639289</v>
      </c>
    </row>
    <row r="135" spans="1:10" x14ac:dyDescent="0.3">
      <c r="A135" s="68" t="s">
        <v>136</v>
      </c>
      <c r="B135" s="32"/>
      <c r="C135" s="10"/>
      <c r="D135" s="32">
        <v>811.98</v>
      </c>
      <c r="E135" s="32">
        <v>821.32</v>
      </c>
      <c r="F135" s="5">
        <f t="shared" si="4"/>
        <v>9.3400000000000318</v>
      </c>
      <c r="G135" s="33"/>
      <c r="H135" s="5"/>
      <c r="I135" s="5"/>
      <c r="J135" s="7">
        <f t="shared" si="3"/>
        <v>37.706422131147669</v>
      </c>
    </row>
    <row r="136" spans="1:10" x14ac:dyDescent="0.3">
      <c r="A136" s="68" t="s">
        <v>137</v>
      </c>
      <c r="B136" s="32"/>
      <c r="C136" s="10"/>
      <c r="D136" s="32">
        <v>245.11</v>
      </c>
      <c r="E136" s="32">
        <v>245.26</v>
      </c>
      <c r="F136" s="5">
        <f t="shared" si="4"/>
        <v>0.14999999999997726</v>
      </c>
      <c r="G136" s="33"/>
      <c r="H136" s="5"/>
      <c r="I136" s="5"/>
      <c r="J136" s="7">
        <f t="shared" si="3"/>
        <v>0.60556352459007212</v>
      </c>
    </row>
    <row r="137" spans="1:10" x14ac:dyDescent="0.3">
      <c r="A137" s="68" t="s">
        <v>77</v>
      </c>
      <c r="B137" s="32"/>
      <c r="C137" s="10"/>
      <c r="D137" s="32">
        <v>434.66</v>
      </c>
      <c r="E137" s="32">
        <v>434.8</v>
      </c>
      <c r="F137" s="5">
        <f t="shared" si="4"/>
        <v>0.13999999999998636</v>
      </c>
      <c r="G137" s="33"/>
      <c r="H137" s="5"/>
      <c r="I137" s="5"/>
      <c r="J137" s="7">
        <f t="shared" si="3"/>
        <v>0.56519262295076456</v>
      </c>
    </row>
    <row r="138" spans="1:10" x14ac:dyDescent="0.3">
      <c r="A138" s="68" t="s">
        <v>138</v>
      </c>
      <c r="B138" s="32"/>
      <c r="C138" s="10"/>
      <c r="D138" s="32">
        <v>642.54999999999995</v>
      </c>
      <c r="E138" s="32">
        <v>650.41999999999996</v>
      </c>
      <c r="F138" s="5">
        <f t="shared" si="4"/>
        <v>7.8700000000000045</v>
      </c>
      <c r="G138" s="33"/>
      <c r="H138" s="5"/>
      <c r="I138" s="5"/>
      <c r="J138" s="7">
        <f t="shared" si="3"/>
        <v>31.771899590163951</v>
      </c>
    </row>
    <row r="139" spans="1:10" x14ac:dyDescent="0.3">
      <c r="A139" s="68" t="s">
        <v>78</v>
      </c>
      <c r="B139" s="32"/>
      <c r="C139" s="10"/>
      <c r="D139" s="32">
        <v>878.79</v>
      </c>
      <c r="E139" s="32">
        <v>886.15</v>
      </c>
      <c r="F139" s="5">
        <f t="shared" si="4"/>
        <v>7.3600000000000136</v>
      </c>
      <c r="G139" s="33"/>
      <c r="H139" s="5"/>
      <c r="I139" s="5"/>
      <c r="J139" s="7">
        <f t="shared" si="3"/>
        <v>29.71298360655743</v>
      </c>
    </row>
    <row r="140" spans="1:10" x14ac:dyDescent="0.3">
      <c r="A140" s="68" t="s">
        <v>79</v>
      </c>
      <c r="B140" s="32"/>
      <c r="C140" s="10"/>
      <c r="D140" s="32">
        <v>344</v>
      </c>
      <c r="E140" s="32">
        <v>347.39</v>
      </c>
      <c r="F140" s="5">
        <f t="shared" si="4"/>
        <v>3.3899999999999864</v>
      </c>
      <c r="G140" s="33"/>
      <c r="H140" s="5"/>
      <c r="I140" s="5"/>
      <c r="J140" s="7">
        <f t="shared" si="3"/>
        <v>13.68573565573765</v>
      </c>
    </row>
    <row r="141" spans="1:10" x14ac:dyDescent="0.3">
      <c r="A141" s="68" t="s">
        <v>80</v>
      </c>
      <c r="B141" s="32"/>
      <c r="C141" s="10"/>
      <c r="D141" s="32">
        <v>389.33</v>
      </c>
      <c r="E141" s="32">
        <v>394.7</v>
      </c>
      <c r="F141" s="5">
        <f t="shared" si="4"/>
        <v>5.3700000000000045</v>
      </c>
      <c r="G141" s="33"/>
      <c r="H141" s="5"/>
      <c r="I141" s="5"/>
      <c r="J141" s="7">
        <f t="shared" si="3"/>
        <v>21.679174180327887</v>
      </c>
    </row>
    <row r="142" spans="1:10" x14ac:dyDescent="0.3">
      <c r="A142" s="68" t="s">
        <v>81</v>
      </c>
      <c r="B142" s="32"/>
      <c r="C142" s="10"/>
      <c r="D142" s="32">
        <v>231.71</v>
      </c>
      <c r="E142" s="32">
        <v>231.71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0" x14ac:dyDescent="0.3">
      <c r="A143" s="68" t="s">
        <v>139</v>
      </c>
      <c r="B143" s="32"/>
      <c r="C143" s="10"/>
      <c r="D143" s="32">
        <v>538.47</v>
      </c>
      <c r="E143" s="32">
        <v>540.38</v>
      </c>
      <c r="F143" s="5">
        <f t="shared" si="4"/>
        <v>1.9099999999999682</v>
      </c>
      <c r="G143" s="33"/>
      <c r="H143" s="5"/>
      <c r="I143" s="5"/>
      <c r="J143" s="7">
        <f t="shared" si="3"/>
        <v>7.710842213114625</v>
      </c>
    </row>
    <row r="144" spans="1:10" x14ac:dyDescent="0.3">
      <c r="A144" s="68" t="s">
        <v>82</v>
      </c>
      <c r="B144" s="32"/>
      <c r="C144" s="10"/>
      <c r="D144" s="32">
        <v>408.78</v>
      </c>
      <c r="E144" s="32">
        <v>414.32</v>
      </c>
      <c r="F144" s="5">
        <f t="shared" si="4"/>
        <v>5.5400000000000205</v>
      </c>
      <c r="G144" s="33"/>
      <c r="H144" s="5"/>
      <c r="I144" s="5"/>
      <c r="J144" s="7">
        <f t="shared" si="3"/>
        <v>22.365479508196803</v>
      </c>
    </row>
    <row r="145" spans="1:12" x14ac:dyDescent="0.3">
      <c r="A145" s="68" t="s">
        <v>140</v>
      </c>
      <c r="B145" s="32"/>
      <c r="C145" s="10"/>
      <c r="D145" s="32">
        <v>225.57</v>
      </c>
      <c r="E145" s="32">
        <v>226.24</v>
      </c>
      <c r="F145" s="5">
        <f t="shared" si="4"/>
        <v>0.67000000000001592</v>
      </c>
      <c r="G145" s="33"/>
      <c r="H145" s="5"/>
      <c r="I145" s="5"/>
      <c r="J145" s="7">
        <f t="shared" si="3"/>
        <v>2.7048504098361299</v>
      </c>
    </row>
    <row r="146" spans="1:12" x14ac:dyDescent="0.3">
      <c r="A146" s="68" t="s">
        <v>141</v>
      </c>
      <c r="B146" s="32"/>
      <c r="C146" s="10"/>
      <c r="D146" s="32">
        <v>241.77</v>
      </c>
      <c r="E146" s="32">
        <v>249.03</v>
      </c>
      <c r="F146" s="5">
        <f t="shared" si="4"/>
        <v>7.2599999999999909</v>
      </c>
      <c r="G146" s="33"/>
      <c r="H146" s="5"/>
      <c r="I146" s="5"/>
      <c r="J146" s="7">
        <f t="shared" si="3"/>
        <v>29.309274590163898</v>
      </c>
    </row>
    <row r="147" spans="1:12" x14ac:dyDescent="0.3">
      <c r="A147" s="68" t="s">
        <v>142</v>
      </c>
      <c r="B147" s="32"/>
      <c r="C147" s="10"/>
      <c r="D147" s="32">
        <v>891.22</v>
      </c>
      <c r="E147" s="32">
        <v>894.76</v>
      </c>
      <c r="F147" s="5">
        <f t="shared" si="4"/>
        <v>3.5399999999999636</v>
      </c>
      <c r="G147" s="33"/>
      <c r="H147" s="5"/>
      <c r="I147" s="5"/>
      <c r="J147" s="7">
        <f t="shared" si="3"/>
        <v>14.291299180327721</v>
      </c>
    </row>
    <row r="148" spans="1:12" x14ac:dyDescent="0.3">
      <c r="A148" s="68" t="s">
        <v>143</v>
      </c>
      <c r="B148" s="32"/>
      <c r="C148" s="10"/>
      <c r="D148" s="32">
        <v>403.99</v>
      </c>
      <c r="E148" s="32">
        <v>407.77</v>
      </c>
      <c r="F148" s="5">
        <f t="shared" si="4"/>
        <v>3.7799999999999727</v>
      </c>
      <c r="G148" s="33"/>
      <c r="H148" s="5"/>
      <c r="I148" s="5"/>
      <c r="J148" s="7">
        <f t="shared" ref="J148:J152" si="5">+F148*H$5</f>
        <v>15.26020081967202</v>
      </c>
    </row>
    <row r="149" spans="1:12" x14ac:dyDescent="0.3">
      <c r="A149" s="68" t="s">
        <v>83</v>
      </c>
      <c r="B149" s="32"/>
      <c r="C149" s="10"/>
      <c r="D149" s="32">
        <v>344.88</v>
      </c>
      <c r="E149" s="32">
        <v>346.65</v>
      </c>
      <c r="F149" s="5">
        <f t="shared" si="4"/>
        <v>1.7699999999999818</v>
      </c>
      <c r="G149" s="33"/>
      <c r="H149" s="5"/>
      <c r="I149" s="5"/>
      <c r="J149" s="7">
        <f t="shared" si="5"/>
        <v>7.1456495901638606</v>
      </c>
    </row>
    <row r="150" spans="1:12" x14ac:dyDescent="0.3">
      <c r="A150" s="68" t="s">
        <v>144</v>
      </c>
      <c r="B150" s="32"/>
      <c r="C150" s="10"/>
      <c r="D150" s="32">
        <v>2022.28</v>
      </c>
      <c r="E150" s="32">
        <v>2050.09</v>
      </c>
      <c r="F150" s="5">
        <f t="shared" si="4"/>
        <v>27.810000000000173</v>
      </c>
      <c r="G150" s="33"/>
      <c r="H150" s="5"/>
      <c r="I150" s="5"/>
      <c r="J150" s="7">
        <f t="shared" si="5"/>
        <v>112.27147745901709</v>
      </c>
    </row>
    <row r="151" spans="1:12" x14ac:dyDescent="0.3">
      <c r="A151" s="68" t="s">
        <v>145</v>
      </c>
      <c r="B151" s="32"/>
      <c r="C151" s="10"/>
      <c r="D151" s="32">
        <v>1010.7</v>
      </c>
      <c r="E151" s="32">
        <v>1013.9</v>
      </c>
      <c r="F151" s="5">
        <f t="shared" si="4"/>
        <v>3.1999999999999318</v>
      </c>
      <c r="G151" s="33"/>
      <c r="H151" s="5"/>
      <c r="I151" s="5"/>
      <c r="J151" s="7">
        <f t="shared" si="5"/>
        <v>12.918688524589887</v>
      </c>
    </row>
    <row r="152" spans="1:12" x14ac:dyDescent="0.3">
      <c r="A152" s="158" t="s">
        <v>331</v>
      </c>
      <c r="B152" s="159"/>
      <c r="C152" s="10"/>
      <c r="D152" s="32">
        <v>163.75</v>
      </c>
      <c r="E152" s="32">
        <v>173.1</v>
      </c>
      <c r="F152" s="5">
        <f t="shared" si="4"/>
        <v>9.3499999999999943</v>
      </c>
      <c r="G152" s="33"/>
      <c r="H152" s="5"/>
      <c r="I152" s="5"/>
      <c r="J152" s="7">
        <f t="shared" si="5"/>
        <v>37.746793032786861</v>
      </c>
    </row>
    <row r="153" spans="1:12" x14ac:dyDescent="0.3">
      <c r="A153" s="17"/>
      <c r="B153" s="139" t="s">
        <v>5</v>
      </c>
      <c r="C153" s="36"/>
      <c r="D153" s="32"/>
      <c r="E153" s="32"/>
      <c r="F153" s="144"/>
      <c r="G153" s="70"/>
      <c r="H153" s="70"/>
      <c r="I153" s="70"/>
      <c r="J153" s="7">
        <f>SUM(J14:J152)</f>
        <v>2487.9256420144056</v>
      </c>
      <c r="K153" s="56">
        <f>SUM(J83:J151)</f>
        <v>1658.7596065573762</v>
      </c>
      <c r="L153">
        <v>2499.5</v>
      </c>
    </row>
    <row r="154" spans="1:12" x14ac:dyDescent="0.3">
      <c r="A154" s="71"/>
      <c r="B154" s="136"/>
      <c r="D154" s="136"/>
      <c r="E154" s="136" t="s">
        <v>295</v>
      </c>
      <c r="F154" s="58"/>
      <c r="G154" s="72"/>
      <c r="H154" s="72"/>
      <c r="I154" s="72"/>
      <c r="J154" s="91"/>
      <c r="K154" s="91">
        <f>SUM(K14:K153)</f>
        <v>2450.1788489816186</v>
      </c>
      <c r="L154">
        <v>2499.5</v>
      </c>
    </row>
    <row r="155" spans="1:12" x14ac:dyDescent="0.3">
      <c r="A155" s="73"/>
      <c r="B155" s="74"/>
      <c r="C155" s="74"/>
      <c r="D155" s="74"/>
      <c r="E155" s="74"/>
      <c r="F155" s="74"/>
      <c r="G155" s="74"/>
      <c r="H155" s="74"/>
      <c r="I155" s="74"/>
      <c r="J155" s="74"/>
    </row>
    <row r="156" spans="1:12" x14ac:dyDescent="0.3">
      <c r="A156" s="73" t="s">
        <v>7</v>
      </c>
    </row>
    <row r="157" spans="1:12" x14ac:dyDescent="0.3">
      <c r="A157" s="73" t="s">
        <v>84</v>
      </c>
      <c r="G157" s="74" t="s">
        <v>361</v>
      </c>
    </row>
  </sheetData>
  <mergeCells count="22">
    <mergeCell ref="F7:G7"/>
    <mergeCell ref="B13:C13"/>
    <mergeCell ref="G14:G20"/>
    <mergeCell ref="B18:C18"/>
    <mergeCell ref="D18:D21"/>
    <mergeCell ref="E18:E21"/>
    <mergeCell ref="F18:F21"/>
    <mergeCell ref="B19:C19"/>
    <mergeCell ref="B20:C20"/>
    <mergeCell ref="B21:C21"/>
    <mergeCell ref="I27:I31"/>
    <mergeCell ref="B22:C22"/>
    <mergeCell ref="B23:C23"/>
    <mergeCell ref="B24:C24"/>
    <mergeCell ref="B25:C25"/>
    <mergeCell ref="B26:C26"/>
    <mergeCell ref="B27:C31"/>
    <mergeCell ref="D27:D31"/>
    <mergeCell ref="E27:E31"/>
    <mergeCell ref="F27:F31"/>
    <mergeCell ref="G27:G31"/>
    <mergeCell ref="H27:H31"/>
  </mergeCells>
  <pageMargins left="0.44" right="0.70866141732283472" top="0.36" bottom="0.74803149606299213" header="0.31496062992125984" footer="0.31496062992125984"/>
  <pageSetup paperSize="9" scale="75" orientation="portrait" horizontalDpi="0" verticalDpi="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7"/>
  <sheetViews>
    <sheetView topLeftCell="A19" workbookViewId="0">
      <selection activeCell="M22" sqref="M22"/>
    </sheetView>
  </sheetViews>
  <sheetFormatPr baseColWidth="10" defaultRowHeight="14.4" x14ac:dyDescent="0.3"/>
  <cols>
    <col min="2" max="2" width="25" customWidth="1"/>
    <col min="3" max="3" width="7.6640625" customWidth="1"/>
    <col min="5" max="5" width="13.6640625" customWidth="1"/>
    <col min="9" max="9" width="0.5546875" customWidth="1"/>
    <col min="10" max="10" width="12.109375" customWidth="1"/>
  </cols>
  <sheetData>
    <row r="1" spans="1:10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822.2</v>
      </c>
      <c r="G2" s="10">
        <v>46</v>
      </c>
      <c r="H2" s="10">
        <f>+F2/G2</f>
        <v>17.873913043478261</v>
      </c>
    </row>
    <row r="3" spans="1:10" x14ac:dyDescent="0.3">
      <c r="D3" s="122" t="s">
        <v>192</v>
      </c>
      <c r="E3" s="122">
        <v>16498</v>
      </c>
      <c r="F3" s="155">
        <v>9.9</v>
      </c>
      <c r="G3" s="10">
        <v>2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 t="s">
        <v>322</v>
      </c>
      <c r="F4" s="10">
        <v>2188.1999999999998</v>
      </c>
      <c r="G4" s="10">
        <v>533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51" t="s">
        <v>220</v>
      </c>
      <c r="F5" s="122">
        <f>+F4+F3</f>
        <v>2198.1</v>
      </c>
      <c r="G5" s="122">
        <f>+G4+G3</f>
        <v>535</v>
      </c>
      <c r="H5" s="10">
        <f>+F5/G5</f>
        <v>4.1085981308411217</v>
      </c>
    </row>
    <row r="6" spans="1:10" x14ac:dyDescent="0.3">
      <c r="A6" s="15" t="s">
        <v>362</v>
      </c>
      <c r="B6" s="15"/>
      <c r="C6" s="15"/>
      <c r="D6" s="15"/>
      <c r="E6" s="15"/>
      <c r="F6" s="15">
        <f>+F2+F3+F4</f>
        <v>3020.2999999999997</v>
      </c>
      <c r="G6" s="15">
        <f>+G2+G3+G4</f>
        <v>581</v>
      </c>
      <c r="J6" s="138" t="s">
        <v>189</v>
      </c>
    </row>
    <row r="7" spans="1:10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17.873913043478261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4.1085981308411217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4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7" t="s">
        <v>212</v>
      </c>
      <c r="D14" s="97">
        <v>1.84</v>
      </c>
      <c r="E14" s="97">
        <v>1.84</v>
      </c>
      <c r="F14" s="98">
        <f>+E14-D14</f>
        <v>0</v>
      </c>
      <c r="G14" s="236">
        <f>+F18*H2</f>
        <v>54.515434782608899</v>
      </c>
      <c r="H14" s="98"/>
      <c r="I14" s="98"/>
      <c r="J14" s="99">
        <v>3</v>
      </c>
    </row>
    <row r="15" spans="1:10" ht="15.6" thickTop="1" thickBot="1" x14ac:dyDescent="0.35">
      <c r="A15" s="104" t="s">
        <v>9</v>
      </c>
      <c r="B15" s="146" t="s">
        <v>214</v>
      </c>
      <c r="C15" s="157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13</v>
      </c>
    </row>
    <row r="16" spans="1:10" ht="15.6" thickTop="1" thickBot="1" x14ac:dyDescent="0.35">
      <c r="A16" s="104" t="s">
        <v>13</v>
      </c>
      <c r="B16" s="146" t="s">
        <v>214</v>
      </c>
      <c r="C16" s="157" t="s">
        <v>212</v>
      </c>
      <c r="D16" s="100">
        <v>0.8</v>
      </c>
      <c r="E16" s="100">
        <v>0.8</v>
      </c>
      <c r="F16" s="98">
        <f>+E16-D16</f>
        <v>0</v>
      </c>
      <c r="G16" s="221"/>
      <c r="H16" s="99">
        <f>+F16*H$2</f>
        <v>0</v>
      </c>
      <c r="I16" s="101"/>
      <c r="J16" s="99">
        <v>13</v>
      </c>
    </row>
    <row r="17" spans="1:13" ht="15.6" thickTop="1" thickBot="1" x14ac:dyDescent="0.35">
      <c r="A17" s="104" t="s">
        <v>89</v>
      </c>
      <c r="B17" s="146" t="s">
        <v>215</v>
      </c>
      <c r="C17" s="157" t="s">
        <v>212</v>
      </c>
      <c r="D17" s="100">
        <v>31.59</v>
      </c>
      <c r="E17" s="100">
        <v>34.590000000000003</v>
      </c>
      <c r="F17" s="101">
        <f>+E17-D17</f>
        <v>3.0000000000000036</v>
      </c>
      <c r="G17" s="221"/>
      <c r="H17" s="99">
        <f>+F17*H$2</f>
        <v>53.621739130434847</v>
      </c>
      <c r="I17" s="101"/>
      <c r="J17" s="99">
        <v>55</v>
      </c>
    </row>
    <row r="18" spans="1:13" ht="15.6" thickTop="1" thickBot="1" x14ac:dyDescent="0.35">
      <c r="A18" s="103" t="s">
        <v>86</v>
      </c>
      <c r="B18" s="209" t="s">
        <v>212</v>
      </c>
      <c r="C18" s="210"/>
      <c r="D18" s="220">
        <v>331.12</v>
      </c>
      <c r="E18" s="220">
        <v>334.17</v>
      </c>
      <c r="F18" s="220">
        <f>+E18-D18</f>
        <v>3.0500000000000114</v>
      </c>
      <c r="G18" s="221"/>
      <c r="H18" s="102"/>
      <c r="I18" s="102"/>
      <c r="J18" s="99">
        <v>13</v>
      </c>
    </row>
    <row r="19" spans="1:13" ht="15.6" thickTop="1" thickBot="1" x14ac:dyDescent="0.35">
      <c r="A19" s="104" t="s">
        <v>11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13</v>
      </c>
    </row>
    <row r="20" spans="1:13" ht="15.6" thickTop="1" thickBot="1" x14ac:dyDescent="0.35">
      <c r="A20" s="104" t="s">
        <v>12</v>
      </c>
      <c r="B20" s="202" t="s">
        <v>212</v>
      </c>
      <c r="C20" s="203"/>
      <c r="D20" s="221"/>
      <c r="E20" s="221"/>
      <c r="F20" s="221"/>
      <c r="G20" s="221"/>
      <c r="H20" s="102"/>
      <c r="I20" s="102"/>
      <c r="J20" s="99">
        <v>3</v>
      </c>
    </row>
    <row r="21" spans="1:13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3</v>
      </c>
    </row>
    <row r="22" spans="1:13" ht="15.6" thickTop="1" thickBot="1" x14ac:dyDescent="0.35">
      <c r="A22" s="92" t="s">
        <v>87</v>
      </c>
      <c r="B22" s="204" t="s">
        <v>210</v>
      </c>
      <c r="C22" s="205"/>
      <c r="D22" s="94">
        <v>43.64</v>
      </c>
      <c r="E22" s="94">
        <v>44.33</v>
      </c>
      <c r="F22" s="98">
        <f t="shared" ref="F22:F27" si="0">+E22-D22</f>
        <v>0.68999999999999773</v>
      </c>
      <c r="G22" s="95">
        <f>+F22*H2</f>
        <v>12.332999999999959</v>
      </c>
      <c r="H22" s="95"/>
      <c r="I22" s="95"/>
      <c r="J22" s="99">
        <v>14</v>
      </c>
    </row>
    <row r="23" spans="1:13" ht="15.6" thickTop="1" thickBot="1" x14ac:dyDescent="0.35">
      <c r="A23" s="92" t="s">
        <v>88</v>
      </c>
      <c r="B23" s="206" t="s">
        <v>210</v>
      </c>
      <c r="C23" s="207"/>
      <c r="D23" s="94">
        <v>89.96</v>
      </c>
      <c r="E23" s="94">
        <v>90.24</v>
      </c>
      <c r="F23" s="98">
        <f t="shared" si="0"/>
        <v>0.28000000000000114</v>
      </c>
      <c r="G23" s="95">
        <f>+F23*H2</f>
        <v>5.0046956521739334</v>
      </c>
      <c r="H23" s="95"/>
      <c r="I23" s="95"/>
      <c r="J23" s="99">
        <v>5</v>
      </c>
    </row>
    <row r="24" spans="1:13" ht="15.6" thickTop="1" thickBot="1" x14ac:dyDescent="0.35">
      <c r="A24" s="93" t="s">
        <v>10</v>
      </c>
      <c r="B24" s="206" t="s">
        <v>210</v>
      </c>
      <c r="C24" s="207"/>
      <c r="D24" s="94">
        <v>39.5</v>
      </c>
      <c r="E24" s="94">
        <v>40.229999999999997</v>
      </c>
      <c r="F24" s="98">
        <f t="shared" si="0"/>
        <v>0.72999999999999687</v>
      </c>
      <c r="G24" s="95">
        <f>+F24*H2</f>
        <v>13.047956521739074</v>
      </c>
      <c r="H24" s="95"/>
      <c r="I24" s="95"/>
      <c r="J24" s="99">
        <v>13</v>
      </c>
    </row>
    <row r="25" spans="1:13" ht="15.6" thickTop="1" thickBot="1" x14ac:dyDescent="0.35">
      <c r="A25" s="93" t="s">
        <v>149</v>
      </c>
      <c r="B25" s="206" t="s">
        <v>210</v>
      </c>
      <c r="C25" s="207"/>
      <c r="D25" s="94">
        <v>208.99</v>
      </c>
      <c r="E25" s="94">
        <v>213.8</v>
      </c>
      <c r="F25" s="98">
        <f t="shared" si="0"/>
        <v>4.8100000000000023</v>
      </c>
      <c r="G25" s="95">
        <f>+F25*H2</f>
        <v>85.973521739130476</v>
      </c>
      <c r="H25" s="95"/>
      <c r="I25" s="95"/>
      <c r="J25" s="99">
        <v>86</v>
      </c>
    </row>
    <row r="26" spans="1:13" ht="15.6" thickTop="1" thickBot="1" x14ac:dyDescent="0.35">
      <c r="A26" s="93" t="s">
        <v>16</v>
      </c>
      <c r="B26" s="206" t="s">
        <v>210</v>
      </c>
      <c r="C26" s="207"/>
      <c r="D26" s="96">
        <v>70.569999999999993</v>
      </c>
      <c r="E26" s="96">
        <v>70.569999999999993</v>
      </c>
      <c r="F26" s="98">
        <f t="shared" si="0"/>
        <v>0</v>
      </c>
      <c r="G26" s="95">
        <f>+F26*H2</f>
        <v>0</v>
      </c>
      <c r="H26" s="96"/>
      <c r="I26" s="96"/>
      <c r="J26" s="99">
        <v>3</v>
      </c>
    </row>
    <row r="27" spans="1:13" ht="15.6" thickTop="1" thickBot="1" x14ac:dyDescent="0.35">
      <c r="A27" s="67" t="s">
        <v>90</v>
      </c>
      <c r="B27" s="230" t="s">
        <v>211</v>
      </c>
      <c r="C27" s="231"/>
      <c r="D27" s="227">
        <v>321.10000000000002</v>
      </c>
      <c r="E27" s="227">
        <v>323.07</v>
      </c>
      <c r="F27" s="220">
        <f t="shared" si="0"/>
        <v>1.9699999999999704</v>
      </c>
      <c r="G27" s="223">
        <f>+F27*H2</f>
        <v>35.211608695651648</v>
      </c>
      <c r="H27" s="223"/>
      <c r="I27" s="223"/>
      <c r="J27" s="99">
        <v>11</v>
      </c>
    </row>
    <row r="28" spans="1:13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3</v>
      </c>
    </row>
    <row r="29" spans="1:13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11</v>
      </c>
    </row>
    <row r="30" spans="1:13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11</v>
      </c>
    </row>
    <row r="31" spans="1:13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11</v>
      </c>
    </row>
    <row r="32" spans="1:13" ht="15.6" thickTop="1" thickBot="1" x14ac:dyDescent="0.35">
      <c r="A32" s="66" t="s">
        <v>92</v>
      </c>
      <c r="B32" s="6"/>
      <c r="C32" s="6"/>
      <c r="D32" s="6">
        <v>167.01</v>
      </c>
      <c r="E32" s="6">
        <v>170.48</v>
      </c>
      <c r="F32" s="5">
        <f>+E32-D32</f>
        <v>3.4699999999999989</v>
      </c>
      <c r="G32" s="5"/>
      <c r="H32" s="5"/>
      <c r="I32" s="5"/>
      <c r="J32" s="99">
        <f t="shared" ref="J32:J82" si="1">+F32*H$2</f>
        <v>62.022478260869548</v>
      </c>
      <c r="M32">
        <v>69</v>
      </c>
    </row>
    <row r="33" spans="1:13" ht="15.6" thickTop="1" thickBot="1" x14ac:dyDescent="0.35">
      <c r="A33" s="66" t="s">
        <v>93</v>
      </c>
      <c r="B33" s="6"/>
      <c r="C33" s="6"/>
      <c r="D33" s="6">
        <v>55.19</v>
      </c>
      <c r="E33" s="6">
        <v>55.82</v>
      </c>
      <c r="F33" s="5">
        <f t="shared" ref="F33:F96" si="2">+E33-D33</f>
        <v>0.63000000000000256</v>
      </c>
      <c r="G33" s="5"/>
      <c r="H33" s="5"/>
      <c r="I33" s="5"/>
      <c r="J33" s="99">
        <f t="shared" si="1"/>
        <v>11.260565217391351</v>
      </c>
    </row>
    <row r="34" spans="1:13" ht="15.6" thickTop="1" thickBot="1" x14ac:dyDescent="0.35">
      <c r="A34" s="66" t="s">
        <v>94</v>
      </c>
      <c r="B34" s="32"/>
      <c r="C34" s="5"/>
      <c r="D34" s="32">
        <v>62.41</v>
      </c>
      <c r="E34" s="32">
        <v>62.46</v>
      </c>
      <c r="F34" s="5">
        <f t="shared" si="2"/>
        <v>5.0000000000004263E-2</v>
      </c>
      <c r="G34" s="5"/>
      <c r="H34" s="5"/>
      <c r="I34" s="5"/>
      <c r="J34" s="99">
        <f t="shared" si="1"/>
        <v>0.89369565217398927</v>
      </c>
    </row>
    <row r="35" spans="1:13" ht="15.6" thickTop="1" thickBot="1" x14ac:dyDescent="0.35">
      <c r="A35" s="66" t="s">
        <v>95</v>
      </c>
      <c r="B35" s="32"/>
      <c r="C35" s="6"/>
      <c r="D35" s="32">
        <v>53.36</v>
      </c>
      <c r="E35" s="32">
        <v>54.29</v>
      </c>
      <c r="F35" s="5">
        <f t="shared" si="2"/>
        <v>0.92999999999999972</v>
      </c>
      <c r="G35" s="5"/>
      <c r="H35" s="5"/>
      <c r="I35" s="5"/>
      <c r="J35" s="99">
        <f t="shared" si="1"/>
        <v>16.622739130434777</v>
      </c>
    </row>
    <row r="36" spans="1:13" ht="15.6" thickTop="1" thickBot="1" x14ac:dyDescent="0.35">
      <c r="A36" s="66" t="s">
        <v>96</v>
      </c>
      <c r="B36" s="32"/>
      <c r="C36" s="6"/>
      <c r="D36" s="32">
        <v>11.56</v>
      </c>
      <c r="E36" s="32">
        <v>11.59</v>
      </c>
      <c r="F36" s="5">
        <f t="shared" si="2"/>
        <v>2.9999999999999361E-2</v>
      </c>
      <c r="G36" s="5"/>
      <c r="H36" s="5"/>
      <c r="I36" s="5"/>
      <c r="J36" s="99">
        <f t="shared" si="1"/>
        <v>0.53621739130433643</v>
      </c>
    </row>
    <row r="37" spans="1:13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3" ht="15.6" thickTop="1" thickBot="1" x14ac:dyDescent="0.35">
      <c r="A38" s="66" t="s">
        <v>98</v>
      </c>
      <c r="B38" s="32"/>
      <c r="C38" s="6"/>
      <c r="D38" s="32">
        <v>41.41</v>
      </c>
      <c r="E38" s="32">
        <v>41.69</v>
      </c>
      <c r="F38" s="5">
        <f t="shared" si="2"/>
        <v>0.28000000000000114</v>
      </c>
      <c r="G38" s="5"/>
      <c r="H38" s="5"/>
      <c r="I38" s="5"/>
      <c r="J38" s="99">
        <f t="shared" si="1"/>
        <v>5.0046956521739334</v>
      </c>
    </row>
    <row r="39" spans="1:13" ht="15.6" thickTop="1" thickBot="1" x14ac:dyDescent="0.35">
      <c r="A39" s="66" t="s">
        <v>99</v>
      </c>
      <c r="B39" s="32"/>
      <c r="C39" s="6"/>
      <c r="D39" s="32">
        <v>56.81</v>
      </c>
      <c r="E39" s="32">
        <v>57.01</v>
      </c>
      <c r="F39" s="5">
        <f t="shared" si="2"/>
        <v>0.19999999999999574</v>
      </c>
      <c r="G39" s="5"/>
      <c r="H39" s="5"/>
      <c r="I39" s="5"/>
      <c r="J39" s="99">
        <f t="shared" si="1"/>
        <v>3.5747826086955761</v>
      </c>
    </row>
    <row r="40" spans="1:13" ht="15.6" thickTop="1" thickBot="1" x14ac:dyDescent="0.35">
      <c r="A40" s="66" t="s">
        <v>100</v>
      </c>
      <c r="B40" s="32"/>
      <c r="C40" s="6"/>
      <c r="D40" s="32">
        <v>15.67</v>
      </c>
      <c r="E40" s="32">
        <v>15.67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3" ht="15.6" thickTop="1" thickBot="1" x14ac:dyDescent="0.35">
      <c r="A41" s="66" t="s">
        <v>101</v>
      </c>
      <c r="B41" s="32"/>
      <c r="C41" s="6"/>
      <c r="D41" s="32">
        <v>26.12</v>
      </c>
      <c r="E41" s="32">
        <v>27.07</v>
      </c>
      <c r="F41" s="5">
        <f t="shared" si="2"/>
        <v>0.94999999999999929</v>
      </c>
      <c r="G41" s="5"/>
      <c r="H41" s="5"/>
      <c r="I41" s="5"/>
      <c r="J41" s="99">
        <f t="shared" si="1"/>
        <v>16.980217391304336</v>
      </c>
    </row>
    <row r="42" spans="1:13" ht="15.6" thickTop="1" thickBot="1" x14ac:dyDescent="0.35">
      <c r="A42" s="66" t="s">
        <v>102</v>
      </c>
      <c r="B42" s="32"/>
      <c r="C42" s="6"/>
      <c r="D42" s="32">
        <v>6.93</v>
      </c>
      <c r="E42" s="32">
        <v>7.12</v>
      </c>
      <c r="F42" s="5">
        <f t="shared" si="2"/>
        <v>0.19000000000000039</v>
      </c>
      <c r="G42" s="5"/>
      <c r="H42" s="5"/>
      <c r="I42" s="5"/>
      <c r="J42" s="99">
        <f t="shared" si="1"/>
        <v>3.3960434782608764</v>
      </c>
    </row>
    <row r="43" spans="1:13" ht="15.6" thickTop="1" thickBot="1" x14ac:dyDescent="0.35">
      <c r="A43" s="66" t="s">
        <v>103</v>
      </c>
      <c r="B43" s="32"/>
      <c r="C43" s="6"/>
      <c r="D43" s="32">
        <v>39.56</v>
      </c>
      <c r="E43" s="32">
        <v>39.729999999999997</v>
      </c>
      <c r="F43" s="5">
        <f t="shared" si="2"/>
        <v>0.1699999999999946</v>
      </c>
      <c r="G43" s="5"/>
      <c r="H43" s="5"/>
      <c r="I43" s="5"/>
      <c r="J43" s="99">
        <f t="shared" si="1"/>
        <v>3.0385652173912079</v>
      </c>
    </row>
    <row r="44" spans="1:13" ht="15.6" thickTop="1" thickBot="1" x14ac:dyDescent="0.35">
      <c r="A44" s="66" t="s">
        <v>104</v>
      </c>
      <c r="B44" s="32"/>
      <c r="C44" s="10"/>
      <c r="D44" s="32">
        <v>61.47</v>
      </c>
      <c r="E44" s="32">
        <v>61.57</v>
      </c>
      <c r="F44" s="5">
        <f t="shared" si="2"/>
        <v>0.10000000000000142</v>
      </c>
      <c r="G44" s="5"/>
      <c r="H44" s="5"/>
      <c r="I44" s="5"/>
      <c r="J44" s="99">
        <f t="shared" si="1"/>
        <v>1.7873913043478515</v>
      </c>
    </row>
    <row r="45" spans="1:13" ht="15.6" thickTop="1" thickBot="1" x14ac:dyDescent="0.35">
      <c r="A45" s="66" t="s">
        <v>105</v>
      </c>
      <c r="B45" s="32"/>
      <c r="C45" s="10"/>
      <c r="D45" s="32">
        <v>220.66</v>
      </c>
      <c r="E45" s="32">
        <v>222.98</v>
      </c>
      <c r="F45" s="5">
        <f>+E45-D45</f>
        <v>2.3199999999999932</v>
      </c>
      <c r="G45" s="5"/>
      <c r="H45" s="5"/>
      <c r="I45" s="5"/>
      <c r="J45" s="99">
        <f t="shared" si="1"/>
        <v>41.467478260869441</v>
      </c>
      <c r="M45">
        <v>27</v>
      </c>
    </row>
    <row r="46" spans="1:13" ht="15.6" thickTop="1" thickBot="1" x14ac:dyDescent="0.35">
      <c r="A46" s="66" t="s">
        <v>106</v>
      </c>
      <c r="B46" s="32"/>
      <c r="C46" s="10"/>
      <c r="D46" s="32">
        <v>107.99</v>
      </c>
      <c r="E46" s="32">
        <v>108.26</v>
      </c>
      <c r="F46" s="5">
        <f t="shared" si="2"/>
        <v>0.27000000000001023</v>
      </c>
      <c r="G46" s="5"/>
      <c r="H46" s="5"/>
      <c r="I46" s="5"/>
      <c r="J46" s="99">
        <f t="shared" si="1"/>
        <v>4.8259565217393137</v>
      </c>
    </row>
    <row r="47" spans="1:13" ht="15.6" thickTop="1" thickBot="1" x14ac:dyDescent="0.35">
      <c r="A47" s="66" t="s">
        <v>18</v>
      </c>
      <c r="B47" s="32"/>
      <c r="C47" s="10"/>
      <c r="D47" s="32">
        <v>3.24</v>
      </c>
      <c r="E47" s="32">
        <v>3.65</v>
      </c>
      <c r="F47" s="5">
        <f t="shared" si="2"/>
        <v>0.4099999999999997</v>
      </c>
      <c r="G47" s="5"/>
      <c r="H47" s="5"/>
      <c r="I47" s="5"/>
      <c r="J47" s="99">
        <f t="shared" si="1"/>
        <v>7.3283043478260819</v>
      </c>
    </row>
    <row r="48" spans="1:13" ht="15.6" thickTop="1" thickBot="1" x14ac:dyDescent="0.35">
      <c r="A48" s="66" t="s">
        <v>19</v>
      </c>
      <c r="B48" s="32"/>
      <c r="C48" s="10"/>
      <c r="D48" s="32">
        <v>103.37</v>
      </c>
      <c r="E48" s="32">
        <v>104.72</v>
      </c>
      <c r="F48" s="5">
        <f t="shared" si="2"/>
        <v>1.3499999999999943</v>
      </c>
      <c r="G48" s="5"/>
      <c r="H48" s="5"/>
      <c r="I48" s="5"/>
      <c r="J48" s="99">
        <f t="shared" si="1"/>
        <v>24.12978260869555</v>
      </c>
    </row>
    <row r="49" spans="1:13" ht="15.6" thickTop="1" thickBot="1" x14ac:dyDescent="0.35">
      <c r="A49" s="66" t="s">
        <v>107</v>
      </c>
      <c r="B49" s="32"/>
      <c r="C49" s="10"/>
      <c r="D49" s="32">
        <v>144.81</v>
      </c>
      <c r="E49" s="32">
        <v>146.44</v>
      </c>
      <c r="F49" s="5">
        <f t="shared" si="2"/>
        <v>1.6299999999999955</v>
      </c>
      <c r="G49" s="5"/>
      <c r="H49" s="5"/>
      <c r="I49" s="5"/>
      <c r="J49" s="99">
        <f t="shared" si="1"/>
        <v>29.134478260869486</v>
      </c>
    </row>
    <row r="50" spans="1:13" ht="15.6" thickTop="1" thickBot="1" x14ac:dyDescent="0.35">
      <c r="A50" s="66" t="s">
        <v>108</v>
      </c>
      <c r="B50" s="32"/>
      <c r="C50" s="10"/>
      <c r="D50" s="32">
        <v>31.49</v>
      </c>
      <c r="E50" s="32">
        <v>32.49</v>
      </c>
      <c r="F50" s="5">
        <f t="shared" si="2"/>
        <v>1.0000000000000036</v>
      </c>
      <c r="G50" s="5"/>
      <c r="H50" s="5"/>
      <c r="I50" s="5"/>
      <c r="J50" s="99">
        <f t="shared" si="1"/>
        <v>17.873913043478325</v>
      </c>
      <c r="M50">
        <v>43</v>
      </c>
    </row>
    <row r="51" spans="1:13" ht="15.6" thickTop="1" thickBot="1" x14ac:dyDescent="0.35">
      <c r="A51" s="66" t="s">
        <v>20</v>
      </c>
      <c r="B51" s="32"/>
      <c r="C51" s="10"/>
      <c r="D51" s="32">
        <v>93.77</v>
      </c>
      <c r="E51" s="32">
        <v>94.91</v>
      </c>
      <c r="F51" s="5">
        <f t="shared" si="2"/>
        <v>1.1400000000000006</v>
      </c>
      <c r="G51" s="5"/>
      <c r="H51" s="5"/>
      <c r="I51" s="5"/>
      <c r="J51" s="99">
        <f t="shared" si="1"/>
        <v>20.376260869565229</v>
      </c>
    </row>
    <row r="52" spans="1:13" ht="15.6" thickTop="1" thickBot="1" x14ac:dyDescent="0.35">
      <c r="A52" s="66" t="s">
        <v>21</v>
      </c>
      <c r="B52" s="32"/>
      <c r="C52" s="10"/>
      <c r="D52" s="32">
        <v>25.02</v>
      </c>
      <c r="E52" s="32">
        <v>25.23</v>
      </c>
      <c r="F52" s="5">
        <f t="shared" si="2"/>
        <v>0.21000000000000085</v>
      </c>
      <c r="G52" s="5"/>
      <c r="H52" s="5"/>
      <c r="I52" s="5"/>
      <c r="J52" s="99">
        <f t="shared" si="1"/>
        <v>3.7535217391304498</v>
      </c>
    </row>
    <row r="53" spans="1:13" ht="15.6" thickTop="1" thickBot="1" x14ac:dyDescent="0.35">
      <c r="A53" s="66" t="s">
        <v>22</v>
      </c>
      <c r="B53" s="32"/>
      <c r="C53" s="10"/>
      <c r="D53" s="32">
        <v>135.01</v>
      </c>
      <c r="E53" s="32">
        <v>135.19</v>
      </c>
      <c r="F53" s="5">
        <f t="shared" si="2"/>
        <v>0.18000000000000682</v>
      </c>
      <c r="G53" s="5"/>
      <c r="H53" s="5"/>
      <c r="I53" s="5"/>
      <c r="J53" s="99">
        <f t="shared" si="1"/>
        <v>3.2173043478262091</v>
      </c>
    </row>
    <row r="54" spans="1:13" ht="15.6" thickTop="1" thickBot="1" x14ac:dyDescent="0.35">
      <c r="A54" s="66" t="s">
        <v>23</v>
      </c>
      <c r="B54" s="32"/>
      <c r="C54" s="10"/>
      <c r="D54" s="32">
        <v>35.549999999999997</v>
      </c>
      <c r="E54" s="32">
        <v>36.94</v>
      </c>
      <c r="F54" s="5">
        <f t="shared" si="2"/>
        <v>1.3900000000000006</v>
      </c>
      <c r="G54" s="5"/>
      <c r="H54" s="5"/>
      <c r="I54" s="5"/>
      <c r="J54" s="99">
        <f t="shared" si="1"/>
        <v>24.844739130434792</v>
      </c>
    </row>
    <row r="55" spans="1:13" ht="15.6" thickTop="1" thickBot="1" x14ac:dyDescent="0.35">
      <c r="A55" s="66" t="s">
        <v>24</v>
      </c>
      <c r="B55" s="32"/>
      <c r="C55" s="10"/>
      <c r="D55" s="32">
        <v>34.770000000000003</v>
      </c>
      <c r="E55" s="32">
        <v>35.340000000000003</v>
      </c>
      <c r="F55" s="5">
        <f t="shared" si="2"/>
        <v>0.57000000000000028</v>
      </c>
      <c r="G55" s="5"/>
      <c r="H55" s="5"/>
      <c r="I55" s="5"/>
      <c r="J55" s="99">
        <f t="shared" si="1"/>
        <v>10.188130434782614</v>
      </c>
    </row>
    <row r="56" spans="1:13" ht="15.6" thickTop="1" thickBot="1" x14ac:dyDescent="0.35">
      <c r="A56" s="66" t="s">
        <v>25</v>
      </c>
      <c r="B56" s="32"/>
      <c r="C56" s="10"/>
      <c r="D56" s="32">
        <v>32.61</v>
      </c>
      <c r="E56" s="32">
        <v>32.61</v>
      </c>
      <c r="F56" s="5">
        <f t="shared" si="2"/>
        <v>0</v>
      </c>
      <c r="G56" s="5"/>
      <c r="H56" s="5"/>
      <c r="I56" s="5"/>
      <c r="J56" s="99">
        <f t="shared" si="1"/>
        <v>0</v>
      </c>
    </row>
    <row r="57" spans="1:13" ht="15.6" thickTop="1" thickBot="1" x14ac:dyDescent="0.35">
      <c r="A57" s="66" t="s">
        <v>26</v>
      </c>
      <c r="B57" s="32"/>
      <c r="C57" s="10"/>
      <c r="D57" s="32">
        <v>62.05</v>
      </c>
      <c r="E57" s="32">
        <v>62.99</v>
      </c>
      <c r="F57" s="5">
        <f t="shared" si="2"/>
        <v>0.94000000000000483</v>
      </c>
      <c r="G57" s="5"/>
      <c r="H57" s="5"/>
      <c r="I57" s="5"/>
      <c r="J57" s="99">
        <f t="shared" si="1"/>
        <v>16.801478260869651</v>
      </c>
    </row>
    <row r="58" spans="1:13" ht="15.6" thickTop="1" thickBot="1" x14ac:dyDescent="0.35">
      <c r="A58" s="66" t="s">
        <v>27</v>
      </c>
      <c r="B58" s="32"/>
      <c r="C58" s="10"/>
      <c r="D58" s="32">
        <v>76.42</v>
      </c>
      <c r="E58" s="32">
        <v>77.91</v>
      </c>
      <c r="F58" s="5">
        <f t="shared" si="2"/>
        <v>1.4899999999999949</v>
      </c>
      <c r="G58" s="5"/>
      <c r="H58" s="5"/>
      <c r="I58" s="5"/>
      <c r="J58" s="99">
        <f t="shared" si="1"/>
        <v>26.632130434782518</v>
      </c>
    </row>
    <row r="59" spans="1:13" ht="15.6" thickTop="1" thickBot="1" x14ac:dyDescent="0.35">
      <c r="A59" s="66" t="s">
        <v>109</v>
      </c>
      <c r="B59" s="32"/>
      <c r="C59" s="10"/>
      <c r="D59" s="32">
        <v>2.12</v>
      </c>
      <c r="E59" s="32">
        <v>2.2000000000000002</v>
      </c>
      <c r="F59" s="5">
        <f t="shared" si="2"/>
        <v>8.0000000000000071E-2</v>
      </c>
      <c r="G59" s="5"/>
      <c r="H59" s="5"/>
      <c r="I59" s="5"/>
      <c r="J59" s="99">
        <f t="shared" si="1"/>
        <v>1.4299130434782621</v>
      </c>
    </row>
    <row r="60" spans="1:13" ht="15.6" thickTop="1" thickBot="1" x14ac:dyDescent="0.35">
      <c r="A60" s="66" t="s">
        <v>28</v>
      </c>
      <c r="B60" s="32"/>
      <c r="C60" s="10"/>
      <c r="D60" s="32">
        <v>17.27</v>
      </c>
      <c r="E60" s="32">
        <v>17.41</v>
      </c>
      <c r="F60" s="5">
        <f t="shared" si="2"/>
        <v>0.14000000000000057</v>
      </c>
      <c r="G60" s="5"/>
      <c r="H60" s="5"/>
      <c r="I60" s="5"/>
      <c r="J60" s="99">
        <f t="shared" si="1"/>
        <v>2.5023478260869667</v>
      </c>
    </row>
    <row r="61" spans="1:13" ht="15.6" thickTop="1" thickBot="1" x14ac:dyDescent="0.35">
      <c r="A61" s="66" t="s">
        <v>29</v>
      </c>
      <c r="B61" s="32"/>
      <c r="C61" s="10"/>
      <c r="D61" s="32">
        <v>57.96</v>
      </c>
      <c r="E61" s="32">
        <v>58.4</v>
      </c>
      <c r="F61" s="5">
        <f t="shared" si="2"/>
        <v>0.43999999999999773</v>
      </c>
      <c r="G61" s="5"/>
      <c r="H61" s="5"/>
      <c r="I61" s="5"/>
      <c r="J61" s="99">
        <f t="shared" si="1"/>
        <v>7.8645217391303941</v>
      </c>
    </row>
    <row r="62" spans="1:13" ht="15.6" thickTop="1" thickBot="1" x14ac:dyDescent="0.35">
      <c r="A62" s="66" t="s">
        <v>30</v>
      </c>
      <c r="B62" s="32"/>
      <c r="C62" s="10"/>
      <c r="D62" s="32">
        <v>3.19</v>
      </c>
      <c r="E62" s="32">
        <v>3.82</v>
      </c>
      <c r="F62" s="5">
        <f t="shared" si="2"/>
        <v>0.62999999999999989</v>
      </c>
      <c r="G62" s="5"/>
      <c r="H62" s="5"/>
      <c r="I62" s="5"/>
      <c r="J62" s="99">
        <f t="shared" si="1"/>
        <v>11.260565217391303</v>
      </c>
    </row>
    <row r="63" spans="1:13" ht="15.6" thickTop="1" thickBot="1" x14ac:dyDescent="0.35">
      <c r="A63" s="66" t="s">
        <v>31</v>
      </c>
      <c r="B63" s="32"/>
      <c r="C63" s="10"/>
      <c r="D63" s="32">
        <v>92.1</v>
      </c>
      <c r="E63" s="32">
        <v>93.28</v>
      </c>
      <c r="F63" s="5">
        <f t="shared" si="2"/>
        <v>1.1800000000000068</v>
      </c>
      <c r="G63" s="5"/>
      <c r="H63" s="5"/>
      <c r="I63" s="5"/>
      <c r="J63" s="99">
        <f t="shared" si="1"/>
        <v>21.091217391304468</v>
      </c>
    </row>
    <row r="64" spans="1:13" ht="15.6" thickTop="1" thickBot="1" x14ac:dyDescent="0.35">
      <c r="A64" s="66" t="s">
        <v>32</v>
      </c>
      <c r="B64" s="32"/>
      <c r="C64" s="10"/>
      <c r="D64" s="32">
        <v>63.46</v>
      </c>
      <c r="E64" s="32">
        <v>63.86</v>
      </c>
      <c r="F64" s="5">
        <f t="shared" si="2"/>
        <v>0.39999999999999858</v>
      </c>
      <c r="G64" s="5"/>
      <c r="H64" s="5"/>
      <c r="I64" s="5"/>
      <c r="J64" s="99">
        <f t="shared" si="1"/>
        <v>7.1495652173912791</v>
      </c>
    </row>
    <row r="65" spans="1:13" ht="15.6" thickTop="1" thickBot="1" x14ac:dyDescent="0.35">
      <c r="A65" s="66" t="s">
        <v>33</v>
      </c>
      <c r="B65" s="32"/>
      <c r="C65" s="10"/>
      <c r="D65" s="32">
        <v>42.21</v>
      </c>
      <c r="E65" s="32">
        <v>42.79</v>
      </c>
      <c r="F65" s="5">
        <f t="shared" si="2"/>
        <v>0.57999999999999829</v>
      </c>
      <c r="G65" s="5"/>
      <c r="H65" s="5"/>
      <c r="I65" s="5"/>
      <c r="J65" s="99">
        <f t="shared" si="1"/>
        <v>10.36686956521736</v>
      </c>
    </row>
    <row r="66" spans="1:13" ht="15.6" thickTop="1" thickBot="1" x14ac:dyDescent="0.35">
      <c r="A66" s="66" t="s">
        <v>34</v>
      </c>
      <c r="B66" s="32"/>
      <c r="C66" s="10"/>
      <c r="D66" s="32">
        <v>45.98</v>
      </c>
      <c r="E66" s="32">
        <v>46.22</v>
      </c>
      <c r="F66" s="5">
        <f t="shared" si="2"/>
        <v>0.24000000000000199</v>
      </c>
      <c r="G66" s="5"/>
      <c r="H66" s="5"/>
      <c r="I66" s="5"/>
      <c r="J66" s="99">
        <f t="shared" si="1"/>
        <v>4.2897391304348185</v>
      </c>
    </row>
    <row r="67" spans="1:13" ht="15.6" thickTop="1" thickBot="1" x14ac:dyDescent="0.35">
      <c r="A67" s="66" t="s">
        <v>110</v>
      </c>
      <c r="B67" s="32"/>
      <c r="C67" s="10"/>
      <c r="D67" s="32">
        <v>13.4</v>
      </c>
      <c r="E67" s="32">
        <v>14.89</v>
      </c>
      <c r="F67" s="5">
        <f t="shared" si="2"/>
        <v>1.4900000000000002</v>
      </c>
      <c r="G67" s="5"/>
      <c r="H67" s="5"/>
      <c r="I67" s="5"/>
      <c r="J67" s="99">
        <f t="shared" si="1"/>
        <v>26.632130434782614</v>
      </c>
      <c r="M67">
        <v>25</v>
      </c>
    </row>
    <row r="68" spans="1:13" ht="15.6" thickTop="1" thickBot="1" x14ac:dyDescent="0.35">
      <c r="A68" s="66" t="s">
        <v>35</v>
      </c>
      <c r="B68" s="32"/>
      <c r="C68" s="10"/>
      <c r="D68" s="32">
        <v>87.88</v>
      </c>
      <c r="E68" s="32">
        <v>88.76</v>
      </c>
      <c r="F68" s="5">
        <f t="shared" si="2"/>
        <v>0.88000000000000966</v>
      </c>
      <c r="G68" s="5"/>
      <c r="H68" s="5"/>
      <c r="I68" s="5"/>
      <c r="J68" s="99">
        <f t="shared" si="1"/>
        <v>15.729043478261042</v>
      </c>
    </row>
    <row r="69" spans="1:13" ht="15.6" thickTop="1" thickBot="1" x14ac:dyDescent="0.35">
      <c r="A69" s="66" t="s">
        <v>111</v>
      </c>
      <c r="B69" s="32"/>
      <c r="C69" s="10"/>
      <c r="D69" s="32">
        <v>6.37</v>
      </c>
      <c r="E69" s="32">
        <v>6.4</v>
      </c>
      <c r="F69" s="5">
        <f t="shared" si="2"/>
        <v>3.0000000000000249E-2</v>
      </c>
      <c r="G69" s="5"/>
      <c r="H69" s="5"/>
      <c r="I69" s="5"/>
      <c r="J69" s="99">
        <f t="shared" si="1"/>
        <v>0.53621739130435231</v>
      </c>
    </row>
    <row r="70" spans="1:13" ht="15.6" thickTop="1" thickBot="1" x14ac:dyDescent="0.35">
      <c r="A70" s="66" t="s">
        <v>36</v>
      </c>
      <c r="B70" s="32"/>
      <c r="C70" s="10"/>
      <c r="D70" s="32">
        <v>101.62</v>
      </c>
      <c r="E70" s="32">
        <v>102.82</v>
      </c>
      <c r="F70" s="5">
        <f t="shared" si="2"/>
        <v>1.1999999999999886</v>
      </c>
      <c r="G70" s="5"/>
      <c r="H70" s="5"/>
      <c r="I70" s="5"/>
      <c r="J70" s="99">
        <f t="shared" si="1"/>
        <v>21.448695652173711</v>
      </c>
      <c r="M70">
        <v>23</v>
      </c>
    </row>
    <row r="71" spans="1:13" ht="15.6" thickTop="1" thickBot="1" x14ac:dyDescent="0.35">
      <c r="A71" s="66" t="s">
        <v>37</v>
      </c>
      <c r="B71" s="32"/>
      <c r="C71" s="10"/>
      <c r="D71" s="32">
        <v>39.159999999999997</v>
      </c>
      <c r="E71" s="32">
        <v>40.28</v>
      </c>
      <c r="F71" s="5">
        <f t="shared" si="2"/>
        <v>1.1200000000000045</v>
      </c>
      <c r="G71" s="5"/>
      <c r="H71" s="5"/>
      <c r="I71" s="5"/>
      <c r="J71" s="99">
        <f t="shared" si="1"/>
        <v>20.018782608695734</v>
      </c>
    </row>
    <row r="72" spans="1:13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3" ht="15.6" thickTop="1" thickBot="1" x14ac:dyDescent="0.35">
      <c r="A73" s="66" t="s">
        <v>39</v>
      </c>
      <c r="B73" s="32"/>
      <c r="C73" s="10"/>
      <c r="D73" s="32">
        <v>1.97</v>
      </c>
      <c r="E73" s="32">
        <v>2.29</v>
      </c>
      <c r="F73" s="5">
        <f t="shared" si="2"/>
        <v>0.32000000000000006</v>
      </c>
      <c r="G73" s="5"/>
      <c r="H73" s="5"/>
      <c r="I73" s="5"/>
      <c r="J73" s="99">
        <f t="shared" si="1"/>
        <v>5.7196521739130448</v>
      </c>
    </row>
    <row r="74" spans="1:13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3" ht="15.6" thickTop="1" thickBot="1" x14ac:dyDescent="0.35">
      <c r="A75" s="66" t="s">
        <v>112</v>
      </c>
      <c r="B75" s="32"/>
      <c r="C75" s="10"/>
      <c r="D75" s="32">
        <v>7.51</v>
      </c>
      <c r="E75" s="32">
        <v>7.95</v>
      </c>
      <c r="F75" s="5">
        <f t="shared" si="2"/>
        <v>0.44000000000000039</v>
      </c>
      <c r="G75" s="5"/>
      <c r="H75" s="5"/>
      <c r="I75" s="5"/>
      <c r="J75" s="99">
        <f t="shared" si="1"/>
        <v>7.8645217391304421</v>
      </c>
    </row>
    <row r="76" spans="1:13" ht="15.6" thickTop="1" thickBot="1" x14ac:dyDescent="0.35">
      <c r="A76" s="66" t="s">
        <v>113</v>
      </c>
      <c r="B76" s="32"/>
      <c r="C76" s="10"/>
      <c r="D76" s="32">
        <v>39.369999999999997</v>
      </c>
      <c r="E76" s="32">
        <v>39.58</v>
      </c>
      <c r="F76" s="5">
        <f t="shared" si="2"/>
        <v>0.21000000000000085</v>
      </c>
      <c r="G76" s="5"/>
      <c r="H76" s="5"/>
      <c r="I76" s="5"/>
      <c r="J76" s="99">
        <f t="shared" si="1"/>
        <v>3.7535217391304498</v>
      </c>
    </row>
    <row r="77" spans="1:13" ht="15.6" thickTop="1" thickBot="1" x14ac:dyDescent="0.35">
      <c r="A77" s="66" t="s">
        <v>114</v>
      </c>
      <c r="B77" s="32"/>
      <c r="C77" s="10"/>
      <c r="D77" s="32">
        <v>11.22</v>
      </c>
      <c r="E77" s="32">
        <v>11.22</v>
      </c>
      <c r="F77" s="5">
        <f t="shared" si="2"/>
        <v>0</v>
      </c>
      <c r="G77" s="5"/>
      <c r="H77" s="5"/>
      <c r="I77" s="5"/>
      <c r="J77" s="99">
        <f t="shared" si="1"/>
        <v>0</v>
      </c>
    </row>
    <row r="78" spans="1:13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3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3" ht="15.6" thickTop="1" thickBot="1" x14ac:dyDescent="0.35">
      <c r="A80" s="66" t="s">
        <v>41</v>
      </c>
      <c r="B80" s="32"/>
      <c r="C80" s="10"/>
      <c r="D80" s="32">
        <v>20.77</v>
      </c>
      <c r="E80" s="32">
        <v>22.49</v>
      </c>
      <c r="F80" s="5">
        <f t="shared" si="2"/>
        <v>1.7199999999999989</v>
      </c>
      <c r="G80" s="5"/>
      <c r="H80" s="5"/>
      <c r="I80" s="5"/>
      <c r="J80" s="99">
        <f t="shared" si="1"/>
        <v>30.743130434782589</v>
      </c>
      <c r="M80">
        <v>55</v>
      </c>
    </row>
    <row r="81" spans="1:14" ht="15.6" thickTop="1" thickBot="1" x14ac:dyDescent="0.35">
      <c r="A81" s="66" t="s">
        <v>42</v>
      </c>
      <c r="B81" s="32"/>
      <c r="C81" s="10"/>
      <c r="D81" s="32">
        <v>9.86</v>
      </c>
      <c r="E81" s="32">
        <v>10.3</v>
      </c>
      <c r="F81" s="5">
        <f t="shared" si="2"/>
        <v>0.44000000000000128</v>
      </c>
      <c r="G81" s="5"/>
      <c r="H81" s="5"/>
      <c r="I81" s="5"/>
      <c r="J81" s="99">
        <f t="shared" si="1"/>
        <v>7.864521739130458</v>
      </c>
    </row>
    <row r="82" spans="1:14" ht="15" thickTop="1" x14ac:dyDescent="0.3">
      <c r="A82" s="66" t="s">
        <v>117</v>
      </c>
      <c r="B82" s="32"/>
      <c r="C82" s="10"/>
      <c r="D82" s="32">
        <v>15.6</v>
      </c>
      <c r="E82" s="32">
        <v>15.72</v>
      </c>
      <c r="F82" s="5">
        <f t="shared" si="2"/>
        <v>0.12000000000000099</v>
      </c>
      <c r="G82" s="5"/>
      <c r="H82" s="5"/>
      <c r="I82" s="5"/>
      <c r="J82" s="99">
        <f t="shared" si="1"/>
        <v>2.1448695652174092</v>
      </c>
      <c r="K82" s="56">
        <f>+J14+J15+J16+J17+J18+J19+J20+J21+J22+J23+J24+J25+J26+J27+J28+J29+J30+J31+J32+J33+J34+J35+J36+J37+J38+J39+J40+J41+J42+J43+J44+J45+J46+J47+J48+J49+J50+J51+J52+J53+J54+J55+J56+J57+J58+J59+J60+J61+J62+J63+J64+J65+J66+J67+J68+J69+J70+J71+J72+J73+J74+J75+J76+J77+J78+J79+J80+J81+J82</f>
        <v>848.10069565217395</v>
      </c>
    </row>
    <row r="83" spans="1:14" x14ac:dyDescent="0.3">
      <c r="A83" s="68" t="s">
        <v>43</v>
      </c>
      <c r="B83" s="32"/>
      <c r="C83" s="10"/>
      <c r="D83" s="32">
        <v>580.65</v>
      </c>
      <c r="E83" s="32">
        <v>589.04999999999995</v>
      </c>
      <c r="F83" s="5">
        <f t="shared" si="2"/>
        <v>8.3999999999999773</v>
      </c>
      <c r="G83" s="5"/>
      <c r="H83" s="5"/>
      <c r="I83" s="5"/>
      <c r="J83" s="7">
        <f>+F83*H$5</f>
        <v>34.512224299065331</v>
      </c>
      <c r="K83" t="s">
        <v>295</v>
      </c>
    </row>
    <row r="84" spans="1:14" x14ac:dyDescent="0.3">
      <c r="A84" s="68" t="s">
        <v>44</v>
      </c>
      <c r="B84" s="32"/>
      <c r="C84" s="10"/>
      <c r="D84" s="32">
        <v>529.78</v>
      </c>
      <c r="E84" s="32">
        <v>535.5</v>
      </c>
      <c r="F84" s="5">
        <f t="shared" si="2"/>
        <v>5.7200000000000273</v>
      </c>
      <c r="G84" s="33"/>
      <c r="H84" s="5"/>
      <c r="I84" s="5"/>
      <c r="J84" s="7">
        <f t="shared" ref="J84:J147" si="3">+F84*H$5</f>
        <v>23.501181308411329</v>
      </c>
    </row>
    <row r="85" spans="1:14" x14ac:dyDescent="0.3">
      <c r="A85" s="68" t="s">
        <v>118</v>
      </c>
      <c r="B85" s="32"/>
      <c r="C85" s="10"/>
      <c r="D85" s="32">
        <v>753.14</v>
      </c>
      <c r="E85" s="32">
        <v>766.17</v>
      </c>
      <c r="F85" s="5">
        <f t="shared" si="2"/>
        <v>13.029999999999973</v>
      </c>
      <c r="G85" s="33"/>
      <c r="H85" s="5"/>
      <c r="I85" s="5"/>
      <c r="J85" s="7">
        <f t="shared" si="3"/>
        <v>53.535033644859702</v>
      </c>
    </row>
    <row r="86" spans="1:14" x14ac:dyDescent="0.3">
      <c r="A86" s="68" t="s">
        <v>119</v>
      </c>
      <c r="B86" s="32"/>
      <c r="C86" s="10"/>
      <c r="D86" s="32">
        <v>284.12</v>
      </c>
      <c r="E86" s="32">
        <v>296.25</v>
      </c>
      <c r="F86" s="5">
        <f t="shared" si="2"/>
        <v>12.129999999999995</v>
      </c>
      <c r="G86" s="33"/>
      <c r="H86" s="5"/>
      <c r="I86" s="5"/>
      <c r="J86" s="7">
        <f t="shared" si="3"/>
        <v>49.837295327102787</v>
      </c>
      <c r="M86">
        <v>46</v>
      </c>
    </row>
    <row r="87" spans="1:14" x14ac:dyDescent="0.3">
      <c r="A87" s="68" t="s">
        <v>45</v>
      </c>
      <c r="B87" s="32"/>
      <c r="C87" s="10"/>
      <c r="D87" s="32">
        <v>364.64</v>
      </c>
      <c r="E87" s="32">
        <v>368.2</v>
      </c>
      <c r="F87" s="5">
        <f t="shared" si="2"/>
        <v>3.5600000000000023</v>
      </c>
      <c r="G87" s="33"/>
      <c r="H87" s="5"/>
      <c r="I87" s="5"/>
      <c r="J87" s="7">
        <f t="shared" si="3"/>
        <v>14.626609345794403</v>
      </c>
    </row>
    <row r="88" spans="1:14" x14ac:dyDescent="0.3">
      <c r="A88" s="68" t="s">
        <v>46</v>
      </c>
      <c r="B88" s="32"/>
      <c r="C88" s="10"/>
      <c r="D88" s="32">
        <v>583.13</v>
      </c>
      <c r="E88" s="32">
        <v>588.44000000000005</v>
      </c>
      <c r="F88" s="5">
        <f t="shared" si="2"/>
        <v>5.3100000000000591</v>
      </c>
      <c r="G88" s="33"/>
      <c r="H88" s="5"/>
      <c r="I88" s="5"/>
      <c r="J88" s="7">
        <f t="shared" si="3"/>
        <v>21.816656074766598</v>
      </c>
    </row>
    <row r="89" spans="1:14" x14ac:dyDescent="0.3">
      <c r="A89" s="68" t="s">
        <v>47</v>
      </c>
      <c r="B89" s="32"/>
      <c r="C89" s="10"/>
      <c r="D89" s="32">
        <v>354.5</v>
      </c>
      <c r="E89" s="32">
        <v>368.35</v>
      </c>
      <c r="F89" s="5">
        <f t="shared" si="2"/>
        <v>13.850000000000023</v>
      </c>
      <c r="G89" s="33"/>
      <c r="H89" s="5"/>
      <c r="I89" s="5"/>
      <c r="J89" s="7">
        <f t="shared" si="3"/>
        <v>56.904084112149626</v>
      </c>
      <c r="M89">
        <v>47</v>
      </c>
    </row>
    <row r="90" spans="1:14" x14ac:dyDescent="0.3">
      <c r="A90" s="68" t="s">
        <v>48</v>
      </c>
      <c r="B90" s="32"/>
      <c r="C90" s="10"/>
      <c r="D90" s="32">
        <v>573.69000000000005</v>
      </c>
      <c r="E90" s="32">
        <v>578.16</v>
      </c>
      <c r="F90" s="5">
        <f t="shared" si="2"/>
        <v>4.4699999999999136</v>
      </c>
      <c r="G90" s="33"/>
      <c r="H90" s="5"/>
      <c r="I90" s="5"/>
      <c r="J90" s="7">
        <f t="shared" si="3"/>
        <v>18.365433644859458</v>
      </c>
    </row>
    <row r="91" spans="1:14" x14ac:dyDescent="0.3">
      <c r="A91" s="68" t="s">
        <v>49</v>
      </c>
      <c r="B91" s="32"/>
      <c r="C91" s="10"/>
      <c r="D91" s="32">
        <v>783.13</v>
      </c>
      <c r="E91" s="32">
        <v>793.02</v>
      </c>
      <c r="F91" s="5">
        <f t="shared" si="2"/>
        <v>9.8899999999999864</v>
      </c>
      <c r="G91" s="33"/>
      <c r="H91" s="5"/>
      <c r="I91" s="5"/>
      <c r="J91" s="7">
        <f t="shared" si="3"/>
        <v>40.634035514018635</v>
      </c>
    </row>
    <row r="92" spans="1:14" x14ac:dyDescent="0.3">
      <c r="A92" s="68" t="s">
        <v>50</v>
      </c>
      <c r="B92" s="32"/>
      <c r="C92" s="10"/>
      <c r="D92" s="32">
        <v>1003.43</v>
      </c>
      <c r="E92" s="32">
        <v>1018.44</v>
      </c>
      <c r="F92" s="5">
        <f t="shared" si="2"/>
        <v>15.010000000000105</v>
      </c>
      <c r="G92" s="33"/>
      <c r="H92" s="5"/>
      <c r="I92" s="5"/>
      <c r="J92" s="7">
        <f t="shared" si="3"/>
        <v>61.670057943925663</v>
      </c>
    </row>
    <row r="93" spans="1:14" x14ac:dyDescent="0.3">
      <c r="A93" s="68" t="s">
        <v>51</v>
      </c>
      <c r="B93" s="32"/>
      <c r="C93" s="10"/>
      <c r="D93" s="32">
        <v>421.62</v>
      </c>
      <c r="E93" s="32">
        <v>423.89</v>
      </c>
      <c r="F93" s="5">
        <f t="shared" si="2"/>
        <v>2.2699999999999818</v>
      </c>
      <c r="G93" s="33"/>
      <c r="H93" s="5"/>
      <c r="I93" s="5"/>
      <c r="J93" s="7">
        <f t="shared" si="3"/>
        <v>9.3265177570092721</v>
      </c>
    </row>
    <row r="94" spans="1:14" x14ac:dyDescent="0.3">
      <c r="A94" s="68" t="s">
        <v>52</v>
      </c>
      <c r="B94" s="32"/>
      <c r="C94" s="10"/>
      <c r="D94" s="32">
        <v>292.66000000000003</v>
      </c>
      <c r="E94" s="32">
        <v>308.19</v>
      </c>
      <c r="F94" s="5">
        <f t="shared" si="2"/>
        <v>15.529999999999973</v>
      </c>
      <c r="G94" s="33"/>
      <c r="H94" s="5"/>
      <c r="I94" s="5"/>
      <c r="J94" s="7">
        <f t="shared" si="3"/>
        <v>63.806528971962507</v>
      </c>
    </row>
    <row r="95" spans="1:14" x14ac:dyDescent="0.3">
      <c r="A95" s="68" t="s">
        <v>120</v>
      </c>
      <c r="B95" s="32"/>
      <c r="C95" s="10"/>
      <c r="D95" s="32">
        <v>1283.46</v>
      </c>
      <c r="E95" s="32">
        <v>1300.1500000000001</v>
      </c>
      <c r="F95" s="5">
        <f t="shared" si="2"/>
        <v>16.690000000000055</v>
      </c>
      <c r="G95" s="33"/>
      <c r="H95" s="5"/>
      <c r="I95" s="5"/>
      <c r="J95" s="7">
        <f t="shared" si="3"/>
        <v>68.572502803738544</v>
      </c>
      <c r="M95">
        <v>66</v>
      </c>
    </row>
    <row r="96" spans="1:14" x14ac:dyDescent="0.3">
      <c r="A96" s="68" t="s">
        <v>53</v>
      </c>
      <c r="B96" s="32"/>
      <c r="C96" s="10"/>
      <c r="D96" s="32">
        <v>510.46</v>
      </c>
      <c r="E96" s="32">
        <v>512.04</v>
      </c>
      <c r="F96" s="5">
        <f t="shared" si="2"/>
        <v>1.5799999999999841</v>
      </c>
      <c r="G96" s="33"/>
      <c r="H96" s="5"/>
      <c r="I96" s="5"/>
      <c r="J96" s="7">
        <f t="shared" si="3"/>
        <v>6.4915850467289067</v>
      </c>
      <c r="M96">
        <v>25</v>
      </c>
      <c r="N96" t="s">
        <v>345</v>
      </c>
    </row>
    <row r="97" spans="1:13" x14ac:dyDescent="0.3">
      <c r="A97" s="68" t="s">
        <v>121</v>
      </c>
      <c r="B97" s="32"/>
      <c r="C97" s="10"/>
      <c r="D97" s="32">
        <v>301.36</v>
      </c>
      <c r="E97" s="32">
        <v>302.3</v>
      </c>
      <c r="F97" s="5">
        <f t="shared" ref="F97:F152" si="4">+E97-D97</f>
        <v>0.93999999999999773</v>
      </c>
      <c r="G97" s="33"/>
      <c r="H97" s="5"/>
      <c r="I97" s="5"/>
      <c r="J97" s="7">
        <f t="shared" si="3"/>
        <v>3.862082242990645</v>
      </c>
    </row>
    <row r="98" spans="1:13" x14ac:dyDescent="0.3">
      <c r="A98" s="68" t="s">
        <v>54</v>
      </c>
      <c r="B98" s="32"/>
      <c r="C98" s="10"/>
      <c r="D98" s="32">
        <v>315.64999999999998</v>
      </c>
      <c r="E98" s="32">
        <v>320.32</v>
      </c>
      <c r="F98" s="5">
        <f t="shared" si="4"/>
        <v>4.6700000000000159</v>
      </c>
      <c r="G98" s="33"/>
      <c r="H98" s="5"/>
      <c r="I98" s="5"/>
      <c r="J98" s="7">
        <f t="shared" si="3"/>
        <v>19.187153271028105</v>
      </c>
    </row>
    <row r="99" spans="1:13" x14ac:dyDescent="0.3">
      <c r="A99" s="68" t="s">
        <v>55</v>
      </c>
      <c r="B99" s="32"/>
      <c r="C99" s="10"/>
      <c r="D99" s="32">
        <v>471.64</v>
      </c>
      <c r="E99" s="32">
        <v>476.84</v>
      </c>
      <c r="F99" s="5">
        <f t="shared" si="4"/>
        <v>5.1999999999999886</v>
      </c>
      <c r="G99" s="33"/>
      <c r="H99" s="5"/>
      <c r="I99" s="5"/>
      <c r="J99" s="7">
        <f t="shared" si="3"/>
        <v>21.364710280373785</v>
      </c>
    </row>
    <row r="100" spans="1:13" x14ac:dyDescent="0.3">
      <c r="A100" s="68" t="s">
        <v>122</v>
      </c>
      <c r="B100" s="32"/>
      <c r="C100" s="10"/>
      <c r="D100" s="32">
        <v>1147.8</v>
      </c>
      <c r="E100" s="32">
        <v>1163.8499999999999</v>
      </c>
      <c r="F100" s="5">
        <f t="shared" si="4"/>
        <v>16.049999999999955</v>
      </c>
      <c r="G100" s="33"/>
      <c r="H100" s="5"/>
      <c r="I100" s="5"/>
      <c r="J100" s="7">
        <f t="shared" si="3"/>
        <v>65.942999999999813</v>
      </c>
      <c r="M100">
        <v>60</v>
      </c>
    </row>
    <row r="101" spans="1:13" x14ac:dyDescent="0.3">
      <c r="A101" s="68" t="s">
        <v>56</v>
      </c>
      <c r="B101" s="32"/>
      <c r="C101" s="10"/>
      <c r="D101" s="32">
        <v>462.18</v>
      </c>
      <c r="E101" s="32">
        <v>466.6</v>
      </c>
      <c r="F101" s="5">
        <f t="shared" si="4"/>
        <v>4.4200000000000159</v>
      </c>
      <c r="G101" s="33"/>
      <c r="H101" s="5"/>
      <c r="I101" s="5"/>
      <c r="J101" s="7">
        <f t="shared" si="3"/>
        <v>18.160003738317823</v>
      </c>
    </row>
    <row r="102" spans="1:13" x14ac:dyDescent="0.3">
      <c r="A102" s="66" t="s">
        <v>57</v>
      </c>
      <c r="B102" s="32"/>
      <c r="C102" s="10"/>
      <c r="D102" s="32">
        <v>642.96</v>
      </c>
      <c r="E102" s="32">
        <v>649.28</v>
      </c>
      <c r="F102" s="5">
        <f t="shared" si="4"/>
        <v>6.3199999999999363</v>
      </c>
      <c r="G102" s="33"/>
      <c r="H102" s="5"/>
      <c r="I102" s="5"/>
      <c r="J102" s="7">
        <f t="shared" si="3"/>
        <v>25.966340186915627</v>
      </c>
    </row>
    <row r="103" spans="1:13" x14ac:dyDescent="0.3">
      <c r="A103" s="66" t="s">
        <v>58</v>
      </c>
      <c r="B103" s="32"/>
      <c r="C103" s="10"/>
      <c r="D103" s="32">
        <v>8.4</v>
      </c>
      <c r="E103" s="32">
        <v>8.4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3" x14ac:dyDescent="0.3">
      <c r="A104" s="68" t="s">
        <v>59</v>
      </c>
      <c r="B104" s="32"/>
      <c r="C104" s="10"/>
      <c r="D104" s="32">
        <v>1779.32</v>
      </c>
      <c r="E104" s="32">
        <v>1800.64</v>
      </c>
      <c r="F104" s="5">
        <f t="shared" si="4"/>
        <v>21.320000000000164</v>
      </c>
      <c r="G104" s="33"/>
      <c r="H104" s="5"/>
      <c r="I104" s="5"/>
      <c r="J104" s="7">
        <f t="shared" si="3"/>
        <v>87.595312149533385</v>
      </c>
      <c r="M104">
        <v>87</v>
      </c>
    </row>
    <row r="105" spans="1:13" x14ac:dyDescent="0.3">
      <c r="A105" s="68" t="s">
        <v>60</v>
      </c>
      <c r="B105" s="32"/>
      <c r="C105" s="10"/>
      <c r="D105" s="32">
        <v>406.43</v>
      </c>
      <c r="E105" s="32">
        <v>410.67</v>
      </c>
      <c r="F105" s="5">
        <f t="shared" si="4"/>
        <v>4.2400000000000091</v>
      </c>
      <c r="G105" s="33"/>
      <c r="H105" s="5"/>
      <c r="I105" s="5"/>
      <c r="J105" s="7">
        <f t="shared" si="3"/>
        <v>17.420456074766392</v>
      </c>
    </row>
    <row r="106" spans="1:13" x14ac:dyDescent="0.3">
      <c r="A106" s="68" t="s">
        <v>61</v>
      </c>
      <c r="B106" s="32"/>
      <c r="C106" s="10"/>
      <c r="D106" s="32">
        <v>466.02</v>
      </c>
      <c r="E106" s="32">
        <v>473.07</v>
      </c>
      <c r="F106" s="5">
        <f t="shared" si="4"/>
        <v>7.0500000000000114</v>
      </c>
      <c r="G106" s="33"/>
      <c r="H106" s="5"/>
      <c r="I106" s="5"/>
      <c r="J106" s="7">
        <f t="shared" si="3"/>
        <v>28.965616822429954</v>
      </c>
    </row>
    <row r="107" spans="1:13" x14ac:dyDescent="0.3">
      <c r="A107" s="68" t="s">
        <v>62</v>
      </c>
      <c r="B107" s="32"/>
      <c r="C107" s="10"/>
      <c r="D107" s="32">
        <v>1364.75</v>
      </c>
      <c r="E107" s="32">
        <v>1384.12</v>
      </c>
      <c r="F107" s="5">
        <f t="shared" si="4"/>
        <v>19.369999999999891</v>
      </c>
      <c r="G107" s="33"/>
      <c r="H107" s="5"/>
      <c r="I107" s="5"/>
      <c r="J107" s="7">
        <f t="shared" si="3"/>
        <v>79.58354579439208</v>
      </c>
      <c r="M107">
        <v>79</v>
      </c>
    </row>
    <row r="108" spans="1:13" x14ac:dyDescent="0.3">
      <c r="A108" s="68" t="s">
        <v>63</v>
      </c>
      <c r="B108" s="32"/>
      <c r="C108" s="10"/>
      <c r="D108" s="32">
        <v>612.04</v>
      </c>
      <c r="E108" s="32">
        <v>617.88</v>
      </c>
      <c r="F108" s="5">
        <f t="shared" si="4"/>
        <v>5.8400000000000318</v>
      </c>
      <c r="G108" s="33"/>
      <c r="H108" s="5"/>
      <c r="I108" s="5"/>
      <c r="J108" s="7">
        <f t="shared" si="3"/>
        <v>23.994213084112282</v>
      </c>
    </row>
    <row r="109" spans="1:13" x14ac:dyDescent="0.3">
      <c r="A109" s="68" t="s">
        <v>123</v>
      </c>
      <c r="B109" s="32"/>
      <c r="C109" s="10"/>
      <c r="D109" s="32">
        <v>585.11</v>
      </c>
      <c r="E109" s="32">
        <v>587.22</v>
      </c>
      <c r="F109" s="5">
        <f t="shared" si="4"/>
        <v>2.1100000000000136</v>
      </c>
      <c r="G109" s="33"/>
      <c r="H109" s="5"/>
      <c r="I109" s="5"/>
      <c r="J109" s="7">
        <f t="shared" si="3"/>
        <v>8.669142056074822</v>
      </c>
    </row>
    <row r="110" spans="1:13" x14ac:dyDescent="0.3">
      <c r="A110" s="68" t="s">
        <v>64</v>
      </c>
      <c r="B110" s="32"/>
      <c r="C110" s="10"/>
      <c r="D110" s="32">
        <v>397.01</v>
      </c>
      <c r="E110" s="32">
        <v>402.62</v>
      </c>
      <c r="F110" s="5">
        <f t="shared" si="4"/>
        <v>5.6100000000000136</v>
      </c>
      <c r="G110" s="33"/>
      <c r="H110" s="5"/>
      <c r="I110" s="5"/>
      <c r="J110" s="7">
        <f t="shared" si="3"/>
        <v>23.049235514018747</v>
      </c>
    </row>
    <row r="111" spans="1:13" x14ac:dyDescent="0.3">
      <c r="A111" s="68" t="s">
        <v>65</v>
      </c>
      <c r="B111" s="32"/>
      <c r="C111" s="10"/>
      <c r="D111" s="32">
        <v>856.56</v>
      </c>
      <c r="E111" s="32">
        <v>878.25</v>
      </c>
      <c r="F111" s="5">
        <f t="shared" si="4"/>
        <v>21.690000000000055</v>
      </c>
      <c r="G111" s="33"/>
      <c r="H111" s="5"/>
      <c r="I111" s="5"/>
      <c r="J111" s="7">
        <f t="shared" si="3"/>
        <v>89.115493457944154</v>
      </c>
      <c r="M111">
        <v>84</v>
      </c>
    </row>
    <row r="112" spans="1:13" x14ac:dyDescent="0.3">
      <c r="A112" s="68" t="s">
        <v>66</v>
      </c>
      <c r="B112" s="32"/>
      <c r="C112" s="10"/>
      <c r="D112" s="32">
        <v>454.72</v>
      </c>
      <c r="E112" s="32">
        <v>464.47</v>
      </c>
      <c r="F112" s="5">
        <f t="shared" si="4"/>
        <v>9.75</v>
      </c>
      <c r="G112" s="33"/>
      <c r="H112" s="5"/>
      <c r="I112" s="5"/>
      <c r="J112" s="7">
        <f t="shared" si="3"/>
        <v>40.058831775700938</v>
      </c>
    </row>
    <row r="113" spans="1:13" x14ac:dyDescent="0.3">
      <c r="A113" s="68" t="s">
        <v>124</v>
      </c>
      <c r="B113" s="32"/>
      <c r="C113" s="10"/>
      <c r="D113" s="32">
        <v>163.37</v>
      </c>
      <c r="E113" s="32">
        <v>165.45</v>
      </c>
      <c r="F113" s="5">
        <f t="shared" si="4"/>
        <v>2.0799999999999841</v>
      </c>
      <c r="G113" s="33"/>
      <c r="H113" s="5"/>
      <c r="I113" s="5"/>
      <c r="J113" s="7">
        <f t="shared" si="3"/>
        <v>8.5458841121494675</v>
      </c>
    </row>
    <row r="114" spans="1:13" x14ac:dyDescent="0.3">
      <c r="A114" s="68" t="s">
        <v>67</v>
      </c>
      <c r="B114" s="32"/>
      <c r="C114" s="10"/>
      <c r="D114" s="32">
        <v>381.47</v>
      </c>
      <c r="E114" s="32">
        <v>381.47</v>
      </c>
      <c r="F114" s="5">
        <f t="shared" si="4"/>
        <v>0</v>
      </c>
      <c r="G114" s="33"/>
      <c r="H114" s="5"/>
      <c r="I114" s="5"/>
      <c r="J114" s="7">
        <f t="shared" si="3"/>
        <v>0</v>
      </c>
    </row>
    <row r="115" spans="1:13" x14ac:dyDescent="0.3">
      <c r="A115" s="51" t="s">
        <v>68</v>
      </c>
      <c r="B115" s="32"/>
      <c r="C115" s="51"/>
      <c r="D115" s="9">
        <v>657.45</v>
      </c>
      <c r="E115" s="9">
        <v>665.16</v>
      </c>
      <c r="F115" s="5">
        <f t="shared" si="4"/>
        <v>7.7099999999999227</v>
      </c>
      <c r="G115" s="33"/>
      <c r="H115" s="5"/>
      <c r="I115" s="5"/>
      <c r="J115" s="7">
        <f t="shared" si="3"/>
        <v>31.67729158878473</v>
      </c>
    </row>
    <row r="116" spans="1:13" x14ac:dyDescent="0.3">
      <c r="A116" s="68" t="s">
        <v>125</v>
      </c>
      <c r="B116" s="32"/>
      <c r="C116" s="10"/>
      <c r="D116" s="32">
        <v>734.46</v>
      </c>
      <c r="E116" s="32">
        <v>739.31</v>
      </c>
      <c r="F116" s="5">
        <f t="shared" si="4"/>
        <v>4.8499999999999091</v>
      </c>
      <c r="G116" s="33"/>
      <c r="H116" s="5"/>
      <c r="I116" s="5"/>
      <c r="J116" s="7">
        <f t="shared" si="3"/>
        <v>19.926700934579067</v>
      </c>
    </row>
    <row r="117" spans="1:13" x14ac:dyDescent="0.3">
      <c r="A117" s="68" t="s">
        <v>126</v>
      </c>
      <c r="B117" s="9"/>
      <c r="C117" s="10"/>
      <c r="D117" s="32">
        <v>493.01</v>
      </c>
      <c r="E117" s="32">
        <v>510.01</v>
      </c>
      <c r="F117" s="5">
        <f t="shared" si="4"/>
        <v>17</v>
      </c>
      <c r="G117" s="33"/>
      <c r="H117" s="5"/>
      <c r="I117" s="5"/>
      <c r="J117" s="7">
        <f t="shared" si="3"/>
        <v>69.846168224299063</v>
      </c>
      <c r="M117">
        <v>65</v>
      </c>
    </row>
    <row r="118" spans="1:13" x14ac:dyDescent="0.3">
      <c r="A118" s="68" t="s">
        <v>69</v>
      </c>
      <c r="B118" s="32"/>
      <c r="C118" s="10"/>
      <c r="D118" s="32">
        <v>273.20999999999998</v>
      </c>
      <c r="E118" s="32">
        <v>275.24</v>
      </c>
      <c r="F118" s="5">
        <f t="shared" si="4"/>
        <v>2.0300000000000296</v>
      </c>
      <c r="G118" s="33"/>
      <c r="H118" s="5"/>
      <c r="I118" s="5"/>
      <c r="J118" s="7">
        <f t="shared" si="3"/>
        <v>8.3404542056075979</v>
      </c>
    </row>
    <row r="119" spans="1:13" x14ac:dyDescent="0.3">
      <c r="A119" s="68" t="s">
        <v>127</v>
      </c>
      <c r="B119" s="32"/>
      <c r="C119" s="10"/>
      <c r="D119" s="32">
        <v>657.48</v>
      </c>
      <c r="E119" s="32">
        <v>663.12</v>
      </c>
      <c r="F119" s="5">
        <f t="shared" si="4"/>
        <v>5.6399999999999864</v>
      </c>
      <c r="G119" s="33"/>
      <c r="H119" s="5"/>
      <c r="I119" s="5"/>
      <c r="J119" s="7">
        <f t="shared" si="3"/>
        <v>23.172493457943869</v>
      </c>
    </row>
    <row r="120" spans="1:13" x14ac:dyDescent="0.3">
      <c r="A120" s="68" t="s">
        <v>128</v>
      </c>
      <c r="B120" s="32"/>
      <c r="C120" s="10"/>
      <c r="D120" s="32">
        <v>695.17</v>
      </c>
      <c r="E120" s="32">
        <v>703.73</v>
      </c>
      <c r="F120" s="5">
        <f t="shared" si="4"/>
        <v>8.5600000000000591</v>
      </c>
      <c r="G120" s="33"/>
      <c r="H120" s="5"/>
      <c r="I120" s="5"/>
      <c r="J120" s="7">
        <f t="shared" si="3"/>
        <v>35.169600000000244</v>
      </c>
    </row>
    <row r="121" spans="1:13" x14ac:dyDescent="0.3">
      <c r="A121" s="68" t="s">
        <v>129</v>
      </c>
      <c r="B121" s="32"/>
      <c r="C121" s="10"/>
      <c r="D121" s="32">
        <v>420.23</v>
      </c>
      <c r="E121" s="32">
        <v>425.45</v>
      </c>
      <c r="F121" s="5">
        <f t="shared" si="4"/>
        <v>5.2199999999999704</v>
      </c>
      <c r="G121" s="33"/>
      <c r="H121" s="5"/>
      <c r="I121" s="5"/>
      <c r="J121" s="7">
        <f t="shared" si="3"/>
        <v>21.446882242990533</v>
      </c>
    </row>
    <row r="122" spans="1:13" x14ac:dyDescent="0.3">
      <c r="A122" s="68" t="s">
        <v>70</v>
      </c>
      <c r="B122" s="32"/>
      <c r="C122" s="10"/>
      <c r="D122" s="32">
        <v>189.88</v>
      </c>
      <c r="E122" s="32">
        <v>190.04</v>
      </c>
      <c r="F122" s="5">
        <f t="shared" si="4"/>
        <v>0.15999999999999659</v>
      </c>
      <c r="G122" s="33"/>
      <c r="H122" s="5"/>
      <c r="I122" s="5"/>
      <c r="J122" s="7">
        <f t="shared" si="3"/>
        <v>0.65737570093456543</v>
      </c>
    </row>
    <row r="123" spans="1:13" x14ac:dyDescent="0.3">
      <c r="A123" s="68" t="s">
        <v>71</v>
      </c>
      <c r="B123" s="32"/>
      <c r="C123" s="10"/>
      <c r="D123" s="32">
        <v>432.26</v>
      </c>
      <c r="E123" s="32">
        <v>433.19</v>
      </c>
      <c r="F123" s="5">
        <f t="shared" si="4"/>
        <v>0.93000000000000682</v>
      </c>
      <c r="G123" s="33"/>
      <c r="H123" s="5"/>
      <c r="I123" s="5"/>
      <c r="J123" s="7">
        <f t="shared" si="3"/>
        <v>3.820996261682271</v>
      </c>
    </row>
    <row r="124" spans="1:13" x14ac:dyDescent="0.3">
      <c r="A124" s="68" t="s">
        <v>130</v>
      </c>
      <c r="B124" s="32"/>
      <c r="C124" s="10"/>
      <c r="D124" s="32">
        <v>290.47000000000003</v>
      </c>
      <c r="E124" s="32">
        <v>294.83</v>
      </c>
      <c r="F124" s="5">
        <f t="shared" si="4"/>
        <v>4.3599999999999568</v>
      </c>
      <c r="G124" s="33"/>
      <c r="H124" s="5"/>
      <c r="I124" s="5"/>
      <c r="J124" s="7">
        <f t="shared" si="3"/>
        <v>17.913487850467114</v>
      </c>
    </row>
    <row r="125" spans="1:13" x14ac:dyDescent="0.3">
      <c r="A125" s="68" t="s">
        <v>131</v>
      </c>
      <c r="B125" s="32"/>
      <c r="C125" s="10"/>
      <c r="D125" s="32">
        <v>216.31</v>
      </c>
      <c r="E125" s="32">
        <v>219.61</v>
      </c>
      <c r="F125" s="5">
        <f t="shared" si="4"/>
        <v>3.3000000000000114</v>
      </c>
      <c r="G125" s="33"/>
      <c r="H125" s="5"/>
      <c r="I125" s="5"/>
      <c r="J125" s="7">
        <f t="shared" si="3"/>
        <v>13.558373831775748</v>
      </c>
    </row>
    <row r="126" spans="1:13" x14ac:dyDescent="0.3">
      <c r="A126" s="68" t="s">
        <v>72</v>
      </c>
      <c r="B126" s="32"/>
      <c r="C126" s="10"/>
      <c r="D126" s="32">
        <v>280.52</v>
      </c>
      <c r="E126" s="32">
        <v>288.22000000000003</v>
      </c>
      <c r="F126" s="5">
        <f t="shared" si="4"/>
        <v>7.7000000000000455</v>
      </c>
      <c r="G126" s="33"/>
      <c r="H126" s="5"/>
      <c r="I126" s="5"/>
      <c r="J126" s="7">
        <f t="shared" si="3"/>
        <v>31.636205607476825</v>
      </c>
    </row>
    <row r="127" spans="1:13" x14ac:dyDescent="0.3">
      <c r="A127" s="68" t="s">
        <v>73</v>
      </c>
      <c r="B127" s="32"/>
      <c r="C127" s="10"/>
      <c r="D127" s="32">
        <v>936.96</v>
      </c>
      <c r="E127" s="32">
        <v>949.26</v>
      </c>
      <c r="F127" s="5">
        <f t="shared" si="4"/>
        <v>12.299999999999955</v>
      </c>
      <c r="G127" s="33"/>
      <c r="H127" s="5"/>
      <c r="I127" s="5"/>
      <c r="J127" s="7">
        <f t="shared" si="3"/>
        <v>50.535757009345609</v>
      </c>
    </row>
    <row r="128" spans="1:13" x14ac:dyDescent="0.3">
      <c r="A128" s="68" t="s">
        <v>74</v>
      </c>
      <c r="B128" s="32"/>
      <c r="C128" s="10"/>
      <c r="D128" s="32">
        <v>555.79</v>
      </c>
      <c r="E128" s="32">
        <v>562.47</v>
      </c>
      <c r="F128" s="5">
        <f t="shared" si="4"/>
        <v>6.6800000000000637</v>
      </c>
      <c r="G128" s="33"/>
      <c r="H128" s="5"/>
      <c r="I128" s="5"/>
      <c r="J128" s="7">
        <f t="shared" si="3"/>
        <v>27.445435514018953</v>
      </c>
    </row>
    <row r="129" spans="1:13" x14ac:dyDescent="0.3">
      <c r="A129" s="68" t="s">
        <v>132</v>
      </c>
      <c r="B129" s="32"/>
      <c r="C129" s="10"/>
      <c r="D129" s="32">
        <v>212.42</v>
      </c>
      <c r="E129" s="32">
        <v>212.6</v>
      </c>
      <c r="F129" s="5">
        <f t="shared" si="4"/>
        <v>0.18000000000000682</v>
      </c>
      <c r="G129" s="33"/>
      <c r="H129" s="5"/>
      <c r="I129" s="5"/>
      <c r="J129" s="7">
        <f t="shared" si="3"/>
        <v>0.73954766355142998</v>
      </c>
    </row>
    <row r="130" spans="1:13" x14ac:dyDescent="0.3">
      <c r="A130" s="68" t="s">
        <v>133</v>
      </c>
      <c r="B130" s="32"/>
      <c r="C130" s="10"/>
      <c r="D130" s="32">
        <v>262.75</v>
      </c>
      <c r="E130" s="32">
        <v>269.12</v>
      </c>
      <c r="F130" s="5">
        <f t="shared" si="4"/>
        <v>6.3700000000000045</v>
      </c>
      <c r="G130" s="33"/>
      <c r="H130" s="5"/>
      <c r="I130" s="5"/>
      <c r="J130" s="7">
        <f t="shared" si="3"/>
        <v>26.171770093457965</v>
      </c>
    </row>
    <row r="131" spans="1:13" x14ac:dyDescent="0.3">
      <c r="A131" s="68" t="s">
        <v>75</v>
      </c>
      <c r="B131" s="32"/>
      <c r="C131" s="10"/>
      <c r="D131" s="32">
        <v>396.62</v>
      </c>
      <c r="E131" s="32">
        <v>410.17</v>
      </c>
      <c r="F131" s="5">
        <f t="shared" si="4"/>
        <v>13.550000000000011</v>
      </c>
      <c r="G131" s="33"/>
      <c r="H131" s="5"/>
      <c r="I131" s="5"/>
      <c r="J131" s="7">
        <f t="shared" si="3"/>
        <v>55.671504672897242</v>
      </c>
      <c r="M131">
        <v>40</v>
      </c>
    </row>
    <row r="132" spans="1:13" x14ac:dyDescent="0.3">
      <c r="A132" s="68" t="s">
        <v>134</v>
      </c>
      <c r="B132" s="32"/>
      <c r="C132" s="10"/>
      <c r="D132" s="32">
        <v>518.91</v>
      </c>
      <c r="E132" s="32">
        <v>534.69000000000005</v>
      </c>
      <c r="F132" s="5">
        <f t="shared" si="4"/>
        <v>15.780000000000086</v>
      </c>
      <c r="G132" s="33"/>
      <c r="H132" s="5"/>
      <c r="I132" s="5"/>
      <c r="J132" s="7">
        <f t="shared" si="3"/>
        <v>64.833678504673259</v>
      </c>
    </row>
    <row r="133" spans="1:13" x14ac:dyDescent="0.3">
      <c r="A133" s="68" t="s">
        <v>135</v>
      </c>
      <c r="B133" s="32"/>
      <c r="C133" s="10"/>
      <c r="D133" s="32">
        <v>359.61</v>
      </c>
      <c r="E133" s="32">
        <v>363.57</v>
      </c>
      <c r="F133" s="5">
        <f t="shared" si="4"/>
        <v>3.9599999999999795</v>
      </c>
      <c r="G133" s="33"/>
      <c r="H133" s="5"/>
      <c r="I133" s="5"/>
      <c r="J133" s="7">
        <f t="shared" si="3"/>
        <v>16.270048598130757</v>
      </c>
    </row>
    <row r="134" spans="1:13" x14ac:dyDescent="0.3">
      <c r="A134" s="68" t="s">
        <v>76</v>
      </c>
      <c r="B134" s="32"/>
      <c r="C134" s="10"/>
      <c r="D134" s="32">
        <v>138.75</v>
      </c>
      <c r="E134" s="32">
        <v>147.11000000000001</v>
      </c>
      <c r="F134" s="5">
        <f t="shared" si="4"/>
        <v>8.3600000000000136</v>
      </c>
      <c r="G134" s="33"/>
      <c r="H134" s="5"/>
      <c r="I134" s="5"/>
      <c r="J134" s="7">
        <f t="shared" si="3"/>
        <v>34.347880373831835</v>
      </c>
    </row>
    <row r="135" spans="1:13" x14ac:dyDescent="0.3">
      <c r="A135" s="68" t="s">
        <v>136</v>
      </c>
      <c r="B135" s="32"/>
      <c r="C135" s="10"/>
      <c r="D135" s="32">
        <v>821.32</v>
      </c>
      <c r="E135" s="32">
        <v>831.21</v>
      </c>
      <c r="F135" s="5">
        <f t="shared" si="4"/>
        <v>9.8899999999999864</v>
      </c>
      <c r="G135" s="33"/>
      <c r="H135" s="5"/>
      <c r="I135" s="5"/>
      <c r="J135" s="7">
        <f t="shared" si="3"/>
        <v>40.634035514018635</v>
      </c>
    </row>
    <row r="136" spans="1:13" x14ac:dyDescent="0.3">
      <c r="A136" s="68" t="s">
        <v>137</v>
      </c>
      <c r="B136" s="32"/>
      <c r="C136" s="10"/>
      <c r="D136" s="32">
        <v>245.26</v>
      </c>
      <c r="E136" s="32">
        <v>245.48</v>
      </c>
      <c r="F136" s="5">
        <f t="shared" si="4"/>
        <v>0.21999999999999886</v>
      </c>
      <c r="G136" s="33"/>
      <c r="H136" s="5"/>
      <c r="I136" s="5"/>
      <c r="J136" s="7">
        <f t="shared" si="3"/>
        <v>0.90389158878504205</v>
      </c>
    </row>
    <row r="137" spans="1:13" x14ac:dyDescent="0.3">
      <c r="A137" s="68" t="s">
        <v>77</v>
      </c>
      <c r="B137" s="32"/>
      <c r="C137" s="10"/>
      <c r="D137" s="32">
        <v>434.8</v>
      </c>
      <c r="E137" s="32">
        <v>441.45</v>
      </c>
      <c r="F137" s="5">
        <f t="shared" si="4"/>
        <v>6.6499999999999773</v>
      </c>
      <c r="G137" s="33"/>
      <c r="H137" s="5"/>
      <c r="I137" s="5"/>
      <c r="J137" s="7">
        <f t="shared" si="3"/>
        <v>27.322177570093366</v>
      </c>
    </row>
    <row r="138" spans="1:13" x14ac:dyDescent="0.3">
      <c r="A138" s="68" t="s">
        <v>138</v>
      </c>
      <c r="B138" s="32"/>
      <c r="C138" s="10"/>
      <c r="D138" s="32">
        <v>650.41999999999996</v>
      </c>
      <c r="E138" s="32">
        <v>659.57</v>
      </c>
      <c r="F138" s="5">
        <f t="shared" si="4"/>
        <v>9.1500000000000909</v>
      </c>
      <c r="G138" s="33"/>
      <c r="H138" s="5"/>
      <c r="I138" s="5"/>
      <c r="J138" s="7">
        <f t="shared" si="3"/>
        <v>37.59367289719664</v>
      </c>
    </row>
    <row r="139" spans="1:13" x14ac:dyDescent="0.3">
      <c r="A139" s="68" t="s">
        <v>78</v>
      </c>
      <c r="B139" s="32"/>
      <c r="C139" s="10"/>
      <c r="D139" s="32">
        <v>886.15</v>
      </c>
      <c r="E139" s="32">
        <v>895.33</v>
      </c>
      <c r="F139" s="5">
        <f t="shared" si="4"/>
        <v>9.1800000000000637</v>
      </c>
      <c r="G139" s="33"/>
      <c r="H139" s="5"/>
      <c r="I139" s="5"/>
      <c r="J139" s="7">
        <f t="shared" si="3"/>
        <v>37.716930841121759</v>
      </c>
    </row>
    <row r="140" spans="1:13" x14ac:dyDescent="0.3">
      <c r="A140" s="68" t="s">
        <v>79</v>
      </c>
      <c r="B140" s="32"/>
      <c r="C140" s="10"/>
      <c r="D140" s="32">
        <v>347.39</v>
      </c>
      <c r="E140" s="32">
        <v>351.23</v>
      </c>
      <c r="F140" s="5">
        <f t="shared" si="4"/>
        <v>3.8400000000000318</v>
      </c>
      <c r="G140" s="33"/>
      <c r="H140" s="5"/>
      <c r="I140" s="5"/>
      <c r="J140" s="7">
        <f t="shared" si="3"/>
        <v>15.777016822430038</v>
      </c>
    </row>
    <row r="141" spans="1:13" x14ac:dyDescent="0.3">
      <c r="A141" s="68" t="s">
        <v>80</v>
      </c>
      <c r="B141" s="32"/>
      <c r="C141" s="10"/>
      <c r="D141" s="32">
        <v>394.7</v>
      </c>
      <c r="E141" s="32">
        <v>400.75</v>
      </c>
      <c r="F141" s="5">
        <f t="shared" si="4"/>
        <v>6.0500000000000114</v>
      </c>
      <c r="G141" s="33"/>
      <c r="H141" s="5"/>
      <c r="I141" s="5"/>
      <c r="J141" s="7">
        <f t="shared" si="3"/>
        <v>24.857018691588834</v>
      </c>
    </row>
    <row r="142" spans="1:13" x14ac:dyDescent="0.3">
      <c r="A142" s="68" t="s">
        <v>81</v>
      </c>
      <c r="B142" s="32"/>
      <c r="C142" s="10"/>
      <c r="D142" s="32">
        <v>231.71</v>
      </c>
      <c r="E142" s="32">
        <v>231.71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3" x14ac:dyDescent="0.3">
      <c r="A143" s="68" t="s">
        <v>139</v>
      </c>
      <c r="B143" s="32"/>
      <c r="C143" s="10"/>
      <c r="D143" s="32">
        <v>540.38</v>
      </c>
      <c r="E143" s="32">
        <v>542.5</v>
      </c>
      <c r="F143" s="5">
        <f t="shared" si="4"/>
        <v>2.1200000000000045</v>
      </c>
      <c r="G143" s="33"/>
      <c r="H143" s="5"/>
      <c r="I143" s="5"/>
      <c r="J143" s="7">
        <f t="shared" si="3"/>
        <v>8.710228037383196</v>
      </c>
    </row>
    <row r="144" spans="1:13" x14ac:dyDescent="0.3">
      <c r="A144" s="68" t="s">
        <v>82</v>
      </c>
      <c r="B144" s="32"/>
      <c r="C144" s="10"/>
      <c r="D144" s="32">
        <v>414.32</v>
      </c>
      <c r="E144" s="32">
        <v>419.1</v>
      </c>
      <c r="F144" s="5">
        <f t="shared" si="4"/>
        <v>4.7800000000000296</v>
      </c>
      <c r="G144" s="33"/>
      <c r="H144" s="5"/>
      <c r="I144" s="5"/>
      <c r="J144" s="7">
        <f t="shared" si="3"/>
        <v>19.639099065420684</v>
      </c>
    </row>
    <row r="145" spans="1:13" x14ac:dyDescent="0.3">
      <c r="A145" s="68" t="s">
        <v>140</v>
      </c>
      <c r="B145" s="32"/>
      <c r="C145" s="10"/>
      <c r="D145" s="32">
        <v>226.24</v>
      </c>
      <c r="E145" s="32">
        <v>226.24</v>
      </c>
      <c r="F145" s="5">
        <f t="shared" si="4"/>
        <v>0</v>
      </c>
      <c r="G145" s="33"/>
      <c r="H145" s="5"/>
      <c r="I145" s="5"/>
      <c r="J145" s="7">
        <f t="shared" si="3"/>
        <v>0</v>
      </c>
    </row>
    <row r="146" spans="1:13" x14ac:dyDescent="0.3">
      <c r="A146" s="68" t="s">
        <v>141</v>
      </c>
      <c r="B146" s="32"/>
      <c r="C146" s="10"/>
      <c r="D146" s="32">
        <v>249.03</v>
      </c>
      <c r="E146" s="32">
        <v>252.63</v>
      </c>
      <c r="F146" s="5">
        <f t="shared" si="4"/>
        <v>3.5999999999999943</v>
      </c>
      <c r="G146" s="33"/>
      <c r="H146" s="5"/>
      <c r="I146" s="5"/>
      <c r="J146" s="7">
        <f t="shared" si="3"/>
        <v>14.790953271028014</v>
      </c>
    </row>
    <row r="147" spans="1:13" x14ac:dyDescent="0.3">
      <c r="A147" s="68" t="s">
        <v>142</v>
      </c>
      <c r="B147" s="32"/>
      <c r="C147" s="10"/>
      <c r="D147" s="32">
        <v>894.76</v>
      </c>
      <c r="E147" s="32">
        <v>904.14</v>
      </c>
      <c r="F147" s="5">
        <f t="shared" si="4"/>
        <v>9.3799999999999955</v>
      </c>
      <c r="G147" s="33"/>
      <c r="H147" s="5"/>
      <c r="I147" s="5"/>
      <c r="J147" s="7">
        <f t="shared" si="3"/>
        <v>38.538650467289706</v>
      </c>
    </row>
    <row r="148" spans="1:13" x14ac:dyDescent="0.3">
      <c r="A148" s="68" t="s">
        <v>143</v>
      </c>
      <c r="B148" s="32"/>
      <c r="C148" s="10"/>
      <c r="D148" s="32">
        <v>407.77</v>
      </c>
      <c r="E148" s="32">
        <v>412.37</v>
      </c>
      <c r="F148" s="5">
        <f t="shared" si="4"/>
        <v>4.6000000000000227</v>
      </c>
      <c r="G148" s="33"/>
      <c r="H148" s="5"/>
      <c r="I148" s="5"/>
      <c r="J148" s="7">
        <f t="shared" ref="J148:J152" si="5">+F148*H$5</f>
        <v>18.899551401869253</v>
      </c>
    </row>
    <row r="149" spans="1:13" x14ac:dyDescent="0.3">
      <c r="A149" s="68" t="s">
        <v>83</v>
      </c>
      <c r="B149" s="32"/>
      <c r="C149" s="10"/>
      <c r="D149" s="32">
        <v>346.65</v>
      </c>
      <c r="E149" s="32">
        <v>351.72</v>
      </c>
      <c r="F149" s="5">
        <f t="shared" si="4"/>
        <v>5.07000000000005</v>
      </c>
      <c r="G149" s="33"/>
      <c r="H149" s="5"/>
      <c r="I149" s="5"/>
      <c r="J149" s="7">
        <f t="shared" si="5"/>
        <v>20.830592523364693</v>
      </c>
    </row>
    <row r="150" spans="1:13" x14ac:dyDescent="0.3">
      <c r="A150" s="68" t="s">
        <v>144</v>
      </c>
      <c r="B150" s="32"/>
      <c r="C150" s="10"/>
      <c r="D150" s="32">
        <v>2050.09</v>
      </c>
      <c r="E150" s="32">
        <v>2081.9</v>
      </c>
      <c r="F150" s="5">
        <f t="shared" si="4"/>
        <v>31.809999999999945</v>
      </c>
      <c r="G150" s="33"/>
      <c r="H150" s="5"/>
      <c r="I150" s="5"/>
      <c r="J150" s="7">
        <f t="shared" si="5"/>
        <v>130.69450654205585</v>
      </c>
      <c r="M150">
        <v>114</v>
      </c>
    </row>
    <row r="151" spans="1:13" x14ac:dyDescent="0.3">
      <c r="A151" s="68" t="s">
        <v>145</v>
      </c>
      <c r="B151" s="32"/>
      <c r="C151" s="10"/>
      <c r="D151" s="32">
        <v>1013.9</v>
      </c>
      <c r="E151" s="32">
        <v>1029.51</v>
      </c>
      <c r="F151" s="5">
        <f t="shared" si="4"/>
        <v>15.610000000000014</v>
      </c>
      <c r="G151" s="33"/>
      <c r="H151" s="5"/>
      <c r="I151" s="5"/>
      <c r="J151" s="7">
        <f t="shared" si="5"/>
        <v>64.135216822429967</v>
      </c>
      <c r="M151">
        <v>13</v>
      </c>
    </row>
    <row r="152" spans="1:13" x14ac:dyDescent="0.3">
      <c r="A152" s="158" t="s">
        <v>331</v>
      </c>
      <c r="B152" s="159"/>
      <c r="C152" s="10"/>
      <c r="D152" s="32">
        <v>173.1</v>
      </c>
      <c r="E152" s="32">
        <v>183.97</v>
      </c>
      <c r="F152" s="5">
        <f t="shared" si="4"/>
        <v>10.870000000000005</v>
      </c>
      <c r="G152" s="33"/>
      <c r="H152" s="5"/>
      <c r="I152" s="5"/>
      <c r="J152" s="7">
        <f t="shared" si="5"/>
        <v>44.66046168224301</v>
      </c>
      <c r="M152">
        <v>38</v>
      </c>
    </row>
    <row r="153" spans="1:13" x14ac:dyDescent="0.3">
      <c r="A153" s="17"/>
      <c r="B153" s="139" t="s">
        <v>5</v>
      </c>
      <c r="C153" s="36"/>
      <c r="D153" s="32"/>
      <c r="E153" s="32"/>
      <c r="F153" s="144"/>
      <c r="G153" s="70"/>
      <c r="H153" s="70"/>
      <c r="I153" s="70"/>
      <c r="J153" s="7">
        <f>SUM(J14:J152)</f>
        <v>3032.0671180820832</v>
      </c>
      <c r="K153" s="56">
        <f>SUM(J83:J151)</f>
        <v>2139.3059607476653</v>
      </c>
      <c r="M153">
        <v>3020.3</v>
      </c>
    </row>
    <row r="154" spans="1:13" x14ac:dyDescent="0.3">
      <c r="A154" s="71"/>
      <c r="B154" s="136"/>
      <c r="D154" s="136"/>
      <c r="E154" s="136" t="s">
        <v>295</v>
      </c>
      <c r="F154" s="58"/>
      <c r="G154" s="72"/>
      <c r="H154" s="72"/>
      <c r="I154" s="72"/>
      <c r="J154" s="91"/>
      <c r="K154" s="91">
        <f>SUM(K14:K153)</f>
        <v>2987.4066563998394</v>
      </c>
    </row>
    <row r="155" spans="1:13" x14ac:dyDescent="0.3">
      <c r="A155" s="73"/>
      <c r="B155" s="74"/>
      <c r="C155" s="74"/>
      <c r="D155" s="74"/>
      <c r="E155" s="74"/>
      <c r="F155" s="74"/>
      <c r="G155" s="74"/>
      <c r="H155" s="74"/>
      <c r="I155" s="74"/>
      <c r="J155" s="74"/>
    </row>
    <row r="156" spans="1:13" x14ac:dyDescent="0.3">
      <c r="A156" s="73" t="s">
        <v>7</v>
      </c>
    </row>
    <row r="157" spans="1:13" x14ac:dyDescent="0.3">
      <c r="A157" s="73" t="s">
        <v>84</v>
      </c>
      <c r="G157" s="74" t="s">
        <v>363</v>
      </c>
    </row>
  </sheetData>
  <mergeCells count="22">
    <mergeCell ref="I27:I31"/>
    <mergeCell ref="B22:C22"/>
    <mergeCell ref="B23:C23"/>
    <mergeCell ref="B24:C24"/>
    <mergeCell ref="B25:C25"/>
    <mergeCell ref="B26:C26"/>
    <mergeCell ref="B27:C31"/>
    <mergeCell ref="D27:D31"/>
    <mergeCell ref="E27:E31"/>
    <mergeCell ref="F27:F31"/>
    <mergeCell ref="G27:G31"/>
    <mergeCell ref="H27:H31"/>
    <mergeCell ref="F7:G7"/>
    <mergeCell ref="B13:C13"/>
    <mergeCell ref="G14:G20"/>
    <mergeCell ref="B18:C18"/>
    <mergeCell ref="D18:D21"/>
    <mergeCell ref="E18:E21"/>
    <mergeCell ref="F18:F21"/>
    <mergeCell ref="B19:C19"/>
    <mergeCell ref="B20:C20"/>
    <mergeCell ref="B21:C21"/>
  </mergeCells>
  <pageMargins left="0.49" right="0.27559055118110237" top="0.47244094488188981" bottom="0.74803149606299213" header="0.31496062992125984" footer="0.31496062992125984"/>
  <pageSetup paperSize="9" scale="80" orientation="portrait" horizontalDpi="0" verticalDpi="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7"/>
  <sheetViews>
    <sheetView topLeftCell="A16" workbookViewId="0">
      <selection activeCell="E32" sqref="E32"/>
    </sheetView>
  </sheetViews>
  <sheetFormatPr baseColWidth="10" defaultRowHeight="14.4" x14ac:dyDescent="0.3"/>
  <cols>
    <col min="2" max="2" width="26.6640625" customWidth="1"/>
    <col min="3" max="3" width="5.6640625" customWidth="1"/>
    <col min="5" max="5" width="15.88671875" customWidth="1"/>
    <col min="9" max="9" width="0.33203125" customWidth="1"/>
  </cols>
  <sheetData>
    <row r="1" spans="1:10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0" x14ac:dyDescent="0.3">
      <c r="D2" s="122" t="s">
        <v>191</v>
      </c>
      <c r="E2" s="151" t="s">
        <v>219</v>
      </c>
      <c r="F2" s="10">
        <v>569.20000000000005</v>
      </c>
      <c r="G2" s="10">
        <v>34</v>
      </c>
      <c r="H2" s="10">
        <f>+F2/G2</f>
        <v>16.741176470588236</v>
      </c>
    </row>
    <row r="3" spans="1:10" x14ac:dyDescent="0.3">
      <c r="D3" s="122" t="s">
        <v>192</v>
      </c>
      <c r="E3" s="122">
        <v>16498</v>
      </c>
      <c r="F3" s="155">
        <v>11.7</v>
      </c>
      <c r="G3" s="10">
        <v>3</v>
      </c>
      <c r="H3" s="10"/>
    </row>
    <row r="4" spans="1:10" x14ac:dyDescent="0.3">
      <c r="A4" s="15" t="s">
        <v>0</v>
      </c>
      <c r="B4" s="15"/>
      <c r="C4" s="15"/>
      <c r="D4" s="122" t="s">
        <v>192</v>
      </c>
      <c r="E4" s="122" t="s">
        <v>322</v>
      </c>
      <c r="F4" s="10">
        <v>2061.3000000000002</v>
      </c>
      <c r="G4" s="10">
        <v>493</v>
      </c>
      <c r="H4" s="10"/>
      <c r="J4" t="s">
        <v>267</v>
      </c>
    </row>
    <row r="5" spans="1:10" x14ac:dyDescent="0.3">
      <c r="A5" s="15" t="s">
        <v>146</v>
      </c>
      <c r="C5" s="15"/>
      <c r="D5" s="122"/>
      <c r="E5" s="151" t="s">
        <v>220</v>
      </c>
      <c r="F5" s="122">
        <f>+F4+F3</f>
        <v>2073</v>
      </c>
      <c r="G5" s="122">
        <f>+G4+G3</f>
        <v>496</v>
      </c>
      <c r="H5" s="10">
        <f>+F5/G5</f>
        <v>4.179435483870968</v>
      </c>
    </row>
    <row r="6" spans="1:10" x14ac:dyDescent="0.3">
      <c r="A6" s="15" t="s">
        <v>364</v>
      </c>
      <c r="B6" s="15"/>
      <c r="C6" s="15"/>
      <c r="D6" s="15"/>
      <c r="E6" s="15"/>
      <c r="F6" s="15">
        <f>+F2+F3+F4</f>
        <v>2642.2000000000003</v>
      </c>
      <c r="G6" s="15">
        <f>+G2+G3+G4</f>
        <v>530</v>
      </c>
      <c r="J6" s="138" t="s">
        <v>189</v>
      </c>
    </row>
    <row r="7" spans="1:10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16.741176470588236</v>
      </c>
      <c r="I7" s="138" t="s">
        <v>191</v>
      </c>
      <c r="J7" s="138">
        <v>182.6</v>
      </c>
    </row>
    <row r="8" spans="1:10" x14ac:dyDescent="0.3">
      <c r="A8" s="58"/>
      <c r="B8" s="15"/>
      <c r="C8" s="58"/>
      <c r="D8" s="58"/>
      <c r="E8" s="58"/>
      <c r="F8" s="153"/>
      <c r="G8" s="152" t="s">
        <v>295</v>
      </c>
      <c r="H8" s="137">
        <f>+H5</f>
        <v>4.179435483870968</v>
      </c>
      <c r="I8" s="138" t="s">
        <v>192</v>
      </c>
      <c r="J8" s="138">
        <f>1715.6+1757.3</f>
        <v>3472.8999999999996</v>
      </c>
    </row>
    <row r="12" spans="1:10" ht="15" thickBot="1" x14ac:dyDescent="0.35"/>
    <row r="13" spans="1:10" ht="15.6" thickTop="1" thickBot="1" x14ac:dyDescent="0.35">
      <c r="A13" s="105" t="s">
        <v>228</v>
      </c>
      <c r="B13" s="208" t="s">
        <v>209</v>
      </c>
      <c r="C13" s="208"/>
      <c r="D13" s="106" t="s">
        <v>229</v>
      </c>
      <c r="E13" s="62" t="s">
        <v>2</v>
      </c>
      <c r="F13" s="62" t="s">
        <v>3</v>
      </c>
      <c r="G13" s="62"/>
      <c r="H13" s="62"/>
      <c r="I13" s="62"/>
      <c r="J13" s="4" t="s">
        <v>4</v>
      </c>
    </row>
    <row r="14" spans="1:10" ht="15.6" thickTop="1" thickBot="1" x14ac:dyDescent="0.35">
      <c r="A14" s="103" t="s">
        <v>85</v>
      </c>
      <c r="B14" s="145" t="s">
        <v>213</v>
      </c>
      <c r="C14" s="157" t="s">
        <v>212</v>
      </c>
      <c r="D14" s="97">
        <v>1.84</v>
      </c>
      <c r="E14" s="97">
        <v>1.84</v>
      </c>
      <c r="F14" s="98">
        <f>+E14-D14</f>
        <v>0</v>
      </c>
      <c r="G14" s="236">
        <f>+F18*H2</f>
        <v>55.580705882352831</v>
      </c>
      <c r="H14" s="98"/>
      <c r="I14" s="98"/>
      <c r="J14" s="99">
        <v>3</v>
      </c>
    </row>
    <row r="15" spans="1:10" ht="15.6" thickTop="1" thickBot="1" x14ac:dyDescent="0.35">
      <c r="A15" s="104" t="s">
        <v>9</v>
      </c>
      <c r="B15" s="146" t="s">
        <v>214</v>
      </c>
      <c r="C15" s="157" t="s">
        <v>212</v>
      </c>
      <c r="D15" s="100">
        <v>0.92</v>
      </c>
      <c r="E15" s="100">
        <v>0.92</v>
      </c>
      <c r="F15" s="98">
        <f>+E15-D15</f>
        <v>0</v>
      </c>
      <c r="G15" s="221"/>
      <c r="H15" s="101"/>
      <c r="I15" s="101"/>
      <c r="J15" s="99">
        <v>12</v>
      </c>
    </row>
    <row r="16" spans="1:10" ht="15.6" thickTop="1" thickBot="1" x14ac:dyDescent="0.35">
      <c r="A16" s="104" t="s">
        <v>13</v>
      </c>
      <c r="B16" s="146" t="s">
        <v>214</v>
      </c>
      <c r="C16" s="157" t="s">
        <v>212</v>
      </c>
      <c r="D16" s="100">
        <v>0.8</v>
      </c>
      <c r="E16" s="100">
        <v>0.8</v>
      </c>
      <c r="F16" s="98">
        <f>+E16-D16</f>
        <v>0</v>
      </c>
      <c r="G16" s="221"/>
      <c r="H16" s="99">
        <f>+F16*H$2</f>
        <v>0</v>
      </c>
      <c r="I16" s="101"/>
      <c r="J16" s="99">
        <v>12</v>
      </c>
    </row>
    <row r="17" spans="1:13" ht="15.6" thickTop="1" thickBot="1" x14ac:dyDescent="0.35">
      <c r="A17" s="104" t="s">
        <v>89</v>
      </c>
      <c r="B17" s="146" t="s">
        <v>215</v>
      </c>
      <c r="C17" s="157" t="s">
        <v>212</v>
      </c>
      <c r="D17" s="100">
        <v>34.590000000000003</v>
      </c>
      <c r="E17" s="100">
        <v>36.93</v>
      </c>
      <c r="F17" s="101">
        <f>+E17-D17</f>
        <v>2.3399999999999963</v>
      </c>
      <c r="G17" s="221"/>
      <c r="H17" s="99">
        <f>+F17*H$2</f>
        <v>39.174352941176409</v>
      </c>
      <c r="I17" s="101"/>
      <c r="J17" s="99">
        <v>42</v>
      </c>
    </row>
    <row r="18" spans="1:13" ht="15.6" thickTop="1" thickBot="1" x14ac:dyDescent="0.35">
      <c r="A18" s="103" t="s">
        <v>86</v>
      </c>
      <c r="B18" s="209" t="s">
        <v>212</v>
      </c>
      <c r="C18" s="210"/>
      <c r="D18" s="220">
        <v>334.17</v>
      </c>
      <c r="E18" s="220">
        <v>337.49</v>
      </c>
      <c r="F18" s="220">
        <f>+E18-D18</f>
        <v>3.3199999999999932</v>
      </c>
      <c r="G18" s="221"/>
      <c r="H18" s="102"/>
      <c r="I18" s="102"/>
      <c r="J18" s="99">
        <v>12</v>
      </c>
    </row>
    <row r="19" spans="1:13" ht="15.6" thickTop="1" thickBot="1" x14ac:dyDescent="0.35">
      <c r="A19" s="104" t="s">
        <v>11</v>
      </c>
      <c r="B19" s="202" t="s">
        <v>212</v>
      </c>
      <c r="C19" s="203"/>
      <c r="D19" s="221"/>
      <c r="E19" s="221"/>
      <c r="F19" s="221"/>
      <c r="G19" s="221"/>
      <c r="H19" s="102"/>
      <c r="I19" s="102"/>
      <c r="J19" s="99">
        <v>12</v>
      </c>
    </row>
    <row r="20" spans="1:13" ht="15.6" thickTop="1" thickBot="1" x14ac:dyDescent="0.35">
      <c r="A20" s="104" t="s">
        <v>12</v>
      </c>
      <c r="B20" s="202" t="s">
        <v>212</v>
      </c>
      <c r="C20" s="203"/>
      <c r="D20" s="221"/>
      <c r="E20" s="221"/>
      <c r="F20" s="221"/>
      <c r="G20" s="221"/>
      <c r="H20" s="102"/>
      <c r="I20" s="102"/>
      <c r="J20" s="99">
        <v>12</v>
      </c>
    </row>
    <row r="21" spans="1:13" ht="15.6" thickTop="1" thickBot="1" x14ac:dyDescent="0.35">
      <c r="A21" s="104" t="s">
        <v>147</v>
      </c>
      <c r="B21" s="202" t="s">
        <v>212</v>
      </c>
      <c r="C21" s="203"/>
      <c r="D21" s="222"/>
      <c r="E21" s="222"/>
      <c r="F21" s="222"/>
      <c r="G21" s="102"/>
      <c r="H21" s="102"/>
      <c r="I21" s="102"/>
      <c r="J21" s="99">
        <v>3</v>
      </c>
    </row>
    <row r="22" spans="1:13" ht="15.6" thickTop="1" thickBot="1" x14ac:dyDescent="0.35">
      <c r="A22" s="92" t="s">
        <v>87</v>
      </c>
      <c r="B22" s="204" t="s">
        <v>210</v>
      </c>
      <c r="C22" s="205"/>
      <c r="D22" s="94">
        <v>44.33</v>
      </c>
      <c r="E22" s="94">
        <v>45.17</v>
      </c>
      <c r="F22" s="98">
        <f t="shared" ref="F22:F27" si="0">+E22-D22</f>
        <v>0.84000000000000341</v>
      </c>
      <c r="G22" s="95">
        <f>+F22*H2</f>
        <v>14.062588235294175</v>
      </c>
      <c r="H22" s="95"/>
      <c r="I22" s="95"/>
      <c r="J22" s="99">
        <v>15</v>
      </c>
    </row>
    <row r="23" spans="1:13" ht="15.6" thickTop="1" thickBot="1" x14ac:dyDescent="0.35">
      <c r="A23" s="92" t="s">
        <v>88</v>
      </c>
      <c r="B23" s="206" t="s">
        <v>210</v>
      </c>
      <c r="C23" s="207"/>
      <c r="D23" s="94">
        <v>90.24</v>
      </c>
      <c r="E23" s="94">
        <v>91.12</v>
      </c>
      <c r="F23" s="98">
        <f t="shared" si="0"/>
        <v>0.88000000000000966</v>
      </c>
      <c r="G23" s="95">
        <f>+F23*H2</f>
        <v>14.73223529411781</v>
      </c>
      <c r="H23" s="95"/>
      <c r="I23" s="95"/>
      <c r="J23" s="99">
        <v>15</v>
      </c>
    </row>
    <row r="24" spans="1:13" ht="15.6" thickTop="1" thickBot="1" x14ac:dyDescent="0.35">
      <c r="A24" s="93" t="s">
        <v>10</v>
      </c>
      <c r="B24" s="206" t="s">
        <v>210</v>
      </c>
      <c r="C24" s="207"/>
      <c r="D24" s="94">
        <v>40.229999999999997</v>
      </c>
      <c r="E24" s="94">
        <v>40.9</v>
      </c>
      <c r="F24" s="98">
        <f t="shared" si="0"/>
        <v>0.67000000000000171</v>
      </c>
      <c r="G24" s="95">
        <f>+F24*H2</f>
        <v>11.216588235294147</v>
      </c>
      <c r="H24" s="95"/>
      <c r="I24" s="95"/>
      <c r="J24" s="99">
        <v>13</v>
      </c>
    </row>
    <row r="25" spans="1:13" ht="15.6" thickTop="1" thickBot="1" x14ac:dyDescent="0.35">
      <c r="A25" s="93" t="s">
        <v>149</v>
      </c>
      <c r="B25" s="206" t="s">
        <v>210</v>
      </c>
      <c r="C25" s="207"/>
      <c r="D25" s="94">
        <v>213.8</v>
      </c>
      <c r="E25" s="94">
        <v>218.9</v>
      </c>
      <c r="F25" s="98">
        <f t="shared" si="0"/>
        <v>5.0999999999999943</v>
      </c>
      <c r="G25" s="95">
        <f>+F25*H2</f>
        <v>85.37999999999991</v>
      </c>
      <c r="H25" s="95"/>
      <c r="I25" s="95"/>
      <c r="J25" s="99">
        <v>86</v>
      </c>
    </row>
    <row r="26" spans="1:13" ht="15.6" thickTop="1" thickBot="1" x14ac:dyDescent="0.35">
      <c r="A26" s="93" t="s">
        <v>16</v>
      </c>
      <c r="B26" s="206" t="s">
        <v>210</v>
      </c>
      <c r="C26" s="207"/>
      <c r="D26" s="96">
        <v>70.569999999999993</v>
      </c>
      <c r="E26" s="96">
        <v>70.569999999999993</v>
      </c>
      <c r="F26" s="98">
        <f t="shared" si="0"/>
        <v>0</v>
      </c>
      <c r="G26" s="95">
        <f>+F26*H2</f>
        <v>0</v>
      </c>
      <c r="H26" s="96"/>
      <c r="I26" s="96"/>
      <c r="J26" s="99">
        <v>3</v>
      </c>
    </row>
    <row r="27" spans="1:13" ht="15.6" thickTop="1" thickBot="1" x14ac:dyDescent="0.35">
      <c r="A27" s="67" t="s">
        <v>90</v>
      </c>
      <c r="B27" s="230" t="s">
        <v>211</v>
      </c>
      <c r="C27" s="231"/>
      <c r="D27" s="227">
        <v>323.07</v>
      </c>
      <c r="E27" s="227">
        <v>324.57</v>
      </c>
      <c r="F27" s="220">
        <f t="shared" si="0"/>
        <v>1.5</v>
      </c>
      <c r="G27" s="223">
        <f>+F27*H2</f>
        <v>25.111764705882354</v>
      </c>
      <c r="H27" s="223"/>
      <c r="I27" s="223"/>
      <c r="J27" s="99">
        <v>10</v>
      </c>
    </row>
    <row r="28" spans="1:13" ht="15.6" thickTop="1" thickBot="1" x14ac:dyDescent="0.35">
      <c r="A28" s="67" t="s">
        <v>14</v>
      </c>
      <c r="B28" s="232"/>
      <c r="C28" s="233"/>
      <c r="D28" s="228"/>
      <c r="E28" s="228"/>
      <c r="F28" s="221"/>
      <c r="G28" s="224"/>
      <c r="H28" s="224"/>
      <c r="I28" s="224"/>
      <c r="J28" s="99">
        <v>3</v>
      </c>
    </row>
    <row r="29" spans="1:13" ht="15.6" thickTop="1" thickBot="1" x14ac:dyDescent="0.35">
      <c r="A29" s="67" t="s">
        <v>148</v>
      </c>
      <c r="B29" s="232"/>
      <c r="C29" s="233"/>
      <c r="D29" s="228"/>
      <c r="E29" s="228"/>
      <c r="F29" s="221"/>
      <c r="G29" s="224"/>
      <c r="H29" s="224"/>
      <c r="I29" s="224"/>
      <c r="J29" s="99">
        <v>10</v>
      </c>
    </row>
    <row r="30" spans="1:13" ht="15.6" thickTop="1" thickBot="1" x14ac:dyDescent="0.35">
      <c r="A30" s="67" t="s">
        <v>15</v>
      </c>
      <c r="B30" s="232"/>
      <c r="C30" s="233"/>
      <c r="D30" s="228"/>
      <c r="E30" s="228"/>
      <c r="F30" s="221"/>
      <c r="G30" s="224"/>
      <c r="H30" s="224"/>
      <c r="I30" s="224"/>
      <c r="J30" s="99">
        <v>10</v>
      </c>
    </row>
    <row r="31" spans="1:13" ht="15.6" thickTop="1" thickBot="1" x14ac:dyDescent="0.35">
      <c r="A31" s="67" t="s">
        <v>17</v>
      </c>
      <c r="B31" s="234"/>
      <c r="C31" s="235"/>
      <c r="D31" s="229"/>
      <c r="E31" s="229"/>
      <c r="F31" s="222"/>
      <c r="G31" s="224"/>
      <c r="H31" s="224"/>
      <c r="I31" s="224"/>
      <c r="J31" s="99">
        <v>10</v>
      </c>
    </row>
    <row r="32" spans="1:13" ht="15.6" thickTop="1" thickBot="1" x14ac:dyDescent="0.35">
      <c r="A32" s="66" t="s">
        <v>92</v>
      </c>
      <c r="B32" s="6"/>
      <c r="C32" s="6"/>
      <c r="D32" s="6">
        <v>170.48</v>
      </c>
      <c r="E32" s="6">
        <v>173.5</v>
      </c>
      <c r="F32" s="5">
        <f>+E32-D32</f>
        <v>3.0200000000000102</v>
      </c>
      <c r="G32" s="5"/>
      <c r="H32" s="5"/>
      <c r="I32" s="5"/>
      <c r="J32" s="99">
        <f t="shared" ref="J32:J82" si="1">+F32*H$2</f>
        <v>50.558352941176643</v>
      </c>
      <c r="M32">
        <v>58</v>
      </c>
    </row>
    <row r="33" spans="1:13" ht="15.6" thickTop="1" thickBot="1" x14ac:dyDescent="0.35">
      <c r="A33" s="66" t="s">
        <v>93</v>
      </c>
      <c r="B33" s="6"/>
      <c r="C33" s="6"/>
      <c r="D33" s="6">
        <v>55.82</v>
      </c>
      <c r="E33" s="6">
        <v>56.57</v>
      </c>
      <c r="F33" s="5">
        <f t="shared" ref="F33:F96" si="2">+E33-D33</f>
        <v>0.75</v>
      </c>
      <c r="G33" s="5"/>
      <c r="H33" s="5"/>
      <c r="I33" s="5"/>
      <c r="J33" s="99">
        <f t="shared" si="1"/>
        <v>12.555882352941177</v>
      </c>
    </row>
    <row r="34" spans="1:13" ht="15.6" thickTop="1" thickBot="1" x14ac:dyDescent="0.35">
      <c r="A34" s="66" t="s">
        <v>94</v>
      </c>
      <c r="B34" s="32"/>
      <c r="C34" s="5"/>
      <c r="D34" s="32">
        <v>62.46</v>
      </c>
      <c r="E34" s="32">
        <v>62.46</v>
      </c>
      <c r="F34" s="5">
        <f t="shared" si="2"/>
        <v>0</v>
      </c>
      <c r="G34" s="5"/>
      <c r="H34" s="5"/>
      <c r="I34" s="5"/>
      <c r="J34" s="99">
        <f t="shared" si="1"/>
        <v>0</v>
      </c>
    </row>
    <row r="35" spans="1:13" ht="15.6" thickTop="1" thickBot="1" x14ac:dyDescent="0.35">
      <c r="A35" s="66" t="s">
        <v>95</v>
      </c>
      <c r="B35" s="32"/>
      <c r="C35" s="6"/>
      <c r="D35" s="32">
        <v>54.29</v>
      </c>
      <c r="E35" s="32">
        <v>54.94</v>
      </c>
      <c r="F35" s="5">
        <f t="shared" si="2"/>
        <v>0.64999999999999858</v>
      </c>
      <c r="G35" s="5"/>
      <c r="H35" s="5"/>
      <c r="I35" s="5"/>
      <c r="J35" s="99">
        <f t="shared" si="1"/>
        <v>10.881764705882329</v>
      </c>
    </row>
    <row r="36" spans="1:13" ht="15.6" thickTop="1" thickBot="1" x14ac:dyDescent="0.35">
      <c r="A36" s="66" t="s">
        <v>96</v>
      </c>
      <c r="B36" s="32"/>
      <c r="C36" s="6"/>
      <c r="D36" s="32">
        <v>11.59</v>
      </c>
      <c r="E36" s="32">
        <v>11.92</v>
      </c>
      <c r="F36" s="5">
        <f t="shared" si="2"/>
        <v>0.33000000000000007</v>
      </c>
      <c r="G36" s="5"/>
      <c r="H36" s="5"/>
      <c r="I36" s="5"/>
      <c r="J36" s="99">
        <f t="shared" si="1"/>
        <v>5.5245882352941189</v>
      </c>
    </row>
    <row r="37" spans="1:13" ht="15.6" thickTop="1" thickBot="1" x14ac:dyDescent="0.35">
      <c r="A37" s="66" t="s">
        <v>97</v>
      </c>
      <c r="B37" s="32"/>
      <c r="C37" s="6"/>
      <c r="D37" s="32">
        <v>26.14</v>
      </c>
      <c r="E37" s="32">
        <v>26.14</v>
      </c>
      <c r="F37" s="5">
        <f t="shared" si="2"/>
        <v>0</v>
      </c>
      <c r="G37" s="5"/>
      <c r="H37" s="5"/>
      <c r="I37" s="5"/>
      <c r="J37" s="99">
        <f t="shared" si="1"/>
        <v>0</v>
      </c>
    </row>
    <row r="38" spans="1:13" ht="15.6" thickTop="1" thickBot="1" x14ac:dyDescent="0.35">
      <c r="A38" s="66" t="s">
        <v>98</v>
      </c>
      <c r="B38" s="32"/>
      <c r="C38" s="6"/>
      <c r="D38" s="32">
        <v>41.69</v>
      </c>
      <c r="E38" s="32">
        <v>41.97</v>
      </c>
      <c r="F38" s="5">
        <f t="shared" si="2"/>
        <v>0.28000000000000114</v>
      </c>
      <c r="G38" s="5"/>
      <c r="H38" s="5"/>
      <c r="I38" s="5"/>
      <c r="J38" s="99">
        <f t="shared" si="1"/>
        <v>4.687529411764725</v>
      </c>
    </row>
    <row r="39" spans="1:13" ht="15.6" thickTop="1" thickBot="1" x14ac:dyDescent="0.35">
      <c r="A39" s="66" t="s">
        <v>99</v>
      </c>
      <c r="B39" s="32"/>
      <c r="C39" s="6"/>
      <c r="D39" s="32">
        <v>57.01</v>
      </c>
      <c r="E39" s="32">
        <v>57.57</v>
      </c>
      <c r="F39" s="5">
        <f t="shared" si="2"/>
        <v>0.56000000000000227</v>
      </c>
      <c r="G39" s="5"/>
      <c r="H39" s="5"/>
      <c r="I39" s="5"/>
      <c r="J39" s="99">
        <f t="shared" si="1"/>
        <v>9.3750588235294501</v>
      </c>
    </row>
    <row r="40" spans="1:13" ht="15.6" thickTop="1" thickBot="1" x14ac:dyDescent="0.35">
      <c r="A40" s="66" t="s">
        <v>100</v>
      </c>
      <c r="B40" s="32"/>
      <c r="C40" s="6"/>
      <c r="D40" s="32">
        <v>15.67</v>
      </c>
      <c r="E40" s="32">
        <v>15.67</v>
      </c>
      <c r="F40" s="5">
        <f t="shared" si="2"/>
        <v>0</v>
      </c>
      <c r="G40" s="5"/>
      <c r="H40" s="5"/>
      <c r="I40" s="5"/>
      <c r="J40" s="99">
        <f t="shared" si="1"/>
        <v>0</v>
      </c>
    </row>
    <row r="41" spans="1:13" ht="15.6" thickTop="1" thickBot="1" x14ac:dyDescent="0.35">
      <c r="A41" s="66" t="s">
        <v>101</v>
      </c>
      <c r="B41" s="32"/>
      <c r="C41" s="6"/>
      <c r="D41" s="32">
        <v>27.07</v>
      </c>
      <c r="E41" s="32">
        <v>28.17</v>
      </c>
      <c r="F41" s="5">
        <f t="shared" si="2"/>
        <v>1.1000000000000014</v>
      </c>
      <c r="G41" s="5"/>
      <c r="H41" s="5"/>
      <c r="I41" s="5"/>
      <c r="J41" s="99">
        <f t="shared" si="1"/>
        <v>18.415294117647083</v>
      </c>
      <c r="M41">
        <v>16</v>
      </c>
    </row>
    <row r="42" spans="1:13" ht="15.6" thickTop="1" thickBot="1" x14ac:dyDescent="0.35">
      <c r="A42" s="66" t="s">
        <v>102</v>
      </c>
      <c r="B42" s="32"/>
      <c r="C42" s="6"/>
      <c r="D42" s="32">
        <v>7.12</v>
      </c>
      <c r="E42" s="32">
        <v>7.35</v>
      </c>
      <c r="F42" s="5">
        <f t="shared" si="2"/>
        <v>0.22999999999999954</v>
      </c>
      <c r="G42" s="5"/>
      <c r="H42" s="5"/>
      <c r="I42" s="5"/>
      <c r="J42" s="99">
        <f t="shared" si="1"/>
        <v>3.8504705882352868</v>
      </c>
    </row>
    <row r="43" spans="1:13" ht="15.6" thickTop="1" thickBot="1" x14ac:dyDescent="0.35">
      <c r="A43" s="66" t="s">
        <v>103</v>
      </c>
      <c r="B43" s="32"/>
      <c r="C43" s="6"/>
      <c r="D43" s="32">
        <v>39.729999999999997</v>
      </c>
      <c r="E43" s="32">
        <v>39.94</v>
      </c>
      <c r="F43" s="5">
        <f t="shared" si="2"/>
        <v>0.21000000000000085</v>
      </c>
      <c r="G43" s="5"/>
      <c r="H43" s="5"/>
      <c r="I43" s="5"/>
      <c r="J43" s="99">
        <f t="shared" si="1"/>
        <v>3.5156470588235438</v>
      </c>
    </row>
    <row r="44" spans="1:13" ht="15.6" thickTop="1" thickBot="1" x14ac:dyDescent="0.35">
      <c r="A44" s="66" t="s">
        <v>104</v>
      </c>
      <c r="B44" s="32"/>
      <c r="C44" s="10"/>
      <c r="D44" s="32">
        <v>61.57</v>
      </c>
      <c r="E44" s="32">
        <v>61.72</v>
      </c>
      <c r="F44" s="5">
        <f t="shared" si="2"/>
        <v>0.14999999999999858</v>
      </c>
      <c r="G44" s="5"/>
      <c r="H44" s="5"/>
      <c r="I44" s="5"/>
      <c r="J44" s="99">
        <f t="shared" si="1"/>
        <v>2.5111764705882118</v>
      </c>
    </row>
    <row r="45" spans="1:13" ht="15.6" thickTop="1" thickBot="1" x14ac:dyDescent="0.35">
      <c r="A45" s="66" t="s">
        <v>105</v>
      </c>
      <c r="B45" s="32"/>
      <c r="C45" s="10"/>
      <c r="D45" s="32">
        <v>222.98</v>
      </c>
      <c r="E45" s="32">
        <v>226.41</v>
      </c>
      <c r="F45" s="5">
        <f>+E45-D45</f>
        <v>3.4300000000000068</v>
      </c>
      <c r="G45" s="5"/>
      <c r="H45" s="5"/>
      <c r="I45" s="5"/>
      <c r="J45" s="99">
        <f t="shared" si="1"/>
        <v>57.422235294117762</v>
      </c>
      <c r="M45">
        <v>39</v>
      </c>
    </row>
    <row r="46" spans="1:13" ht="15.6" thickTop="1" thickBot="1" x14ac:dyDescent="0.35">
      <c r="A46" s="66" t="s">
        <v>106</v>
      </c>
      <c r="B46" s="32"/>
      <c r="C46" s="10"/>
      <c r="D46" s="32">
        <v>108.26</v>
      </c>
      <c r="E46" s="32">
        <v>108.48</v>
      </c>
      <c r="F46" s="5">
        <f t="shared" si="2"/>
        <v>0.21999999999999886</v>
      </c>
      <c r="G46" s="5"/>
      <c r="H46" s="5"/>
      <c r="I46" s="5"/>
      <c r="J46" s="99">
        <f t="shared" si="1"/>
        <v>3.6830588235293931</v>
      </c>
    </row>
    <row r="47" spans="1:13" ht="15.6" thickTop="1" thickBot="1" x14ac:dyDescent="0.35">
      <c r="A47" s="66" t="s">
        <v>18</v>
      </c>
      <c r="B47" s="32"/>
      <c r="C47" s="10"/>
      <c r="D47" s="32">
        <v>3.65</v>
      </c>
      <c r="E47" s="32">
        <v>3.91</v>
      </c>
      <c r="F47" s="5">
        <f t="shared" si="2"/>
        <v>0.26000000000000023</v>
      </c>
      <c r="G47" s="5"/>
      <c r="H47" s="5"/>
      <c r="I47" s="5"/>
      <c r="J47" s="99">
        <f t="shared" si="1"/>
        <v>4.3527058823529456</v>
      </c>
    </row>
    <row r="48" spans="1:13" ht="15.6" thickTop="1" thickBot="1" x14ac:dyDescent="0.35">
      <c r="A48" s="66" t="s">
        <v>19</v>
      </c>
      <c r="B48" s="32"/>
      <c r="C48" s="10"/>
      <c r="D48" s="32">
        <v>104.72</v>
      </c>
      <c r="E48" s="32">
        <v>106</v>
      </c>
      <c r="F48" s="5">
        <f t="shared" si="2"/>
        <v>1.2800000000000011</v>
      </c>
      <c r="G48" s="5"/>
      <c r="H48" s="5"/>
      <c r="I48" s="5"/>
      <c r="J48" s="99">
        <f t="shared" si="1"/>
        <v>21.428705882352961</v>
      </c>
      <c r="M48">
        <v>23</v>
      </c>
    </row>
    <row r="49" spans="1:13" ht="15.6" thickTop="1" thickBot="1" x14ac:dyDescent="0.35">
      <c r="A49" s="66" t="s">
        <v>107</v>
      </c>
      <c r="B49" s="32"/>
      <c r="C49" s="10"/>
      <c r="D49" s="32">
        <v>146.44</v>
      </c>
      <c r="E49" s="32">
        <v>147.88</v>
      </c>
      <c r="F49" s="5">
        <f t="shared" si="2"/>
        <v>1.4399999999999977</v>
      </c>
      <c r="G49" s="5"/>
      <c r="H49" s="5"/>
      <c r="I49" s="5"/>
      <c r="J49" s="99">
        <f t="shared" si="1"/>
        <v>24.107294117647022</v>
      </c>
    </row>
    <row r="50" spans="1:13" ht="15.6" thickTop="1" thickBot="1" x14ac:dyDescent="0.35">
      <c r="A50" s="66" t="s">
        <v>108</v>
      </c>
      <c r="B50" s="32"/>
      <c r="C50" s="10"/>
      <c r="D50" s="32">
        <v>32.49</v>
      </c>
      <c r="E50" s="32">
        <v>32.729999999999997</v>
      </c>
      <c r="F50" s="5">
        <f t="shared" si="2"/>
        <v>0.23999999999999488</v>
      </c>
      <c r="G50" s="5"/>
      <c r="H50" s="5"/>
      <c r="I50" s="5"/>
      <c r="J50" s="99">
        <f t="shared" si="1"/>
        <v>4.0178823529410908</v>
      </c>
    </row>
    <row r="51" spans="1:13" ht="15.6" thickTop="1" thickBot="1" x14ac:dyDescent="0.35">
      <c r="A51" s="66" t="s">
        <v>20</v>
      </c>
      <c r="B51" s="32"/>
      <c r="C51" s="10"/>
      <c r="D51" s="32">
        <v>94.91</v>
      </c>
      <c r="E51" s="32">
        <v>95.76</v>
      </c>
      <c r="F51" s="5">
        <f t="shared" si="2"/>
        <v>0.85000000000000853</v>
      </c>
      <c r="G51" s="5"/>
      <c r="H51" s="5"/>
      <c r="I51" s="5"/>
      <c r="J51" s="99">
        <f t="shared" si="1"/>
        <v>14.230000000000144</v>
      </c>
    </row>
    <row r="52" spans="1:13" ht="15.6" thickTop="1" thickBot="1" x14ac:dyDescent="0.35">
      <c r="A52" s="66" t="s">
        <v>21</v>
      </c>
      <c r="B52" s="32"/>
      <c r="C52" s="10"/>
      <c r="D52" s="32">
        <v>25.23</v>
      </c>
      <c r="E52" s="32">
        <v>25.49</v>
      </c>
      <c r="F52" s="5">
        <f t="shared" si="2"/>
        <v>0.25999999999999801</v>
      </c>
      <c r="G52" s="5"/>
      <c r="H52" s="5"/>
      <c r="I52" s="5"/>
      <c r="J52" s="99">
        <f t="shared" si="1"/>
        <v>4.3527058823529083</v>
      </c>
    </row>
    <row r="53" spans="1:13" ht="15.6" thickTop="1" thickBot="1" x14ac:dyDescent="0.35">
      <c r="A53" s="66" t="s">
        <v>22</v>
      </c>
      <c r="B53" s="32"/>
      <c r="C53" s="10"/>
      <c r="D53" s="32">
        <v>135.19</v>
      </c>
      <c r="E53" s="32">
        <v>135.30000000000001</v>
      </c>
      <c r="F53" s="5">
        <f t="shared" si="2"/>
        <v>0.11000000000001364</v>
      </c>
      <c r="G53" s="5"/>
      <c r="H53" s="5"/>
      <c r="I53" s="5"/>
      <c r="J53" s="99">
        <f t="shared" si="1"/>
        <v>1.8415294117649343</v>
      </c>
    </row>
    <row r="54" spans="1:13" ht="15.6" thickTop="1" thickBot="1" x14ac:dyDescent="0.35">
      <c r="A54" s="66" t="s">
        <v>23</v>
      </c>
      <c r="B54" s="32"/>
      <c r="C54" s="10"/>
      <c r="D54" s="32">
        <v>36.94</v>
      </c>
      <c r="E54" s="32">
        <v>37.880000000000003</v>
      </c>
      <c r="F54" s="5">
        <f t="shared" si="2"/>
        <v>0.94000000000000483</v>
      </c>
      <c r="G54" s="5"/>
      <c r="H54" s="5"/>
      <c r="I54" s="5"/>
      <c r="J54" s="99">
        <f t="shared" si="1"/>
        <v>15.736705882353023</v>
      </c>
      <c r="M54">
        <v>23</v>
      </c>
    </row>
    <row r="55" spans="1:13" ht="15.6" thickTop="1" thickBot="1" x14ac:dyDescent="0.35">
      <c r="A55" s="66" t="s">
        <v>24</v>
      </c>
      <c r="B55" s="32"/>
      <c r="C55" s="10"/>
      <c r="D55" s="32">
        <v>35.340000000000003</v>
      </c>
      <c r="E55" s="32">
        <v>35.89</v>
      </c>
      <c r="F55" s="5">
        <f t="shared" si="2"/>
        <v>0.54999999999999716</v>
      </c>
      <c r="G55" s="5"/>
      <c r="H55" s="5"/>
      <c r="I55" s="5"/>
      <c r="J55" s="99">
        <f t="shared" si="1"/>
        <v>9.2076470588234827</v>
      </c>
    </row>
    <row r="56" spans="1:13" ht="15.6" thickTop="1" thickBot="1" x14ac:dyDescent="0.35">
      <c r="A56" s="66" t="s">
        <v>25</v>
      </c>
      <c r="B56" s="32"/>
      <c r="C56" s="10"/>
      <c r="D56" s="32">
        <v>32.61</v>
      </c>
      <c r="E56" s="32">
        <v>32.76</v>
      </c>
      <c r="F56" s="5">
        <f t="shared" si="2"/>
        <v>0.14999999999999858</v>
      </c>
      <c r="G56" s="5"/>
      <c r="H56" s="5"/>
      <c r="I56" s="5"/>
      <c r="J56" s="99">
        <f t="shared" si="1"/>
        <v>2.5111764705882118</v>
      </c>
    </row>
    <row r="57" spans="1:13" ht="15.6" thickTop="1" thickBot="1" x14ac:dyDescent="0.35">
      <c r="A57" s="66" t="s">
        <v>26</v>
      </c>
      <c r="B57" s="32"/>
      <c r="C57" s="10"/>
      <c r="D57" s="32">
        <v>62.99</v>
      </c>
      <c r="E57" s="32">
        <v>63.75</v>
      </c>
      <c r="F57" s="5">
        <f t="shared" si="2"/>
        <v>0.75999999999999801</v>
      </c>
      <c r="G57" s="5"/>
      <c r="H57" s="5"/>
      <c r="I57" s="5"/>
      <c r="J57" s="99">
        <f t="shared" si="1"/>
        <v>12.723294117647026</v>
      </c>
    </row>
    <row r="58" spans="1:13" ht="15.6" thickTop="1" thickBot="1" x14ac:dyDescent="0.35">
      <c r="A58" s="66" t="s">
        <v>27</v>
      </c>
      <c r="B58" s="32"/>
      <c r="C58" s="10"/>
      <c r="D58" s="32">
        <v>77.91</v>
      </c>
      <c r="E58" s="32">
        <v>79.569999999999993</v>
      </c>
      <c r="F58" s="5">
        <f t="shared" si="2"/>
        <v>1.6599999999999966</v>
      </c>
      <c r="G58" s="5"/>
      <c r="H58" s="5"/>
      <c r="I58" s="5"/>
      <c r="J58" s="99">
        <f t="shared" si="1"/>
        <v>27.790352941176415</v>
      </c>
      <c r="M58">
        <v>25</v>
      </c>
    </row>
    <row r="59" spans="1:13" ht="15.6" thickTop="1" thickBot="1" x14ac:dyDescent="0.35">
      <c r="A59" s="66" t="s">
        <v>109</v>
      </c>
      <c r="B59" s="32"/>
      <c r="C59" s="10"/>
      <c r="D59" s="32">
        <v>2.2000000000000002</v>
      </c>
      <c r="E59" s="32">
        <v>2.2000000000000002</v>
      </c>
      <c r="F59" s="5">
        <f t="shared" si="2"/>
        <v>0</v>
      </c>
      <c r="G59" s="5"/>
      <c r="H59" s="5"/>
      <c r="I59" s="5"/>
      <c r="J59" s="99">
        <f t="shared" si="1"/>
        <v>0</v>
      </c>
    </row>
    <row r="60" spans="1:13" ht="15.6" thickTop="1" thickBot="1" x14ac:dyDescent="0.35">
      <c r="A60" s="66" t="s">
        <v>28</v>
      </c>
      <c r="B60" s="32"/>
      <c r="C60" s="10"/>
      <c r="D60" s="32">
        <v>17.41</v>
      </c>
      <c r="E60" s="32">
        <v>17.649999999999999</v>
      </c>
      <c r="F60" s="5">
        <f t="shared" si="2"/>
        <v>0.23999999999999844</v>
      </c>
      <c r="G60" s="5"/>
      <c r="H60" s="5"/>
      <c r="I60" s="5"/>
      <c r="J60" s="99">
        <f t="shared" si="1"/>
        <v>4.0178823529411503</v>
      </c>
    </row>
    <row r="61" spans="1:13" ht="15.6" thickTop="1" thickBot="1" x14ac:dyDescent="0.35">
      <c r="A61" s="66" t="s">
        <v>29</v>
      </c>
      <c r="B61" s="32"/>
      <c r="C61" s="10"/>
      <c r="D61" s="32">
        <v>58.4</v>
      </c>
      <c r="E61" s="32">
        <v>59.26</v>
      </c>
      <c r="F61" s="5">
        <f t="shared" si="2"/>
        <v>0.85999999999999943</v>
      </c>
      <c r="G61" s="5"/>
      <c r="H61" s="5"/>
      <c r="I61" s="5"/>
      <c r="J61" s="99">
        <f t="shared" si="1"/>
        <v>14.397411764705874</v>
      </c>
    </row>
    <row r="62" spans="1:13" ht="15.6" thickTop="1" thickBot="1" x14ac:dyDescent="0.35">
      <c r="A62" s="66" t="s">
        <v>30</v>
      </c>
      <c r="B62" s="32"/>
      <c r="C62" s="10"/>
      <c r="D62" s="32">
        <v>3.82</v>
      </c>
      <c r="E62" s="32">
        <v>4.3099999999999996</v>
      </c>
      <c r="F62" s="5">
        <f t="shared" si="2"/>
        <v>0.48999999999999977</v>
      </c>
      <c r="G62" s="5"/>
      <c r="H62" s="5"/>
      <c r="I62" s="5"/>
      <c r="J62" s="99">
        <f t="shared" si="1"/>
        <v>8.2031764705882324</v>
      </c>
    </row>
    <row r="63" spans="1:13" ht="15.6" thickTop="1" thickBot="1" x14ac:dyDescent="0.35">
      <c r="A63" s="66" t="s">
        <v>31</v>
      </c>
      <c r="B63" s="32"/>
      <c r="C63" s="10"/>
      <c r="D63" s="32">
        <v>93.28</v>
      </c>
      <c r="E63" s="32">
        <v>94.38</v>
      </c>
      <c r="F63" s="5">
        <f t="shared" si="2"/>
        <v>1.0999999999999943</v>
      </c>
      <c r="G63" s="5"/>
      <c r="H63" s="5"/>
      <c r="I63" s="5"/>
      <c r="J63" s="99">
        <f t="shared" si="1"/>
        <v>18.415294117646965</v>
      </c>
      <c r="M63">
        <v>20</v>
      </c>
    </row>
    <row r="64" spans="1:13" ht="15.6" thickTop="1" thickBot="1" x14ac:dyDescent="0.35">
      <c r="A64" s="66" t="s">
        <v>32</v>
      </c>
      <c r="B64" s="32"/>
      <c r="C64" s="10"/>
      <c r="D64" s="32">
        <v>63.86</v>
      </c>
      <c r="E64" s="32">
        <v>64.16</v>
      </c>
      <c r="F64" s="5">
        <f t="shared" si="2"/>
        <v>0.29999999999999716</v>
      </c>
      <c r="G64" s="5"/>
      <c r="H64" s="5"/>
      <c r="I64" s="5"/>
      <c r="J64" s="99">
        <f t="shared" si="1"/>
        <v>5.0223529411764236</v>
      </c>
    </row>
    <row r="65" spans="1:13" ht="15.6" thickTop="1" thickBot="1" x14ac:dyDescent="0.35">
      <c r="A65" s="66" t="s">
        <v>33</v>
      </c>
      <c r="B65" s="32"/>
      <c r="C65" s="10"/>
      <c r="D65" s="32">
        <v>42.79</v>
      </c>
      <c r="E65" s="32">
        <v>43.05</v>
      </c>
      <c r="F65" s="5">
        <f t="shared" si="2"/>
        <v>0.25999999999999801</v>
      </c>
      <c r="G65" s="5"/>
      <c r="H65" s="5"/>
      <c r="I65" s="5"/>
      <c r="J65" s="99">
        <f t="shared" si="1"/>
        <v>4.3527058823529083</v>
      </c>
    </row>
    <row r="66" spans="1:13" ht="15.6" thickTop="1" thickBot="1" x14ac:dyDescent="0.35">
      <c r="A66" s="66" t="s">
        <v>34</v>
      </c>
      <c r="B66" s="32"/>
      <c r="C66" s="10"/>
      <c r="D66" s="32">
        <v>46.22</v>
      </c>
      <c r="E66" s="32">
        <v>46.55</v>
      </c>
      <c r="F66" s="5">
        <f t="shared" si="2"/>
        <v>0.32999999999999829</v>
      </c>
      <c r="G66" s="5"/>
      <c r="H66" s="5"/>
      <c r="I66" s="5"/>
      <c r="J66" s="99">
        <f t="shared" si="1"/>
        <v>5.5245882352940896</v>
      </c>
    </row>
    <row r="67" spans="1:13" ht="15.6" thickTop="1" thickBot="1" x14ac:dyDescent="0.35">
      <c r="A67" s="66" t="s">
        <v>110</v>
      </c>
      <c r="B67" s="32"/>
      <c r="C67" s="10"/>
      <c r="D67" s="32">
        <v>14.89</v>
      </c>
      <c r="E67" s="32">
        <v>16.53</v>
      </c>
      <c r="F67" s="5">
        <f t="shared" si="2"/>
        <v>1.6400000000000006</v>
      </c>
      <c r="G67" s="5"/>
      <c r="H67" s="5"/>
      <c r="I67" s="5"/>
      <c r="J67" s="99">
        <f t="shared" si="1"/>
        <v>27.455529411764719</v>
      </c>
      <c r="M67">
        <v>25</v>
      </c>
    </row>
    <row r="68" spans="1:13" ht="15.6" thickTop="1" thickBot="1" x14ac:dyDescent="0.35">
      <c r="A68" s="66" t="s">
        <v>35</v>
      </c>
      <c r="B68" s="32"/>
      <c r="C68" s="10"/>
      <c r="D68" s="32">
        <v>88.76</v>
      </c>
      <c r="E68" s="32">
        <v>89.47</v>
      </c>
      <c r="F68" s="5">
        <f t="shared" si="2"/>
        <v>0.70999999999999375</v>
      </c>
      <c r="G68" s="5"/>
      <c r="H68" s="5"/>
      <c r="I68" s="5"/>
      <c r="J68" s="99">
        <f t="shared" si="1"/>
        <v>11.886235294117544</v>
      </c>
    </row>
    <row r="69" spans="1:13" ht="15.6" thickTop="1" thickBot="1" x14ac:dyDescent="0.35">
      <c r="A69" s="66" t="s">
        <v>111</v>
      </c>
      <c r="B69" s="32"/>
      <c r="C69" s="10"/>
      <c r="D69" s="32">
        <v>6.4</v>
      </c>
      <c r="E69" s="32">
        <v>6.44</v>
      </c>
      <c r="F69" s="5">
        <f t="shared" si="2"/>
        <v>4.0000000000000036E-2</v>
      </c>
      <c r="G69" s="5"/>
      <c r="H69" s="5"/>
      <c r="I69" s="5"/>
      <c r="J69" s="99">
        <f t="shared" si="1"/>
        <v>0.66964705882353004</v>
      </c>
    </row>
    <row r="70" spans="1:13" ht="15.6" thickTop="1" thickBot="1" x14ac:dyDescent="0.35">
      <c r="A70" s="66" t="s">
        <v>36</v>
      </c>
      <c r="B70" s="32"/>
      <c r="C70" s="10"/>
      <c r="D70" s="32">
        <v>102.82</v>
      </c>
      <c r="E70" s="32">
        <v>103.99</v>
      </c>
      <c r="F70" s="5">
        <f t="shared" si="2"/>
        <v>1.1700000000000017</v>
      </c>
      <c r="G70" s="5"/>
      <c r="H70" s="5"/>
      <c r="I70" s="5"/>
      <c r="J70" s="99">
        <f t="shared" si="1"/>
        <v>19.587176470588265</v>
      </c>
    </row>
    <row r="71" spans="1:13" ht="15.6" thickTop="1" thickBot="1" x14ac:dyDescent="0.35">
      <c r="A71" s="66" t="s">
        <v>37</v>
      </c>
      <c r="B71" s="32"/>
      <c r="C71" s="10"/>
      <c r="D71" s="32">
        <v>40.28</v>
      </c>
      <c r="E71" s="32">
        <v>41.58</v>
      </c>
      <c r="F71" s="5">
        <f t="shared" si="2"/>
        <v>1.2999999999999972</v>
      </c>
      <c r="G71" s="5"/>
      <c r="H71" s="5"/>
      <c r="I71" s="5"/>
      <c r="J71" s="99">
        <f t="shared" si="1"/>
        <v>21.763529411764658</v>
      </c>
    </row>
    <row r="72" spans="1:13" ht="15.6" thickTop="1" thickBot="1" x14ac:dyDescent="0.35">
      <c r="A72" s="66" t="s">
        <v>38</v>
      </c>
      <c r="B72" s="32"/>
      <c r="C72" s="10"/>
      <c r="D72" s="32">
        <v>4.42</v>
      </c>
      <c r="E72" s="32">
        <v>4.42</v>
      </c>
      <c r="F72" s="5">
        <f t="shared" si="2"/>
        <v>0</v>
      </c>
      <c r="G72" s="5"/>
      <c r="H72" s="5"/>
      <c r="I72" s="5"/>
      <c r="J72" s="99">
        <f t="shared" si="1"/>
        <v>0</v>
      </c>
    </row>
    <row r="73" spans="1:13" ht="15.6" thickTop="1" thickBot="1" x14ac:dyDescent="0.35">
      <c r="A73" s="66" t="s">
        <v>39</v>
      </c>
      <c r="B73" s="32"/>
      <c r="C73" s="10"/>
      <c r="D73" s="32">
        <v>2.29</v>
      </c>
      <c r="E73" s="32">
        <v>2.68</v>
      </c>
      <c r="F73" s="5">
        <f t="shared" si="2"/>
        <v>0.39000000000000012</v>
      </c>
      <c r="G73" s="5"/>
      <c r="H73" s="5"/>
      <c r="I73" s="5"/>
      <c r="J73" s="99">
        <f t="shared" si="1"/>
        <v>6.5290588235294145</v>
      </c>
    </row>
    <row r="74" spans="1:13" ht="15.6" thickTop="1" thickBot="1" x14ac:dyDescent="0.35">
      <c r="A74" s="66" t="s">
        <v>40</v>
      </c>
      <c r="B74" s="32"/>
      <c r="C74" s="10"/>
      <c r="D74" s="32">
        <v>4.5</v>
      </c>
      <c r="E74" s="32">
        <v>4.5</v>
      </c>
      <c r="F74" s="5">
        <f t="shared" si="2"/>
        <v>0</v>
      </c>
      <c r="G74" s="5"/>
      <c r="H74" s="5"/>
      <c r="I74" s="5"/>
      <c r="J74" s="99">
        <f t="shared" si="1"/>
        <v>0</v>
      </c>
    </row>
    <row r="75" spans="1:13" ht="15.6" thickTop="1" thickBot="1" x14ac:dyDescent="0.35">
      <c r="A75" s="66" t="s">
        <v>112</v>
      </c>
      <c r="B75" s="32"/>
      <c r="C75" s="10"/>
      <c r="D75" s="32">
        <v>7.95</v>
      </c>
      <c r="E75" s="32">
        <v>8.3699999999999992</v>
      </c>
      <c r="F75" s="5">
        <f t="shared" si="2"/>
        <v>0.41999999999999904</v>
      </c>
      <c r="G75" s="5"/>
      <c r="H75" s="5"/>
      <c r="I75" s="5"/>
      <c r="J75" s="99">
        <f t="shared" si="1"/>
        <v>7.0312941176470432</v>
      </c>
    </row>
    <row r="76" spans="1:13" ht="15.6" thickTop="1" thickBot="1" x14ac:dyDescent="0.35">
      <c r="A76" s="66" t="s">
        <v>113</v>
      </c>
      <c r="B76" s="32"/>
      <c r="C76" s="10"/>
      <c r="D76" s="32">
        <v>39.58</v>
      </c>
      <c r="E76" s="32">
        <v>39.89</v>
      </c>
      <c r="F76" s="5">
        <f t="shared" si="2"/>
        <v>0.31000000000000227</v>
      </c>
      <c r="G76" s="5"/>
      <c r="H76" s="5"/>
      <c r="I76" s="5"/>
      <c r="J76" s="99">
        <f t="shared" si="1"/>
        <v>5.189764705882391</v>
      </c>
    </row>
    <row r="77" spans="1:13" ht="15.6" thickTop="1" thickBot="1" x14ac:dyDescent="0.35">
      <c r="A77" s="66" t="s">
        <v>114</v>
      </c>
      <c r="B77" s="32"/>
      <c r="C77" s="10"/>
      <c r="D77" s="32">
        <v>11.22</v>
      </c>
      <c r="E77" s="32">
        <v>11.28</v>
      </c>
      <c r="F77" s="5">
        <f t="shared" si="2"/>
        <v>5.9999999999998721E-2</v>
      </c>
      <c r="G77" s="5"/>
      <c r="H77" s="5"/>
      <c r="I77" s="5"/>
      <c r="J77" s="99">
        <f t="shared" si="1"/>
        <v>1.0044705882352727</v>
      </c>
    </row>
    <row r="78" spans="1:13" ht="15.6" thickTop="1" thickBot="1" x14ac:dyDescent="0.35">
      <c r="A78" s="66" t="s">
        <v>115</v>
      </c>
      <c r="B78" s="32"/>
      <c r="C78" s="10"/>
      <c r="D78" s="32">
        <v>3.63</v>
      </c>
      <c r="E78" s="32">
        <v>3.63</v>
      </c>
      <c r="F78" s="5">
        <f t="shared" si="2"/>
        <v>0</v>
      </c>
      <c r="G78" s="5"/>
      <c r="H78" s="5"/>
      <c r="I78" s="5"/>
      <c r="J78" s="99">
        <f t="shared" si="1"/>
        <v>0</v>
      </c>
    </row>
    <row r="79" spans="1:13" ht="15.6" thickTop="1" thickBot="1" x14ac:dyDescent="0.35">
      <c r="A79" s="66" t="s">
        <v>116</v>
      </c>
      <c r="B79" s="32"/>
      <c r="C79" s="10"/>
      <c r="D79" s="32">
        <v>6.09</v>
      </c>
      <c r="E79" s="32">
        <v>6.09</v>
      </c>
      <c r="F79" s="5">
        <f t="shared" si="2"/>
        <v>0</v>
      </c>
      <c r="G79" s="5"/>
      <c r="H79" s="5"/>
      <c r="I79" s="5"/>
      <c r="J79" s="99">
        <f t="shared" si="1"/>
        <v>0</v>
      </c>
    </row>
    <row r="80" spans="1:13" ht="15.6" thickTop="1" thickBot="1" x14ac:dyDescent="0.35">
      <c r="A80" s="66" t="s">
        <v>41</v>
      </c>
      <c r="B80" s="32"/>
      <c r="C80" s="10"/>
      <c r="D80" s="32">
        <v>22.49</v>
      </c>
      <c r="E80" s="32">
        <v>22.92</v>
      </c>
      <c r="F80" s="5">
        <f t="shared" si="2"/>
        <v>0.43000000000000327</v>
      </c>
      <c r="G80" s="5"/>
      <c r="H80" s="5"/>
      <c r="I80" s="5"/>
      <c r="J80" s="99">
        <f t="shared" si="1"/>
        <v>7.1987058823529964</v>
      </c>
    </row>
    <row r="81" spans="1:11" ht="15.6" thickTop="1" thickBot="1" x14ac:dyDescent="0.35">
      <c r="A81" s="66" t="s">
        <v>42</v>
      </c>
      <c r="B81" s="32"/>
      <c r="C81" s="10"/>
      <c r="D81" s="32">
        <v>10.3</v>
      </c>
      <c r="E81" s="32">
        <v>10.3</v>
      </c>
      <c r="F81" s="5">
        <f t="shared" si="2"/>
        <v>0</v>
      </c>
      <c r="G81" s="5"/>
      <c r="H81" s="5"/>
      <c r="I81" s="5"/>
      <c r="J81" s="99">
        <f t="shared" si="1"/>
        <v>0</v>
      </c>
    </row>
    <row r="82" spans="1:11" ht="15" thickTop="1" x14ac:dyDescent="0.3">
      <c r="A82" s="66" t="s">
        <v>117</v>
      </c>
      <c r="B82" s="32"/>
      <c r="C82" s="10"/>
      <c r="D82" s="32">
        <v>15.72</v>
      </c>
      <c r="E82" s="32">
        <v>15.9</v>
      </c>
      <c r="F82" s="5">
        <f t="shared" si="2"/>
        <v>0.17999999999999972</v>
      </c>
      <c r="G82" s="5"/>
      <c r="H82" s="5"/>
      <c r="I82" s="5"/>
      <c r="J82" s="99">
        <f t="shared" si="1"/>
        <v>3.0134117647058778</v>
      </c>
      <c r="K82" s="56">
        <f>+J14+J15+J16+J17+J18+J19+J20+J21+J22+J23+J24+J25+J26+J27+J28+J29+J30+J31+J32+J33+J34+J35+J36+J37+J38+J39+J40+J41+J42+J43+J44+J45+J46+J47+J48+J49+J50+J51+J52+J53+J54+J55+J56+J57+J58+J59+J60+J61+J62+J63+J64+J65+J66+J67+J68+J69+J70+J71+J72+J73+J74+J75+J76+J77+J78+J79+J80+J81+J82</f>
        <v>779.54329411764718</v>
      </c>
    </row>
    <row r="83" spans="1:11" x14ac:dyDescent="0.3">
      <c r="A83" s="68" t="s">
        <v>43</v>
      </c>
      <c r="B83" s="32"/>
      <c r="C83" s="10"/>
      <c r="D83" s="32">
        <v>589.04999999999995</v>
      </c>
      <c r="E83" s="32">
        <v>596.85</v>
      </c>
      <c r="F83" s="5">
        <f t="shared" si="2"/>
        <v>7.8000000000000682</v>
      </c>
      <c r="G83" s="5"/>
      <c r="H83" s="5"/>
      <c r="I83" s="5"/>
      <c r="J83" s="7">
        <f>+F83*H$5</f>
        <v>32.599596774193834</v>
      </c>
      <c r="K83" t="s">
        <v>295</v>
      </c>
    </row>
    <row r="84" spans="1:11" x14ac:dyDescent="0.3">
      <c r="A84" s="68" t="s">
        <v>44</v>
      </c>
      <c r="B84" s="32"/>
      <c r="C84" s="10"/>
      <c r="D84" s="32">
        <v>535.5</v>
      </c>
      <c r="E84" s="32">
        <v>540.97</v>
      </c>
      <c r="F84" s="5">
        <f t="shared" si="2"/>
        <v>5.4700000000000273</v>
      </c>
      <c r="G84" s="33"/>
      <c r="H84" s="5"/>
      <c r="I84" s="5"/>
      <c r="J84" s="7">
        <f t="shared" ref="J84:J147" si="3">+F84*H$5</f>
        <v>22.861512096774309</v>
      </c>
    </row>
    <row r="85" spans="1:11" x14ac:dyDescent="0.3">
      <c r="A85" s="68" t="s">
        <v>118</v>
      </c>
      <c r="B85" s="32"/>
      <c r="C85" s="10"/>
      <c r="D85" s="32">
        <v>766.17</v>
      </c>
      <c r="E85" s="32">
        <v>775.82</v>
      </c>
      <c r="F85" s="5">
        <f t="shared" si="2"/>
        <v>9.6500000000000909</v>
      </c>
      <c r="G85" s="33"/>
      <c r="H85" s="5"/>
      <c r="I85" s="5"/>
      <c r="J85" s="7">
        <f t="shared" si="3"/>
        <v>40.331552419355219</v>
      </c>
    </row>
    <row r="86" spans="1:11" x14ac:dyDescent="0.3">
      <c r="A86" s="68" t="s">
        <v>119</v>
      </c>
      <c r="B86" s="32"/>
      <c r="C86" s="10"/>
      <c r="D86" s="32">
        <v>296.25</v>
      </c>
      <c r="E86" s="32">
        <v>305.76</v>
      </c>
      <c r="F86" s="5">
        <f t="shared" si="2"/>
        <v>9.5099999999999909</v>
      </c>
      <c r="G86" s="33"/>
      <c r="H86" s="5"/>
      <c r="I86" s="5"/>
      <c r="J86" s="7">
        <f t="shared" si="3"/>
        <v>39.746431451612871</v>
      </c>
    </row>
    <row r="87" spans="1:11" x14ac:dyDescent="0.3">
      <c r="A87" s="68" t="s">
        <v>45</v>
      </c>
      <c r="B87" s="32"/>
      <c r="C87" s="10"/>
      <c r="D87" s="32">
        <v>368.2</v>
      </c>
      <c r="E87" s="32">
        <v>372.15</v>
      </c>
      <c r="F87" s="5">
        <f t="shared" si="2"/>
        <v>3.9499999999999886</v>
      </c>
      <c r="G87" s="33"/>
      <c r="H87" s="5"/>
      <c r="I87" s="5"/>
      <c r="J87" s="7">
        <f t="shared" si="3"/>
        <v>16.508770161290276</v>
      </c>
    </row>
    <row r="88" spans="1:11" x14ac:dyDescent="0.3">
      <c r="A88" s="68" t="s">
        <v>46</v>
      </c>
      <c r="B88" s="32"/>
      <c r="C88" s="10"/>
      <c r="D88" s="32">
        <v>588.44000000000005</v>
      </c>
      <c r="E88" s="32">
        <v>593.70000000000005</v>
      </c>
      <c r="F88" s="5">
        <f t="shared" si="2"/>
        <v>5.2599999999999909</v>
      </c>
      <c r="G88" s="33"/>
      <c r="H88" s="5"/>
      <c r="I88" s="5"/>
      <c r="J88" s="7">
        <f t="shared" si="3"/>
        <v>21.983830645161255</v>
      </c>
    </row>
    <row r="89" spans="1:11" x14ac:dyDescent="0.3">
      <c r="A89" s="68" t="s">
        <v>47</v>
      </c>
      <c r="B89" s="32"/>
      <c r="C89" s="10"/>
      <c r="D89" s="32">
        <v>368.35</v>
      </c>
      <c r="E89" s="32">
        <v>375.39</v>
      </c>
      <c r="F89" s="5">
        <f t="shared" si="2"/>
        <v>7.0399999999999636</v>
      </c>
      <c r="G89" s="33"/>
      <c r="H89" s="5"/>
      <c r="I89" s="5"/>
      <c r="J89" s="7">
        <f t="shared" si="3"/>
        <v>29.423225806451462</v>
      </c>
    </row>
    <row r="90" spans="1:11" x14ac:dyDescent="0.3">
      <c r="A90" s="68" t="s">
        <v>48</v>
      </c>
      <c r="B90" s="32"/>
      <c r="C90" s="10"/>
      <c r="D90" s="32">
        <v>578.16</v>
      </c>
      <c r="E90" s="32">
        <v>585.85</v>
      </c>
      <c r="F90" s="5">
        <f t="shared" si="2"/>
        <v>7.6900000000000546</v>
      </c>
      <c r="G90" s="33"/>
      <c r="H90" s="5"/>
      <c r="I90" s="5"/>
      <c r="J90" s="7">
        <f t="shared" si="3"/>
        <v>32.13985887096797</v>
      </c>
    </row>
    <row r="91" spans="1:11" x14ac:dyDescent="0.3">
      <c r="A91" s="68" t="s">
        <v>49</v>
      </c>
      <c r="B91" s="32"/>
      <c r="C91" s="10"/>
      <c r="D91" s="32">
        <v>793.02</v>
      </c>
      <c r="E91" s="32">
        <v>802.25</v>
      </c>
      <c r="F91" s="5">
        <f t="shared" si="2"/>
        <v>9.2300000000000182</v>
      </c>
      <c r="G91" s="33"/>
      <c r="H91" s="5"/>
      <c r="I91" s="5"/>
      <c r="J91" s="7">
        <f t="shared" si="3"/>
        <v>38.576189516129112</v>
      </c>
    </row>
    <row r="92" spans="1:11" x14ac:dyDescent="0.3">
      <c r="A92" s="68" t="s">
        <v>50</v>
      </c>
      <c r="B92" s="32"/>
      <c r="C92" s="10"/>
      <c r="D92" s="32">
        <v>1018.44</v>
      </c>
      <c r="E92" s="32">
        <v>1021.97</v>
      </c>
      <c r="F92" s="5">
        <f t="shared" si="2"/>
        <v>3.5299999999999727</v>
      </c>
      <c r="G92" s="33"/>
      <c r="H92" s="5"/>
      <c r="I92" s="5"/>
      <c r="J92" s="7">
        <f t="shared" si="3"/>
        <v>14.753407258064403</v>
      </c>
    </row>
    <row r="93" spans="1:11" x14ac:dyDescent="0.3">
      <c r="A93" s="68" t="s">
        <v>51</v>
      </c>
      <c r="B93" s="32"/>
      <c r="C93" s="10"/>
      <c r="D93" s="32">
        <v>423.89</v>
      </c>
      <c r="E93" s="32">
        <v>428.75</v>
      </c>
      <c r="F93" s="5">
        <f t="shared" si="2"/>
        <v>4.8600000000000136</v>
      </c>
      <c r="G93" s="33"/>
      <c r="H93" s="5"/>
      <c r="I93" s="5"/>
      <c r="J93" s="7">
        <f t="shared" si="3"/>
        <v>20.31205645161296</v>
      </c>
    </row>
    <row r="94" spans="1:11" x14ac:dyDescent="0.3">
      <c r="A94" s="68" t="s">
        <v>52</v>
      </c>
      <c r="B94" s="32"/>
      <c r="C94" s="10"/>
      <c r="D94" s="32">
        <v>308.19</v>
      </c>
      <c r="E94" s="32">
        <v>318.77999999999997</v>
      </c>
      <c r="F94" s="5">
        <f t="shared" si="2"/>
        <v>10.589999999999975</v>
      </c>
      <c r="G94" s="33"/>
      <c r="H94" s="5"/>
      <c r="I94" s="5"/>
      <c r="J94" s="7">
        <f t="shared" si="3"/>
        <v>44.260221774193447</v>
      </c>
    </row>
    <row r="95" spans="1:11" x14ac:dyDescent="0.3">
      <c r="A95" s="68" t="s">
        <v>120</v>
      </c>
      <c r="B95" s="32"/>
      <c r="C95" s="10"/>
      <c r="D95" s="32">
        <v>1300.1500000000001</v>
      </c>
      <c r="E95" s="32">
        <v>1317.49</v>
      </c>
      <c r="F95" s="5">
        <f t="shared" si="2"/>
        <v>17.339999999999918</v>
      </c>
      <c r="G95" s="33"/>
      <c r="H95" s="5"/>
      <c r="I95" s="5"/>
      <c r="J95" s="7">
        <f t="shared" si="3"/>
        <v>72.471411290322237</v>
      </c>
    </row>
    <row r="96" spans="1:11" x14ac:dyDescent="0.3">
      <c r="A96" s="68" t="s">
        <v>53</v>
      </c>
      <c r="B96" s="32"/>
      <c r="C96" s="10"/>
      <c r="D96" s="32">
        <v>512.04</v>
      </c>
      <c r="E96" s="32">
        <v>513.4</v>
      </c>
      <c r="F96" s="5">
        <f t="shared" si="2"/>
        <v>1.3600000000000136</v>
      </c>
      <c r="G96" s="33"/>
      <c r="H96" s="5"/>
      <c r="I96" s="5"/>
      <c r="J96" s="7">
        <f t="shared" si="3"/>
        <v>5.6840322580645735</v>
      </c>
    </row>
    <row r="97" spans="1:13" x14ac:dyDescent="0.3">
      <c r="A97" s="68" t="s">
        <v>121</v>
      </c>
      <c r="B97" s="32"/>
      <c r="C97" s="10"/>
      <c r="D97" s="32">
        <v>302.3</v>
      </c>
      <c r="E97" s="32">
        <v>306.06</v>
      </c>
      <c r="F97" s="5">
        <f t="shared" ref="F97:F152" si="4">+E97-D97</f>
        <v>3.7599999999999909</v>
      </c>
      <c r="G97" s="33"/>
      <c r="H97" s="5"/>
      <c r="I97" s="5"/>
      <c r="J97" s="7">
        <f t="shared" si="3"/>
        <v>15.714677419354802</v>
      </c>
    </row>
    <row r="98" spans="1:13" x14ac:dyDescent="0.3">
      <c r="A98" s="68" t="s">
        <v>54</v>
      </c>
      <c r="B98" s="32"/>
      <c r="C98" s="10"/>
      <c r="D98" s="32">
        <v>320.32</v>
      </c>
      <c r="E98" s="32">
        <v>324.45999999999998</v>
      </c>
      <c r="F98" s="5">
        <f t="shared" si="4"/>
        <v>4.1399999999999864</v>
      </c>
      <c r="G98" s="33"/>
      <c r="H98" s="5"/>
      <c r="I98" s="5"/>
      <c r="J98" s="7">
        <f t="shared" si="3"/>
        <v>17.302862903225751</v>
      </c>
    </row>
    <row r="99" spans="1:13" x14ac:dyDescent="0.3">
      <c r="A99" s="68" t="s">
        <v>55</v>
      </c>
      <c r="B99" s="32"/>
      <c r="C99" s="10"/>
      <c r="D99" s="32">
        <v>476.84</v>
      </c>
      <c r="E99" s="32">
        <v>482.91</v>
      </c>
      <c r="F99" s="5">
        <f t="shared" si="4"/>
        <v>6.07000000000005</v>
      </c>
      <c r="G99" s="33"/>
      <c r="H99" s="5"/>
      <c r="I99" s="5"/>
      <c r="J99" s="7">
        <f t="shared" si="3"/>
        <v>25.369173387096986</v>
      </c>
    </row>
    <row r="100" spans="1:13" x14ac:dyDescent="0.3">
      <c r="A100" s="68" t="s">
        <v>122</v>
      </c>
      <c r="B100" s="32"/>
      <c r="C100" s="10"/>
      <c r="D100" s="32">
        <v>1163.8499999999999</v>
      </c>
      <c r="E100" s="32">
        <v>1177.94</v>
      </c>
      <c r="F100" s="5">
        <f t="shared" si="4"/>
        <v>14.090000000000146</v>
      </c>
      <c r="G100" s="33"/>
      <c r="H100" s="5"/>
      <c r="I100" s="5"/>
      <c r="J100" s="7">
        <f t="shared" si="3"/>
        <v>58.888245967742549</v>
      </c>
      <c r="M100">
        <v>67</v>
      </c>
    </row>
    <row r="101" spans="1:13" x14ac:dyDescent="0.3">
      <c r="A101" s="68" t="s">
        <v>56</v>
      </c>
      <c r="B101" s="32"/>
      <c r="C101" s="10"/>
      <c r="D101" s="32">
        <v>466.6</v>
      </c>
      <c r="E101" s="32">
        <v>471.98</v>
      </c>
      <c r="F101" s="5">
        <f t="shared" si="4"/>
        <v>5.3799999999999955</v>
      </c>
      <c r="G101" s="33"/>
      <c r="H101" s="5"/>
      <c r="I101" s="5"/>
      <c r="J101" s="7">
        <f t="shared" si="3"/>
        <v>22.485362903225788</v>
      </c>
    </row>
    <row r="102" spans="1:13" x14ac:dyDescent="0.3">
      <c r="A102" s="66" t="s">
        <v>57</v>
      </c>
      <c r="B102" s="32"/>
      <c r="C102" s="10"/>
      <c r="D102" s="32">
        <v>649.28</v>
      </c>
      <c r="E102" s="32">
        <v>655.99</v>
      </c>
      <c r="F102" s="5">
        <f t="shared" si="4"/>
        <v>6.7100000000000364</v>
      </c>
      <c r="G102" s="33"/>
      <c r="H102" s="5"/>
      <c r="I102" s="5"/>
      <c r="J102" s="7">
        <f t="shared" si="3"/>
        <v>28.044012096774345</v>
      </c>
    </row>
    <row r="103" spans="1:13" x14ac:dyDescent="0.3">
      <c r="A103" s="66" t="s">
        <v>58</v>
      </c>
      <c r="B103" s="32"/>
      <c r="C103" s="10"/>
      <c r="D103" s="32">
        <v>8.4</v>
      </c>
      <c r="E103" s="32">
        <v>8.4</v>
      </c>
      <c r="F103" s="5">
        <f t="shared" si="4"/>
        <v>0</v>
      </c>
      <c r="G103" s="33"/>
      <c r="H103" s="5"/>
      <c r="I103" s="5"/>
      <c r="J103" s="7">
        <f t="shared" si="3"/>
        <v>0</v>
      </c>
    </row>
    <row r="104" spans="1:13" x14ac:dyDescent="0.3">
      <c r="A104" s="68" t="s">
        <v>59</v>
      </c>
      <c r="B104" s="32"/>
      <c r="C104" s="10"/>
      <c r="D104" s="32">
        <v>1800.64</v>
      </c>
      <c r="E104" s="32">
        <v>1821.97</v>
      </c>
      <c r="F104" s="5">
        <f t="shared" si="4"/>
        <v>21.329999999999927</v>
      </c>
      <c r="G104" s="33"/>
      <c r="H104" s="5"/>
      <c r="I104" s="5"/>
      <c r="J104" s="7">
        <f t="shared" si="3"/>
        <v>89.147358870967437</v>
      </c>
    </row>
    <row r="105" spans="1:13" x14ac:dyDescent="0.3">
      <c r="A105" s="68" t="s">
        <v>60</v>
      </c>
      <c r="B105" s="32"/>
      <c r="C105" s="10"/>
      <c r="D105" s="32">
        <v>410.67</v>
      </c>
      <c r="E105" s="32">
        <v>412.41</v>
      </c>
      <c r="F105" s="5">
        <f t="shared" si="4"/>
        <v>1.7400000000000091</v>
      </c>
      <c r="G105" s="33"/>
      <c r="H105" s="5"/>
      <c r="I105" s="5"/>
      <c r="J105" s="7">
        <f t="shared" si="3"/>
        <v>7.2722177419355223</v>
      </c>
    </row>
    <row r="106" spans="1:13" x14ac:dyDescent="0.3">
      <c r="A106" s="68" t="s">
        <v>61</v>
      </c>
      <c r="B106" s="32"/>
      <c r="C106" s="10"/>
      <c r="D106" s="32">
        <v>473.07</v>
      </c>
      <c r="E106" s="32">
        <v>476.68</v>
      </c>
      <c r="F106" s="5">
        <f t="shared" si="4"/>
        <v>3.6100000000000136</v>
      </c>
      <c r="G106" s="33"/>
      <c r="H106" s="5"/>
      <c r="I106" s="5"/>
      <c r="J106" s="7">
        <f t="shared" si="3"/>
        <v>15.087762096774251</v>
      </c>
    </row>
    <row r="107" spans="1:13" x14ac:dyDescent="0.3">
      <c r="A107" s="68" t="s">
        <v>62</v>
      </c>
      <c r="B107" s="32"/>
      <c r="C107" s="10"/>
      <c r="D107" s="32">
        <v>1384.12</v>
      </c>
      <c r="E107" s="32">
        <v>1404.69</v>
      </c>
      <c r="F107" s="5">
        <f t="shared" si="4"/>
        <v>20.570000000000164</v>
      </c>
      <c r="G107" s="33"/>
      <c r="H107" s="5"/>
      <c r="I107" s="5"/>
      <c r="J107" s="7">
        <f t="shared" si="3"/>
        <v>85.970987903226501</v>
      </c>
    </row>
    <row r="108" spans="1:13" x14ac:dyDescent="0.3">
      <c r="A108" s="68" t="s">
        <v>63</v>
      </c>
      <c r="B108" s="32"/>
      <c r="C108" s="10"/>
      <c r="D108" s="32">
        <v>617.88</v>
      </c>
      <c r="E108" s="32">
        <v>625.70000000000005</v>
      </c>
      <c r="F108" s="5">
        <f t="shared" si="4"/>
        <v>7.82000000000005</v>
      </c>
      <c r="G108" s="33"/>
      <c r="H108" s="5"/>
      <c r="I108" s="5"/>
      <c r="J108" s="7">
        <f t="shared" si="3"/>
        <v>32.683185483871178</v>
      </c>
    </row>
    <row r="109" spans="1:13" x14ac:dyDescent="0.3">
      <c r="A109" s="68" t="s">
        <v>123</v>
      </c>
      <c r="B109" s="32"/>
      <c r="C109" s="10"/>
      <c r="D109" s="32">
        <v>587.22</v>
      </c>
      <c r="E109" s="32">
        <v>594.12</v>
      </c>
      <c r="F109" s="5">
        <f t="shared" si="4"/>
        <v>6.8999999999999773</v>
      </c>
      <c r="G109" s="33"/>
      <c r="H109" s="5"/>
      <c r="I109" s="5"/>
      <c r="J109" s="7">
        <f t="shared" si="3"/>
        <v>28.838104838709583</v>
      </c>
      <c r="K109">
        <v>29</v>
      </c>
    </row>
    <row r="110" spans="1:13" x14ac:dyDescent="0.3">
      <c r="A110" s="68" t="s">
        <v>64</v>
      </c>
      <c r="B110" s="32"/>
      <c r="C110" s="10"/>
      <c r="D110" s="32">
        <v>402.62</v>
      </c>
      <c r="E110" s="32">
        <v>408.06</v>
      </c>
      <c r="F110" s="5">
        <f t="shared" si="4"/>
        <v>5.4399999999999977</v>
      </c>
      <c r="G110" s="33"/>
      <c r="H110" s="5"/>
      <c r="I110" s="5"/>
      <c r="J110" s="7">
        <f t="shared" si="3"/>
        <v>22.736129032258056</v>
      </c>
    </row>
    <row r="111" spans="1:13" x14ac:dyDescent="0.3">
      <c r="A111" s="68" t="s">
        <v>65</v>
      </c>
      <c r="B111" s="32"/>
      <c r="C111" s="10"/>
      <c r="D111" s="32">
        <v>878.25</v>
      </c>
      <c r="E111" s="32">
        <v>898.84</v>
      </c>
      <c r="F111" s="5">
        <f t="shared" si="4"/>
        <v>20.590000000000032</v>
      </c>
      <c r="G111" s="33"/>
      <c r="H111" s="5"/>
      <c r="I111" s="5"/>
      <c r="J111" s="7">
        <f t="shared" si="3"/>
        <v>86.054576612903361</v>
      </c>
      <c r="M111">
        <v>91</v>
      </c>
    </row>
    <row r="112" spans="1:13" x14ac:dyDescent="0.3">
      <c r="A112" s="68" t="s">
        <v>66</v>
      </c>
      <c r="B112" s="32"/>
      <c r="C112" s="10"/>
      <c r="D112" s="32">
        <v>464.47</v>
      </c>
      <c r="E112" s="32">
        <v>471.87</v>
      </c>
      <c r="F112" s="5">
        <f t="shared" si="4"/>
        <v>7.3999999999999773</v>
      </c>
      <c r="G112" s="33"/>
      <c r="H112" s="5"/>
      <c r="I112" s="5"/>
      <c r="J112" s="7">
        <f t="shared" si="3"/>
        <v>30.927822580645067</v>
      </c>
    </row>
    <row r="113" spans="1:10" x14ac:dyDescent="0.3">
      <c r="A113" s="68" t="s">
        <v>124</v>
      </c>
      <c r="B113" s="32"/>
      <c r="C113" s="10"/>
      <c r="D113" s="32">
        <v>165.45</v>
      </c>
      <c r="E113" s="32">
        <v>167.14</v>
      </c>
      <c r="F113" s="5">
        <f t="shared" si="4"/>
        <v>1.6899999999999977</v>
      </c>
      <c r="G113" s="33"/>
      <c r="H113" s="5"/>
      <c r="I113" s="5"/>
      <c r="J113" s="7">
        <f t="shared" si="3"/>
        <v>7.0632459677419268</v>
      </c>
    </row>
    <row r="114" spans="1:10" x14ac:dyDescent="0.3">
      <c r="A114" s="68" t="s">
        <v>67</v>
      </c>
      <c r="B114" s="32"/>
      <c r="C114" s="10"/>
      <c r="D114" s="32">
        <v>381.47</v>
      </c>
      <c r="E114" s="32">
        <v>381.47</v>
      </c>
      <c r="F114" s="5">
        <f t="shared" si="4"/>
        <v>0</v>
      </c>
      <c r="G114" s="33"/>
      <c r="H114" s="5"/>
      <c r="I114" s="5"/>
      <c r="J114" s="7">
        <f t="shared" si="3"/>
        <v>0</v>
      </c>
    </row>
    <row r="115" spans="1:10" x14ac:dyDescent="0.3">
      <c r="A115" s="51" t="s">
        <v>68</v>
      </c>
      <c r="B115" s="32"/>
      <c r="C115" s="51"/>
      <c r="D115" s="9">
        <v>665.16</v>
      </c>
      <c r="E115" s="9">
        <v>672.21</v>
      </c>
      <c r="F115" s="5">
        <f t="shared" si="4"/>
        <v>7.0500000000000682</v>
      </c>
      <c r="G115" s="33"/>
      <c r="H115" s="5"/>
      <c r="I115" s="5"/>
      <c r="J115" s="7">
        <f t="shared" si="3"/>
        <v>29.46502016129061</v>
      </c>
    </row>
    <row r="116" spans="1:10" x14ac:dyDescent="0.3">
      <c r="A116" s="68" t="s">
        <v>125</v>
      </c>
      <c r="B116" s="32"/>
      <c r="C116" s="10"/>
      <c r="D116" s="32">
        <v>739.31</v>
      </c>
      <c r="E116" s="32">
        <v>743.26</v>
      </c>
      <c r="F116" s="5">
        <f t="shared" si="4"/>
        <v>3.9500000000000455</v>
      </c>
      <c r="G116" s="33"/>
      <c r="H116" s="5"/>
      <c r="I116" s="5"/>
      <c r="J116" s="7">
        <f t="shared" si="3"/>
        <v>16.508770161290514</v>
      </c>
    </row>
    <row r="117" spans="1:10" x14ac:dyDescent="0.3">
      <c r="A117" s="68" t="s">
        <v>126</v>
      </c>
      <c r="B117" s="9"/>
      <c r="C117" s="10"/>
      <c r="D117" s="32">
        <v>510.01</v>
      </c>
      <c r="E117" s="32">
        <v>528.26</v>
      </c>
      <c r="F117" s="5">
        <f t="shared" si="4"/>
        <v>18.25</v>
      </c>
      <c r="G117" s="33"/>
      <c r="H117" s="5"/>
      <c r="I117" s="5"/>
      <c r="J117" s="7">
        <f t="shared" si="3"/>
        <v>76.274697580645167</v>
      </c>
    </row>
    <row r="118" spans="1:10" x14ac:dyDescent="0.3">
      <c r="A118" s="68" t="s">
        <v>69</v>
      </c>
      <c r="B118" s="32"/>
      <c r="C118" s="10"/>
      <c r="D118" s="32">
        <v>275.24</v>
      </c>
      <c r="E118" s="32">
        <v>278.49</v>
      </c>
      <c r="F118" s="5">
        <f t="shared" si="4"/>
        <v>3.25</v>
      </c>
      <c r="G118" s="33"/>
      <c r="H118" s="5"/>
      <c r="I118" s="5"/>
      <c r="J118" s="7">
        <f t="shared" si="3"/>
        <v>13.583165322580646</v>
      </c>
    </row>
    <row r="119" spans="1:10" x14ac:dyDescent="0.3">
      <c r="A119" s="68" t="s">
        <v>127</v>
      </c>
      <c r="B119" s="32"/>
      <c r="C119" s="10"/>
      <c r="D119" s="32">
        <v>663.12</v>
      </c>
      <c r="E119" s="32">
        <v>667.64</v>
      </c>
      <c r="F119" s="5">
        <f t="shared" si="4"/>
        <v>4.5199999999999818</v>
      </c>
      <c r="G119" s="33"/>
      <c r="H119" s="5"/>
      <c r="I119" s="5"/>
      <c r="J119" s="7">
        <f t="shared" si="3"/>
        <v>18.891048387096699</v>
      </c>
    </row>
    <row r="120" spans="1:10" x14ac:dyDescent="0.3">
      <c r="A120" s="68" t="s">
        <v>128</v>
      </c>
      <c r="B120" s="32"/>
      <c r="C120" s="10"/>
      <c r="D120" s="32">
        <v>703.73</v>
      </c>
      <c r="E120" s="32">
        <v>709.37</v>
      </c>
      <c r="F120" s="5">
        <f t="shared" si="4"/>
        <v>5.6399999999999864</v>
      </c>
      <c r="G120" s="33"/>
      <c r="H120" s="5"/>
      <c r="I120" s="5"/>
      <c r="J120" s="7">
        <f t="shared" si="3"/>
        <v>23.572016129032203</v>
      </c>
    </row>
    <row r="121" spans="1:10" x14ac:dyDescent="0.3">
      <c r="A121" s="68" t="s">
        <v>129</v>
      </c>
      <c r="B121" s="32"/>
      <c r="C121" s="10"/>
      <c r="D121" s="32">
        <v>425.45</v>
      </c>
      <c r="E121" s="32">
        <v>429.99</v>
      </c>
      <c r="F121" s="5">
        <f t="shared" si="4"/>
        <v>4.5400000000000205</v>
      </c>
      <c r="G121" s="33"/>
      <c r="H121" s="5"/>
      <c r="I121" s="5"/>
      <c r="J121" s="7">
        <f t="shared" si="3"/>
        <v>18.974637096774281</v>
      </c>
    </row>
    <row r="122" spans="1:10" x14ac:dyDescent="0.3">
      <c r="A122" s="68" t="s">
        <v>70</v>
      </c>
      <c r="B122" s="32"/>
      <c r="C122" s="10"/>
      <c r="D122" s="32">
        <v>190.04</v>
      </c>
      <c r="E122" s="32">
        <v>190.04</v>
      </c>
      <c r="F122" s="5">
        <f t="shared" si="4"/>
        <v>0</v>
      </c>
      <c r="G122" s="33"/>
      <c r="H122" s="5"/>
      <c r="I122" s="5"/>
      <c r="J122" s="7">
        <f t="shared" si="3"/>
        <v>0</v>
      </c>
    </row>
    <row r="123" spans="1:10" x14ac:dyDescent="0.3">
      <c r="A123" s="68" t="s">
        <v>71</v>
      </c>
      <c r="B123" s="32"/>
      <c r="C123" s="10"/>
      <c r="D123" s="32">
        <v>433.19</v>
      </c>
      <c r="E123" s="32">
        <v>433.83</v>
      </c>
      <c r="F123" s="5">
        <f t="shared" si="4"/>
        <v>0.63999999999998636</v>
      </c>
      <c r="G123" s="33"/>
      <c r="H123" s="5"/>
      <c r="I123" s="5"/>
      <c r="J123" s="7">
        <f t="shared" si="3"/>
        <v>2.6748387096773625</v>
      </c>
    </row>
    <row r="124" spans="1:10" x14ac:dyDescent="0.3">
      <c r="A124" s="68" t="s">
        <v>130</v>
      </c>
      <c r="B124" s="32"/>
      <c r="C124" s="10"/>
      <c r="D124" s="32">
        <v>294.83</v>
      </c>
      <c r="E124" s="32">
        <v>298.58999999999997</v>
      </c>
      <c r="F124" s="5">
        <f t="shared" si="4"/>
        <v>3.7599999999999909</v>
      </c>
      <c r="G124" s="33"/>
      <c r="H124" s="5"/>
      <c r="I124" s="5"/>
      <c r="J124" s="7">
        <f t="shared" si="3"/>
        <v>15.714677419354802</v>
      </c>
    </row>
    <row r="125" spans="1:10" x14ac:dyDescent="0.3">
      <c r="A125" s="68" t="s">
        <v>131</v>
      </c>
      <c r="B125" s="32"/>
      <c r="C125" s="10"/>
      <c r="D125" s="32">
        <v>219.61</v>
      </c>
      <c r="E125" s="32">
        <v>222.3</v>
      </c>
      <c r="F125" s="5">
        <f t="shared" si="4"/>
        <v>2.6899999999999977</v>
      </c>
      <c r="G125" s="33"/>
      <c r="H125" s="5"/>
      <c r="I125" s="5"/>
      <c r="J125" s="7">
        <f t="shared" si="3"/>
        <v>11.242681451612894</v>
      </c>
    </row>
    <row r="126" spans="1:10" x14ac:dyDescent="0.3">
      <c r="A126" s="68" t="s">
        <v>72</v>
      </c>
      <c r="B126" s="32"/>
      <c r="C126" s="10"/>
      <c r="D126" s="32">
        <v>288.22000000000003</v>
      </c>
      <c r="E126" s="32">
        <v>294.22000000000003</v>
      </c>
      <c r="F126" s="5">
        <f t="shared" si="4"/>
        <v>6</v>
      </c>
      <c r="G126" s="33"/>
      <c r="H126" s="5"/>
      <c r="I126" s="5"/>
      <c r="J126" s="7">
        <f t="shared" si="3"/>
        <v>25.076612903225808</v>
      </c>
    </row>
    <row r="127" spans="1:10" x14ac:dyDescent="0.3">
      <c r="A127" s="68" t="s">
        <v>73</v>
      </c>
      <c r="B127" s="32"/>
      <c r="C127" s="10"/>
      <c r="D127" s="32">
        <v>949.26</v>
      </c>
      <c r="E127" s="32">
        <v>958.2</v>
      </c>
      <c r="F127" s="5">
        <f t="shared" si="4"/>
        <v>8.9400000000000546</v>
      </c>
      <c r="G127" s="33"/>
      <c r="H127" s="5"/>
      <c r="I127" s="5"/>
      <c r="J127" s="7">
        <f t="shared" si="3"/>
        <v>37.364153225806682</v>
      </c>
    </row>
    <row r="128" spans="1:10" x14ac:dyDescent="0.3">
      <c r="A128" s="68" t="s">
        <v>74</v>
      </c>
      <c r="B128" s="32"/>
      <c r="C128" s="10"/>
      <c r="D128" s="32">
        <v>562.47</v>
      </c>
      <c r="E128" s="32">
        <v>569.53</v>
      </c>
      <c r="F128" s="5">
        <f t="shared" si="4"/>
        <v>7.0599999999999454</v>
      </c>
      <c r="G128" s="33"/>
      <c r="H128" s="5"/>
      <c r="I128" s="5"/>
      <c r="J128" s="7">
        <f t="shared" si="3"/>
        <v>29.506814516128806</v>
      </c>
    </row>
    <row r="129" spans="1:10" x14ac:dyDescent="0.3">
      <c r="A129" s="68" t="s">
        <v>132</v>
      </c>
      <c r="B129" s="32"/>
      <c r="C129" s="10"/>
      <c r="D129" s="32">
        <v>212.6</v>
      </c>
      <c r="E129" s="32">
        <v>212.79</v>
      </c>
      <c r="F129" s="5">
        <f t="shared" si="4"/>
        <v>0.18999999999999773</v>
      </c>
      <c r="G129" s="33"/>
      <c r="H129" s="5"/>
      <c r="I129" s="5"/>
      <c r="J129" s="7">
        <f t="shared" si="3"/>
        <v>0.79409274193547441</v>
      </c>
    </row>
    <row r="130" spans="1:10" x14ac:dyDescent="0.3">
      <c r="A130" s="68" t="s">
        <v>133</v>
      </c>
      <c r="B130" s="32"/>
      <c r="C130" s="10"/>
      <c r="D130" s="32">
        <v>269.12</v>
      </c>
      <c r="E130" s="32">
        <v>272.39</v>
      </c>
      <c r="F130" s="5">
        <f t="shared" si="4"/>
        <v>3.2699999999999818</v>
      </c>
      <c r="G130" s="33"/>
      <c r="H130" s="5"/>
      <c r="I130" s="5"/>
      <c r="J130" s="7">
        <f t="shared" si="3"/>
        <v>13.666754032257989</v>
      </c>
    </row>
    <row r="131" spans="1:10" x14ac:dyDescent="0.3">
      <c r="A131" s="68" t="s">
        <v>75</v>
      </c>
      <c r="B131" s="32"/>
      <c r="C131" s="10"/>
      <c r="D131" s="32">
        <v>410.17</v>
      </c>
      <c r="E131" s="32">
        <v>414.31</v>
      </c>
      <c r="F131" s="5">
        <f t="shared" si="4"/>
        <v>4.1399999999999864</v>
      </c>
      <c r="G131" s="33"/>
      <c r="H131" s="5"/>
      <c r="I131" s="5"/>
      <c r="J131" s="7">
        <f t="shared" si="3"/>
        <v>17.302862903225751</v>
      </c>
    </row>
    <row r="132" spans="1:10" x14ac:dyDescent="0.3">
      <c r="A132" s="68" t="s">
        <v>134</v>
      </c>
      <c r="B132" s="32"/>
      <c r="C132" s="10"/>
      <c r="D132" s="32">
        <v>534.69000000000005</v>
      </c>
      <c r="E132" s="32">
        <v>550.95000000000005</v>
      </c>
      <c r="F132" s="5">
        <f t="shared" si="4"/>
        <v>16.259999999999991</v>
      </c>
      <c r="G132" s="33"/>
      <c r="H132" s="5"/>
      <c r="I132" s="5"/>
      <c r="J132" s="7">
        <f t="shared" si="3"/>
        <v>67.957620967741903</v>
      </c>
    </row>
    <row r="133" spans="1:10" x14ac:dyDescent="0.3">
      <c r="A133" s="68" t="s">
        <v>135</v>
      </c>
      <c r="B133" s="32"/>
      <c r="C133" s="10"/>
      <c r="D133" s="32">
        <v>363.57</v>
      </c>
      <c r="E133" s="32">
        <v>366.49</v>
      </c>
      <c r="F133" s="5">
        <f t="shared" si="4"/>
        <v>2.9200000000000159</v>
      </c>
      <c r="G133" s="33"/>
      <c r="H133" s="5"/>
      <c r="I133" s="5"/>
      <c r="J133" s="7">
        <f t="shared" si="3"/>
        <v>12.203951612903293</v>
      </c>
    </row>
    <row r="134" spans="1:10" x14ac:dyDescent="0.3">
      <c r="A134" s="68" t="s">
        <v>76</v>
      </c>
      <c r="B134" s="32"/>
      <c r="C134" s="10"/>
      <c r="D134" s="32">
        <v>147.11000000000001</v>
      </c>
      <c r="E134" s="32">
        <v>147.9</v>
      </c>
      <c r="F134" s="5">
        <f t="shared" si="4"/>
        <v>0.78999999999999204</v>
      </c>
      <c r="G134" s="33"/>
      <c r="H134" s="5"/>
      <c r="I134" s="5"/>
      <c r="J134" s="7">
        <f t="shared" si="3"/>
        <v>3.3017540322580317</v>
      </c>
    </row>
    <row r="135" spans="1:10" x14ac:dyDescent="0.3">
      <c r="A135" s="68" t="s">
        <v>136</v>
      </c>
      <c r="B135" s="32"/>
      <c r="C135" s="10"/>
      <c r="D135" s="32">
        <v>831.21</v>
      </c>
      <c r="E135" s="32">
        <v>841.48</v>
      </c>
      <c r="F135" s="5">
        <f t="shared" si="4"/>
        <v>10.269999999999982</v>
      </c>
      <c r="G135" s="33"/>
      <c r="H135" s="5"/>
      <c r="I135" s="5"/>
      <c r="J135" s="7">
        <f t="shared" si="3"/>
        <v>42.922802419354767</v>
      </c>
    </row>
    <row r="136" spans="1:10" x14ac:dyDescent="0.3">
      <c r="A136" s="68" t="s">
        <v>137</v>
      </c>
      <c r="B136" s="32"/>
      <c r="C136" s="10"/>
      <c r="D136" s="32">
        <v>245.48</v>
      </c>
      <c r="E136" s="32">
        <v>245.86</v>
      </c>
      <c r="F136" s="5">
        <f t="shared" si="4"/>
        <v>0.38000000000002387</v>
      </c>
      <c r="G136" s="33"/>
      <c r="H136" s="5"/>
      <c r="I136" s="5"/>
      <c r="J136" s="7">
        <f t="shared" si="3"/>
        <v>1.5881854838710676</v>
      </c>
    </row>
    <row r="137" spans="1:10" x14ac:dyDescent="0.3">
      <c r="A137" s="68" t="s">
        <v>77</v>
      </c>
      <c r="B137" s="32"/>
      <c r="C137" s="10"/>
      <c r="D137" s="32">
        <v>441.45</v>
      </c>
      <c r="E137" s="32">
        <v>441.45</v>
      </c>
      <c r="F137" s="5">
        <f t="shared" si="4"/>
        <v>0</v>
      </c>
      <c r="G137" s="33"/>
      <c r="H137" s="5"/>
      <c r="I137" s="5"/>
      <c r="J137" s="7">
        <f t="shared" si="3"/>
        <v>0</v>
      </c>
    </row>
    <row r="138" spans="1:10" x14ac:dyDescent="0.3">
      <c r="A138" s="68" t="s">
        <v>138</v>
      </c>
      <c r="B138" s="32"/>
      <c r="C138" s="10"/>
      <c r="D138" s="32">
        <v>659.57</v>
      </c>
      <c r="E138" s="32">
        <v>666.5</v>
      </c>
      <c r="F138" s="5">
        <f t="shared" si="4"/>
        <v>6.92999999999995</v>
      </c>
      <c r="G138" s="33"/>
      <c r="H138" s="5"/>
      <c r="I138" s="5"/>
      <c r="J138" s="7">
        <f t="shared" si="3"/>
        <v>28.963487903225598</v>
      </c>
    </row>
    <row r="139" spans="1:10" x14ac:dyDescent="0.3">
      <c r="A139" s="68" t="s">
        <v>78</v>
      </c>
      <c r="B139" s="32"/>
      <c r="C139" s="10"/>
      <c r="D139" s="32">
        <v>895.33</v>
      </c>
      <c r="E139" s="32">
        <v>902.65</v>
      </c>
      <c r="F139" s="5">
        <f t="shared" si="4"/>
        <v>7.3199999999999363</v>
      </c>
      <c r="G139" s="33"/>
      <c r="H139" s="5"/>
      <c r="I139" s="5"/>
      <c r="J139" s="7">
        <f t="shared" si="3"/>
        <v>30.593467741935221</v>
      </c>
    </row>
    <row r="140" spans="1:10" x14ac:dyDescent="0.3">
      <c r="A140" s="68" t="s">
        <v>79</v>
      </c>
      <c r="B140" s="32"/>
      <c r="C140" s="10"/>
      <c r="D140" s="32">
        <v>351.23</v>
      </c>
      <c r="E140" s="32">
        <v>354.94</v>
      </c>
      <c r="F140" s="5">
        <f t="shared" si="4"/>
        <v>3.7099999999999795</v>
      </c>
      <c r="G140" s="33"/>
      <c r="H140" s="5"/>
      <c r="I140" s="5"/>
      <c r="J140" s="7">
        <f t="shared" si="3"/>
        <v>15.505705645161205</v>
      </c>
    </row>
    <row r="141" spans="1:10" x14ac:dyDescent="0.3">
      <c r="A141" s="68" t="s">
        <v>80</v>
      </c>
      <c r="B141" s="32"/>
      <c r="C141" s="10"/>
      <c r="D141" s="32">
        <v>400.75</v>
      </c>
      <c r="E141" s="32">
        <v>402.82</v>
      </c>
      <c r="F141" s="5">
        <f t="shared" si="4"/>
        <v>2.0699999999999932</v>
      </c>
      <c r="G141" s="33"/>
      <c r="H141" s="5"/>
      <c r="I141" s="5"/>
      <c r="J141" s="7">
        <f t="shared" si="3"/>
        <v>8.6514314516128756</v>
      </c>
    </row>
    <row r="142" spans="1:10" x14ac:dyDescent="0.3">
      <c r="A142" s="68" t="s">
        <v>81</v>
      </c>
      <c r="B142" s="32"/>
      <c r="C142" s="10"/>
      <c r="D142" s="32">
        <v>231.71</v>
      </c>
      <c r="E142" s="32">
        <v>231.71</v>
      </c>
      <c r="F142" s="5">
        <f t="shared" si="4"/>
        <v>0</v>
      </c>
      <c r="G142" s="33"/>
      <c r="H142" s="5"/>
      <c r="I142" s="5"/>
      <c r="J142" s="7">
        <f t="shared" si="3"/>
        <v>0</v>
      </c>
    </row>
    <row r="143" spans="1:10" x14ac:dyDescent="0.3">
      <c r="A143" s="68" t="s">
        <v>139</v>
      </c>
      <c r="B143" s="32"/>
      <c r="C143" s="10"/>
      <c r="D143" s="32">
        <v>542.5</v>
      </c>
      <c r="E143" s="32">
        <v>542.63</v>
      </c>
      <c r="F143" s="5">
        <f t="shared" si="4"/>
        <v>0.12999999999999545</v>
      </c>
      <c r="G143" s="33"/>
      <c r="H143" s="5"/>
      <c r="I143" s="5"/>
      <c r="J143" s="7">
        <f t="shared" si="3"/>
        <v>0.54332661290320683</v>
      </c>
    </row>
    <row r="144" spans="1:10" x14ac:dyDescent="0.3">
      <c r="A144" s="68" t="s">
        <v>82</v>
      </c>
      <c r="B144" s="32"/>
      <c r="C144" s="10"/>
      <c r="D144" s="32">
        <v>419.1</v>
      </c>
      <c r="E144" s="32">
        <v>424.5</v>
      </c>
      <c r="F144" s="5">
        <f t="shared" si="4"/>
        <v>5.3999999999999773</v>
      </c>
      <c r="G144" s="33"/>
      <c r="H144" s="5"/>
      <c r="I144" s="5"/>
      <c r="J144" s="7">
        <f t="shared" si="3"/>
        <v>22.568951612903131</v>
      </c>
    </row>
    <row r="145" spans="1:13" x14ac:dyDescent="0.3">
      <c r="A145" s="68" t="s">
        <v>140</v>
      </c>
      <c r="B145" s="32"/>
      <c r="C145" s="10"/>
      <c r="D145" s="32">
        <v>226.24</v>
      </c>
      <c r="E145" s="32">
        <v>226.24</v>
      </c>
      <c r="F145" s="5">
        <f t="shared" si="4"/>
        <v>0</v>
      </c>
      <c r="G145" s="33"/>
      <c r="H145" s="5"/>
      <c r="I145" s="5"/>
      <c r="J145" s="7">
        <f t="shared" si="3"/>
        <v>0</v>
      </c>
    </row>
    <row r="146" spans="1:13" x14ac:dyDescent="0.3">
      <c r="A146" s="68" t="s">
        <v>141</v>
      </c>
      <c r="B146" s="32"/>
      <c r="C146" s="10"/>
      <c r="D146" s="32">
        <v>252.63</v>
      </c>
      <c r="E146" s="32">
        <v>255.35</v>
      </c>
      <c r="F146" s="5">
        <f t="shared" si="4"/>
        <v>2.7199999999999989</v>
      </c>
      <c r="G146" s="33"/>
      <c r="H146" s="5"/>
      <c r="I146" s="5"/>
      <c r="J146" s="7">
        <f t="shared" si="3"/>
        <v>11.368064516129028</v>
      </c>
    </row>
    <row r="147" spans="1:13" x14ac:dyDescent="0.3">
      <c r="A147" s="68" t="s">
        <v>142</v>
      </c>
      <c r="B147" s="32"/>
      <c r="C147" s="10"/>
      <c r="D147" s="32">
        <v>904.14</v>
      </c>
      <c r="E147" s="32">
        <v>909.41</v>
      </c>
      <c r="F147" s="5">
        <f t="shared" si="4"/>
        <v>5.2699999999999818</v>
      </c>
      <c r="G147" s="33"/>
      <c r="H147" s="5"/>
      <c r="I147" s="5"/>
      <c r="J147" s="7">
        <f t="shared" si="3"/>
        <v>22.025624999999927</v>
      </c>
    </row>
    <row r="148" spans="1:13" x14ac:dyDescent="0.3">
      <c r="A148" s="68" t="s">
        <v>143</v>
      </c>
      <c r="B148" s="32"/>
      <c r="C148" s="10"/>
      <c r="D148" s="32">
        <v>412.37</v>
      </c>
      <c r="E148" s="32">
        <v>414.95</v>
      </c>
      <c r="F148" s="5">
        <f t="shared" si="4"/>
        <v>2.5799999999999841</v>
      </c>
      <c r="G148" s="33"/>
      <c r="H148" s="5"/>
      <c r="I148" s="5"/>
      <c r="J148" s="7">
        <f t="shared" ref="J148:J152" si="5">+F148*H$5</f>
        <v>10.782943548387031</v>
      </c>
    </row>
    <row r="149" spans="1:13" x14ac:dyDescent="0.3">
      <c r="A149" s="68" t="s">
        <v>83</v>
      </c>
      <c r="B149" s="32"/>
      <c r="C149" s="10"/>
      <c r="D149" s="32">
        <v>351.72</v>
      </c>
      <c r="E149" s="32">
        <v>352.71</v>
      </c>
      <c r="F149" s="5">
        <f t="shared" si="4"/>
        <v>0.98999999999995225</v>
      </c>
      <c r="G149" s="33"/>
      <c r="H149" s="5"/>
      <c r="I149" s="5"/>
      <c r="J149" s="7">
        <f t="shared" si="5"/>
        <v>4.1376411290320592</v>
      </c>
    </row>
    <row r="150" spans="1:13" x14ac:dyDescent="0.3">
      <c r="A150" s="68" t="s">
        <v>144</v>
      </c>
      <c r="B150" s="32"/>
      <c r="C150" s="10"/>
      <c r="D150" s="32">
        <v>2081.9</v>
      </c>
      <c r="E150" s="32">
        <v>2105.87</v>
      </c>
      <c r="F150" s="5">
        <f t="shared" si="4"/>
        <v>23.9699999999998</v>
      </c>
      <c r="G150" s="33"/>
      <c r="H150" s="5"/>
      <c r="I150" s="5"/>
      <c r="J150" s="7">
        <f t="shared" si="5"/>
        <v>100.18106854838626</v>
      </c>
    </row>
    <row r="151" spans="1:13" x14ac:dyDescent="0.3">
      <c r="A151" s="68" t="s">
        <v>145</v>
      </c>
      <c r="B151" s="32"/>
      <c r="C151" s="10"/>
      <c r="D151" s="32">
        <v>1029.51</v>
      </c>
      <c r="E151" s="32">
        <v>1042.01</v>
      </c>
      <c r="F151" s="5">
        <f t="shared" si="4"/>
        <v>12.5</v>
      </c>
      <c r="G151" s="33"/>
      <c r="H151" s="5"/>
      <c r="I151" s="5"/>
      <c r="J151" s="7">
        <f t="shared" si="5"/>
        <v>52.242943548387103</v>
      </c>
    </row>
    <row r="152" spans="1:13" x14ac:dyDescent="0.3">
      <c r="A152" s="158" t="s">
        <v>331</v>
      </c>
      <c r="B152" s="159"/>
      <c r="C152" s="10"/>
      <c r="D152" s="32">
        <v>183.97</v>
      </c>
      <c r="E152" s="32">
        <v>193.03</v>
      </c>
      <c r="F152" s="5">
        <f t="shared" si="4"/>
        <v>9.0600000000000023</v>
      </c>
      <c r="G152" s="33"/>
      <c r="H152" s="5"/>
      <c r="I152" s="5"/>
      <c r="J152" s="7">
        <f t="shared" si="5"/>
        <v>37.865685483870976</v>
      </c>
    </row>
    <row r="153" spans="1:13" x14ac:dyDescent="0.3">
      <c r="A153" s="17"/>
      <c r="B153" s="139" t="s">
        <v>5</v>
      </c>
      <c r="C153" s="36"/>
      <c r="D153" s="32"/>
      <c r="E153" s="32"/>
      <c r="F153" s="144"/>
      <c r="G153" s="70"/>
      <c r="H153" s="70"/>
      <c r="I153" s="70"/>
      <c r="J153" s="7">
        <f>SUM(J14:J152)</f>
        <v>2608.7986166982923</v>
      </c>
      <c r="K153" s="56">
        <f>SUM(J83:J152)</f>
        <v>1829.255322580645</v>
      </c>
    </row>
    <row r="154" spans="1:13" x14ac:dyDescent="0.3">
      <c r="A154" s="71"/>
      <c r="B154" s="136"/>
      <c r="D154" s="136"/>
      <c r="E154" s="136" t="s">
        <v>295</v>
      </c>
      <c r="F154" s="58"/>
      <c r="G154" s="72"/>
      <c r="H154" s="72"/>
      <c r="I154" s="72"/>
      <c r="J154" s="91"/>
      <c r="K154" s="91">
        <f>SUM(K14:K153)</f>
        <v>2637.7986166982923</v>
      </c>
      <c r="M154">
        <v>2642</v>
      </c>
    </row>
    <row r="155" spans="1:13" x14ac:dyDescent="0.3">
      <c r="A155" s="73"/>
      <c r="B155" s="74"/>
      <c r="C155" s="74"/>
      <c r="D155" s="74"/>
      <c r="E155" s="74"/>
      <c r="F155" s="74"/>
      <c r="G155" s="74"/>
      <c r="H155" s="74"/>
      <c r="I155" s="74"/>
      <c r="J155" s="74"/>
    </row>
    <row r="156" spans="1:13" x14ac:dyDescent="0.3">
      <c r="A156" s="73" t="s">
        <v>7</v>
      </c>
    </row>
    <row r="157" spans="1:13" x14ac:dyDescent="0.3">
      <c r="A157" s="73" t="s">
        <v>84</v>
      </c>
      <c r="G157" s="74" t="s">
        <v>365</v>
      </c>
    </row>
  </sheetData>
  <mergeCells count="22">
    <mergeCell ref="F7:G7"/>
    <mergeCell ref="B13:C13"/>
    <mergeCell ref="G14:G20"/>
    <mergeCell ref="B18:C18"/>
    <mergeCell ref="D18:D21"/>
    <mergeCell ref="E18:E21"/>
    <mergeCell ref="F18:F21"/>
    <mergeCell ref="B19:C19"/>
    <mergeCell ref="B20:C20"/>
    <mergeCell ref="B21:C21"/>
    <mergeCell ref="I27:I31"/>
    <mergeCell ref="B22:C22"/>
    <mergeCell ref="B23:C23"/>
    <mergeCell ref="B24:C24"/>
    <mergeCell ref="B25:C25"/>
    <mergeCell ref="B26:C26"/>
    <mergeCell ref="B27:C31"/>
    <mergeCell ref="D27:D31"/>
    <mergeCell ref="E27:E31"/>
    <mergeCell ref="F27:F31"/>
    <mergeCell ref="G27:G31"/>
    <mergeCell ref="H27:H31"/>
  </mergeCells>
  <pageMargins left="0.42" right="0.23622047244094491" top="0.74803149606299213" bottom="0.74803149606299213" header="0.31496062992125984" footer="0.31496062992125984"/>
  <pageSetup paperSize="9" scale="80" orientation="portrait" horizontalDpi="0" verticalDpi="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154"/>
  <sheetViews>
    <sheetView topLeftCell="A28" zoomScaleNormal="100" workbookViewId="0">
      <selection activeCell="J13" sqref="J13"/>
    </sheetView>
  </sheetViews>
  <sheetFormatPr baseColWidth="10" defaultRowHeight="14.4" x14ac:dyDescent="0.3"/>
  <cols>
    <col min="7" max="7" width="13.33203125" customWidth="1"/>
    <col min="10" max="10" width="13.88671875" customWidth="1"/>
    <col min="12" max="12" width="14.88671875" customWidth="1"/>
  </cols>
  <sheetData>
    <row r="2" spans="3:14" x14ac:dyDescent="0.3">
      <c r="C2" t="s">
        <v>295</v>
      </c>
      <c r="F2" s="10"/>
      <c r="G2" s="10" t="s">
        <v>218</v>
      </c>
      <c r="H2" s="123" t="s">
        <v>189</v>
      </c>
      <c r="I2" s="123" t="s">
        <v>188</v>
      </c>
      <c r="J2" s="123" t="s">
        <v>190</v>
      </c>
    </row>
    <row r="3" spans="3:14" x14ac:dyDescent="0.3">
      <c r="F3" s="122" t="s">
        <v>191</v>
      </c>
      <c r="G3" s="151" t="s">
        <v>219</v>
      </c>
      <c r="H3" s="10">
        <v>966.7</v>
      </c>
      <c r="I3" s="10">
        <v>51</v>
      </c>
      <c r="J3" s="10">
        <f>+H3/I3</f>
        <v>18.954901960784316</v>
      </c>
    </row>
    <row r="4" spans="3:14" x14ac:dyDescent="0.3">
      <c r="F4" s="122" t="s">
        <v>192</v>
      </c>
      <c r="G4" s="122">
        <v>16498</v>
      </c>
      <c r="H4" s="155">
        <v>11.8</v>
      </c>
      <c r="I4" s="10">
        <v>3</v>
      </c>
      <c r="J4" s="10"/>
    </row>
    <row r="5" spans="3:14" x14ac:dyDescent="0.3">
      <c r="C5" s="15" t="s">
        <v>0</v>
      </c>
      <c r="D5" s="15"/>
      <c r="E5" s="15"/>
      <c r="F5" s="122" t="s">
        <v>192</v>
      </c>
      <c r="G5" s="122" t="s">
        <v>322</v>
      </c>
      <c r="H5" s="10">
        <v>1926.3</v>
      </c>
      <c r="I5" s="10">
        <v>452</v>
      </c>
      <c r="J5" s="10"/>
      <c r="L5" t="s">
        <v>267</v>
      </c>
    </row>
    <row r="6" spans="3:14" x14ac:dyDescent="0.3">
      <c r="C6" s="15" t="s">
        <v>146</v>
      </c>
      <c r="E6" s="15"/>
      <c r="F6" s="122"/>
      <c r="G6" s="151" t="s">
        <v>220</v>
      </c>
      <c r="H6" s="122">
        <f>+H5+H4</f>
        <v>1938.1</v>
      </c>
      <c r="I6" s="122">
        <f>+I5+I4</f>
        <v>455</v>
      </c>
      <c r="J6" s="10">
        <f>+H6/I6</f>
        <v>4.2595604395604392</v>
      </c>
    </row>
    <row r="7" spans="3:14" x14ac:dyDescent="0.3">
      <c r="C7" s="15" t="s">
        <v>366</v>
      </c>
      <c r="D7" s="15"/>
      <c r="E7" s="15"/>
      <c r="F7" s="15"/>
      <c r="G7" s="15"/>
      <c r="H7" s="15">
        <f>+H3+H4+H5</f>
        <v>2904.8</v>
      </c>
      <c r="I7" s="15">
        <f>+I3+I4+I5</f>
        <v>506</v>
      </c>
      <c r="L7" s="138" t="s">
        <v>189</v>
      </c>
    </row>
    <row r="8" spans="3:14" x14ac:dyDescent="0.3">
      <c r="C8" s="58" t="s">
        <v>295</v>
      </c>
      <c r="D8" s="15"/>
      <c r="E8" s="58"/>
      <c r="F8" s="58"/>
      <c r="G8" s="58"/>
      <c r="H8" s="225" t="s">
        <v>151</v>
      </c>
      <c r="I8" s="225"/>
      <c r="J8" s="137">
        <f>+J3</f>
        <v>18.954901960784316</v>
      </c>
      <c r="K8" s="138" t="s">
        <v>191</v>
      </c>
      <c r="L8" s="138">
        <v>182.6</v>
      </c>
    </row>
    <row r="9" spans="3:14" ht="15" thickBot="1" x14ac:dyDescent="0.35">
      <c r="C9" s="58"/>
      <c r="D9" s="15"/>
      <c r="E9" s="58"/>
      <c r="F9" s="58"/>
      <c r="G9" s="58"/>
      <c r="H9" s="153"/>
      <c r="I9" s="152" t="s">
        <v>295</v>
      </c>
      <c r="J9" s="137">
        <f>+J6</f>
        <v>4.2595604395604392</v>
      </c>
      <c r="K9" s="138" t="s">
        <v>192</v>
      </c>
      <c r="L9" s="138">
        <f>1715.6+1757.3</f>
        <v>3472.8999999999996</v>
      </c>
    </row>
    <row r="10" spans="3:14" ht="15.6" thickTop="1" thickBot="1" x14ac:dyDescent="0.35">
      <c r="C10" s="105" t="s">
        <v>228</v>
      </c>
      <c r="D10" s="208" t="s">
        <v>209</v>
      </c>
      <c r="E10" s="208"/>
      <c r="F10" s="106" t="s">
        <v>229</v>
      </c>
      <c r="G10" s="62" t="s">
        <v>2</v>
      </c>
      <c r="H10" s="62" t="s">
        <v>3</v>
      </c>
      <c r="I10" s="62"/>
      <c r="J10" s="62"/>
      <c r="K10" s="62"/>
      <c r="L10" s="4" t="s">
        <v>4</v>
      </c>
    </row>
    <row r="11" spans="3:14" ht="15.6" thickTop="1" thickBot="1" x14ac:dyDescent="0.35">
      <c r="C11" s="103" t="s">
        <v>85</v>
      </c>
      <c r="D11" s="145" t="s">
        <v>213</v>
      </c>
      <c r="E11" s="157" t="s">
        <v>212</v>
      </c>
      <c r="F11" s="162">
        <v>1.84</v>
      </c>
      <c r="G11" s="162">
        <v>1.84</v>
      </c>
      <c r="H11" s="161">
        <f>+G11-F11</f>
        <v>0</v>
      </c>
      <c r="I11" s="236">
        <f>(+H15+H14)*J3</f>
        <v>107.85339215686231</v>
      </c>
      <c r="J11" s="161"/>
      <c r="K11" s="161"/>
      <c r="L11" s="99">
        <v>3</v>
      </c>
    </row>
    <row r="12" spans="3:14" ht="15.6" thickTop="1" thickBot="1" x14ac:dyDescent="0.35">
      <c r="C12" s="104" t="s">
        <v>9</v>
      </c>
      <c r="D12" s="146" t="s">
        <v>214</v>
      </c>
      <c r="E12" s="157" t="s">
        <v>212</v>
      </c>
      <c r="F12" s="100">
        <v>0.92</v>
      </c>
      <c r="G12" s="100">
        <v>0.92</v>
      </c>
      <c r="H12" s="161">
        <f>+G12-F12</f>
        <v>0</v>
      </c>
      <c r="I12" s="221"/>
      <c r="J12" s="101"/>
      <c r="K12" s="101"/>
      <c r="L12" s="99">
        <v>12</v>
      </c>
    </row>
    <row r="13" spans="3:14" ht="15.6" thickTop="1" thickBot="1" x14ac:dyDescent="0.35">
      <c r="C13" s="104" t="s">
        <v>13</v>
      </c>
      <c r="D13" s="146" t="s">
        <v>214</v>
      </c>
      <c r="E13" s="157" t="s">
        <v>212</v>
      </c>
      <c r="F13" s="100">
        <v>0.8</v>
      </c>
      <c r="G13" s="100">
        <v>0.8</v>
      </c>
      <c r="H13" s="161">
        <f>+G13-F13</f>
        <v>0</v>
      </c>
      <c r="I13" s="221"/>
      <c r="J13" s="99" t="e">
        <f>+H13*J$2</f>
        <v>#VALUE!</v>
      </c>
      <c r="K13" s="101"/>
      <c r="L13" s="99">
        <v>12</v>
      </c>
    </row>
    <row r="14" spans="3:14" ht="15.6" thickTop="1" thickBot="1" x14ac:dyDescent="0.35">
      <c r="C14" s="104" t="s">
        <v>89</v>
      </c>
      <c r="D14" s="146" t="s">
        <v>215</v>
      </c>
      <c r="E14" s="157" t="s">
        <v>212</v>
      </c>
      <c r="F14" s="100">
        <v>36.93</v>
      </c>
      <c r="G14" s="100">
        <v>39.840000000000003</v>
      </c>
      <c r="H14" s="101">
        <f>+G14-F14</f>
        <v>2.9100000000000037</v>
      </c>
      <c r="I14" s="221"/>
      <c r="J14" s="99" t="e">
        <f>+H14*J$2</f>
        <v>#VALUE!</v>
      </c>
      <c r="K14" s="101"/>
      <c r="L14" s="99">
        <v>42</v>
      </c>
    </row>
    <row r="15" spans="3:14" ht="15.6" thickTop="1" thickBot="1" x14ac:dyDescent="0.35">
      <c r="C15" s="103" t="s">
        <v>86</v>
      </c>
      <c r="D15" s="209" t="s">
        <v>212</v>
      </c>
      <c r="E15" s="210"/>
      <c r="F15" s="220">
        <v>337.49</v>
      </c>
      <c r="G15" s="220">
        <v>340.27</v>
      </c>
      <c r="H15" s="220">
        <f>+G15-F15</f>
        <v>2.7799999999999727</v>
      </c>
      <c r="I15" s="221"/>
      <c r="J15" s="160"/>
      <c r="K15" s="160"/>
      <c r="L15" s="99">
        <v>12</v>
      </c>
      <c r="N15" s="56">
        <f>SUM(L11:L18)</f>
        <v>108</v>
      </c>
    </row>
    <row r="16" spans="3:14" ht="15.6" thickTop="1" thickBot="1" x14ac:dyDescent="0.35">
      <c r="C16" s="104" t="s">
        <v>11</v>
      </c>
      <c r="D16" s="202" t="s">
        <v>212</v>
      </c>
      <c r="E16" s="203"/>
      <c r="F16" s="221"/>
      <c r="G16" s="221"/>
      <c r="H16" s="221"/>
      <c r="I16" s="221"/>
      <c r="J16" s="160"/>
      <c r="K16" s="160"/>
      <c r="L16" s="99">
        <v>12</v>
      </c>
    </row>
    <row r="17" spans="3:12" ht="15.6" thickTop="1" thickBot="1" x14ac:dyDescent="0.35">
      <c r="C17" s="104" t="s">
        <v>12</v>
      </c>
      <c r="D17" s="202" t="s">
        <v>212</v>
      </c>
      <c r="E17" s="203"/>
      <c r="F17" s="221"/>
      <c r="G17" s="221"/>
      <c r="H17" s="221"/>
      <c r="I17" s="221"/>
      <c r="J17" s="160"/>
      <c r="K17" s="160"/>
      <c r="L17" s="99">
        <v>12</v>
      </c>
    </row>
    <row r="18" spans="3:12" ht="15.6" thickTop="1" thickBot="1" x14ac:dyDescent="0.35">
      <c r="C18" s="104" t="s">
        <v>147</v>
      </c>
      <c r="D18" s="202" t="s">
        <v>212</v>
      </c>
      <c r="E18" s="203"/>
      <c r="F18" s="222"/>
      <c r="G18" s="222"/>
      <c r="H18" s="222"/>
      <c r="I18" s="160"/>
      <c r="J18" s="160"/>
      <c r="K18" s="160"/>
      <c r="L18" s="99">
        <v>3</v>
      </c>
    </row>
    <row r="19" spans="3:12" ht="15.6" thickTop="1" thickBot="1" x14ac:dyDescent="0.35">
      <c r="C19" s="92" t="s">
        <v>87</v>
      </c>
      <c r="D19" s="204" t="s">
        <v>210</v>
      </c>
      <c r="E19" s="205"/>
      <c r="F19" s="94">
        <v>45.17</v>
      </c>
      <c r="G19" s="94">
        <v>45.88</v>
      </c>
      <c r="H19" s="161">
        <f t="shared" ref="H19:H24" si="0">+G19-F19</f>
        <v>0.71000000000000085</v>
      </c>
      <c r="I19" s="95">
        <f>+H19*J3</f>
        <v>13.45798039215688</v>
      </c>
      <c r="J19" s="95"/>
      <c r="K19" s="95"/>
      <c r="L19" s="99">
        <v>13</v>
      </c>
    </row>
    <row r="20" spans="3:12" ht="15.6" thickTop="1" thickBot="1" x14ac:dyDescent="0.35">
      <c r="C20" s="92" t="s">
        <v>88</v>
      </c>
      <c r="D20" s="206" t="s">
        <v>210</v>
      </c>
      <c r="E20" s="207"/>
      <c r="F20" s="94">
        <v>91.12</v>
      </c>
      <c r="G20" s="94">
        <v>92.42</v>
      </c>
      <c r="H20" s="161">
        <f t="shared" si="0"/>
        <v>1.2999999999999972</v>
      </c>
      <c r="I20" s="95">
        <f>+H20*J3</f>
        <v>24.641372549019557</v>
      </c>
      <c r="J20" s="95"/>
      <c r="K20" s="95"/>
      <c r="L20" s="99">
        <v>24</v>
      </c>
    </row>
    <row r="21" spans="3:12" ht="15.6" thickTop="1" thickBot="1" x14ac:dyDescent="0.35">
      <c r="C21" s="93" t="s">
        <v>10</v>
      </c>
      <c r="D21" s="206" t="s">
        <v>210</v>
      </c>
      <c r="E21" s="207"/>
      <c r="F21" s="94">
        <v>40.9</v>
      </c>
      <c r="G21" s="94">
        <v>41.53</v>
      </c>
      <c r="H21" s="161">
        <f t="shared" si="0"/>
        <v>0.63000000000000256</v>
      </c>
      <c r="I21" s="95">
        <f>+H21*J3</f>
        <v>11.941588235294168</v>
      </c>
      <c r="J21" s="95"/>
      <c r="K21" s="95"/>
      <c r="L21" s="99">
        <v>12</v>
      </c>
    </row>
    <row r="22" spans="3:12" ht="15.6" thickTop="1" thickBot="1" x14ac:dyDescent="0.35">
      <c r="C22" s="93" t="s">
        <v>149</v>
      </c>
      <c r="D22" s="206" t="s">
        <v>210</v>
      </c>
      <c r="E22" s="207"/>
      <c r="F22" s="94">
        <v>218.9</v>
      </c>
      <c r="G22" s="94">
        <v>227.27</v>
      </c>
      <c r="H22" s="161">
        <f t="shared" si="0"/>
        <v>8.3700000000000045</v>
      </c>
      <c r="I22" s="95">
        <f>+H22*J3</f>
        <v>158.65252941176482</v>
      </c>
      <c r="J22" s="95"/>
      <c r="K22" s="95"/>
      <c r="L22" s="99">
        <v>159</v>
      </c>
    </row>
    <row r="23" spans="3:12" ht="15.6" thickTop="1" thickBot="1" x14ac:dyDescent="0.35">
      <c r="C23" s="93" t="s">
        <v>16</v>
      </c>
      <c r="D23" s="206" t="s">
        <v>210</v>
      </c>
      <c r="E23" s="207"/>
      <c r="F23" s="96">
        <v>70.569999999999993</v>
      </c>
      <c r="G23" s="96">
        <v>70.569999999999993</v>
      </c>
      <c r="H23" s="161">
        <f t="shared" si="0"/>
        <v>0</v>
      </c>
      <c r="I23" s="95">
        <f>+H23*J3</f>
        <v>0</v>
      </c>
      <c r="J23" s="96"/>
      <c r="K23" s="96"/>
      <c r="L23" s="99">
        <v>0</v>
      </c>
    </row>
    <row r="24" spans="3:12" ht="15.6" thickTop="1" thickBot="1" x14ac:dyDescent="0.35">
      <c r="C24" s="67" t="s">
        <v>90</v>
      </c>
      <c r="D24" s="230" t="s">
        <v>211</v>
      </c>
      <c r="E24" s="231"/>
      <c r="F24" s="227">
        <v>324.57</v>
      </c>
      <c r="G24" s="227">
        <v>326.07</v>
      </c>
      <c r="H24" s="220">
        <f t="shared" si="0"/>
        <v>1.5</v>
      </c>
      <c r="I24" s="223">
        <f>+H24*J3</f>
        <v>28.432352941176475</v>
      </c>
      <c r="J24" s="223"/>
      <c r="K24" s="223"/>
      <c r="L24" s="99">
        <v>10</v>
      </c>
    </row>
    <row r="25" spans="3:12" ht="15.6" thickTop="1" thickBot="1" x14ac:dyDescent="0.35">
      <c r="C25" s="67" t="s">
        <v>14</v>
      </c>
      <c r="D25" s="232"/>
      <c r="E25" s="233"/>
      <c r="F25" s="228"/>
      <c r="G25" s="228"/>
      <c r="H25" s="221"/>
      <c r="I25" s="224"/>
      <c r="J25" s="224"/>
      <c r="K25" s="224"/>
      <c r="L25" s="99">
        <v>3</v>
      </c>
    </row>
    <row r="26" spans="3:12" ht="15.6" thickTop="1" thickBot="1" x14ac:dyDescent="0.35">
      <c r="C26" s="67" t="s">
        <v>148</v>
      </c>
      <c r="D26" s="232"/>
      <c r="E26" s="233"/>
      <c r="F26" s="228"/>
      <c r="G26" s="228"/>
      <c r="H26" s="221"/>
      <c r="I26" s="224"/>
      <c r="J26" s="224"/>
      <c r="K26" s="224"/>
      <c r="L26" s="99">
        <v>10</v>
      </c>
    </row>
    <row r="27" spans="3:12" ht="15.6" thickTop="1" thickBot="1" x14ac:dyDescent="0.35">
      <c r="C27" s="67" t="s">
        <v>15</v>
      </c>
      <c r="D27" s="232"/>
      <c r="E27" s="233"/>
      <c r="F27" s="228"/>
      <c r="G27" s="228"/>
      <c r="H27" s="221"/>
      <c r="I27" s="224"/>
      <c r="J27" s="224"/>
      <c r="K27" s="224"/>
      <c r="L27" s="99">
        <v>10</v>
      </c>
    </row>
    <row r="28" spans="3:12" ht="15.6" thickTop="1" thickBot="1" x14ac:dyDescent="0.35">
      <c r="C28" s="67" t="s">
        <v>17</v>
      </c>
      <c r="D28" s="234"/>
      <c r="E28" s="235"/>
      <c r="F28" s="229"/>
      <c r="G28" s="229"/>
      <c r="H28" s="222"/>
      <c r="I28" s="224"/>
      <c r="J28" s="224"/>
      <c r="K28" s="224"/>
      <c r="L28" s="99">
        <v>10</v>
      </c>
    </row>
    <row r="29" spans="3:12" ht="15.6" thickTop="1" thickBot="1" x14ac:dyDescent="0.35">
      <c r="C29" s="66" t="s">
        <v>92</v>
      </c>
      <c r="D29" s="6"/>
      <c r="E29" s="6"/>
      <c r="F29" s="6">
        <v>173.5</v>
      </c>
      <c r="G29" s="6">
        <v>178.39</v>
      </c>
      <c r="H29" s="5">
        <f>+G29-F29</f>
        <v>4.8899999999999864</v>
      </c>
      <c r="I29" s="5"/>
      <c r="J29" s="5"/>
      <c r="K29" s="5"/>
      <c r="L29" s="99">
        <f t="shared" ref="L29:L42" si="1">+H29*J$3</f>
        <v>92.689470588235039</v>
      </c>
    </row>
    <row r="30" spans="3:12" ht="15.6" thickTop="1" thickBot="1" x14ac:dyDescent="0.35">
      <c r="C30" s="66" t="s">
        <v>93</v>
      </c>
      <c r="D30" s="6"/>
      <c r="E30" s="6"/>
      <c r="F30" s="6">
        <v>56.57</v>
      </c>
      <c r="G30" s="6">
        <v>57.52</v>
      </c>
      <c r="H30" s="5">
        <f t="shared" ref="H30:H93" si="2">+G30-F30</f>
        <v>0.95000000000000284</v>
      </c>
      <c r="I30" s="5"/>
      <c r="J30" s="5"/>
      <c r="K30" s="5"/>
      <c r="L30" s="99">
        <f t="shared" si="1"/>
        <v>18.007156862745155</v>
      </c>
    </row>
    <row r="31" spans="3:12" ht="15.6" thickTop="1" thickBot="1" x14ac:dyDescent="0.35">
      <c r="C31" s="66" t="s">
        <v>94</v>
      </c>
      <c r="D31" s="32"/>
      <c r="E31" s="5"/>
      <c r="F31" s="32">
        <v>62.46</v>
      </c>
      <c r="G31" s="32">
        <v>62.51</v>
      </c>
      <c r="H31" s="5">
        <f t="shared" si="2"/>
        <v>4.9999999999997158E-2</v>
      </c>
      <c r="I31" s="5"/>
      <c r="J31" s="5"/>
      <c r="K31" s="5"/>
      <c r="L31" s="99">
        <f t="shared" si="1"/>
        <v>0.94774509803916196</v>
      </c>
    </row>
    <row r="32" spans="3:12" ht="15.6" thickTop="1" thickBot="1" x14ac:dyDescent="0.35">
      <c r="C32" s="66" t="s">
        <v>95</v>
      </c>
      <c r="D32" s="32"/>
      <c r="E32" s="6"/>
      <c r="F32" s="32">
        <v>54.94</v>
      </c>
      <c r="G32" s="32">
        <v>55.69</v>
      </c>
      <c r="H32" s="5">
        <f t="shared" si="2"/>
        <v>0.75</v>
      </c>
      <c r="I32" s="5"/>
      <c r="J32" s="5"/>
      <c r="K32" s="5"/>
      <c r="L32" s="99">
        <f t="shared" si="1"/>
        <v>14.216176470588238</v>
      </c>
    </row>
    <row r="33" spans="3:12" ht="15.6" thickTop="1" thickBot="1" x14ac:dyDescent="0.35">
      <c r="C33" s="66" t="s">
        <v>96</v>
      </c>
      <c r="D33" s="32"/>
      <c r="E33" s="6"/>
      <c r="F33" s="32">
        <v>11.92</v>
      </c>
      <c r="G33" s="32">
        <v>12.24</v>
      </c>
      <c r="H33" s="5">
        <f t="shared" si="2"/>
        <v>0.32000000000000028</v>
      </c>
      <c r="I33" s="5"/>
      <c r="J33" s="5"/>
      <c r="K33" s="5"/>
      <c r="L33" s="99">
        <f t="shared" si="1"/>
        <v>6.0655686274509861</v>
      </c>
    </row>
    <row r="34" spans="3:12" ht="15.6" thickTop="1" thickBot="1" x14ac:dyDescent="0.35">
      <c r="C34" s="66" t="s">
        <v>97</v>
      </c>
      <c r="D34" s="32"/>
      <c r="E34" s="6"/>
      <c r="F34" s="32">
        <v>26.14</v>
      </c>
      <c r="G34" s="32">
        <v>26.14</v>
      </c>
      <c r="H34" s="5">
        <f t="shared" si="2"/>
        <v>0</v>
      </c>
      <c r="I34" s="5"/>
      <c r="J34" s="5"/>
      <c r="K34" s="5"/>
      <c r="L34" s="99">
        <f t="shared" si="1"/>
        <v>0</v>
      </c>
    </row>
    <row r="35" spans="3:12" ht="15.6" thickTop="1" thickBot="1" x14ac:dyDescent="0.35">
      <c r="C35" s="66" t="s">
        <v>98</v>
      </c>
      <c r="D35" s="32"/>
      <c r="E35" s="6"/>
      <c r="F35" s="32">
        <v>41.97</v>
      </c>
      <c r="G35" s="32">
        <v>42.12</v>
      </c>
      <c r="H35" s="5">
        <f t="shared" si="2"/>
        <v>0.14999999999999858</v>
      </c>
      <c r="I35" s="5"/>
      <c r="J35" s="5"/>
      <c r="K35" s="5"/>
      <c r="L35" s="99">
        <f t="shared" si="1"/>
        <v>2.8432352941176204</v>
      </c>
    </row>
    <row r="36" spans="3:12" ht="15.6" thickTop="1" thickBot="1" x14ac:dyDescent="0.35">
      <c r="C36" s="66" t="s">
        <v>99</v>
      </c>
      <c r="D36" s="32"/>
      <c r="E36" s="6"/>
      <c r="F36" s="32">
        <v>57.57</v>
      </c>
      <c r="G36" s="32">
        <v>57.87</v>
      </c>
      <c r="H36" s="5">
        <f t="shared" si="2"/>
        <v>0.29999999999999716</v>
      </c>
      <c r="I36" s="5"/>
      <c r="J36" s="5"/>
      <c r="K36" s="5"/>
      <c r="L36" s="99">
        <f t="shared" si="1"/>
        <v>5.6864705882352409</v>
      </c>
    </row>
    <row r="37" spans="3:12" ht="15.6" thickTop="1" thickBot="1" x14ac:dyDescent="0.35">
      <c r="C37" s="66" t="s">
        <v>100</v>
      </c>
      <c r="D37" s="32"/>
      <c r="E37" s="6"/>
      <c r="F37" s="32">
        <v>15.67</v>
      </c>
      <c r="G37" s="32">
        <v>15.67</v>
      </c>
      <c r="H37" s="5">
        <f t="shared" si="2"/>
        <v>0</v>
      </c>
      <c r="I37" s="5"/>
      <c r="J37" s="5"/>
      <c r="K37" s="5"/>
      <c r="L37" s="99">
        <f t="shared" si="1"/>
        <v>0</v>
      </c>
    </row>
    <row r="38" spans="3:12" ht="15.6" thickTop="1" thickBot="1" x14ac:dyDescent="0.35">
      <c r="C38" s="66" t="s">
        <v>101</v>
      </c>
      <c r="D38" s="32"/>
      <c r="E38" s="6"/>
      <c r="F38" s="32">
        <v>28.17</v>
      </c>
      <c r="G38" s="32">
        <v>29.14</v>
      </c>
      <c r="H38" s="5">
        <f t="shared" si="2"/>
        <v>0.96999999999999886</v>
      </c>
      <c r="I38" s="5"/>
      <c r="J38" s="5"/>
      <c r="K38" s="5"/>
      <c r="L38" s="99">
        <f t="shared" si="1"/>
        <v>18.386254901960765</v>
      </c>
    </row>
    <row r="39" spans="3:12" ht="15.6" thickTop="1" thickBot="1" x14ac:dyDescent="0.35">
      <c r="C39" s="66" t="s">
        <v>102</v>
      </c>
      <c r="D39" s="32"/>
      <c r="E39" s="6"/>
      <c r="F39" s="32">
        <v>7.35</v>
      </c>
      <c r="G39" s="32">
        <v>7.35</v>
      </c>
      <c r="H39" s="5">
        <f t="shared" si="2"/>
        <v>0</v>
      </c>
      <c r="I39" s="5"/>
      <c r="J39" s="5"/>
      <c r="K39" s="5"/>
      <c r="L39" s="99">
        <f t="shared" si="1"/>
        <v>0</v>
      </c>
    </row>
    <row r="40" spans="3:12" ht="15.6" thickTop="1" thickBot="1" x14ac:dyDescent="0.35">
      <c r="C40" s="66" t="s">
        <v>103</v>
      </c>
      <c r="D40" s="32"/>
      <c r="E40" s="6"/>
      <c r="F40" s="32">
        <v>39.94</v>
      </c>
      <c r="G40" s="32">
        <v>40.1</v>
      </c>
      <c r="H40" s="5">
        <f t="shared" si="2"/>
        <v>0.16000000000000369</v>
      </c>
      <c r="I40" s="5"/>
      <c r="J40" s="5"/>
      <c r="K40" s="5"/>
      <c r="L40" s="99">
        <f t="shared" si="1"/>
        <v>3.0327843137255606</v>
      </c>
    </row>
    <row r="41" spans="3:12" ht="15.6" thickTop="1" thickBot="1" x14ac:dyDescent="0.35">
      <c r="C41" s="66" t="s">
        <v>104</v>
      </c>
      <c r="D41" s="32"/>
      <c r="E41" s="10"/>
      <c r="F41" s="32">
        <v>61.72</v>
      </c>
      <c r="G41" s="32">
        <v>61.73</v>
      </c>
      <c r="H41" s="5">
        <f t="shared" si="2"/>
        <v>9.9999999999980105E-3</v>
      </c>
      <c r="I41" s="5"/>
      <c r="J41" s="5"/>
      <c r="K41" s="5"/>
      <c r="L41" s="99">
        <f t="shared" si="1"/>
        <v>0.18954901960780546</v>
      </c>
    </row>
    <row r="42" spans="3:12" ht="15.6" thickTop="1" thickBot="1" x14ac:dyDescent="0.35">
      <c r="C42" s="66" t="s">
        <v>105</v>
      </c>
      <c r="D42" s="32"/>
      <c r="E42" s="10"/>
      <c r="F42" s="32">
        <v>226.41</v>
      </c>
      <c r="G42" s="32">
        <v>228.67</v>
      </c>
      <c r="H42" s="5">
        <f>+G42-F42</f>
        <v>2.2599999999999909</v>
      </c>
      <c r="I42" s="5"/>
      <c r="J42" s="5"/>
      <c r="K42" s="5"/>
      <c r="L42" s="99">
        <f t="shared" si="1"/>
        <v>42.838078431372381</v>
      </c>
    </row>
    <row r="43" spans="3:12" ht="15.6" thickTop="1" thickBot="1" x14ac:dyDescent="0.35">
      <c r="C43" s="66" t="s">
        <v>106</v>
      </c>
      <c r="D43" s="32"/>
      <c r="E43" s="10"/>
      <c r="F43" s="32">
        <v>108.48</v>
      </c>
      <c r="G43" s="32">
        <v>108.75</v>
      </c>
      <c r="H43" s="5">
        <f t="shared" si="2"/>
        <v>0.26999999999999602</v>
      </c>
      <c r="I43" s="5"/>
      <c r="J43" s="5"/>
      <c r="K43" s="5"/>
      <c r="L43" s="99">
        <f t="shared" ref="L43:L79" si="3">+H43*J$3</f>
        <v>5.1178235294116901</v>
      </c>
    </row>
    <row r="44" spans="3:12" ht="15.6" thickTop="1" thickBot="1" x14ac:dyDescent="0.35">
      <c r="C44" s="66" t="s">
        <v>18</v>
      </c>
      <c r="D44" s="32"/>
      <c r="E44" s="10"/>
      <c r="F44" s="32">
        <v>3.91</v>
      </c>
      <c r="G44" s="32">
        <v>3.96</v>
      </c>
      <c r="H44" s="5">
        <f t="shared" si="2"/>
        <v>4.9999999999999822E-2</v>
      </c>
      <c r="I44" s="5"/>
      <c r="J44" s="5"/>
      <c r="K44" s="5"/>
      <c r="L44" s="99">
        <f t="shared" si="3"/>
        <v>0.94774509803921236</v>
      </c>
    </row>
    <row r="45" spans="3:12" ht="15.6" thickTop="1" thickBot="1" x14ac:dyDescent="0.35">
      <c r="C45" s="66" t="s">
        <v>19</v>
      </c>
      <c r="D45" s="32"/>
      <c r="E45" s="10"/>
      <c r="F45" s="32">
        <v>106</v>
      </c>
      <c r="G45" s="32">
        <v>109.18</v>
      </c>
      <c r="H45" s="5">
        <f t="shared" si="2"/>
        <v>3.1800000000000068</v>
      </c>
      <c r="I45" s="5"/>
      <c r="J45" s="5"/>
      <c r="K45" s="5"/>
      <c r="L45" s="99">
        <f t="shared" si="3"/>
        <v>60.276588235294255</v>
      </c>
    </row>
    <row r="46" spans="3:12" ht="15.6" thickTop="1" thickBot="1" x14ac:dyDescent="0.35">
      <c r="C46" s="66" t="s">
        <v>107</v>
      </c>
      <c r="D46" s="32"/>
      <c r="E46" s="10"/>
      <c r="F46" s="32">
        <v>147.88</v>
      </c>
      <c r="G46" s="32">
        <v>150.06</v>
      </c>
      <c r="H46" s="5">
        <f t="shared" si="2"/>
        <v>2.1800000000000068</v>
      </c>
      <c r="I46" s="5"/>
      <c r="J46" s="5"/>
      <c r="K46" s="5"/>
      <c r="L46" s="99">
        <f t="shared" si="3"/>
        <v>41.321686274509936</v>
      </c>
    </row>
    <row r="47" spans="3:12" ht="15.6" thickTop="1" thickBot="1" x14ac:dyDescent="0.35">
      <c r="C47" s="66" t="s">
        <v>108</v>
      </c>
      <c r="D47" s="32"/>
      <c r="E47" s="10"/>
      <c r="F47" s="32">
        <v>32.729999999999997</v>
      </c>
      <c r="G47" s="32">
        <v>33.07</v>
      </c>
      <c r="H47" s="5">
        <f t="shared" si="2"/>
        <v>0.34000000000000341</v>
      </c>
      <c r="I47" s="5"/>
      <c r="J47" s="5"/>
      <c r="K47" s="5"/>
      <c r="L47" s="99">
        <f t="shared" si="3"/>
        <v>6.4446666666667323</v>
      </c>
    </row>
    <row r="48" spans="3:12" ht="15.6" thickTop="1" thickBot="1" x14ac:dyDescent="0.35">
      <c r="C48" s="66" t="s">
        <v>20</v>
      </c>
      <c r="D48" s="32"/>
      <c r="E48" s="10"/>
      <c r="F48" s="32">
        <v>95.76</v>
      </c>
      <c r="G48" s="32">
        <v>96.66</v>
      </c>
      <c r="H48" s="5">
        <f t="shared" si="2"/>
        <v>0.89999999999999147</v>
      </c>
      <c r="I48" s="5"/>
      <c r="J48" s="5"/>
      <c r="K48" s="5"/>
      <c r="L48" s="99">
        <f t="shared" si="3"/>
        <v>17.059411764705722</v>
      </c>
    </row>
    <row r="49" spans="3:12" ht="15.6" thickTop="1" thickBot="1" x14ac:dyDescent="0.35">
      <c r="C49" s="66" t="s">
        <v>21</v>
      </c>
      <c r="D49" s="32"/>
      <c r="E49" s="10"/>
      <c r="F49" s="32">
        <v>25.49</v>
      </c>
      <c r="G49" s="32">
        <v>25.86</v>
      </c>
      <c r="H49" s="5">
        <f t="shared" si="2"/>
        <v>0.37000000000000099</v>
      </c>
      <c r="I49" s="5"/>
      <c r="J49" s="5"/>
      <c r="K49" s="5"/>
      <c r="L49" s="99">
        <f t="shared" si="3"/>
        <v>7.0133137254902156</v>
      </c>
    </row>
    <row r="50" spans="3:12" ht="15.6" thickTop="1" thickBot="1" x14ac:dyDescent="0.35">
      <c r="C50" s="66" t="s">
        <v>22</v>
      </c>
      <c r="D50" s="32"/>
      <c r="E50" s="10"/>
      <c r="F50" s="32">
        <v>135.30000000000001</v>
      </c>
      <c r="G50" s="32">
        <v>136.09</v>
      </c>
      <c r="H50" s="5">
        <f t="shared" si="2"/>
        <v>0.78999999999999204</v>
      </c>
      <c r="I50" s="5"/>
      <c r="J50" s="5"/>
      <c r="K50" s="5"/>
      <c r="L50" s="99">
        <f t="shared" si="3"/>
        <v>14.974372549019458</v>
      </c>
    </row>
    <row r="51" spans="3:12" ht="15.6" thickTop="1" thickBot="1" x14ac:dyDescent="0.35">
      <c r="C51" s="66" t="s">
        <v>23</v>
      </c>
      <c r="D51" s="32"/>
      <c r="E51" s="10"/>
      <c r="F51" s="32">
        <v>37.880000000000003</v>
      </c>
      <c r="G51" s="32">
        <v>39.21</v>
      </c>
      <c r="H51" s="5">
        <f t="shared" si="2"/>
        <v>1.3299999999999983</v>
      </c>
      <c r="I51" s="5"/>
      <c r="J51" s="5"/>
      <c r="K51" s="5"/>
      <c r="L51" s="99">
        <f t="shared" si="3"/>
        <v>25.210019607843108</v>
      </c>
    </row>
    <row r="52" spans="3:12" ht="15.6" thickTop="1" thickBot="1" x14ac:dyDescent="0.35">
      <c r="C52" s="66" t="s">
        <v>24</v>
      </c>
      <c r="D52" s="32"/>
      <c r="E52" s="10"/>
      <c r="F52" s="32">
        <v>35.89</v>
      </c>
      <c r="G52" s="32">
        <v>36.340000000000003</v>
      </c>
      <c r="H52" s="5">
        <f t="shared" si="2"/>
        <v>0.45000000000000284</v>
      </c>
      <c r="I52" s="5"/>
      <c r="J52" s="5"/>
      <c r="K52" s="5"/>
      <c r="L52" s="99">
        <f t="shared" si="3"/>
        <v>8.5297058823529959</v>
      </c>
    </row>
    <row r="53" spans="3:12" ht="15.6" thickTop="1" thickBot="1" x14ac:dyDescent="0.35">
      <c r="C53" s="66" t="s">
        <v>25</v>
      </c>
      <c r="D53" s="32"/>
      <c r="E53" s="10"/>
      <c r="F53" s="32">
        <v>32.76</v>
      </c>
      <c r="G53" s="32">
        <v>33.33</v>
      </c>
      <c r="H53" s="5">
        <f t="shared" si="2"/>
        <v>0.57000000000000028</v>
      </c>
      <c r="I53" s="5"/>
      <c r="J53" s="5"/>
      <c r="K53" s="5"/>
      <c r="L53" s="99">
        <f t="shared" si="3"/>
        <v>10.804294117647066</v>
      </c>
    </row>
    <row r="54" spans="3:12" ht="15.6" thickTop="1" thickBot="1" x14ac:dyDescent="0.35">
      <c r="C54" s="66" t="s">
        <v>26</v>
      </c>
      <c r="D54" s="32"/>
      <c r="E54" s="10"/>
      <c r="F54" s="32">
        <v>63.75</v>
      </c>
      <c r="G54" s="32">
        <v>64.489999999999995</v>
      </c>
      <c r="H54" s="5">
        <f t="shared" si="2"/>
        <v>0.73999999999999488</v>
      </c>
      <c r="I54" s="5"/>
      <c r="J54" s="5"/>
      <c r="K54" s="5"/>
      <c r="L54" s="99">
        <f t="shared" si="3"/>
        <v>14.026627450980296</v>
      </c>
    </row>
    <row r="55" spans="3:12" ht="15.6" thickTop="1" thickBot="1" x14ac:dyDescent="0.35">
      <c r="C55" s="66" t="s">
        <v>27</v>
      </c>
      <c r="D55" s="32"/>
      <c r="E55" s="10"/>
      <c r="F55" s="32">
        <v>79.569999999999993</v>
      </c>
      <c r="G55" s="32">
        <v>81.99</v>
      </c>
      <c r="H55" s="5">
        <f t="shared" si="2"/>
        <v>2.4200000000000017</v>
      </c>
      <c r="I55" s="5"/>
      <c r="J55" s="5"/>
      <c r="K55" s="5"/>
      <c r="L55" s="99">
        <f t="shared" si="3"/>
        <v>45.870862745098073</v>
      </c>
    </row>
    <row r="56" spans="3:12" ht="15.6" thickTop="1" thickBot="1" x14ac:dyDescent="0.35">
      <c r="C56" s="66" t="s">
        <v>109</v>
      </c>
      <c r="D56" s="32"/>
      <c r="E56" s="10"/>
      <c r="F56" s="32">
        <v>2.2000000000000002</v>
      </c>
      <c r="G56" s="32">
        <v>2.2000000000000002</v>
      </c>
      <c r="H56" s="5">
        <f t="shared" si="2"/>
        <v>0</v>
      </c>
      <c r="I56" s="5"/>
      <c r="J56" s="5"/>
      <c r="K56" s="5"/>
      <c r="L56" s="99">
        <f t="shared" si="3"/>
        <v>0</v>
      </c>
    </row>
    <row r="57" spans="3:12" ht="15.6" thickTop="1" thickBot="1" x14ac:dyDescent="0.35">
      <c r="C57" s="66" t="s">
        <v>28</v>
      </c>
      <c r="D57" s="32"/>
      <c r="E57" s="10"/>
      <c r="F57" s="32">
        <v>17.649999999999999</v>
      </c>
      <c r="G57" s="32">
        <v>17.88</v>
      </c>
      <c r="H57" s="5">
        <f t="shared" si="2"/>
        <v>0.23000000000000043</v>
      </c>
      <c r="I57" s="5"/>
      <c r="J57" s="5"/>
      <c r="K57" s="5"/>
      <c r="L57" s="99">
        <f t="shared" si="3"/>
        <v>4.3596274509804003</v>
      </c>
    </row>
    <row r="58" spans="3:12" ht="15.6" thickTop="1" thickBot="1" x14ac:dyDescent="0.35">
      <c r="C58" s="66" t="s">
        <v>29</v>
      </c>
      <c r="D58" s="32"/>
      <c r="E58" s="10"/>
      <c r="F58" s="32">
        <v>59.26</v>
      </c>
      <c r="G58" s="32">
        <v>59.8</v>
      </c>
      <c r="H58" s="5">
        <f t="shared" si="2"/>
        <v>0.53999999999999915</v>
      </c>
      <c r="I58" s="5"/>
      <c r="J58" s="5"/>
      <c r="K58" s="5"/>
      <c r="L58" s="99">
        <f t="shared" si="3"/>
        <v>10.235647058823515</v>
      </c>
    </row>
    <row r="59" spans="3:12" ht="15.6" thickTop="1" thickBot="1" x14ac:dyDescent="0.35">
      <c r="C59" s="66" t="s">
        <v>30</v>
      </c>
      <c r="D59" s="32"/>
      <c r="E59" s="10"/>
      <c r="F59" s="32">
        <v>4.3099999999999996</v>
      </c>
      <c r="G59" s="32">
        <v>4.8600000000000003</v>
      </c>
      <c r="H59" s="5">
        <f t="shared" si="2"/>
        <v>0.55000000000000071</v>
      </c>
      <c r="I59" s="5"/>
      <c r="J59" s="5"/>
      <c r="K59" s="5"/>
      <c r="L59" s="99">
        <f t="shared" si="3"/>
        <v>10.425196078431387</v>
      </c>
    </row>
    <row r="60" spans="3:12" ht="15.6" thickTop="1" thickBot="1" x14ac:dyDescent="0.35">
      <c r="C60" s="66" t="s">
        <v>31</v>
      </c>
      <c r="D60" s="32"/>
      <c r="E60" s="10"/>
      <c r="F60" s="32">
        <v>94.38</v>
      </c>
      <c r="G60" s="32">
        <v>95.44</v>
      </c>
      <c r="H60" s="5">
        <f t="shared" si="2"/>
        <v>1.0600000000000023</v>
      </c>
      <c r="I60" s="5"/>
      <c r="J60" s="5"/>
      <c r="K60" s="5"/>
      <c r="L60" s="99">
        <f t="shared" si="3"/>
        <v>20.092196078431417</v>
      </c>
    </row>
    <row r="61" spans="3:12" ht="15.6" thickTop="1" thickBot="1" x14ac:dyDescent="0.35">
      <c r="C61" s="66" t="s">
        <v>32</v>
      </c>
      <c r="D61" s="32"/>
      <c r="E61" s="10"/>
      <c r="F61" s="32">
        <v>64.16</v>
      </c>
      <c r="G61" s="32">
        <v>64.790000000000006</v>
      </c>
      <c r="H61" s="5">
        <f t="shared" si="2"/>
        <v>0.63000000000000966</v>
      </c>
      <c r="I61" s="5"/>
      <c r="J61" s="5"/>
      <c r="K61" s="5"/>
      <c r="L61" s="99">
        <f t="shared" si="3"/>
        <v>11.941588235294303</v>
      </c>
    </row>
    <row r="62" spans="3:12" ht="15.6" thickTop="1" thickBot="1" x14ac:dyDescent="0.35">
      <c r="C62" s="66" t="s">
        <v>33</v>
      </c>
      <c r="D62" s="32"/>
      <c r="E62" s="10"/>
      <c r="F62" s="32">
        <v>43.05</v>
      </c>
      <c r="G62" s="32">
        <v>43.29</v>
      </c>
      <c r="H62" s="5">
        <f t="shared" si="2"/>
        <v>0.24000000000000199</v>
      </c>
      <c r="I62" s="5"/>
      <c r="J62" s="5"/>
      <c r="K62" s="5"/>
      <c r="L62" s="99">
        <f t="shared" si="3"/>
        <v>4.5491764705882733</v>
      </c>
    </row>
    <row r="63" spans="3:12" ht="15.6" thickTop="1" thickBot="1" x14ac:dyDescent="0.35">
      <c r="C63" s="66" t="s">
        <v>34</v>
      </c>
      <c r="D63" s="32"/>
      <c r="E63" s="10"/>
      <c r="F63" s="32">
        <v>46.55</v>
      </c>
      <c r="G63" s="32">
        <v>46.73</v>
      </c>
      <c r="H63" s="5">
        <f t="shared" si="2"/>
        <v>0.17999999999999972</v>
      </c>
      <c r="I63" s="5"/>
      <c r="J63" s="5"/>
      <c r="K63" s="5"/>
      <c r="L63" s="99">
        <f t="shared" si="3"/>
        <v>3.4118823529411713</v>
      </c>
    </row>
    <row r="64" spans="3:12" ht="15.6" thickTop="1" thickBot="1" x14ac:dyDescent="0.35">
      <c r="C64" s="66" t="s">
        <v>110</v>
      </c>
      <c r="D64" s="32"/>
      <c r="E64" s="10"/>
      <c r="F64" s="32">
        <v>16.53</v>
      </c>
      <c r="G64" s="32">
        <v>18.62</v>
      </c>
      <c r="H64" s="5">
        <f t="shared" si="2"/>
        <v>2.09</v>
      </c>
      <c r="I64" s="5"/>
      <c r="J64" s="5"/>
      <c r="K64" s="5"/>
      <c r="L64" s="99">
        <f t="shared" si="3"/>
        <v>39.61574509803922</v>
      </c>
    </row>
    <row r="65" spans="3:13" ht="15.6" thickTop="1" thickBot="1" x14ac:dyDescent="0.35">
      <c r="C65" s="66" t="s">
        <v>35</v>
      </c>
      <c r="D65" s="32"/>
      <c r="E65" s="10"/>
      <c r="F65" s="32">
        <v>89.47</v>
      </c>
      <c r="G65" s="32">
        <v>90.5</v>
      </c>
      <c r="H65" s="5">
        <f t="shared" si="2"/>
        <v>1.0300000000000011</v>
      </c>
      <c r="I65" s="5"/>
      <c r="J65" s="5"/>
      <c r="K65" s="5"/>
      <c r="L65" s="99">
        <f t="shared" si="3"/>
        <v>19.523549019607866</v>
      </c>
    </row>
    <row r="66" spans="3:13" ht="15.6" thickTop="1" thickBot="1" x14ac:dyDescent="0.35">
      <c r="C66" s="66" t="s">
        <v>111</v>
      </c>
      <c r="D66" s="32"/>
      <c r="E66" s="10"/>
      <c r="F66" s="32">
        <v>6.44</v>
      </c>
      <c r="G66" s="32">
        <v>6.54</v>
      </c>
      <c r="H66" s="5">
        <f t="shared" si="2"/>
        <v>9.9999999999999645E-2</v>
      </c>
      <c r="I66" s="5"/>
      <c r="J66" s="5"/>
      <c r="K66" s="5"/>
      <c r="L66" s="99">
        <f t="shared" si="3"/>
        <v>1.8954901960784247</v>
      </c>
    </row>
    <row r="67" spans="3:13" ht="15.6" thickTop="1" thickBot="1" x14ac:dyDescent="0.35">
      <c r="C67" s="66" t="s">
        <v>36</v>
      </c>
      <c r="D67" s="32"/>
      <c r="E67" s="10"/>
      <c r="F67" s="32">
        <v>103.99</v>
      </c>
      <c r="G67" s="32">
        <v>104.83</v>
      </c>
      <c r="H67" s="5">
        <f t="shared" si="2"/>
        <v>0.84000000000000341</v>
      </c>
      <c r="I67" s="5"/>
      <c r="J67" s="5"/>
      <c r="K67" s="5"/>
      <c r="L67" s="99">
        <f t="shared" si="3"/>
        <v>15.92211764705889</v>
      </c>
    </row>
    <row r="68" spans="3:13" ht="15.6" thickTop="1" thickBot="1" x14ac:dyDescent="0.35">
      <c r="C68" s="66" t="s">
        <v>37</v>
      </c>
      <c r="D68" s="32"/>
      <c r="E68" s="10"/>
      <c r="F68" s="32">
        <v>41.58</v>
      </c>
      <c r="G68" s="32">
        <v>41.68</v>
      </c>
      <c r="H68" s="5">
        <f t="shared" si="2"/>
        <v>0.10000000000000142</v>
      </c>
      <c r="I68" s="5"/>
      <c r="J68" s="5"/>
      <c r="K68" s="5"/>
      <c r="L68" s="99">
        <f t="shared" si="3"/>
        <v>1.8954901960784585</v>
      </c>
    </row>
    <row r="69" spans="3:13" ht="15.6" thickTop="1" thickBot="1" x14ac:dyDescent="0.35">
      <c r="C69" s="66" t="s">
        <v>38</v>
      </c>
      <c r="D69" s="32"/>
      <c r="E69" s="10"/>
      <c r="F69" s="32">
        <v>4.42</v>
      </c>
      <c r="G69" s="32">
        <v>4.79</v>
      </c>
      <c r="H69" s="5">
        <f t="shared" si="2"/>
        <v>0.37000000000000011</v>
      </c>
      <c r="I69" s="5"/>
      <c r="J69" s="5"/>
      <c r="K69" s="5"/>
      <c r="L69" s="99">
        <f t="shared" si="3"/>
        <v>7.0133137254901987</v>
      </c>
    </row>
    <row r="70" spans="3:13" ht="15.6" thickTop="1" thickBot="1" x14ac:dyDescent="0.35">
      <c r="C70" s="66" t="s">
        <v>39</v>
      </c>
      <c r="D70" s="32"/>
      <c r="E70" s="10"/>
      <c r="F70" s="32">
        <v>2.68</v>
      </c>
      <c r="G70" s="32">
        <v>3.28</v>
      </c>
      <c r="H70" s="5">
        <f t="shared" si="2"/>
        <v>0.59999999999999964</v>
      </c>
      <c r="I70" s="5"/>
      <c r="J70" s="5"/>
      <c r="K70" s="5"/>
      <c r="L70" s="99">
        <f t="shared" si="3"/>
        <v>11.372941176470583</v>
      </c>
    </row>
    <row r="71" spans="3:13" ht="15.6" thickTop="1" thickBot="1" x14ac:dyDescent="0.35">
      <c r="C71" s="66" t="s">
        <v>40</v>
      </c>
      <c r="D71" s="32"/>
      <c r="E71" s="10"/>
      <c r="F71" s="32">
        <v>4.5</v>
      </c>
      <c r="G71" s="32">
        <v>4.5</v>
      </c>
      <c r="H71" s="5">
        <f t="shared" si="2"/>
        <v>0</v>
      </c>
      <c r="I71" s="5"/>
      <c r="J71" s="5"/>
      <c r="K71" s="5"/>
      <c r="L71" s="99">
        <f t="shared" si="3"/>
        <v>0</v>
      </c>
    </row>
    <row r="72" spans="3:13" ht="15.6" thickTop="1" thickBot="1" x14ac:dyDescent="0.35">
      <c r="C72" s="66" t="s">
        <v>112</v>
      </c>
      <c r="D72" s="32"/>
      <c r="E72" s="10"/>
      <c r="F72" s="32">
        <v>8.3699999999999992</v>
      </c>
      <c r="G72" s="32">
        <v>8.9700000000000006</v>
      </c>
      <c r="H72" s="5">
        <f t="shared" si="2"/>
        <v>0.60000000000000142</v>
      </c>
      <c r="I72" s="5"/>
      <c r="J72" s="5"/>
      <c r="K72" s="5"/>
      <c r="L72" s="99">
        <f t="shared" si="3"/>
        <v>11.372941176470617</v>
      </c>
    </row>
    <row r="73" spans="3:13" ht="15.6" thickTop="1" thickBot="1" x14ac:dyDescent="0.35">
      <c r="C73" s="66" t="s">
        <v>113</v>
      </c>
      <c r="D73" s="32"/>
      <c r="E73" s="10"/>
      <c r="F73" s="32">
        <v>39.89</v>
      </c>
      <c r="G73" s="32">
        <v>40.33</v>
      </c>
      <c r="H73" s="5">
        <f t="shared" si="2"/>
        <v>0.43999999999999773</v>
      </c>
      <c r="I73" s="5"/>
      <c r="J73" s="5"/>
      <c r="K73" s="5"/>
      <c r="L73" s="99">
        <f t="shared" si="3"/>
        <v>8.3401568627450562</v>
      </c>
    </row>
    <row r="74" spans="3:13" ht="15.6" thickTop="1" thickBot="1" x14ac:dyDescent="0.35">
      <c r="C74" s="66" t="s">
        <v>114</v>
      </c>
      <c r="D74" s="32"/>
      <c r="E74" s="10"/>
      <c r="F74" s="32">
        <v>11.28</v>
      </c>
      <c r="G74" s="32">
        <v>11.45</v>
      </c>
      <c r="H74" s="5">
        <f t="shared" si="2"/>
        <v>0.16999999999999993</v>
      </c>
      <c r="I74" s="5"/>
      <c r="J74" s="5"/>
      <c r="K74" s="5"/>
      <c r="L74" s="99">
        <f t="shared" si="3"/>
        <v>3.2223333333333324</v>
      </c>
    </row>
    <row r="75" spans="3:13" ht="15.6" thickTop="1" thickBot="1" x14ac:dyDescent="0.35">
      <c r="C75" s="66" t="s">
        <v>115</v>
      </c>
      <c r="D75" s="32"/>
      <c r="E75" s="10"/>
      <c r="F75" s="32">
        <v>3.63</v>
      </c>
      <c r="G75" s="32">
        <v>3.63</v>
      </c>
      <c r="H75" s="5">
        <f t="shared" si="2"/>
        <v>0</v>
      </c>
      <c r="I75" s="5"/>
      <c r="J75" s="5"/>
      <c r="K75" s="5"/>
      <c r="L75" s="99">
        <f t="shared" si="3"/>
        <v>0</v>
      </c>
    </row>
    <row r="76" spans="3:13" ht="15.6" thickTop="1" thickBot="1" x14ac:dyDescent="0.35">
      <c r="C76" s="66" t="s">
        <v>116</v>
      </c>
      <c r="D76" s="32"/>
      <c r="E76" s="10"/>
      <c r="F76" s="32">
        <v>6.09</v>
      </c>
      <c r="G76" s="32">
        <v>6.09</v>
      </c>
      <c r="H76" s="5">
        <f t="shared" si="2"/>
        <v>0</v>
      </c>
      <c r="I76" s="5"/>
      <c r="J76" s="5"/>
      <c r="K76" s="5"/>
      <c r="L76" s="99">
        <f t="shared" si="3"/>
        <v>0</v>
      </c>
    </row>
    <row r="77" spans="3:13" ht="15.6" thickTop="1" thickBot="1" x14ac:dyDescent="0.35">
      <c r="C77" s="66" t="s">
        <v>41</v>
      </c>
      <c r="D77" s="32"/>
      <c r="E77" s="10"/>
      <c r="F77" s="32">
        <v>22.92</v>
      </c>
      <c r="G77" s="32">
        <v>23.21</v>
      </c>
      <c r="H77" s="5">
        <f t="shared" si="2"/>
        <v>0.28999999999999915</v>
      </c>
      <c r="I77" s="5"/>
      <c r="J77" s="5"/>
      <c r="K77" s="5"/>
      <c r="L77" s="99">
        <f t="shared" si="3"/>
        <v>5.4969215686274353</v>
      </c>
    </row>
    <row r="78" spans="3:13" ht="15.6" thickTop="1" thickBot="1" x14ac:dyDescent="0.35">
      <c r="C78" s="66" t="s">
        <v>42</v>
      </c>
      <c r="D78" s="32"/>
      <c r="E78" s="10"/>
      <c r="F78" s="32">
        <v>10.3</v>
      </c>
      <c r="G78" s="32">
        <v>10.3</v>
      </c>
      <c r="H78" s="5">
        <f t="shared" si="2"/>
        <v>0</v>
      </c>
      <c r="I78" s="5"/>
      <c r="J78" s="5"/>
      <c r="K78" s="5"/>
      <c r="L78" s="99">
        <f t="shared" si="3"/>
        <v>0</v>
      </c>
    </row>
    <row r="79" spans="3:13" ht="15" thickTop="1" x14ac:dyDescent="0.3">
      <c r="C79" s="66" t="s">
        <v>117</v>
      </c>
      <c r="D79" s="32"/>
      <c r="E79" s="10"/>
      <c r="F79" s="32">
        <v>15.9</v>
      </c>
      <c r="G79" s="32">
        <v>16</v>
      </c>
      <c r="H79" s="5">
        <f t="shared" si="2"/>
        <v>9.9999999999999645E-2</v>
      </c>
      <c r="I79" s="5"/>
      <c r="J79" s="5"/>
      <c r="K79" s="5"/>
      <c r="L79" s="99">
        <f t="shared" si="3"/>
        <v>1.8954901960784247</v>
      </c>
      <c r="M79" s="56">
        <f>+L11+L12+L13+L14+L15+L16+L17+L18+L19+L20+L21+L22+L23+L24+L25+L26+L27+L28+L29+L30+L31+L32+L33+L34+L35+L36+L37+L38+L39+L40+L41+L42+L43+L44+L45+L46+L47+L48+L49+L50+L51+L52+L53+L54+L55+L56+L57+L58+L59+L60+L61+L62+L63+L64+L65+L66+L67+L68+L69+L70+L71+L72+L73+L74+L75+L76+L77+L78+L79</f>
        <v>1014.0814117647059</v>
      </c>
    </row>
    <row r="80" spans="3:13" x14ac:dyDescent="0.3">
      <c r="C80" s="68" t="s">
        <v>43</v>
      </c>
      <c r="D80" s="32"/>
      <c r="E80" s="10"/>
      <c r="F80" s="32">
        <v>596.85</v>
      </c>
      <c r="G80" s="32">
        <v>606</v>
      </c>
      <c r="H80" s="5">
        <f t="shared" si="2"/>
        <v>9.1499999999999773</v>
      </c>
      <c r="I80" s="5"/>
      <c r="J80" s="5"/>
      <c r="K80" s="5"/>
      <c r="L80" s="7">
        <f>+H80*J$6</f>
        <v>38.974978021977918</v>
      </c>
      <c r="M80" t="s">
        <v>295</v>
      </c>
    </row>
    <row r="81" spans="3:12" x14ac:dyDescent="0.3">
      <c r="C81" s="68" t="s">
        <v>44</v>
      </c>
      <c r="D81" s="32"/>
      <c r="E81" s="10"/>
      <c r="F81" s="32">
        <v>540.97</v>
      </c>
      <c r="G81" s="32">
        <v>546</v>
      </c>
      <c r="H81" s="5">
        <f t="shared" si="2"/>
        <v>5.0299999999999727</v>
      </c>
      <c r="I81" s="33"/>
      <c r="J81" s="5"/>
      <c r="K81" s="5"/>
      <c r="L81" s="7">
        <f t="shared" ref="L81:L144" si="4">+H81*J$6</f>
        <v>21.425589010988894</v>
      </c>
    </row>
    <row r="82" spans="3:12" x14ac:dyDescent="0.3">
      <c r="C82" s="68" t="s">
        <v>118</v>
      </c>
      <c r="D82" s="32"/>
      <c r="E82" s="10"/>
      <c r="F82" s="32">
        <v>775.82</v>
      </c>
      <c r="G82" s="32">
        <v>785</v>
      </c>
      <c r="H82" s="5">
        <f t="shared" si="2"/>
        <v>9.17999999999995</v>
      </c>
      <c r="I82" s="33"/>
      <c r="J82" s="5"/>
      <c r="K82" s="5"/>
      <c r="L82" s="7">
        <f t="shared" si="4"/>
        <v>39.102764835164621</v>
      </c>
    </row>
    <row r="83" spans="3:12" x14ac:dyDescent="0.3">
      <c r="C83" s="68" t="s">
        <v>119</v>
      </c>
      <c r="D83" s="32"/>
      <c r="E83" s="10"/>
      <c r="F83" s="32">
        <v>305.76</v>
      </c>
      <c r="G83" s="32">
        <v>316</v>
      </c>
      <c r="H83" s="5">
        <f t="shared" si="2"/>
        <v>10.240000000000009</v>
      </c>
      <c r="I83" s="33"/>
      <c r="J83" s="5"/>
      <c r="K83" s="5"/>
      <c r="L83" s="7">
        <f t="shared" si="4"/>
        <v>43.617898901098933</v>
      </c>
    </row>
    <row r="84" spans="3:12" x14ac:dyDescent="0.3">
      <c r="C84" s="68" t="s">
        <v>45</v>
      </c>
      <c r="D84" s="32"/>
      <c r="E84" s="10"/>
      <c r="F84" s="32">
        <v>372.15</v>
      </c>
      <c r="G84" s="32">
        <v>376</v>
      </c>
      <c r="H84" s="5">
        <f t="shared" si="2"/>
        <v>3.8500000000000227</v>
      </c>
      <c r="I84" s="33"/>
      <c r="J84" s="5"/>
      <c r="K84" s="5"/>
      <c r="L84" s="7">
        <f t="shared" si="4"/>
        <v>16.399307692307787</v>
      </c>
    </row>
    <row r="85" spans="3:12" x14ac:dyDescent="0.3">
      <c r="C85" s="68" t="s">
        <v>46</v>
      </c>
      <c r="D85" s="32"/>
      <c r="E85" s="10"/>
      <c r="F85" s="32">
        <v>593.70000000000005</v>
      </c>
      <c r="G85" s="32">
        <v>599.5</v>
      </c>
      <c r="H85" s="5">
        <f t="shared" si="2"/>
        <v>5.7999999999999545</v>
      </c>
      <c r="I85" s="33"/>
      <c r="J85" s="5"/>
      <c r="K85" s="5"/>
      <c r="L85" s="7">
        <f t="shared" si="4"/>
        <v>24.705450549450354</v>
      </c>
    </row>
    <row r="86" spans="3:12" x14ac:dyDescent="0.3">
      <c r="C86" s="68" t="s">
        <v>47</v>
      </c>
      <c r="D86" s="32"/>
      <c r="E86" s="10"/>
      <c r="F86" s="32">
        <v>375.39</v>
      </c>
      <c r="G86" s="32">
        <v>376</v>
      </c>
      <c r="H86" s="5">
        <f t="shared" si="2"/>
        <v>0.61000000000001364</v>
      </c>
      <c r="I86" s="33"/>
      <c r="J86" s="5"/>
      <c r="K86" s="5"/>
      <c r="L86" s="7">
        <f t="shared" si="4"/>
        <v>2.5983318681319258</v>
      </c>
    </row>
    <row r="87" spans="3:12" x14ac:dyDescent="0.3">
      <c r="C87" s="68" t="s">
        <v>48</v>
      </c>
      <c r="D87" s="32"/>
      <c r="E87" s="10"/>
      <c r="F87" s="32">
        <v>585.85</v>
      </c>
      <c r="G87" s="32">
        <v>601.5</v>
      </c>
      <c r="H87" s="5">
        <f t="shared" si="2"/>
        <v>15.649999999999977</v>
      </c>
      <c r="I87" s="33"/>
      <c r="J87" s="5"/>
      <c r="K87" s="5"/>
      <c r="L87" s="7">
        <f t="shared" si="4"/>
        <v>66.662120879120778</v>
      </c>
    </row>
    <row r="88" spans="3:12" x14ac:dyDescent="0.3">
      <c r="C88" s="68" t="s">
        <v>49</v>
      </c>
      <c r="D88" s="32"/>
      <c r="E88" s="10"/>
      <c r="F88" s="32">
        <v>802.25</v>
      </c>
      <c r="G88" s="32">
        <v>812</v>
      </c>
      <c r="H88" s="5">
        <f t="shared" si="2"/>
        <v>9.75</v>
      </c>
      <c r="I88" s="33"/>
      <c r="J88" s="5"/>
      <c r="K88" s="5"/>
      <c r="L88" s="7">
        <f t="shared" si="4"/>
        <v>41.530714285714282</v>
      </c>
    </row>
    <row r="89" spans="3:12" x14ac:dyDescent="0.3">
      <c r="C89" s="68" t="s">
        <v>50</v>
      </c>
      <c r="D89" s="32"/>
      <c r="E89" s="10"/>
      <c r="F89" s="32">
        <v>1021.97</v>
      </c>
      <c r="G89" s="32">
        <v>1023</v>
      </c>
      <c r="H89" s="5">
        <f t="shared" si="2"/>
        <v>1.0299999999999727</v>
      </c>
      <c r="I89" s="33"/>
      <c r="J89" s="5"/>
      <c r="K89" s="5"/>
      <c r="L89" s="7">
        <f t="shared" si="4"/>
        <v>4.3873472527471362</v>
      </c>
    </row>
    <row r="90" spans="3:12" x14ac:dyDescent="0.3">
      <c r="C90" s="68" t="s">
        <v>51</v>
      </c>
      <c r="D90" s="32"/>
      <c r="E90" s="10"/>
      <c r="F90" s="32">
        <v>428.75</v>
      </c>
      <c r="G90" s="32">
        <v>432</v>
      </c>
      <c r="H90" s="5">
        <f t="shared" si="2"/>
        <v>3.25</v>
      </c>
      <c r="I90" s="33"/>
      <c r="J90" s="5"/>
      <c r="K90" s="5"/>
      <c r="L90" s="7">
        <f t="shared" si="4"/>
        <v>13.843571428571428</v>
      </c>
    </row>
    <row r="91" spans="3:12" x14ac:dyDescent="0.3">
      <c r="C91" s="68" t="s">
        <v>52</v>
      </c>
      <c r="D91" s="32"/>
      <c r="E91" s="10"/>
      <c r="F91" s="32">
        <v>318.77999999999997</v>
      </c>
      <c r="G91" s="32">
        <v>326</v>
      </c>
      <c r="H91" s="5">
        <f t="shared" si="2"/>
        <v>7.2200000000000273</v>
      </c>
      <c r="I91" s="33"/>
      <c r="J91" s="5"/>
      <c r="K91" s="5"/>
      <c r="L91" s="7">
        <f t="shared" si="4"/>
        <v>30.754026373626488</v>
      </c>
    </row>
    <row r="92" spans="3:12" x14ac:dyDescent="0.3">
      <c r="C92" s="68" t="s">
        <v>120</v>
      </c>
      <c r="D92" s="32"/>
      <c r="E92" s="10"/>
      <c r="F92" s="32">
        <v>1317.49</v>
      </c>
      <c r="G92" s="32">
        <v>1326</v>
      </c>
      <c r="H92" s="5">
        <f t="shared" si="2"/>
        <v>8.5099999999999909</v>
      </c>
      <c r="I92" s="33"/>
      <c r="J92" s="5"/>
      <c r="K92" s="5"/>
      <c r="L92" s="7">
        <f t="shared" si="4"/>
        <v>36.248859340659301</v>
      </c>
    </row>
    <row r="93" spans="3:12" x14ac:dyDescent="0.3">
      <c r="C93" s="68" t="s">
        <v>53</v>
      </c>
      <c r="D93" s="32"/>
      <c r="E93" s="10"/>
      <c r="F93" s="32">
        <v>513.4</v>
      </c>
      <c r="G93" s="32">
        <v>514</v>
      </c>
      <c r="H93" s="5">
        <f t="shared" si="2"/>
        <v>0.60000000000002274</v>
      </c>
      <c r="I93" s="33"/>
      <c r="J93" s="5"/>
      <c r="K93" s="5"/>
      <c r="L93" s="7">
        <f t="shared" si="4"/>
        <v>2.5557362637363603</v>
      </c>
    </row>
    <row r="94" spans="3:12" x14ac:dyDescent="0.3">
      <c r="C94" s="68" t="s">
        <v>121</v>
      </c>
      <c r="D94" s="32"/>
      <c r="E94" s="10"/>
      <c r="F94" s="32">
        <v>306.06</v>
      </c>
      <c r="G94" s="32">
        <v>310</v>
      </c>
      <c r="H94" s="5">
        <f t="shared" ref="H94:H149" si="5">+G94-F94</f>
        <v>3.9399999999999977</v>
      </c>
      <c r="I94" s="33"/>
      <c r="J94" s="5"/>
      <c r="K94" s="5"/>
      <c r="L94" s="7">
        <f t="shared" si="4"/>
        <v>16.782668131868121</v>
      </c>
    </row>
    <row r="95" spans="3:12" x14ac:dyDescent="0.3">
      <c r="C95" s="68" t="s">
        <v>54</v>
      </c>
      <c r="D95" s="32"/>
      <c r="E95" s="10"/>
      <c r="F95" s="32">
        <v>324.45999999999998</v>
      </c>
      <c r="G95" s="32">
        <v>329</v>
      </c>
      <c r="H95" s="5">
        <f t="shared" si="5"/>
        <v>4.5400000000000205</v>
      </c>
      <c r="I95" s="33"/>
      <c r="J95" s="5"/>
      <c r="K95" s="5"/>
      <c r="L95" s="7">
        <f t="shared" si="4"/>
        <v>19.338404395604481</v>
      </c>
    </row>
    <row r="96" spans="3:12" x14ac:dyDescent="0.3">
      <c r="C96" s="68" t="s">
        <v>55</v>
      </c>
      <c r="D96" s="32"/>
      <c r="E96" s="10"/>
      <c r="F96" s="32">
        <v>482.91</v>
      </c>
      <c r="G96" s="32">
        <v>491</v>
      </c>
      <c r="H96" s="5">
        <f t="shared" si="5"/>
        <v>8.089999999999975</v>
      </c>
      <c r="I96" s="33"/>
      <c r="J96" s="5"/>
      <c r="K96" s="5"/>
      <c r="L96" s="7">
        <f t="shared" si="4"/>
        <v>34.459843956043848</v>
      </c>
    </row>
    <row r="97" spans="3:13" x14ac:dyDescent="0.3">
      <c r="C97" s="68" t="s">
        <v>122</v>
      </c>
      <c r="D97" s="32"/>
      <c r="E97" s="10"/>
      <c r="F97" s="32">
        <v>1177.94</v>
      </c>
      <c r="G97" s="32">
        <v>1192</v>
      </c>
      <c r="H97" s="5">
        <f t="shared" si="5"/>
        <v>14.059999999999945</v>
      </c>
      <c r="I97" s="33"/>
      <c r="J97" s="5"/>
      <c r="K97" s="5"/>
      <c r="L97" s="7">
        <f t="shared" si="4"/>
        <v>59.889419780219541</v>
      </c>
    </row>
    <row r="98" spans="3:13" x14ac:dyDescent="0.3">
      <c r="C98" s="68" t="s">
        <v>56</v>
      </c>
      <c r="D98" s="32"/>
      <c r="E98" s="10"/>
      <c r="F98" s="32">
        <v>471.98</v>
      </c>
      <c r="G98" s="32">
        <v>477</v>
      </c>
      <c r="H98" s="5">
        <f t="shared" si="5"/>
        <v>5.0199999999999818</v>
      </c>
      <c r="I98" s="33"/>
      <c r="J98" s="5"/>
      <c r="K98" s="5"/>
      <c r="L98" s="7">
        <f t="shared" si="4"/>
        <v>21.382993406593329</v>
      </c>
    </row>
    <row r="99" spans="3:13" x14ac:dyDescent="0.3">
      <c r="C99" s="66" t="s">
        <v>57</v>
      </c>
      <c r="D99" s="32"/>
      <c r="E99" s="10"/>
      <c r="F99" s="32">
        <v>655.99</v>
      </c>
      <c r="G99" s="32">
        <v>660</v>
      </c>
      <c r="H99" s="5">
        <f t="shared" si="5"/>
        <v>4.0099999999999909</v>
      </c>
      <c r="I99" s="33"/>
      <c r="J99" s="5"/>
      <c r="K99" s="5"/>
      <c r="L99" s="7">
        <f t="shared" si="4"/>
        <v>17.080837362637322</v>
      </c>
    </row>
    <row r="100" spans="3:13" x14ac:dyDescent="0.3">
      <c r="C100" s="66" t="s">
        <v>58</v>
      </c>
      <c r="D100" s="32"/>
      <c r="E100" s="10"/>
      <c r="F100" s="32">
        <v>8.4</v>
      </c>
      <c r="G100" s="32">
        <v>9.4</v>
      </c>
      <c r="H100" s="5">
        <f t="shared" si="5"/>
        <v>1</v>
      </c>
      <c r="I100" s="33"/>
      <c r="J100" s="5"/>
      <c r="K100" s="5"/>
      <c r="L100" s="7">
        <f t="shared" si="4"/>
        <v>4.2595604395604392</v>
      </c>
    </row>
    <row r="101" spans="3:13" x14ac:dyDescent="0.3">
      <c r="C101" s="68" t="s">
        <v>59</v>
      </c>
      <c r="D101" s="32"/>
      <c r="E101" s="10"/>
      <c r="F101" s="32">
        <v>1821.97</v>
      </c>
      <c r="G101" s="32">
        <v>1847</v>
      </c>
      <c r="H101" s="5">
        <f t="shared" si="5"/>
        <v>25.029999999999973</v>
      </c>
      <c r="I101" s="33"/>
      <c r="J101" s="5"/>
      <c r="K101" s="5"/>
      <c r="L101" s="7">
        <f t="shared" si="4"/>
        <v>106.61679780219768</v>
      </c>
    </row>
    <row r="102" spans="3:13" x14ac:dyDescent="0.3">
      <c r="C102" s="68" t="s">
        <v>60</v>
      </c>
      <c r="D102" s="32"/>
      <c r="E102" s="10"/>
      <c r="F102" s="32">
        <v>412.41</v>
      </c>
      <c r="G102" s="32">
        <v>413</v>
      </c>
      <c r="H102" s="5">
        <f t="shared" si="5"/>
        <v>0.58999999999997499</v>
      </c>
      <c r="I102" s="33"/>
      <c r="J102" s="5"/>
      <c r="K102" s="5"/>
      <c r="L102" s="7">
        <f t="shared" si="4"/>
        <v>2.5131406593405528</v>
      </c>
    </row>
    <row r="103" spans="3:13" x14ac:dyDescent="0.3">
      <c r="C103" s="68" t="s">
        <v>61</v>
      </c>
      <c r="D103" s="32"/>
      <c r="E103" s="10"/>
      <c r="F103" s="32">
        <v>476.68</v>
      </c>
      <c r="G103" s="32">
        <v>482</v>
      </c>
      <c r="H103" s="5">
        <f t="shared" si="5"/>
        <v>5.3199999999999932</v>
      </c>
      <c r="I103" s="33"/>
      <c r="J103" s="5"/>
      <c r="K103" s="5"/>
      <c r="L103" s="7">
        <f t="shared" si="4"/>
        <v>22.660861538461507</v>
      </c>
    </row>
    <row r="104" spans="3:13" x14ac:dyDescent="0.3">
      <c r="C104" s="68" t="s">
        <v>62</v>
      </c>
      <c r="D104" s="32"/>
      <c r="E104" s="10"/>
      <c r="F104" s="32">
        <v>1404.69</v>
      </c>
      <c r="G104" s="32">
        <v>1427</v>
      </c>
      <c r="H104" s="5">
        <f t="shared" si="5"/>
        <v>22.309999999999945</v>
      </c>
      <c r="I104" s="33"/>
      <c r="J104" s="5"/>
      <c r="K104" s="5"/>
      <c r="L104" s="7">
        <f t="shared" si="4"/>
        <v>95.030793406593162</v>
      </c>
    </row>
    <row r="105" spans="3:13" x14ac:dyDescent="0.3">
      <c r="C105" s="68" t="s">
        <v>63</v>
      </c>
      <c r="D105" s="32"/>
      <c r="E105" s="10"/>
      <c r="F105" s="32">
        <v>625.70000000000005</v>
      </c>
      <c r="G105" s="32">
        <v>628</v>
      </c>
      <c r="H105" s="5">
        <f t="shared" si="5"/>
        <v>2.2999999999999545</v>
      </c>
      <c r="I105" s="33"/>
      <c r="J105" s="5"/>
      <c r="K105" s="5"/>
      <c r="L105" s="7">
        <f t="shared" si="4"/>
        <v>9.7969890109888169</v>
      </c>
    </row>
    <row r="106" spans="3:13" x14ac:dyDescent="0.3">
      <c r="C106" s="68" t="s">
        <v>123</v>
      </c>
      <c r="D106" s="32"/>
      <c r="E106" s="10"/>
      <c r="F106" s="32">
        <v>594.12</v>
      </c>
      <c r="G106" s="32">
        <v>595</v>
      </c>
      <c r="H106" s="5">
        <f t="shared" si="5"/>
        <v>0.87999999999999545</v>
      </c>
      <c r="I106" s="33"/>
      <c r="J106" s="5"/>
      <c r="K106" s="5"/>
      <c r="L106" s="7">
        <f t="shared" si="4"/>
        <v>3.7484131868131669</v>
      </c>
      <c r="M106">
        <v>29</v>
      </c>
    </row>
    <row r="107" spans="3:13" x14ac:dyDescent="0.3">
      <c r="C107" s="68" t="s">
        <v>64</v>
      </c>
      <c r="D107" s="32"/>
      <c r="E107" s="10"/>
      <c r="F107" s="32">
        <v>408.06</v>
      </c>
      <c r="G107" s="32">
        <v>413</v>
      </c>
      <c r="H107" s="5">
        <f t="shared" si="5"/>
        <v>4.9399999999999977</v>
      </c>
      <c r="I107" s="33"/>
      <c r="J107" s="5"/>
      <c r="K107" s="5"/>
      <c r="L107" s="7">
        <f t="shared" si="4"/>
        <v>21.042228571428559</v>
      </c>
    </row>
    <row r="108" spans="3:13" x14ac:dyDescent="0.3">
      <c r="C108" s="68" t="s">
        <v>65</v>
      </c>
      <c r="D108" s="32"/>
      <c r="E108" s="10"/>
      <c r="F108" s="32">
        <v>898.84</v>
      </c>
      <c r="G108" s="32">
        <v>922</v>
      </c>
      <c r="H108" s="5">
        <f t="shared" si="5"/>
        <v>23.159999999999968</v>
      </c>
      <c r="I108" s="33"/>
      <c r="J108" s="5"/>
      <c r="K108" s="5"/>
      <c r="L108" s="7">
        <f t="shared" si="4"/>
        <v>98.651419780219641</v>
      </c>
    </row>
    <row r="109" spans="3:13" x14ac:dyDescent="0.3">
      <c r="C109" s="68" t="s">
        <v>66</v>
      </c>
      <c r="D109" s="32"/>
      <c r="E109" s="10"/>
      <c r="F109" s="32">
        <v>471.87</v>
      </c>
      <c r="G109" s="32">
        <v>479</v>
      </c>
      <c r="H109" s="5">
        <f t="shared" si="5"/>
        <v>7.1299999999999955</v>
      </c>
      <c r="I109" s="33"/>
      <c r="J109" s="5"/>
      <c r="K109" s="5"/>
      <c r="L109" s="7">
        <f t="shared" si="4"/>
        <v>30.370665934065912</v>
      </c>
    </row>
    <row r="110" spans="3:13" x14ac:dyDescent="0.3">
      <c r="C110" s="68" t="s">
        <v>124</v>
      </c>
      <c r="D110" s="32"/>
      <c r="E110" s="10"/>
      <c r="F110" s="32">
        <v>167.14</v>
      </c>
      <c r="G110" s="32">
        <v>170</v>
      </c>
      <c r="H110" s="5">
        <f t="shared" si="5"/>
        <v>2.8600000000000136</v>
      </c>
      <c r="I110" s="33"/>
      <c r="J110" s="5"/>
      <c r="K110" s="5"/>
      <c r="L110" s="7">
        <f t="shared" si="4"/>
        <v>12.182342857142913</v>
      </c>
    </row>
    <row r="111" spans="3:13" x14ac:dyDescent="0.3">
      <c r="C111" s="68" t="s">
        <v>67</v>
      </c>
      <c r="D111" s="32"/>
      <c r="E111" s="10"/>
      <c r="F111" s="32">
        <v>381.47</v>
      </c>
      <c r="G111" s="32">
        <v>386</v>
      </c>
      <c r="H111" s="5">
        <f t="shared" si="5"/>
        <v>4.5299999999999727</v>
      </c>
      <c r="I111" s="33"/>
      <c r="J111" s="5"/>
      <c r="K111" s="5"/>
      <c r="L111" s="7">
        <f t="shared" si="4"/>
        <v>19.295808791208675</v>
      </c>
    </row>
    <row r="112" spans="3:13" x14ac:dyDescent="0.3">
      <c r="C112" s="51" t="s">
        <v>68</v>
      </c>
      <c r="D112" s="32"/>
      <c r="E112" s="51"/>
      <c r="F112" s="9">
        <v>672.21</v>
      </c>
      <c r="G112" s="9">
        <v>678.2</v>
      </c>
      <c r="H112" s="5">
        <f t="shared" si="5"/>
        <v>5.9900000000000091</v>
      </c>
      <c r="I112" s="33"/>
      <c r="J112" s="5"/>
      <c r="K112" s="5"/>
      <c r="L112" s="7">
        <f t="shared" si="4"/>
        <v>25.514767032967068</v>
      </c>
    </row>
    <row r="113" spans="3:12" x14ac:dyDescent="0.3">
      <c r="C113" s="68" t="s">
        <v>125</v>
      </c>
      <c r="D113" s="32"/>
      <c r="E113" s="10"/>
      <c r="F113" s="32">
        <v>743.26</v>
      </c>
      <c r="G113" s="32">
        <v>751.68</v>
      </c>
      <c r="H113" s="5">
        <f t="shared" si="5"/>
        <v>8.4199999999999591</v>
      </c>
      <c r="I113" s="33"/>
      <c r="J113" s="5"/>
      <c r="K113" s="5"/>
      <c r="L113" s="7">
        <f t="shared" si="4"/>
        <v>35.865498901098725</v>
      </c>
    </row>
    <row r="114" spans="3:12" x14ac:dyDescent="0.3">
      <c r="C114" s="68" t="s">
        <v>126</v>
      </c>
      <c r="D114" s="9"/>
      <c r="E114" s="10"/>
      <c r="F114" s="32">
        <v>528.26</v>
      </c>
      <c r="G114" s="32">
        <v>548.11</v>
      </c>
      <c r="H114" s="5">
        <f t="shared" si="5"/>
        <v>19.850000000000023</v>
      </c>
      <c r="I114" s="33"/>
      <c r="J114" s="5"/>
      <c r="K114" s="5"/>
      <c r="L114" s="7">
        <f t="shared" si="4"/>
        <v>84.552274725274813</v>
      </c>
    </row>
    <row r="115" spans="3:12" x14ac:dyDescent="0.3">
      <c r="C115" s="68" t="s">
        <v>69</v>
      </c>
      <c r="D115" s="32"/>
      <c r="E115" s="10"/>
      <c r="F115" s="32">
        <v>278.49</v>
      </c>
      <c r="G115" s="32">
        <v>283.38</v>
      </c>
      <c r="H115" s="5">
        <f t="shared" si="5"/>
        <v>4.8899999999999864</v>
      </c>
      <c r="I115" s="33"/>
      <c r="J115" s="5"/>
      <c r="K115" s="5"/>
      <c r="L115" s="7">
        <f t="shared" si="4"/>
        <v>20.829250549450489</v>
      </c>
    </row>
    <row r="116" spans="3:12" x14ac:dyDescent="0.3">
      <c r="C116" s="68" t="s">
        <v>127</v>
      </c>
      <c r="D116" s="32"/>
      <c r="E116" s="10"/>
      <c r="F116" s="32">
        <v>667.64</v>
      </c>
      <c r="G116" s="32">
        <v>670.06</v>
      </c>
      <c r="H116" s="5">
        <f t="shared" si="5"/>
        <v>2.4199999999999591</v>
      </c>
      <c r="I116" s="33"/>
      <c r="J116" s="5"/>
      <c r="K116" s="5"/>
      <c r="L116" s="7">
        <f t="shared" si="4"/>
        <v>10.308136263736088</v>
      </c>
    </row>
    <row r="117" spans="3:12" x14ac:dyDescent="0.3">
      <c r="C117" s="68" t="s">
        <v>128</v>
      </c>
      <c r="D117" s="32"/>
      <c r="E117" s="10"/>
      <c r="F117" s="32">
        <v>709.37</v>
      </c>
      <c r="G117" s="32">
        <v>717.66</v>
      </c>
      <c r="H117" s="5">
        <f t="shared" si="5"/>
        <v>8.2899999999999636</v>
      </c>
      <c r="I117" s="33"/>
      <c r="J117" s="5"/>
      <c r="K117" s="5"/>
      <c r="L117" s="7">
        <f t="shared" si="4"/>
        <v>35.311756043955889</v>
      </c>
    </row>
    <row r="118" spans="3:12" x14ac:dyDescent="0.3">
      <c r="C118" s="68" t="s">
        <v>129</v>
      </c>
      <c r="D118" s="32"/>
      <c r="E118" s="10"/>
      <c r="F118" s="32">
        <v>429.99</v>
      </c>
      <c r="G118" s="32">
        <v>434.12</v>
      </c>
      <c r="H118" s="5">
        <f t="shared" si="5"/>
        <v>4.1299999999999955</v>
      </c>
      <c r="I118" s="33"/>
      <c r="J118" s="5"/>
      <c r="K118" s="5"/>
      <c r="L118" s="7">
        <f t="shared" si="4"/>
        <v>17.591984615384593</v>
      </c>
    </row>
    <row r="119" spans="3:12" x14ac:dyDescent="0.3">
      <c r="C119" s="68" t="s">
        <v>70</v>
      </c>
      <c r="D119" s="32"/>
      <c r="E119" s="10"/>
      <c r="F119" s="32">
        <v>190.04</v>
      </c>
      <c r="G119" s="32">
        <v>191.58</v>
      </c>
      <c r="H119" s="5">
        <f t="shared" si="5"/>
        <v>1.5400000000000205</v>
      </c>
      <c r="I119" s="33"/>
      <c r="J119" s="5"/>
      <c r="K119" s="5"/>
      <c r="L119" s="7">
        <f t="shared" si="4"/>
        <v>6.5597230769231638</v>
      </c>
    </row>
    <row r="120" spans="3:12" x14ac:dyDescent="0.3">
      <c r="C120" s="68" t="s">
        <v>71</v>
      </c>
      <c r="D120" s="32"/>
      <c r="E120" s="10"/>
      <c r="F120" s="32">
        <v>433.83</v>
      </c>
      <c r="G120" s="32">
        <v>433.83</v>
      </c>
      <c r="H120" s="5">
        <f t="shared" si="5"/>
        <v>0</v>
      </c>
      <c r="I120" s="33"/>
      <c r="J120" s="5"/>
      <c r="K120" s="5"/>
      <c r="L120" s="7">
        <f t="shared" si="4"/>
        <v>0</v>
      </c>
    </row>
    <row r="121" spans="3:12" x14ac:dyDescent="0.3">
      <c r="C121" s="68" t="s">
        <v>130</v>
      </c>
      <c r="D121" s="32"/>
      <c r="E121" s="10"/>
      <c r="F121" s="32">
        <v>298.58999999999997</v>
      </c>
      <c r="G121" s="32">
        <v>303</v>
      </c>
      <c r="H121" s="5">
        <f t="shared" si="5"/>
        <v>4.410000000000025</v>
      </c>
      <c r="I121" s="33"/>
      <c r="J121" s="5"/>
      <c r="K121" s="5"/>
      <c r="L121" s="7">
        <f t="shared" si="4"/>
        <v>18.784661538461645</v>
      </c>
    </row>
    <row r="122" spans="3:12" x14ac:dyDescent="0.3">
      <c r="C122" s="68" t="s">
        <v>131</v>
      </c>
      <c r="D122" s="32"/>
      <c r="E122" s="10"/>
      <c r="F122" s="32">
        <v>222.3</v>
      </c>
      <c r="G122" s="32">
        <v>226.15</v>
      </c>
      <c r="H122" s="5">
        <f t="shared" si="5"/>
        <v>3.8499999999999943</v>
      </c>
      <c r="I122" s="33"/>
      <c r="J122" s="5"/>
      <c r="K122" s="5"/>
      <c r="L122" s="7">
        <f t="shared" si="4"/>
        <v>16.399307692307666</v>
      </c>
    </row>
    <row r="123" spans="3:12" x14ac:dyDescent="0.3">
      <c r="C123" s="68" t="s">
        <v>72</v>
      </c>
      <c r="D123" s="32"/>
      <c r="E123" s="10"/>
      <c r="F123" s="32">
        <v>294.22000000000003</v>
      </c>
      <c r="G123" s="32">
        <v>300.77</v>
      </c>
      <c r="H123" s="5">
        <f t="shared" si="5"/>
        <v>6.5499999999999545</v>
      </c>
      <c r="I123" s="33"/>
      <c r="J123" s="5"/>
      <c r="K123" s="5"/>
      <c r="L123" s="7">
        <f t="shared" si="4"/>
        <v>27.900120879120681</v>
      </c>
    </row>
    <row r="124" spans="3:12" x14ac:dyDescent="0.3">
      <c r="C124" s="68" t="s">
        <v>73</v>
      </c>
      <c r="D124" s="32"/>
      <c r="E124" s="10"/>
      <c r="F124" s="32">
        <v>958.2</v>
      </c>
      <c r="G124" s="32">
        <v>970.62</v>
      </c>
      <c r="H124" s="5">
        <f t="shared" si="5"/>
        <v>12.419999999999959</v>
      </c>
      <c r="I124" s="33"/>
      <c r="J124" s="5"/>
      <c r="K124" s="5"/>
      <c r="L124" s="7">
        <f t="shared" si="4"/>
        <v>52.903740659340478</v>
      </c>
    </row>
    <row r="125" spans="3:12" x14ac:dyDescent="0.3">
      <c r="C125" s="68" t="s">
        <v>74</v>
      </c>
      <c r="D125" s="32"/>
      <c r="E125" s="10"/>
      <c r="F125" s="32">
        <v>569.53</v>
      </c>
      <c r="G125" s="32">
        <v>576.63</v>
      </c>
      <c r="H125" s="5">
        <f t="shared" si="5"/>
        <v>7.1000000000000227</v>
      </c>
      <c r="I125" s="33"/>
      <c r="J125" s="5"/>
      <c r="K125" s="5"/>
      <c r="L125" s="7">
        <f t="shared" si="4"/>
        <v>30.242879120879216</v>
      </c>
    </row>
    <row r="126" spans="3:12" x14ac:dyDescent="0.3">
      <c r="C126" s="68" t="s">
        <v>132</v>
      </c>
      <c r="D126" s="32"/>
      <c r="E126" s="10"/>
      <c r="F126" s="32">
        <v>212.79</v>
      </c>
      <c r="G126" s="32">
        <v>213.05</v>
      </c>
      <c r="H126" s="5">
        <f t="shared" si="5"/>
        <v>0.26000000000001933</v>
      </c>
      <c r="I126" s="33"/>
      <c r="J126" s="5"/>
      <c r="K126" s="5"/>
      <c r="L126" s="7">
        <f t="shared" si="4"/>
        <v>1.1074857142857966</v>
      </c>
    </row>
    <row r="127" spans="3:12" x14ac:dyDescent="0.3">
      <c r="C127" s="68" t="s">
        <v>133</v>
      </c>
      <c r="D127" s="32"/>
      <c r="E127" s="10"/>
      <c r="F127" s="32">
        <v>272.39</v>
      </c>
      <c r="G127" s="32">
        <v>274.94</v>
      </c>
      <c r="H127" s="5">
        <f t="shared" si="5"/>
        <v>2.5500000000000114</v>
      </c>
      <c r="I127" s="33"/>
      <c r="J127" s="5"/>
      <c r="K127" s="5"/>
      <c r="L127" s="7">
        <f t="shared" si="4"/>
        <v>10.861879120879168</v>
      </c>
    </row>
    <row r="128" spans="3:12" x14ac:dyDescent="0.3">
      <c r="C128" s="68" t="s">
        <v>75</v>
      </c>
      <c r="D128" s="32"/>
      <c r="E128" s="10"/>
      <c r="F128" s="32">
        <v>414.31</v>
      </c>
      <c r="G128" s="32">
        <v>418.65</v>
      </c>
      <c r="H128" s="5">
        <f t="shared" si="5"/>
        <v>4.339999999999975</v>
      </c>
      <c r="I128" s="33"/>
      <c r="J128" s="5"/>
      <c r="K128" s="5"/>
      <c r="L128" s="7">
        <f t="shared" si="4"/>
        <v>18.486492307692199</v>
      </c>
    </row>
    <row r="129" spans="3:12" x14ac:dyDescent="0.3">
      <c r="C129" s="68" t="s">
        <v>134</v>
      </c>
      <c r="D129" s="32"/>
      <c r="E129" s="10"/>
      <c r="F129" s="32">
        <v>550.95000000000005</v>
      </c>
      <c r="G129" s="32">
        <v>561</v>
      </c>
      <c r="H129" s="5">
        <f t="shared" si="5"/>
        <v>10.049999999999955</v>
      </c>
      <c r="I129" s="33"/>
      <c r="J129" s="5"/>
      <c r="K129" s="5"/>
      <c r="L129" s="7">
        <f t="shared" si="4"/>
        <v>42.808582417582222</v>
      </c>
    </row>
    <row r="130" spans="3:12" x14ac:dyDescent="0.3">
      <c r="C130" s="68" t="s">
        <v>135</v>
      </c>
      <c r="D130" s="32"/>
      <c r="E130" s="10"/>
      <c r="F130" s="32">
        <v>366.49</v>
      </c>
      <c r="G130" s="32">
        <v>370</v>
      </c>
      <c r="H130" s="5">
        <f t="shared" si="5"/>
        <v>3.5099999999999909</v>
      </c>
      <c r="I130" s="33"/>
      <c r="J130" s="5"/>
      <c r="K130" s="5"/>
      <c r="L130" s="7">
        <f t="shared" si="4"/>
        <v>14.951057142857103</v>
      </c>
    </row>
    <row r="131" spans="3:12" x14ac:dyDescent="0.3">
      <c r="C131" s="68" t="s">
        <v>76</v>
      </c>
      <c r="D131" s="32"/>
      <c r="E131" s="10"/>
      <c r="F131" s="32">
        <v>147.9</v>
      </c>
      <c r="G131" s="32">
        <v>151</v>
      </c>
      <c r="H131" s="5">
        <f t="shared" si="5"/>
        <v>3.0999999999999943</v>
      </c>
      <c r="I131" s="33"/>
      <c r="J131" s="5"/>
      <c r="K131" s="5"/>
      <c r="L131" s="7">
        <f t="shared" si="4"/>
        <v>13.204637362637337</v>
      </c>
    </row>
    <row r="132" spans="3:12" x14ac:dyDescent="0.3">
      <c r="C132" s="68" t="s">
        <v>136</v>
      </c>
      <c r="D132" s="32"/>
      <c r="E132" s="10"/>
      <c r="F132" s="32">
        <v>841.48</v>
      </c>
      <c r="G132" s="32">
        <v>852</v>
      </c>
      <c r="H132" s="5">
        <f t="shared" si="5"/>
        <v>10.519999999999982</v>
      </c>
      <c r="I132" s="33"/>
      <c r="J132" s="5"/>
      <c r="K132" s="5"/>
      <c r="L132" s="7">
        <f t="shared" si="4"/>
        <v>44.810575824175743</v>
      </c>
    </row>
    <row r="133" spans="3:12" x14ac:dyDescent="0.3">
      <c r="C133" s="68" t="s">
        <v>137</v>
      </c>
      <c r="D133" s="32"/>
      <c r="E133" s="10"/>
      <c r="F133" s="32">
        <v>245.86</v>
      </c>
      <c r="G133" s="32">
        <v>246.07</v>
      </c>
      <c r="H133" s="5">
        <f t="shared" si="5"/>
        <v>0.20999999999997954</v>
      </c>
      <c r="I133" s="33"/>
      <c r="J133" s="5"/>
      <c r="K133" s="5"/>
      <c r="L133" s="7">
        <f t="shared" si="4"/>
        <v>0.89450769230760507</v>
      </c>
    </row>
    <row r="134" spans="3:12" x14ac:dyDescent="0.3">
      <c r="C134" s="68" t="s">
        <v>77</v>
      </c>
      <c r="D134" s="32"/>
      <c r="E134" s="10"/>
      <c r="F134" s="32">
        <v>441.45</v>
      </c>
      <c r="G134" s="32">
        <v>442</v>
      </c>
      <c r="H134" s="5">
        <f t="shared" si="5"/>
        <v>0.55000000000001137</v>
      </c>
      <c r="I134" s="33"/>
      <c r="J134" s="5"/>
      <c r="K134" s="5"/>
      <c r="L134" s="7">
        <f t="shared" si="4"/>
        <v>2.3427582417582902</v>
      </c>
    </row>
    <row r="135" spans="3:12" x14ac:dyDescent="0.3">
      <c r="C135" s="68" t="s">
        <v>138</v>
      </c>
      <c r="D135" s="32"/>
      <c r="E135" s="10"/>
      <c r="F135" s="32">
        <v>666.5</v>
      </c>
      <c r="G135" s="32">
        <v>674</v>
      </c>
      <c r="H135" s="5">
        <f t="shared" si="5"/>
        <v>7.5</v>
      </c>
      <c r="I135" s="33"/>
      <c r="J135" s="5"/>
      <c r="K135" s="5"/>
      <c r="L135" s="7">
        <f t="shared" si="4"/>
        <v>31.946703296703294</v>
      </c>
    </row>
    <row r="136" spans="3:12" x14ac:dyDescent="0.3">
      <c r="C136" s="68" t="s">
        <v>78</v>
      </c>
      <c r="D136" s="32"/>
      <c r="E136" s="10"/>
      <c r="F136" s="32">
        <v>902.65</v>
      </c>
      <c r="G136" s="32">
        <v>911</v>
      </c>
      <c r="H136" s="5">
        <f t="shared" si="5"/>
        <v>8.3500000000000227</v>
      </c>
      <c r="I136" s="33"/>
      <c r="J136" s="5"/>
      <c r="K136" s="5"/>
      <c r="L136" s="7">
        <f t="shared" si="4"/>
        <v>35.567329670329762</v>
      </c>
    </row>
    <row r="137" spans="3:12" x14ac:dyDescent="0.3">
      <c r="C137" s="68" t="s">
        <v>79</v>
      </c>
      <c r="D137" s="32"/>
      <c r="E137" s="10"/>
      <c r="F137" s="32">
        <v>354.94</v>
      </c>
      <c r="G137" s="32">
        <v>359</v>
      </c>
      <c r="H137" s="5">
        <f t="shared" si="5"/>
        <v>4.0600000000000023</v>
      </c>
      <c r="I137" s="33"/>
      <c r="J137" s="5"/>
      <c r="K137" s="5"/>
      <c r="L137" s="7">
        <f t="shared" si="4"/>
        <v>17.293815384615392</v>
      </c>
    </row>
    <row r="138" spans="3:12" x14ac:dyDescent="0.3">
      <c r="C138" s="68" t="s">
        <v>80</v>
      </c>
      <c r="D138" s="32"/>
      <c r="E138" s="10"/>
      <c r="F138" s="32">
        <v>402.82</v>
      </c>
      <c r="G138" s="32">
        <v>407</v>
      </c>
      <c r="H138" s="5">
        <f t="shared" si="5"/>
        <v>4.1800000000000068</v>
      </c>
      <c r="I138" s="33"/>
      <c r="J138" s="5"/>
      <c r="K138" s="5"/>
      <c r="L138" s="7">
        <f t="shared" si="4"/>
        <v>17.804962637362664</v>
      </c>
    </row>
    <row r="139" spans="3:12" x14ac:dyDescent="0.3">
      <c r="C139" s="68" t="s">
        <v>81</v>
      </c>
      <c r="D139" s="32"/>
      <c r="E139" s="10"/>
      <c r="F139" s="32">
        <v>231.71</v>
      </c>
      <c r="G139" s="32">
        <v>231.71</v>
      </c>
      <c r="H139" s="5">
        <f t="shared" si="5"/>
        <v>0</v>
      </c>
      <c r="I139" s="33"/>
      <c r="J139" s="5"/>
      <c r="K139" s="5"/>
      <c r="L139" s="7">
        <f t="shared" si="4"/>
        <v>0</v>
      </c>
    </row>
    <row r="140" spans="3:12" x14ac:dyDescent="0.3">
      <c r="C140" s="68" t="s">
        <v>139</v>
      </c>
      <c r="D140" s="32"/>
      <c r="E140" s="10"/>
      <c r="F140" s="32">
        <v>542.63</v>
      </c>
      <c r="G140" s="32">
        <v>546</v>
      </c>
      <c r="H140" s="5">
        <f t="shared" si="5"/>
        <v>3.3700000000000045</v>
      </c>
      <c r="I140" s="33"/>
      <c r="J140" s="5"/>
      <c r="K140" s="5"/>
      <c r="L140" s="7">
        <f t="shared" si="4"/>
        <v>14.354718681318699</v>
      </c>
    </row>
    <row r="141" spans="3:12" x14ac:dyDescent="0.3">
      <c r="C141" s="68" t="s">
        <v>82</v>
      </c>
      <c r="D141" s="32"/>
      <c r="E141" s="10"/>
      <c r="F141" s="32">
        <v>424.5</v>
      </c>
      <c r="G141" s="32">
        <v>430</v>
      </c>
      <c r="H141" s="5">
        <f t="shared" si="5"/>
        <v>5.5</v>
      </c>
      <c r="I141" s="33"/>
      <c r="J141" s="5"/>
      <c r="K141" s="5"/>
      <c r="L141" s="7">
        <f t="shared" si="4"/>
        <v>23.427582417582414</v>
      </c>
    </row>
    <row r="142" spans="3:12" x14ac:dyDescent="0.3">
      <c r="C142" s="68" t="s">
        <v>140</v>
      </c>
      <c r="D142" s="32"/>
      <c r="E142" s="10"/>
      <c r="F142" s="32">
        <v>226.24</v>
      </c>
      <c r="G142" s="32">
        <v>226.28</v>
      </c>
      <c r="H142" s="5">
        <f t="shared" si="5"/>
        <v>3.9999999999992042E-2</v>
      </c>
      <c r="I142" s="33"/>
      <c r="J142" s="5"/>
      <c r="K142" s="5"/>
      <c r="L142" s="7">
        <f t="shared" si="4"/>
        <v>0.17038241758238368</v>
      </c>
    </row>
    <row r="143" spans="3:12" x14ac:dyDescent="0.3">
      <c r="C143" s="68" t="s">
        <v>141</v>
      </c>
      <c r="D143" s="32"/>
      <c r="E143" s="10"/>
      <c r="F143" s="32">
        <v>255.35</v>
      </c>
      <c r="G143" s="32">
        <v>258</v>
      </c>
      <c r="H143" s="5">
        <f t="shared" si="5"/>
        <v>2.6500000000000057</v>
      </c>
      <c r="I143" s="33"/>
      <c r="J143" s="5"/>
      <c r="K143" s="5"/>
      <c r="L143" s="7">
        <f t="shared" si="4"/>
        <v>11.287835164835188</v>
      </c>
    </row>
    <row r="144" spans="3:12" x14ac:dyDescent="0.3">
      <c r="C144" s="68" t="s">
        <v>142</v>
      </c>
      <c r="D144" s="32"/>
      <c r="E144" s="10"/>
      <c r="F144" s="32">
        <v>909.41</v>
      </c>
      <c r="G144" s="32">
        <v>922</v>
      </c>
      <c r="H144" s="5">
        <f t="shared" si="5"/>
        <v>12.590000000000032</v>
      </c>
      <c r="I144" s="33"/>
      <c r="J144" s="5"/>
      <c r="K144" s="5"/>
      <c r="L144" s="7">
        <f t="shared" si="4"/>
        <v>53.627865934066065</v>
      </c>
    </row>
    <row r="145" spans="3:15" x14ac:dyDescent="0.3">
      <c r="C145" s="68" t="s">
        <v>143</v>
      </c>
      <c r="D145" s="32"/>
      <c r="E145" s="10"/>
      <c r="F145" s="32">
        <v>414.95</v>
      </c>
      <c r="G145" s="32">
        <v>419</v>
      </c>
      <c r="H145" s="5">
        <f t="shared" si="5"/>
        <v>4.0500000000000114</v>
      </c>
      <c r="I145" s="33"/>
      <c r="J145" s="5"/>
      <c r="K145" s="5"/>
      <c r="L145" s="7">
        <f t="shared" ref="L145:L149" si="6">+H145*J$6</f>
        <v>17.251219780219827</v>
      </c>
    </row>
    <row r="146" spans="3:15" x14ac:dyDescent="0.3">
      <c r="C146" s="68" t="s">
        <v>83</v>
      </c>
      <c r="D146" s="32"/>
      <c r="E146" s="10"/>
      <c r="F146" s="32">
        <v>352.71</v>
      </c>
      <c r="G146" s="32">
        <v>355</v>
      </c>
      <c r="H146" s="5">
        <f t="shared" si="5"/>
        <v>2.2900000000000205</v>
      </c>
      <c r="I146" s="33"/>
      <c r="J146" s="5"/>
      <c r="K146" s="5"/>
      <c r="L146" s="7">
        <f t="shared" si="6"/>
        <v>9.7543934065934934</v>
      </c>
    </row>
    <row r="147" spans="3:15" x14ac:dyDescent="0.3">
      <c r="C147" s="68" t="s">
        <v>144</v>
      </c>
      <c r="D147" s="32"/>
      <c r="E147" s="10"/>
      <c r="F147" s="32">
        <v>2105.87</v>
      </c>
      <c r="G147" s="32">
        <v>2134</v>
      </c>
      <c r="H147" s="5">
        <f t="shared" si="5"/>
        <v>28.130000000000109</v>
      </c>
      <c r="I147" s="33"/>
      <c r="J147" s="5"/>
      <c r="K147" s="5"/>
      <c r="L147" s="7">
        <f t="shared" si="6"/>
        <v>119.82143516483562</v>
      </c>
    </row>
    <row r="148" spans="3:15" x14ac:dyDescent="0.3">
      <c r="C148" s="68" t="s">
        <v>145</v>
      </c>
      <c r="D148" s="32"/>
      <c r="E148" s="10"/>
      <c r="F148" s="32">
        <v>1042.01</v>
      </c>
      <c r="G148" s="32">
        <v>1052</v>
      </c>
      <c r="H148" s="5">
        <f t="shared" si="5"/>
        <v>9.9900000000000091</v>
      </c>
      <c r="I148" s="33"/>
      <c r="J148" s="5"/>
      <c r="K148" s="5"/>
      <c r="L148" s="7">
        <f t="shared" si="6"/>
        <v>42.553008791208825</v>
      </c>
    </row>
    <row r="149" spans="3:15" x14ac:dyDescent="0.3">
      <c r="C149" s="158" t="s">
        <v>331</v>
      </c>
      <c r="D149" s="159"/>
      <c r="E149" s="10"/>
      <c r="F149" s="32">
        <v>193.03</v>
      </c>
      <c r="G149" s="32">
        <v>204</v>
      </c>
      <c r="H149" s="5">
        <f t="shared" si="5"/>
        <v>10.969999999999999</v>
      </c>
      <c r="I149" s="33"/>
      <c r="J149" s="5"/>
      <c r="K149" s="5"/>
      <c r="L149" s="7">
        <f t="shared" si="6"/>
        <v>46.727378021978012</v>
      </c>
    </row>
    <row r="150" spans="3:15" x14ac:dyDescent="0.3">
      <c r="C150" s="17"/>
      <c r="D150" s="139" t="s">
        <v>5</v>
      </c>
      <c r="E150" s="36"/>
      <c r="F150" s="32"/>
      <c r="G150" s="32"/>
      <c r="H150" s="144"/>
      <c r="I150" s="70"/>
      <c r="J150" s="70"/>
      <c r="K150" s="70"/>
      <c r="L150" s="7">
        <f>SUM(L11:L149)</f>
        <v>2965.8120051712976</v>
      </c>
      <c r="M150" s="56">
        <f>SUM(L80:L149)</f>
        <v>1951.7305934065914</v>
      </c>
    </row>
    <row r="151" spans="3:15" x14ac:dyDescent="0.3">
      <c r="C151" s="71"/>
      <c r="D151" s="136"/>
      <c r="F151" s="136"/>
      <c r="G151" s="136" t="s">
        <v>295</v>
      </c>
      <c r="H151" s="58"/>
      <c r="I151" s="72"/>
      <c r="J151" s="72"/>
      <c r="K151" s="72"/>
      <c r="L151" s="91"/>
      <c r="M151" s="91">
        <f>SUM(M11:M150)</f>
        <v>2994.8120051712976</v>
      </c>
      <c r="N151">
        <f>+H7</f>
        <v>2904.8</v>
      </c>
      <c r="O151" s="56">
        <f>+M151-N151</f>
        <v>90.01200517129746</v>
      </c>
    </row>
    <row r="152" spans="3:15" x14ac:dyDescent="0.3">
      <c r="C152" s="73"/>
      <c r="D152" s="74"/>
      <c r="E152" s="74"/>
      <c r="F152" s="74"/>
      <c r="G152" s="74"/>
      <c r="H152" s="74"/>
      <c r="I152" s="74"/>
      <c r="J152" s="74"/>
      <c r="K152" s="74"/>
      <c r="L152" s="74"/>
    </row>
    <row r="153" spans="3:15" x14ac:dyDescent="0.3">
      <c r="C153" s="73" t="s">
        <v>7</v>
      </c>
    </row>
    <row r="154" spans="3:15" x14ac:dyDescent="0.3">
      <c r="C154" s="73" t="s">
        <v>84</v>
      </c>
      <c r="I154" s="74" t="s">
        <v>367</v>
      </c>
    </row>
  </sheetData>
  <mergeCells count="22">
    <mergeCell ref="K24:K28"/>
    <mergeCell ref="D19:E19"/>
    <mergeCell ref="D20:E20"/>
    <mergeCell ref="D21:E21"/>
    <mergeCell ref="D22:E22"/>
    <mergeCell ref="D23:E23"/>
    <mergeCell ref="D24:E28"/>
    <mergeCell ref="F24:F28"/>
    <mergeCell ref="G24:G28"/>
    <mergeCell ref="H24:H28"/>
    <mergeCell ref="I24:I28"/>
    <mergeCell ref="J24:J28"/>
    <mergeCell ref="H8:I8"/>
    <mergeCell ref="D10:E10"/>
    <mergeCell ref="I11:I17"/>
    <mergeCell ref="D15:E15"/>
    <mergeCell ref="F15:F18"/>
    <mergeCell ref="G15:G18"/>
    <mergeCell ref="H15:H18"/>
    <mergeCell ref="D16:E16"/>
    <mergeCell ref="D17:E17"/>
    <mergeCell ref="D18:E18"/>
  </mergeCells>
  <pageMargins left="0.7" right="0.7" top="0.75" bottom="0.75" header="0.3" footer="0.3"/>
  <pageSetup orientation="portrait" horizontalDpi="4294967293" verticalDpi="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0"/>
  <sheetViews>
    <sheetView topLeftCell="A28" zoomScale="130" zoomScaleNormal="130" workbookViewId="0">
      <selection activeCell="X18" sqref="X18"/>
    </sheetView>
  </sheetViews>
  <sheetFormatPr baseColWidth="10" defaultRowHeight="14.4" x14ac:dyDescent="0.3"/>
  <cols>
    <col min="1" max="1" width="13.6640625" customWidth="1"/>
    <col min="3" max="3" width="14.33203125" customWidth="1"/>
    <col min="5" max="5" width="14" customWidth="1"/>
  </cols>
  <sheetData>
    <row r="1" spans="1:12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2" x14ac:dyDescent="0.3">
      <c r="D2" s="122" t="s">
        <v>191</v>
      </c>
      <c r="E2" s="151" t="s">
        <v>219</v>
      </c>
      <c r="F2" s="10">
        <v>636.5</v>
      </c>
      <c r="G2" s="10">
        <v>36</v>
      </c>
      <c r="H2" s="10">
        <f>+F2/G2</f>
        <v>17.680555555555557</v>
      </c>
    </row>
    <row r="3" spans="1:12" x14ac:dyDescent="0.3">
      <c r="D3" s="122" t="s">
        <v>192</v>
      </c>
      <c r="E3" s="122">
        <v>16498</v>
      </c>
      <c r="F3" s="155">
        <v>13.7</v>
      </c>
      <c r="G3" s="10">
        <v>4</v>
      </c>
      <c r="H3" s="10"/>
    </row>
    <row r="4" spans="1:12" x14ac:dyDescent="0.3">
      <c r="A4" s="15" t="s">
        <v>0</v>
      </c>
      <c r="B4" s="15"/>
      <c r="C4" s="15"/>
      <c r="D4" s="122" t="s">
        <v>192</v>
      </c>
      <c r="E4" s="122" t="s">
        <v>322</v>
      </c>
      <c r="F4" s="10">
        <v>2211.3000000000002</v>
      </c>
      <c r="G4" s="10">
        <v>510</v>
      </c>
      <c r="H4" s="10"/>
      <c r="J4" t="s">
        <v>267</v>
      </c>
    </row>
    <row r="5" spans="1:12" x14ac:dyDescent="0.3">
      <c r="A5" s="15" t="s">
        <v>146</v>
      </c>
      <c r="C5" s="15"/>
      <c r="D5" s="122"/>
      <c r="E5" s="151" t="s">
        <v>220</v>
      </c>
      <c r="F5" s="122">
        <f>+F4+F3</f>
        <v>2225</v>
      </c>
      <c r="G5" s="122">
        <f>+G4+G3</f>
        <v>514</v>
      </c>
      <c r="H5" s="10">
        <f>+F5/G5</f>
        <v>4.3287937743190659</v>
      </c>
    </row>
    <row r="6" spans="1:12" x14ac:dyDescent="0.3">
      <c r="A6" s="15" t="s">
        <v>368</v>
      </c>
      <c r="B6" s="15"/>
      <c r="C6" s="15"/>
      <c r="D6" s="15"/>
      <c r="E6" s="15"/>
      <c r="F6" s="15">
        <f>+F2+F3+F4</f>
        <v>2861.5</v>
      </c>
      <c r="G6" s="15">
        <f>+G2+G3+G4</f>
        <v>550</v>
      </c>
      <c r="J6" s="138" t="s">
        <v>189</v>
      </c>
    </row>
    <row r="7" spans="1:12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17.680555555555557</v>
      </c>
      <c r="I7" s="138" t="s">
        <v>191</v>
      </c>
      <c r="J7" s="138">
        <v>182.6</v>
      </c>
    </row>
    <row r="8" spans="1:12" ht="15" thickBot="1" x14ac:dyDescent="0.35">
      <c r="A8" s="58"/>
      <c r="B8" s="15"/>
      <c r="C8" s="58"/>
      <c r="D8" s="58"/>
      <c r="E8" s="58"/>
      <c r="F8" s="153"/>
      <c r="G8" s="152" t="s">
        <v>295</v>
      </c>
      <c r="H8" s="137">
        <f>+H5</f>
        <v>4.3287937743190659</v>
      </c>
      <c r="I8" s="138" t="s">
        <v>192</v>
      </c>
      <c r="J8" s="138">
        <f>1715.6+1757.3</f>
        <v>3472.8999999999996</v>
      </c>
    </row>
    <row r="9" spans="1:12" ht="15.6" thickTop="1" thickBot="1" x14ac:dyDescent="0.35">
      <c r="A9" s="105" t="s">
        <v>228</v>
      </c>
      <c r="B9" s="208" t="s">
        <v>209</v>
      </c>
      <c r="C9" s="208"/>
      <c r="D9" s="106" t="s">
        <v>229</v>
      </c>
      <c r="E9" s="62" t="s">
        <v>2</v>
      </c>
      <c r="F9" s="62" t="s">
        <v>3</v>
      </c>
      <c r="G9" s="62"/>
      <c r="H9" s="62"/>
      <c r="I9" s="62"/>
      <c r="J9" s="4" t="s">
        <v>4</v>
      </c>
    </row>
    <row r="10" spans="1:12" ht="15.6" thickTop="1" thickBot="1" x14ac:dyDescent="0.35">
      <c r="A10" s="103" t="s">
        <v>85</v>
      </c>
      <c r="B10" s="145" t="s">
        <v>213</v>
      </c>
      <c r="C10" s="157" t="s">
        <v>212</v>
      </c>
      <c r="D10" s="163">
        <v>1.84</v>
      </c>
      <c r="E10" s="163">
        <v>1.84</v>
      </c>
      <c r="F10" s="165">
        <f>+E10-D10</f>
        <v>0</v>
      </c>
      <c r="G10" s="236">
        <f>(+F14+F13)*H2</f>
        <v>92.822916666667425</v>
      </c>
      <c r="H10" s="165"/>
      <c r="I10" s="165"/>
      <c r="J10" s="99">
        <v>3</v>
      </c>
    </row>
    <row r="11" spans="1:12" ht="15.6" thickTop="1" thickBot="1" x14ac:dyDescent="0.35">
      <c r="A11" s="104" t="s">
        <v>9</v>
      </c>
      <c r="B11" s="146" t="s">
        <v>214</v>
      </c>
      <c r="C11" s="157" t="s">
        <v>212</v>
      </c>
      <c r="D11" s="100">
        <v>0.92</v>
      </c>
      <c r="E11" s="100">
        <v>0.92</v>
      </c>
      <c r="F11" s="165">
        <f>+E11-D11</f>
        <v>0</v>
      </c>
      <c r="G11" s="221"/>
      <c r="H11" s="101"/>
      <c r="I11" s="101"/>
      <c r="J11" s="99">
        <v>12</v>
      </c>
    </row>
    <row r="12" spans="1:12" ht="15.6" thickTop="1" thickBot="1" x14ac:dyDescent="0.35">
      <c r="A12" s="104" t="s">
        <v>13</v>
      </c>
      <c r="B12" s="146" t="s">
        <v>214</v>
      </c>
      <c r="C12" s="157" t="s">
        <v>212</v>
      </c>
      <c r="D12" s="100">
        <v>0.8</v>
      </c>
      <c r="E12" s="100">
        <v>0.8</v>
      </c>
      <c r="F12" s="165">
        <f>+E12-D12</f>
        <v>0</v>
      </c>
      <c r="G12" s="221"/>
      <c r="H12" s="99">
        <f>+F12*H$2</f>
        <v>0</v>
      </c>
      <c r="I12" s="101"/>
      <c r="J12" s="99">
        <v>12</v>
      </c>
    </row>
    <row r="13" spans="1:12" ht="15.6" thickTop="1" thickBot="1" x14ac:dyDescent="0.35">
      <c r="A13" s="104" t="s">
        <v>89</v>
      </c>
      <c r="B13" s="146" t="s">
        <v>215</v>
      </c>
      <c r="C13" s="157" t="s">
        <v>212</v>
      </c>
      <c r="D13" s="100">
        <v>39.840000000000003</v>
      </c>
      <c r="E13" s="100">
        <v>42.2</v>
      </c>
      <c r="F13" s="101">
        <f>+E13-D13</f>
        <v>2.3599999999999994</v>
      </c>
      <c r="G13" s="221"/>
      <c r="H13" s="99">
        <f>+F13*H$2</f>
        <v>41.726111111111102</v>
      </c>
      <c r="I13" s="101"/>
      <c r="J13" s="99">
        <v>41</v>
      </c>
    </row>
    <row r="14" spans="1:12" ht="15.6" thickTop="1" thickBot="1" x14ac:dyDescent="0.35">
      <c r="A14" s="103" t="s">
        <v>86</v>
      </c>
      <c r="B14" s="209" t="s">
        <v>212</v>
      </c>
      <c r="C14" s="210"/>
      <c r="D14" s="220">
        <v>340.27</v>
      </c>
      <c r="E14" s="220">
        <v>343.16</v>
      </c>
      <c r="F14" s="220">
        <f>+E14-D14</f>
        <v>2.8900000000000432</v>
      </c>
      <c r="G14" s="221"/>
      <c r="H14" s="164"/>
      <c r="I14" s="164"/>
      <c r="J14" s="99">
        <v>13</v>
      </c>
      <c r="L14" s="56">
        <f>SUM(J10:J17)</f>
        <v>110</v>
      </c>
    </row>
    <row r="15" spans="1:12" ht="15.6" thickTop="1" thickBot="1" x14ac:dyDescent="0.35">
      <c r="A15" s="104" t="s">
        <v>11</v>
      </c>
      <c r="B15" s="202" t="s">
        <v>212</v>
      </c>
      <c r="C15" s="203"/>
      <c r="D15" s="221"/>
      <c r="E15" s="221"/>
      <c r="F15" s="221"/>
      <c r="G15" s="221"/>
      <c r="H15" s="164"/>
      <c r="I15" s="164"/>
      <c r="J15" s="99">
        <v>13</v>
      </c>
    </row>
    <row r="16" spans="1:12" ht="15.6" thickTop="1" thickBot="1" x14ac:dyDescent="0.35">
      <c r="A16" s="104" t="s">
        <v>12</v>
      </c>
      <c r="B16" s="202" t="s">
        <v>212</v>
      </c>
      <c r="C16" s="203"/>
      <c r="D16" s="221"/>
      <c r="E16" s="221"/>
      <c r="F16" s="221"/>
      <c r="G16" s="221"/>
      <c r="H16" s="164"/>
      <c r="I16" s="164"/>
      <c r="J16" s="99">
        <v>13</v>
      </c>
    </row>
    <row r="17" spans="1:10" ht="15.6" thickTop="1" thickBot="1" x14ac:dyDescent="0.35">
      <c r="A17" s="104" t="s">
        <v>147</v>
      </c>
      <c r="B17" s="202" t="s">
        <v>212</v>
      </c>
      <c r="C17" s="203"/>
      <c r="D17" s="222"/>
      <c r="E17" s="222"/>
      <c r="F17" s="222"/>
      <c r="G17" s="164"/>
      <c r="H17" s="164"/>
      <c r="I17" s="164"/>
      <c r="J17" s="99">
        <v>3</v>
      </c>
    </row>
    <row r="18" spans="1:10" ht="15.6" thickTop="1" thickBot="1" x14ac:dyDescent="0.35">
      <c r="A18" s="92" t="s">
        <v>87</v>
      </c>
      <c r="B18" s="204" t="s">
        <v>210</v>
      </c>
      <c r="C18" s="205"/>
      <c r="D18" s="94">
        <v>45.88</v>
      </c>
      <c r="E18" s="94">
        <v>46</v>
      </c>
      <c r="F18" s="165">
        <f t="shared" ref="F18:F23" si="0">+E18-D18</f>
        <v>0.11999999999999744</v>
      </c>
      <c r="G18" s="95">
        <f>+F18*H2</f>
        <v>2.1216666666666217</v>
      </c>
      <c r="H18" s="95"/>
      <c r="I18" s="95"/>
      <c r="J18" s="99">
        <v>3</v>
      </c>
    </row>
    <row r="19" spans="1:10" ht="15.6" thickTop="1" thickBot="1" x14ac:dyDescent="0.35">
      <c r="A19" s="92" t="s">
        <v>88</v>
      </c>
      <c r="B19" s="206" t="s">
        <v>210</v>
      </c>
      <c r="C19" s="207"/>
      <c r="D19" s="94">
        <v>92.42</v>
      </c>
      <c r="E19" s="94">
        <v>93.63</v>
      </c>
      <c r="F19" s="165">
        <f t="shared" si="0"/>
        <v>1.2099999999999937</v>
      </c>
      <c r="G19" s="95">
        <f>+F19*H2</f>
        <v>21.393472222222112</v>
      </c>
      <c r="H19" s="95"/>
      <c r="I19" s="95"/>
      <c r="J19" s="99">
        <v>22</v>
      </c>
    </row>
    <row r="20" spans="1:10" ht="15.6" thickTop="1" thickBot="1" x14ac:dyDescent="0.35">
      <c r="A20" s="93" t="s">
        <v>10</v>
      </c>
      <c r="B20" s="206" t="s">
        <v>210</v>
      </c>
      <c r="C20" s="207"/>
      <c r="D20" s="94">
        <v>41.53</v>
      </c>
      <c r="E20" s="94">
        <v>42.28</v>
      </c>
      <c r="F20" s="165">
        <f t="shared" si="0"/>
        <v>0.75</v>
      </c>
      <c r="G20" s="95">
        <f>+F20*H2</f>
        <v>13.260416666666668</v>
      </c>
      <c r="H20" s="95"/>
      <c r="I20" s="95"/>
      <c r="J20" s="99">
        <v>13</v>
      </c>
    </row>
    <row r="21" spans="1:10" ht="15.6" thickTop="1" thickBot="1" x14ac:dyDescent="0.35">
      <c r="A21" s="93" t="s">
        <v>149</v>
      </c>
      <c r="B21" s="206" t="s">
        <v>210</v>
      </c>
      <c r="C21" s="207"/>
      <c r="D21" s="94">
        <v>227.27</v>
      </c>
      <c r="E21" s="94">
        <v>231.74</v>
      </c>
      <c r="F21" s="165">
        <f t="shared" si="0"/>
        <v>4.4699999999999989</v>
      </c>
      <c r="G21" s="95">
        <f>+F21*H2</f>
        <v>79.032083333333318</v>
      </c>
      <c r="H21" s="95"/>
      <c r="I21" s="95"/>
      <c r="J21" s="99">
        <v>80</v>
      </c>
    </row>
    <row r="22" spans="1:10" ht="15.6" thickTop="1" thickBot="1" x14ac:dyDescent="0.35">
      <c r="A22" s="93" t="s">
        <v>16</v>
      </c>
      <c r="B22" s="206" t="s">
        <v>210</v>
      </c>
      <c r="C22" s="207"/>
      <c r="D22" s="96">
        <v>70.569999999999993</v>
      </c>
      <c r="E22" s="96">
        <v>70.569999999999993</v>
      </c>
      <c r="F22" s="165">
        <f t="shared" si="0"/>
        <v>0</v>
      </c>
      <c r="G22" s="95">
        <f>+F22*H2</f>
        <v>0</v>
      </c>
      <c r="H22" s="96"/>
      <c r="I22" s="96"/>
      <c r="J22" s="99">
        <v>0</v>
      </c>
    </row>
    <row r="23" spans="1:10" ht="15.6" thickTop="1" thickBot="1" x14ac:dyDescent="0.35">
      <c r="A23" s="67" t="s">
        <v>90</v>
      </c>
      <c r="B23" s="230" t="s">
        <v>211</v>
      </c>
      <c r="C23" s="231"/>
      <c r="D23" s="227">
        <v>326.07</v>
      </c>
      <c r="E23" s="227">
        <v>327.33999999999997</v>
      </c>
      <c r="F23" s="220">
        <f t="shared" si="0"/>
        <v>1.2699999999999818</v>
      </c>
      <c r="G23" s="223">
        <f>+F23*H2</f>
        <v>22.454305555555237</v>
      </c>
      <c r="H23" s="223"/>
      <c r="I23" s="223"/>
      <c r="J23" s="99">
        <v>10</v>
      </c>
    </row>
    <row r="24" spans="1:10" ht="15.6" thickTop="1" thickBot="1" x14ac:dyDescent="0.35">
      <c r="A24" s="67" t="s">
        <v>14</v>
      </c>
      <c r="B24" s="232"/>
      <c r="C24" s="233"/>
      <c r="D24" s="228"/>
      <c r="E24" s="228"/>
      <c r="F24" s="221"/>
      <c r="G24" s="224"/>
      <c r="H24" s="224"/>
      <c r="I24" s="224"/>
      <c r="J24" s="99">
        <v>3</v>
      </c>
    </row>
    <row r="25" spans="1:10" ht="15.6" thickTop="1" thickBot="1" x14ac:dyDescent="0.35">
      <c r="A25" s="67" t="s">
        <v>148</v>
      </c>
      <c r="B25" s="232"/>
      <c r="C25" s="233"/>
      <c r="D25" s="228"/>
      <c r="E25" s="228"/>
      <c r="F25" s="221"/>
      <c r="G25" s="224"/>
      <c r="H25" s="224"/>
      <c r="I25" s="224"/>
      <c r="J25" s="99">
        <v>10</v>
      </c>
    </row>
    <row r="26" spans="1:10" ht="15.6" thickTop="1" thickBot="1" x14ac:dyDescent="0.35">
      <c r="A26" s="67" t="s">
        <v>15</v>
      </c>
      <c r="B26" s="232"/>
      <c r="C26" s="233"/>
      <c r="D26" s="228"/>
      <c r="E26" s="228"/>
      <c r="F26" s="221"/>
      <c r="G26" s="224"/>
      <c r="H26" s="224"/>
      <c r="I26" s="224"/>
      <c r="J26" s="99">
        <v>10</v>
      </c>
    </row>
    <row r="27" spans="1:10" ht="15.6" thickTop="1" thickBot="1" x14ac:dyDescent="0.35">
      <c r="A27" s="67" t="s">
        <v>17</v>
      </c>
      <c r="B27" s="234"/>
      <c r="C27" s="235"/>
      <c r="D27" s="229"/>
      <c r="E27" s="229"/>
      <c r="F27" s="222"/>
      <c r="G27" s="224"/>
      <c r="H27" s="224"/>
      <c r="I27" s="224"/>
      <c r="J27" s="99">
        <v>10</v>
      </c>
    </row>
    <row r="28" spans="1:10" ht="15.6" thickTop="1" thickBot="1" x14ac:dyDescent="0.35">
      <c r="A28" s="66" t="s">
        <v>92</v>
      </c>
      <c r="B28" s="6"/>
      <c r="C28" s="6"/>
      <c r="D28" s="6">
        <v>178.39</v>
      </c>
      <c r="E28" s="6">
        <v>181.33</v>
      </c>
      <c r="F28" s="5">
        <f>+E28-D28</f>
        <v>2.9400000000000261</v>
      </c>
      <c r="G28" s="5"/>
      <c r="H28" s="5"/>
      <c r="I28" s="5"/>
      <c r="J28" s="99">
        <f>+F28*H$2</f>
        <v>51.980833333333798</v>
      </c>
    </row>
    <row r="29" spans="1:10" ht="15.6" thickTop="1" thickBot="1" x14ac:dyDescent="0.35">
      <c r="A29" s="66" t="s">
        <v>93</v>
      </c>
      <c r="B29" s="6"/>
      <c r="C29" s="6"/>
      <c r="D29" s="6">
        <v>57.52</v>
      </c>
      <c r="E29" s="6">
        <v>58.61</v>
      </c>
      <c r="F29" s="5">
        <f t="shared" ref="F29:F92" si="1">+E29-D29</f>
        <v>1.0899999999999963</v>
      </c>
      <c r="G29" s="5"/>
      <c r="H29" s="5"/>
      <c r="I29" s="5"/>
      <c r="J29" s="99">
        <f t="shared" ref="J29:J78" si="2">+F29*H$2</f>
        <v>19.271805555555492</v>
      </c>
    </row>
    <row r="30" spans="1:10" ht="15.6" thickTop="1" thickBot="1" x14ac:dyDescent="0.35">
      <c r="A30" s="66" t="s">
        <v>94</v>
      </c>
      <c r="B30" s="32"/>
      <c r="C30" s="5"/>
      <c r="D30" s="32">
        <v>62.51</v>
      </c>
      <c r="E30" s="32">
        <v>62.51</v>
      </c>
      <c r="F30" s="5">
        <f t="shared" si="1"/>
        <v>0</v>
      </c>
      <c r="G30" s="5"/>
      <c r="H30" s="5"/>
      <c r="I30" s="5"/>
      <c r="J30" s="99">
        <f t="shared" si="2"/>
        <v>0</v>
      </c>
    </row>
    <row r="31" spans="1:10" ht="15.6" thickTop="1" thickBot="1" x14ac:dyDescent="0.35">
      <c r="A31" s="66" t="s">
        <v>95</v>
      </c>
      <c r="B31" s="32"/>
      <c r="C31" s="6"/>
      <c r="D31" s="32">
        <v>55.69</v>
      </c>
      <c r="E31" s="32">
        <v>56.51</v>
      </c>
      <c r="F31" s="5">
        <f t="shared" si="1"/>
        <v>0.82000000000000028</v>
      </c>
      <c r="G31" s="5"/>
      <c r="H31" s="5"/>
      <c r="I31" s="5"/>
      <c r="J31" s="99">
        <f t="shared" si="2"/>
        <v>14.498055555555561</v>
      </c>
    </row>
    <row r="32" spans="1:10" ht="15.6" thickTop="1" thickBot="1" x14ac:dyDescent="0.35">
      <c r="A32" s="66" t="s">
        <v>96</v>
      </c>
      <c r="B32" s="32"/>
      <c r="C32" s="6"/>
      <c r="D32" s="32">
        <v>12.24</v>
      </c>
      <c r="E32" s="32">
        <v>12.39</v>
      </c>
      <c r="F32" s="5">
        <f t="shared" si="1"/>
        <v>0.15000000000000036</v>
      </c>
      <c r="G32" s="5"/>
      <c r="H32" s="5"/>
      <c r="I32" s="5"/>
      <c r="J32" s="99">
        <f t="shared" si="2"/>
        <v>2.6520833333333398</v>
      </c>
    </row>
    <row r="33" spans="1:10" ht="15.6" thickTop="1" thickBot="1" x14ac:dyDescent="0.35">
      <c r="A33" s="66" t="s">
        <v>97</v>
      </c>
      <c r="B33" s="32"/>
      <c r="C33" s="6"/>
      <c r="D33" s="32">
        <v>26.14</v>
      </c>
      <c r="E33" s="32">
        <v>26.14</v>
      </c>
      <c r="F33" s="5">
        <f t="shared" si="1"/>
        <v>0</v>
      </c>
      <c r="G33" s="5"/>
      <c r="H33" s="5"/>
      <c r="I33" s="5"/>
      <c r="J33" s="99">
        <f t="shared" si="2"/>
        <v>0</v>
      </c>
    </row>
    <row r="34" spans="1:10" ht="15.6" thickTop="1" thickBot="1" x14ac:dyDescent="0.35">
      <c r="A34" s="66" t="s">
        <v>98</v>
      </c>
      <c r="B34" s="32"/>
      <c r="C34" s="6"/>
      <c r="D34" s="32">
        <v>42.12</v>
      </c>
      <c r="E34" s="32">
        <v>42.4</v>
      </c>
      <c r="F34" s="5">
        <f t="shared" si="1"/>
        <v>0.28000000000000114</v>
      </c>
      <c r="G34" s="5"/>
      <c r="H34" s="5"/>
      <c r="I34" s="5"/>
      <c r="J34" s="99">
        <f t="shared" si="2"/>
        <v>4.9505555555555762</v>
      </c>
    </row>
    <row r="35" spans="1:10" ht="15.6" thickTop="1" thickBot="1" x14ac:dyDescent="0.35">
      <c r="A35" s="66" t="s">
        <v>99</v>
      </c>
      <c r="B35" s="32"/>
      <c r="C35" s="6"/>
      <c r="D35" s="32">
        <v>57.87</v>
      </c>
      <c r="E35" s="32">
        <v>58.03</v>
      </c>
      <c r="F35" s="5">
        <f t="shared" si="1"/>
        <v>0.16000000000000369</v>
      </c>
      <c r="G35" s="5"/>
      <c r="H35" s="5"/>
      <c r="I35" s="5"/>
      <c r="J35" s="99">
        <f t="shared" si="2"/>
        <v>2.8288888888889545</v>
      </c>
    </row>
    <row r="36" spans="1:10" ht="15.6" thickTop="1" thickBot="1" x14ac:dyDescent="0.35">
      <c r="A36" s="66" t="s">
        <v>100</v>
      </c>
      <c r="B36" s="32"/>
      <c r="C36" s="6"/>
      <c r="D36" s="32">
        <v>15.67</v>
      </c>
      <c r="E36" s="32">
        <v>15.67</v>
      </c>
      <c r="F36" s="5">
        <f t="shared" si="1"/>
        <v>0</v>
      </c>
      <c r="G36" s="5"/>
      <c r="H36" s="5"/>
      <c r="I36" s="5"/>
      <c r="J36" s="99">
        <f t="shared" si="2"/>
        <v>0</v>
      </c>
    </row>
    <row r="37" spans="1:10" ht="15.6" thickTop="1" thickBot="1" x14ac:dyDescent="0.35">
      <c r="A37" s="66" t="s">
        <v>101</v>
      </c>
      <c r="B37" s="32"/>
      <c r="C37" s="6"/>
      <c r="D37" s="32">
        <v>29.14</v>
      </c>
      <c r="E37" s="32">
        <v>30.2</v>
      </c>
      <c r="F37" s="5">
        <f t="shared" si="1"/>
        <v>1.0599999999999987</v>
      </c>
      <c r="G37" s="5"/>
      <c r="H37" s="5"/>
      <c r="I37" s="5"/>
      <c r="J37" s="99">
        <f t="shared" si="2"/>
        <v>18.741388888888867</v>
      </c>
    </row>
    <row r="38" spans="1:10" ht="15.6" thickTop="1" thickBot="1" x14ac:dyDescent="0.35">
      <c r="A38" s="66" t="s">
        <v>102</v>
      </c>
      <c r="B38" s="32"/>
      <c r="C38" s="6"/>
      <c r="D38" s="32">
        <v>7.35</v>
      </c>
      <c r="E38" s="32">
        <v>7.4</v>
      </c>
      <c r="F38" s="5">
        <f t="shared" si="1"/>
        <v>5.0000000000000711E-2</v>
      </c>
      <c r="G38" s="5"/>
      <c r="H38" s="5"/>
      <c r="I38" s="5"/>
      <c r="J38" s="99">
        <f t="shared" si="2"/>
        <v>0.8840277777777904</v>
      </c>
    </row>
    <row r="39" spans="1:10" ht="15.6" thickTop="1" thickBot="1" x14ac:dyDescent="0.35">
      <c r="A39" s="66" t="s">
        <v>103</v>
      </c>
      <c r="B39" s="32"/>
      <c r="C39" s="6"/>
      <c r="D39" s="32">
        <v>40.1</v>
      </c>
      <c r="E39" s="32">
        <v>40.33</v>
      </c>
      <c r="F39" s="5">
        <f t="shared" si="1"/>
        <v>0.22999999999999687</v>
      </c>
      <c r="G39" s="5"/>
      <c r="H39" s="5"/>
      <c r="I39" s="5"/>
      <c r="J39" s="99">
        <f t="shared" si="2"/>
        <v>4.0665277777777229</v>
      </c>
    </row>
    <row r="40" spans="1:10" ht="15.6" thickTop="1" thickBot="1" x14ac:dyDescent="0.35">
      <c r="A40" s="66" t="s">
        <v>104</v>
      </c>
      <c r="B40" s="32"/>
      <c r="C40" s="10"/>
      <c r="D40" s="32">
        <v>61.73</v>
      </c>
      <c r="E40" s="32">
        <v>61.74</v>
      </c>
      <c r="F40" s="5">
        <f t="shared" si="1"/>
        <v>1.0000000000005116E-2</v>
      </c>
      <c r="G40" s="5"/>
      <c r="H40" s="5"/>
      <c r="I40" s="5"/>
      <c r="J40" s="99">
        <f t="shared" si="2"/>
        <v>0.17680555555564603</v>
      </c>
    </row>
    <row r="41" spans="1:10" ht="15.6" thickTop="1" thickBot="1" x14ac:dyDescent="0.35">
      <c r="A41" s="66" t="s">
        <v>105</v>
      </c>
      <c r="B41" s="32"/>
      <c r="C41" s="10"/>
      <c r="D41" s="32">
        <v>228.67</v>
      </c>
      <c r="E41" s="32">
        <v>231.18</v>
      </c>
      <c r="F41" s="5">
        <f>+E41-D41</f>
        <v>2.5100000000000193</v>
      </c>
      <c r="G41" s="5"/>
      <c r="H41" s="5"/>
      <c r="I41" s="5"/>
      <c r="J41" s="99">
        <f t="shared" si="2"/>
        <v>44.378194444444787</v>
      </c>
    </row>
    <row r="42" spans="1:10" ht="15.6" thickTop="1" thickBot="1" x14ac:dyDescent="0.35">
      <c r="A42" s="66" t="s">
        <v>106</v>
      </c>
      <c r="B42" s="32"/>
      <c r="C42" s="10"/>
      <c r="D42" s="32">
        <v>108.75</v>
      </c>
      <c r="E42" s="32">
        <v>109.06</v>
      </c>
      <c r="F42" s="5">
        <f t="shared" si="1"/>
        <v>0.31000000000000227</v>
      </c>
      <c r="G42" s="5"/>
      <c r="H42" s="5"/>
      <c r="I42" s="5"/>
      <c r="J42" s="99">
        <f t="shared" si="2"/>
        <v>5.4809722222222632</v>
      </c>
    </row>
    <row r="43" spans="1:10" ht="15.6" thickTop="1" thickBot="1" x14ac:dyDescent="0.35">
      <c r="A43" s="66" t="s">
        <v>18</v>
      </c>
      <c r="B43" s="32"/>
      <c r="C43" s="10"/>
      <c r="D43" s="32">
        <v>3.96</v>
      </c>
      <c r="E43" s="32">
        <v>3.99</v>
      </c>
      <c r="F43" s="5">
        <f t="shared" si="1"/>
        <v>3.0000000000000249E-2</v>
      </c>
      <c r="G43" s="5"/>
      <c r="H43" s="5"/>
      <c r="I43" s="5"/>
      <c r="J43" s="99">
        <f t="shared" si="2"/>
        <v>0.53041666666667109</v>
      </c>
    </row>
    <row r="44" spans="1:10" ht="15.6" thickTop="1" thickBot="1" x14ac:dyDescent="0.35">
      <c r="A44" s="66" t="s">
        <v>19</v>
      </c>
      <c r="B44" s="32"/>
      <c r="C44" s="10"/>
      <c r="D44" s="32">
        <v>109.18</v>
      </c>
      <c r="E44" s="32">
        <v>111.13</v>
      </c>
      <c r="F44" s="5">
        <f t="shared" si="1"/>
        <v>1.9499999999999886</v>
      </c>
      <c r="G44" s="5"/>
      <c r="H44" s="5"/>
      <c r="I44" s="5"/>
      <c r="J44" s="99">
        <f t="shared" si="2"/>
        <v>34.477083333333134</v>
      </c>
    </row>
    <row r="45" spans="1:10" ht="15.6" thickTop="1" thickBot="1" x14ac:dyDescent="0.35">
      <c r="A45" s="66" t="s">
        <v>107</v>
      </c>
      <c r="B45" s="32"/>
      <c r="C45" s="10"/>
      <c r="D45" s="32">
        <v>150.06</v>
      </c>
      <c r="E45" s="32">
        <v>151.63</v>
      </c>
      <c r="F45" s="5">
        <f t="shared" si="1"/>
        <v>1.5699999999999932</v>
      </c>
      <c r="G45" s="5"/>
      <c r="H45" s="5"/>
      <c r="I45" s="5"/>
      <c r="J45" s="99">
        <f t="shared" si="2"/>
        <v>27.758472222222103</v>
      </c>
    </row>
    <row r="46" spans="1:10" ht="15.6" thickTop="1" thickBot="1" x14ac:dyDescent="0.35">
      <c r="A46" s="66" t="s">
        <v>108</v>
      </c>
      <c r="B46" s="32"/>
      <c r="C46" s="10"/>
      <c r="D46" s="32">
        <v>33.07</v>
      </c>
      <c r="E46" s="32">
        <v>33.28</v>
      </c>
      <c r="F46" s="5">
        <f t="shared" si="1"/>
        <v>0.21000000000000085</v>
      </c>
      <c r="G46" s="5"/>
      <c r="H46" s="5"/>
      <c r="I46" s="5"/>
      <c r="J46" s="99">
        <f t="shared" si="2"/>
        <v>3.7129166666666822</v>
      </c>
    </row>
    <row r="47" spans="1:10" ht="15.6" thickTop="1" thickBot="1" x14ac:dyDescent="0.35">
      <c r="A47" s="66" t="s">
        <v>20</v>
      </c>
      <c r="B47" s="32"/>
      <c r="C47" s="10"/>
      <c r="D47" s="32">
        <v>96.66</v>
      </c>
      <c r="E47" s="32">
        <v>97.62</v>
      </c>
      <c r="F47" s="5">
        <f t="shared" si="1"/>
        <v>0.96000000000000796</v>
      </c>
      <c r="G47" s="5"/>
      <c r="H47" s="5"/>
      <c r="I47" s="5"/>
      <c r="J47" s="99">
        <f t="shared" si="2"/>
        <v>16.973333333333475</v>
      </c>
    </row>
    <row r="48" spans="1:10" ht="15.6" thickTop="1" thickBot="1" x14ac:dyDescent="0.35">
      <c r="A48" s="66" t="s">
        <v>21</v>
      </c>
      <c r="B48" s="32"/>
      <c r="C48" s="10"/>
      <c r="D48" s="32">
        <v>25.86</v>
      </c>
      <c r="E48" s="32">
        <v>26.1</v>
      </c>
      <c r="F48" s="5">
        <f t="shared" si="1"/>
        <v>0.24000000000000199</v>
      </c>
      <c r="G48" s="5"/>
      <c r="H48" s="5"/>
      <c r="I48" s="5"/>
      <c r="J48" s="99">
        <f t="shared" si="2"/>
        <v>4.2433333333333687</v>
      </c>
    </row>
    <row r="49" spans="1:10" ht="15.6" thickTop="1" thickBot="1" x14ac:dyDescent="0.35">
      <c r="A49" s="66" t="s">
        <v>22</v>
      </c>
      <c r="B49" s="32"/>
      <c r="C49" s="10"/>
      <c r="D49" s="32">
        <v>136.09</v>
      </c>
      <c r="E49" s="32">
        <v>136.1</v>
      </c>
      <c r="F49" s="5">
        <f t="shared" si="1"/>
        <v>9.9999999999909051E-3</v>
      </c>
      <c r="G49" s="5"/>
      <c r="H49" s="5"/>
      <c r="I49" s="5"/>
      <c r="J49" s="99">
        <f t="shared" si="2"/>
        <v>0.17680555555539476</v>
      </c>
    </row>
    <row r="50" spans="1:10" ht="15.6" thickTop="1" thickBot="1" x14ac:dyDescent="0.35">
      <c r="A50" s="66" t="s">
        <v>23</v>
      </c>
      <c r="B50" s="32"/>
      <c r="C50" s="10"/>
      <c r="D50" s="32">
        <v>39.21</v>
      </c>
      <c r="E50" s="32">
        <v>40.74</v>
      </c>
      <c r="F50" s="5">
        <f t="shared" si="1"/>
        <v>1.5300000000000011</v>
      </c>
      <c r="G50" s="5"/>
      <c r="H50" s="5"/>
      <c r="I50" s="5"/>
      <c r="J50" s="99">
        <f t="shared" si="2"/>
        <v>27.051250000000021</v>
      </c>
    </row>
    <row r="51" spans="1:10" ht="15.6" thickTop="1" thickBot="1" x14ac:dyDescent="0.35">
      <c r="A51" s="66" t="s">
        <v>24</v>
      </c>
      <c r="B51" s="32"/>
      <c r="C51" s="10"/>
      <c r="D51" s="32">
        <v>36.340000000000003</v>
      </c>
      <c r="E51" s="32">
        <v>36.4</v>
      </c>
      <c r="F51" s="5">
        <f t="shared" si="1"/>
        <v>5.9999999999995168E-2</v>
      </c>
      <c r="G51" s="5"/>
      <c r="H51" s="5"/>
      <c r="I51" s="5"/>
      <c r="J51" s="99">
        <f t="shared" si="2"/>
        <v>1.060833333333248</v>
      </c>
    </row>
    <row r="52" spans="1:10" ht="15.6" thickTop="1" thickBot="1" x14ac:dyDescent="0.35">
      <c r="A52" s="66" t="s">
        <v>25</v>
      </c>
      <c r="B52" s="32"/>
      <c r="C52" s="10"/>
      <c r="D52" s="32">
        <v>33.33</v>
      </c>
      <c r="E52" s="32">
        <v>33.76</v>
      </c>
      <c r="F52" s="5">
        <f t="shared" si="1"/>
        <v>0.42999999999999972</v>
      </c>
      <c r="G52" s="5"/>
      <c r="H52" s="5"/>
      <c r="I52" s="5"/>
      <c r="J52" s="99">
        <f t="shared" si="2"/>
        <v>7.6026388888888849</v>
      </c>
    </row>
    <row r="53" spans="1:10" ht="15.6" thickTop="1" thickBot="1" x14ac:dyDescent="0.35">
      <c r="A53" s="66" t="s">
        <v>26</v>
      </c>
      <c r="B53" s="32"/>
      <c r="C53" s="10"/>
      <c r="D53" s="32">
        <v>64.489999999999995</v>
      </c>
      <c r="E53" s="32">
        <v>65.48</v>
      </c>
      <c r="F53" s="5">
        <f t="shared" si="1"/>
        <v>0.99000000000000909</v>
      </c>
      <c r="G53" s="5"/>
      <c r="H53" s="5"/>
      <c r="I53" s="5"/>
      <c r="J53" s="99">
        <f t="shared" si="2"/>
        <v>17.503750000000164</v>
      </c>
    </row>
    <row r="54" spans="1:10" ht="15.6" thickTop="1" thickBot="1" x14ac:dyDescent="0.35">
      <c r="A54" s="66" t="s">
        <v>27</v>
      </c>
      <c r="B54" s="32"/>
      <c r="C54" s="10"/>
      <c r="D54" s="32">
        <v>81.99</v>
      </c>
      <c r="E54" s="32">
        <v>83.57</v>
      </c>
      <c r="F54" s="5">
        <f t="shared" si="1"/>
        <v>1.5799999999999983</v>
      </c>
      <c r="G54" s="5"/>
      <c r="H54" s="5"/>
      <c r="I54" s="5"/>
      <c r="J54" s="99">
        <f t="shared" si="2"/>
        <v>27.935277777777749</v>
      </c>
    </row>
    <row r="55" spans="1:10" ht="15.6" thickTop="1" thickBot="1" x14ac:dyDescent="0.35">
      <c r="A55" s="66" t="s">
        <v>109</v>
      </c>
      <c r="B55" s="32"/>
      <c r="C55" s="10"/>
      <c r="D55" s="32">
        <v>2.2000000000000002</v>
      </c>
      <c r="E55" s="32">
        <v>2.2000000000000002</v>
      </c>
      <c r="F55" s="5">
        <f t="shared" si="1"/>
        <v>0</v>
      </c>
      <c r="G55" s="5"/>
      <c r="H55" s="5"/>
      <c r="I55" s="5"/>
      <c r="J55" s="99">
        <f t="shared" si="2"/>
        <v>0</v>
      </c>
    </row>
    <row r="56" spans="1:10" ht="15.6" thickTop="1" thickBot="1" x14ac:dyDescent="0.35">
      <c r="A56" s="66" t="s">
        <v>28</v>
      </c>
      <c r="B56" s="32"/>
      <c r="C56" s="10"/>
      <c r="D56" s="32">
        <v>17.88</v>
      </c>
      <c r="E56" s="32">
        <v>17.940000000000001</v>
      </c>
      <c r="F56" s="5">
        <f t="shared" si="1"/>
        <v>6.0000000000002274E-2</v>
      </c>
      <c r="G56" s="5"/>
      <c r="H56" s="5"/>
      <c r="I56" s="5"/>
      <c r="J56" s="99">
        <f t="shared" si="2"/>
        <v>1.0608333333333737</v>
      </c>
    </row>
    <row r="57" spans="1:10" ht="15.6" thickTop="1" thickBot="1" x14ac:dyDescent="0.35">
      <c r="A57" s="66" t="s">
        <v>29</v>
      </c>
      <c r="B57" s="32"/>
      <c r="C57" s="10"/>
      <c r="D57" s="32">
        <v>59.8</v>
      </c>
      <c r="E57" s="32">
        <v>60.18</v>
      </c>
      <c r="F57" s="5">
        <f t="shared" si="1"/>
        <v>0.38000000000000256</v>
      </c>
      <c r="G57" s="5"/>
      <c r="H57" s="5"/>
      <c r="I57" s="5"/>
      <c r="J57" s="99">
        <f t="shared" si="2"/>
        <v>6.7186111111111568</v>
      </c>
    </row>
    <row r="58" spans="1:10" ht="15.6" thickTop="1" thickBot="1" x14ac:dyDescent="0.35">
      <c r="A58" s="66" t="s">
        <v>30</v>
      </c>
      <c r="B58" s="32"/>
      <c r="C58" s="10"/>
      <c r="D58" s="32">
        <v>4.8600000000000003</v>
      </c>
      <c r="E58" s="32">
        <v>5.37</v>
      </c>
      <c r="F58" s="5">
        <f t="shared" si="1"/>
        <v>0.50999999999999979</v>
      </c>
      <c r="G58" s="5"/>
      <c r="H58" s="5"/>
      <c r="I58" s="5"/>
      <c r="J58" s="99">
        <f t="shared" si="2"/>
        <v>9.0170833333333302</v>
      </c>
    </row>
    <row r="59" spans="1:10" ht="15.6" thickTop="1" thickBot="1" x14ac:dyDescent="0.35">
      <c r="A59" s="66" t="s">
        <v>31</v>
      </c>
      <c r="B59" s="32"/>
      <c r="C59" s="10"/>
      <c r="D59" s="32">
        <v>95.44</v>
      </c>
      <c r="E59" s="32">
        <v>96.62</v>
      </c>
      <c r="F59" s="5">
        <f t="shared" si="1"/>
        <v>1.1800000000000068</v>
      </c>
      <c r="G59" s="5"/>
      <c r="H59" s="5"/>
      <c r="I59" s="5"/>
      <c r="J59" s="99">
        <f t="shared" si="2"/>
        <v>20.863055555555679</v>
      </c>
    </row>
    <row r="60" spans="1:10" ht="15.6" thickTop="1" thickBot="1" x14ac:dyDescent="0.35">
      <c r="A60" s="66" t="s">
        <v>32</v>
      </c>
      <c r="B60" s="32"/>
      <c r="C60" s="10"/>
      <c r="D60" s="32">
        <v>64.790000000000006</v>
      </c>
      <c r="E60" s="32">
        <v>65.16</v>
      </c>
      <c r="F60" s="5">
        <f t="shared" si="1"/>
        <v>0.36999999999999034</v>
      </c>
      <c r="G60" s="5"/>
      <c r="H60" s="5"/>
      <c r="I60" s="5"/>
      <c r="J60" s="99">
        <f t="shared" si="2"/>
        <v>6.5418055555553849</v>
      </c>
    </row>
    <row r="61" spans="1:10" ht="15.6" thickTop="1" thickBot="1" x14ac:dyDescent="0.35">
      <c r="A61" s="66" t="s">
        <v>33</v>
      </c>
      <c r="B61" s="32"/>
      <c r="C61" s="10"/>
      <c r="D61" s="32">
        <v>43.29</v>
      </c>
      <c r="E61" s="32">
        <v>43.29</v>
      </c>
      <c r="F61" s="5">
        <f t="shared" si="1"/>
        <v>0</v>
      </c>
      <c r="G61" s="5"/>
      <c r="H61" s="5"/>
      <c r="I61" s="5"/>
      <c r="J61" s="99">
        <f t="shared" si="2"/>
        <v>0</v>
      </c>
    </row>
    <row r="62" spans="1:10" ht="15.6" thickTop="1" thickBot="1" x14ac:dyDescent="0.35">
      <c r="A62" s="66" t="s">
        <v>34</v>
      </c>
      <c r="B62" s="32"/>
      <c r="C62" s="10"/>
      <c r="D62" s="32">
        <v>46.73</v>
      </c>
      <c r="E62" s="32">
        <v>46.93</v>
      </c>
      <c r="F62" s="5">
        <f t="shared" si="1"/>
        <v>0.20000000000000284</v>
      </c>
      <c r="G62" s="5"/>
      <c r="H62" s="5"/>
      <c r="I62" s="5"/>
      <c r="J62" s="99">
        <f t="shared" si="2"/>
        <v>3.5361111111111616</v>
      </c>
    </row>
    <row r="63" spans="1:10" ht="15.6" thickTop="1" thickBot="1" x14ac:dyDescent="0.35">
      <c r="A63" s="66" t="s">
        <v>110</v>
      </c>
      <c r="B63" s="32"/>
      <c r="C63" s="10"/>
      <c r="D63" s="32">
        <v>18.62</v>
      </c>
      <c r="E63" s="32">
        <v>20.16</v>
      </c>
      <c r="F63" s="5">
        <f t="shared" si="1"/>
        <v>1.5399999999999991</v>
      </c>
      <c r="G63" s="5"/>
      <c r="H63" s="5"/>
      <c r="I63" s="5"/>
      <c r="J63" s="99">
        <f t="shared" si="2"/>
        <v>27.228055555555542</v>
      </c>
    </row>
    <row r="64" spans="1:10" ht="15.6" thickTop="1" thickBot="1" x14ac:dyDescent="0.35">
      <c r="A64" s="66" t="s">
        <v>35</v>
      </c>
      <c r="B64" s="32"/>
      <c r="C64" s="10"/>
      <c r="D64" s="32">
        <v>90.5</v>
      </c>
      <c r="E64" s="32">
        <v>91.2</v>
      </c>
      <c r="F64" s="5">
        <f t="shared" si="1"/>
        <v>0.70000000000000284</v>
      </c>
      <c r="G64" s="5"/>
      <c r="H64" s="5"/>
      <c r="I64" s="5"/>
      <c r="J64" s="99">
        <f t="shared" si="2"/>
        <v>12.37638888888894</v>
      </c>
    </row>
    <row r="65" spans="1:11" ht="15.6" thickTop="1" thickBot="1" x14ac:dyDescent="0.35">
      <c r="A65" s="66" t="s">
        <v>111</v>
      </c>
      <c r="B65" s="32"/>
      <c r="C65" s="10"/>
      <c r="D65" s="32">
        <v>6.54</v>
      </c>
      <c r="E65" s="32">
        <v>6.68</v>
      </c>
      <c r="F65" s="5">
        <f t="shared" si="1"/>
        <v>0.13999999999999968</v>
      </c>
      <c r="G65" s="5"/>
      <c r="H65" s="5"/>
      <c r="I65" s="5"/>
      <c r="J65" s="99">
        <f t="shared" si="2"/>
        <v>2.4752777777777721</v>
      </c>
    </row>
    <row r="66" spans="1:11" ht="15.6" thickTop="1" thickBot="1" x14ac:dyDescent="0.35">
      <c r="A66" s="66" t="s">
        <v>36</v>
      </c>
      <c r="B66" s="32"/>
      <c r="C66" s="10"/>
      <c r="D66" s="32">
        <v>104.83</v>
      </c>
      <c r="E66" s="32">
        <v>105.28</v>
      </c>
      <c r="F66" s="5">
        <f t="shared" si="1"/>
        <v>0.45000000000000284</v>
      </c>
      <c r="G66" s="5"/>
      <c r="H66" s="5"/>
      <c r="I66" s="5"/>
      <c r="J66" s="99">
        <f t="shared" si="2"/>
        <v>7.9562500000000513</v>
      </c>
    </row>
    <row r="67" spans="1:11" ht="15.6" thickTop="1" thickBot="1" x14ac:dyDescent="0.35">
      <c r="A67" s="66" t="s">
        <v>37</v>
      </c>
      <c r="B67" s="32"/>
      <c r="C67" s="10"/>
      <c r="D67" s="32">
        <v>41.68</v>
      </c>
      <c r="E67" s="32">
        <v>41.68</v>
      </c>
      <c r="F67" s="5">
        <f t="shared" si="1"/>
        <v>0</v>
      </c>
      <c r="G67" s="5"/>
      <c r="H67" s="5"/>
      <c r="I67" s="5"/>
      <c r="J67" s="99">
        <f t="shared" si="2"/>
        <v>0</v>
      </c>
    </row>
    <row r="68" spans="1:11" ht="15.6" thickTop="1" thickBot="1" x14ac:dyDescent="0.35">
      <c r="A68" s="66" t="s">
        <v>38</v>
      </c>
      <c r="B68" s="32"/>
      <c r="C68" s="10"/>
      <c r="D68" s="32">
        <v>4.79</v>
      </c>
      <c r="E68" s="32">
        <v>4.8499999999999996</v>
      </c>
      <c r="F68" s="5">
        <f t="shared" si="1"/>
        <v>5.9999999999999609E-2</v>
      </c>
      <c r="G68" s="5"/>
      <c r="H68" s="5"/>
      <c r="I68" s="5"/>
      <c r="J68" s="99">
        <f t="shared" si="2"/>
        <v>1.0608333333333264</v>
      </c>
    </row>
    <row r="69" spans="1:11" ht="15.6" thickTop="1" thickBot="1" x14ac:dyDescent="0.35">
      <c r="A69" s="66" t="s">
        <v>39</v>
      </c>
      <c r="B69" s="32"/>
      <c r="C69" s="10"/>
      <c r="D69" s="32">
        <v>3.28</v>
      </c>
      <c r="E69" s="32">
        <v>3.6</v>
      </c>
      <c r="F69" s="5">
        <f t="shared" si="1"/>
        <v>0.32000000000000028</v>
      </c>
      <c r="G69" s="5"/>
      <c r="H69" s="5"/>
      <c r="I69" s="5"/>
      <c r="J69" s="99">
        <f t="shared" si="2"/>
        <v>5.6577777777777829</v>
      </c>
    </row>
    <row r="70" spans="1:11" ht="15.6" thickTop="1" thickBot="1" x14ac:dyDescent="0.35">
      <c r="A70" s="66" t="s">
        <v>40</v>
      </c>
      <c r="B70" s="32"/>
      <c r="C70" s="10"/>
      <c r="D70" s="32">
        <v>4.5</v>
      </c>
      <c r="E70" s="32">
        <v>4.5</v>
      </c>
      <c r="F70" s="5">
        <f t="shared" si="1"/>
        <v>0</v>
      </c>
      <c r="G70" s="5"/>
      <c r="H70" s="5"/>
      <c r="I70" s="5"/>
      <c r="J70" s="99">
        <f t="shared" si="2"/>
        <v>0</v>
      </c>
    </row>
    <row r="71" spans="1:11" ht="15.6" thickTop="1" thickBot="1" x14ac:dyDescent="0.35">
      <c r="A71" s="66" t="s">
        <v>112</v>
      </c>
      <c r="B71" s="32"/>
      <c r="C71" s="10"/>
      <c r="D71" s="32">
        <v>8.9700000000000006</v>
      </c>
      <c r="E71" s="32">
        <v>9.59</v>
      </c>
      <c r="F71" s="5">
        <f t="shared" si="1"/>
        <v>0.61999999999999922</v>
      </c>
      <c r="G71" s="5"/>
      <c r="H71" s="5"/>
      <c r="I71" s="5"/>
      <c r="J71" s="99">
        <f t="shared" si="2"/>
        <v>10.961944444444432</v>
      </c>
    </row>
    <row r="72" spans="1:11" ht="15.6" thickTop="1" thickBot="1" x14ac:dyDescent="0.35">
      <c r="A72" s="66" t="s">
        <v>113</v>
      </c>
      <c r="B72" s="32"/>
      <c r="C72" s="10"/>
      <c r="D72" s="32">
        <v>40.33</v>
      </c>
      <c r="E72" s="32">
        <v>40.630000000000003</v>
      </c>
      <c r="F72" s="5">
        <f t="shared" si="1"/>
        <v>0.30000000000000426</v>
      </c>
      <c r="G72" s="5"/>
      <c r="H72" s="5"/>
      <c r="I72" s="5"/>
      <c r="J72" s="99">
        <f t="shared" si="2"/>
        <v>5.3041666666667426</v>
      </c>
    </row>
    <row r="73" spans="1:11" ht="15.6" thickTop="1" thickBot="1" x14ac:dyDescent="0.35">
      <c r="A73" s="66" t="s">
        <v>114</v>
      </c>
      <c r="B73" s="32"/>
      <c r="C73" s="10"/>
      <c r="D73" s="32">
        <v>11.45</v>
      </c>
      <c r="E73" s="32">
        <v>11.56</v>
      </c>
      <c r="F73" s="5">
        <f t="shared" si="1"/>
        <v>0.11000000000000121</v>
      </c>
      <c r="G73" s="5"/>
      <c r="H73" s="5"/>
      <c r="I73" s="5"/>
      <c r="J73" s="99">
        <f t="shared" si="2"/>
        <v>1.9448611111111327</v>
      </c>
    </row>
    <row r="74" spans="1:11" ht="15.6" thickTop="1" thickBot="1" x14ac:dyDescent="0.35">
      <c r="A74" s="66" t="s">
        <v>115</v>
      </c>
      <c r="B74" s="32"/>
      <c r="C74" s="10"/>
      <c r="D74" s="32">
        <v>3.63</v>
      </c>
      <c r="E74" s="32">
        <v>3.63</v>
      </c>
      <c r="F74" s="5">
        <f t="shared" si="1"/>
        <v>0</v>
      </c>
      <c r="G74" s="5"/>
      <c r="H74" s="5"/>
      <c r="I74" s="5"/>
      <c r="J74" s="99">
        <f t="shared" si="2"/>
        <v>0</v>
      </c>
    </row>
    <row r="75" spans="1:11" ht="15.6" thickTop="1" thickBot="1" x14ac:dyDescent="0.35">
      <c r="A75" s="66" t="s">
        <v>116</v>
      </c>
      <c r="B75" s="32"/>
      <c r="C75" s="10"/>
      <c r="D75" s="32">
        <v>6.09</v>
      </c>
      <c r="E75" s="32">
        <v>6.09</v>
      </c>
      <c r="F75" s="5">
        <f t="shared" si="1"/>
        <v>0</v>
      </c>
      <c r="G75" s="5"/>
      <c r="H75" s="5"/>
      <c r="I75" s="5"/>
      <c r="J75" s="99">
        <f t="shared" si="2"/>
        <v>0</v>
      </c>
    </row>
    <row r="76" spans="1:11" ht="15.6" thickTop="1" thickBot="1" x14ac:dyDescent="0.35">
      <c r="A76" s="66" t="s">
        <v>41</v>
      </c>
      <c r="B76" s="32"/>
      <c r="C76" s="10"/>
      <c r="D76" s="32">
        <v>23.21</v>
      </c>
      <c r="E76" s="32">
        <v>23.5</v>
      </c>
      <c r="F76" s="5">
        <f t="shared" si="1"/>
        <v>0.28999999999999915</v>
      </c>
      <c r="G76" s="5"/>
      <c r="H76" s="5"/>
      <c r="I76" s="5"/>
      <c r="J76" s="99">
        <f t="shared" si="2"/>
        <v>5.1273611111110968</v>
      </c>
    </row>
    <row r="77" spans="1:11" ht="15.6" thickTop="1" thickBot="1" x14ac:dyDescent="0.35">
      <c r="A77" s="66" t="s">
        <v>42</v>
      </c>
      <c r="B77" s="32"/>
      <c r="C77" s="10"/>
      <c r="D77" s="32">
        <v>10.3</v>
      </c>
      <c r="E77" s="32">
        <v>10.4</v>
      </c>
      <c r="F77" s="5">
        <f t="shared" si="1"/>
        <v>9.9999999999999645E-2</v>
      </c>
      <c r="G77" s="5"/>
      <c r="H77" s="5"/>
      <c r="I77" s="5"/>
      <c r="J77" s="99">
        <f t="shared" si="2"/>
        <v>1.7680555555555495</v>
      </c>
    </row>
    <row r="78" spans="1:11" ht="15" thickTop="1" x14ac:dyDescent="0.3">
      <c r="A78" s="66" t="s">
        <v>117</v>
      </c>
      <c r="B78" s="32"/>
      <c r="C78" s="10"/>
      <c r="D78" s="32">
        <v>16</v>
      </c>
      <c r="E78" s="32">
        <v>16.059999999999999</v>
      </c>
      <c r="F78" s="5">
        <f t="shared" si="1"/>
        <v>5.9999999999998721E-2</v>
      </c>
      <c r="G78" s="5"/>
      <c r="H78" s="5"/>
      <c r="I78" s="5"/>
      <c r="J78" s="99">
        <f t="shared" si="2"/>
        <v>1.0608333333333109</v>
      </c>
      <c r="K78" s="56">
        <f>+J10+J11+J12+J13+J14+J15+J16+J17+J18+J19+J20+J21+J22+J23+J24+J25+J26+J27+J28+J29+J30+J31+J32+J33+J34+J35+J36+J37+J38+J39+J40+J41+J42+J43+J44+J45+J46+J47+J48+J49+J50+J51+J52+J53+J54+J55+J56+J57+J58+J59+J60+J61+J62+J63+J64+J65+J66+J67+J68+J69+J70+J71+J72+J73+J74+J75+J76+J77+J78</f>
        <v>740.59555555555642</v>
      </c>
    </row>
    <row r="79" spans="1:11" x14ac:dyDescent="0.3">
      <c r="A79" s="68" t="s">
        <v>43</v>
      </c>
      <c r="B79" s="32"/>
      <c r="C79" s="10"/>
      <c r="D79" s="32">
        <v>606</v>
      </c>
      <c r="E79" s="32">
        <v>614.24</v>
      </c>
      <c r="F79" s="5">
        <f t="shared" si="1"/>
        <v>8.2400000000000091</v>
      </c>
      <c r="G79" s="5"/>
      <c r="H79" s="5"/>
      <c r="I79" s="5"/>
      <c r="J79" s="7">
        <f>+F79*H$5</f>
        <v>35.669260700389145</v>
      </c>
      <c r="K79" t="s">
        <v>295</v>
      </c>
    </row>
    <row r="80" spans="1:11" x14ac:dyDescent="0.3">
      <c r="A80" s="68" t="s">
        <v>44</v>
      </c>
      <c r="B80" s="32"/>
      <c r="C80" s="10"/>
      <c r="D80" s="32">
        <v>546</v>
      </c>
      <c r="E80" s="32">
        <v>546.55999999999995</v>
      </c>
      <c r="F80" s="5">
        <f t="shared" si="1"/>
        <v>0.55999999999994543</v>
      </c>
      <c r="G80" s="33"/>
      <c r="H80" s="5"/>
      <c r="I80" s="5"/>
      <c r="J80" s="7">
        <f t="shared" ref="J80:J143" si="3">+F80*H$5</f>
        <v>2.4241245136184406</v>
      </c>
    </row>
    <row r="81" spans="1:10" x14ac:dyDescent="0.3">
      <c r="A81" s="68" t="s">
        <v>118</v>
      </c>
      <c r="B81" s="32"/>
      <c r="C81" s="10"/>
      <c r="D81" s="32">
        <v>785</v>
      </c>
      <c r="E81" s="32">
        <v>795.42</v>
      </c>
      <c r="F81" s="5">
        <f t="shared" si="1"/>
        <v>10.419999999999959</v>
      </c>
      <c r="G81" s="33"/>
      <c r="H81" s="5"/>
      <c r="I81" s="5"/>
      <c r="J81" s="7">
        <f t="shared" si="3"/>
        <v>45.106031128404489</v>
      </c>
    </row>
    <row r="82" spans="1:10" x14ac:dyDescent="0.3">
      <c r="A82" s="68" t="s">
        <v>119</v>
      </c>
      <c r="B82" s="32"/>
      <c r="C82" s="10"/>
      <c r="D82" s="32">
        <v>316</v>
      </c>
      <c r="E82" s="32">
        <v>325.31</v>
      </c>
      <c r="F82" s="5">
        <f t="shared" si="1"/>
        <v>9.3100000000000023</v>
      </c>
      <c r="G82" s="33"/>
      <c r="H82" s="5"/>
      <c r="I82" s="5"/>
      <c r="J82" s="7">
        <f t="shared" si="3"/>
        <v>40.30107003891051</v>
      </c>
    </row>
    <row r="83" spans="1:10" x14ac:dyDescent="0.3">
      <c r="A83" s="68" t="s">
        <v>45</v>
      </c>
      <c r="B83" s="32"/>
      <c r="C83" s="10"/>
      <c r="D83" s="32">
        <v>376</v>
      </c>
      <c r="E83" s="32">
        <v>378.89</v>
      </c>
      <c r="F83" s="5">
        <f t="shared" si="1"/>
        <v>2.8899999999999864</v>
      </c>
      <c r="G83" s="33"/>
      <c r="H83" s="5"/>
      <c r="I83" s="5"/>
      <c r="J83" s="7">
        <f t="shared" si="3"/>
        <v>12.510214007782041</v>
      </c>
    </row>
    <row r="84" spans="1:10" x14ac:dyDescent="0.3">
      <c r="A84" s="68" t="s">
        <v>46</v>
      </c>
      <c r="B84" s="32"/>
      <c r="C84" s="10"/>
      <c r="D84" s="32">
        <v>599.5</v>
      </c>
      <c r="E84" s="32">
        <v>601.82000000000005</v>
      </c>
      <c r="F84" s="5">
        <f t="shared" si="1"/>
        <v>2.32000000000005</v>
      </c>
      <c r="G84" s="33"/>
      <c r="H84" s="5"/>
      <c r="I84" s="5"/>
      <c r="J84" s="7">
        <f t="shared" si="3"/>
        <v>10.04280155642045</v>
      </c>
    </row>
    <row r="85" spans="1:10" x14ac:dyDescent="0.3">
      <c r="A85" s="68" t="s">
        <v>47</v>
      </c>
      <c r="B85" s="32"/>
      <c r="C85" s="10"/>
      <c r="D85" s="32">
        <v>376</v>
      </c>
      <c r="E85" s="32">
        <v>381.98</v>
      </c>
      <c r="F85" s="5">
        <f t="shared" si="1"/>
        <v>5.9800000000000182</v>
      </c>
      <c r="G85" s="33"/>
      <c r="H85" s="5"/>
      <c r="I85" s="5"/>
      <c r="J85" s="7">
        <f t="shared" si="3"/>
        <v>25.886186770428093</v>
      </c>
    </row>
    <row r="86" spans="1:10" x14ac:dyDescent="0.3">
      <c r="A86" s="68" t="s">
        <v>48</v>
      </c>
      <c r="B86" s="32"/>
      <c r="C86" s="10"/>
      <c r="D86" s="32">
        <v>601.5</v>
      </c>
      <c r="E86" s="32">
        <v>614.79</v>
      </c>
      <c r="F86" s="5">
        <f t="shared" si="1"/>
        <v>13.289999999999964</v>
      </c>
      <c r="G86" s="33"/>
      <c r="H86" s="5"/>
      <c r="I86" s="5"/>
      <c r="J86" s="7">
        <f t="shared" si="3"/>
        <v>57.529669260700231</v>
      </c>
    </row>
    <row r="87" spans="1:10" x14ac:dyDescent="0.3">
      <c r="A87" s="68" t="s">
        <v>49</v>
      </c>
      <c r="B87" s="32"/>
      <c r="C87" s="10"/>
      <c r="D87" s="32">
        <v>812</v>
      </c>
      <c r="E87" s="32">
        <v>821.54</v>
      </c>
      <c r="F87" s="5">
        <f t="shared" si="1"/>
        <v>9.5399999999999636</v>
      </c>
      <c r="G87" s="33"/>
      <c r="H87" s="5"/>
      <c r="I87" s="5"/>
      <c r="J87" s="7">
        <f t="shared" si="3"/>
        <v>41.296692607003727</v>
      </c>
    </row>
    <row r="88" spans="1:10" x14ac:dyDescent="0.3">
      <c r="A88" s="68" t="s">
        <v>50</v>
      </c>
      <c r="B88" s="32"/>
      <c r="C88" s="10"/>
      <c r="D88" s="32">
        <v>1023</v>
      </c>
      <c r="E88" s="32">
        <v>1023</v>
      </c>
      <c r="F88" s="5">
        <f t="shared" si="1"/>
        <v>0</v>
      </c>
      <c r="G88" s="33"/>
      <c r="H88" s="5"/>
      <c r="I88" s="5"/>
      <c r="J88" s="7">
        <f t="shared" si="3"/>
        <v>0</v>
      </c>
    </row>
    <row r="89" spans="1:10" x14ac:dyDescent="0.3">
      <c r="A89" s="68" t="s">
        <v>51</v>
      </c>
      <c r="B89" s="32"/>
      <c r="C89" s="10"/>
      <c r="D89" s="32">
        <v>432</v>
      </c>
      <c r="E89" s="32">
        <v>433.1</v>
      </c>
      <c r="F89" s="5">
        <f t="shared" si="1"/>
        <v>1.1000000000000227</v>
      </c>
      <c r="G89" s="33"/>
      <c r="H89" s="5"/>
      <c r="I89" s="5"/>
      <c r="J89" s="7">
        <f t="shared" si="3"/>
        <v>4.7616731517510713</v>
      </c>
    </row>
    <row r="90" spans="1:10" x14ac:dyDescent="0.3">
      <c r="A90" s="68" t="s">
        <v>52</v>
      </c>
      <c r="B90" s="32"/>
      <c r="C90" s="10"/>
      <c r="D90" s="32">
        <v>326</v>
      </c>
      <c r="E90" s="32">
        <v>334.5</v>
      </c>
      <c r="F90" s="5">
        <f t="shared" si="1"/>
        <v>8.5</v>
      </c>
      <c r="G90" s="33"/>
      <c r="H90" s="5"/>
      <c r="I90" s="5"/>
      <c r="J90" s="7">
        <f t="shared" si="3"/>
        <v>36.79474708171206</v>
      </c>
    </row>
    <row r="91" spans="1:10" x14ac:dyDescent="0.3">
      <c r="A91" s="68" t="s">
        <v>120</v>
      </c>
      <c r="B91" s="32"/>
      <c r="C91" s="10"/>
      <c r="D91" s="32">
        <v>1326</v>
      </c>
      <c r="E91" s="32">
        <v>1339.74</v>
      </c>
      <c r="F91" s="5">
        <f t="shared" si="1"/>
        <v>13.740000000000009</v>
      </c>
      <c r="G91" s="33"/>
      <c r="H91" s="5"/>
      <c r="I91" s="5"/>
      <c r="J91" s="7">
        <f t="shared" si="3"/>
        <v>59.477626459144005</v>
      </c>
    </row>
    <row r="92" spans="1:10" x14ac:dyDescent="0.3">
      <c r="A92" s="68" t="s">
        <v>53</v>
      </c>
      <c r="B92" s="32"/>
      <c r="C92" s="10"/>
      <c r="D92" s="32">
        <v>514</v>
      </c>
      <c r="E92" s="32">
        <v>514</v>
      </c>
      <c r="F92" s="5">
        <f t="shared" si="1"/>
        <v>0</v>
      </c>
      <c r="G92" s="33"/>
      <c r="H92" s="5"/>
      <c r="I92" s="5"/>
      <c r="J92" s="7">
        <f t="shared" si="3"/>
        <v>0</v>
      </c>
    </row>
    <row r="93" spans="1:10" x14ac:dyDescent="0.3">
      <c r="A93" s="68" t="s">
        <v>121</v>
      </c>
      <c r="B93" s="32"/>
      <c r="C93" s="10"/>
      <c r="D93" s="32">
        <v>310</v>
      </c>
      <c r="E93" s="32">
        <v>313.38</v>
      </c>
      <c r="F93" s="5">
        <f t="shared" ref="F93:F148" si="4">+E93-D93</f>
        <v>3.3799999999999955</v>
      </c>
      <c r="G93" s="33"/>
      <c r="H93" s="5"/>
      <c r="I93" s="5"/>
      <c r="J93" s="7">
        <f t="shared" si="3"/>
        <v>14.631322957198423</v>
      </c>
    </row>
    <row r="94" spans="1:10" x14ac:dyDescent="0.3">
      <c r="A94" s="68" t="s">
        <v>54</v>
      </c>
      <c r="B94" s="32"/>
      <c r="C94" s="10"/>
      <c r="D94" s="32">
        <v>329</v>
      </c>
      <c r="E94" s="32">
        <v>333.16</v>
      </c>
      <c r="F94" s="5">
        <f t="shared" si="4"/>
        <v>4.160000000000025</v>
      </c>
      <c r="G94" s="33"/>
      <c r="H94" s="5"/>
      <c r="I94" s="5"/>
      <c r="J94" s="7">
        <f t="shared" si="3"/>
        <v>18.007782101167422</v>
      </c>
    </row>
    <row r="95" spans="1:10" x14ac:dyDescent="0.3">
      <c r="A95" s="68" t="s">
        <v>55</v>
      </c>
      <c r="B95" s="32"/>
      <c r="C95" s="10"/>
      <c r="D95" s="32">
        <v>491</v>
      </c>
      <c r="E95" s="32">
        <v>494.34</v>
      </c>
      <c r="F95" s="5">
        <f t="shared" si="4"/>
        <v>3.339999999999975</v>
      </c>
      <c r="G95" s="33"/>
      <c r="H95" s="5"/>
      <c r="I95" s="5"/>
      <c r="J95" s="7">
        <f t="shared" si="3"/>
        <v>14.458171206225572</v>
      </c>
    </row>
    <row r="96" spans="1:10" x14ac:dyDescent="0.3">
      <c r="A96" s="68" t="s">
        <v>122</v>
      </c>
      <c r="B96" s="32"/>
      <c r="C96" s="10"/>
      <c r="D96" s="32">
        <v>1192</v>
      </c>
      <c r="E96" s="32">
        <v>1207.1199999999999</v>
      </c>
      <c r="F96" s="5">
        <f t="shared" si="4"/>
        <v>15.119999999999891</v>
      </c>
      <c r="G96" s="33"/>
      <c r="H96" s="5"/>
      <c r="I96" s="5"/>
      <c r="J96" s="7">
        <f t="shared" si="3"/>
        <v>65.45136186770381</v>
      </c>
    </row>
    <row r="97" spans="1:11" x14ac:dyDescent="0.3">
      <c r="A97" s="68" t="s">
        <v>56</v>
      </c>
      <c r="B97" s="32"/>
      <c r="C97" s="10"/>
      <c r="D97" s="32">
        <v>477</v>
      </c>
      <c r="E97" s="32">
        <v>481.18</v>
      </c>
      <c r="F97" s="5">
        <f t="shared" si="4"/>
        <v>4.1800000000000068</v>
      </c>
      <c r="G97" s="33"/>
      <c r="H97" s="5"/>
      <c r="I97" s="5"/>
      <c r="J97" s="7">
        <f t="shared" si="3"/>
        <v>18.094357976653725</v>
      </c>
    </row>
    <row r="98" spans="1:11" x14ac:dyDescent="0.3">
      <c r="A98" s="66" t="s">
        <v>57</v>
      </c>
      <c r="B98" s="32"/>
      <c r="C98" s="10"/>
      <c r="D98" s="32">
        <v>660</v>
      </c>
      <c r="E98" s="32">
        <v>662.32</v>
      </c>
      <c r="F98" s="5">
        <f t="shared" si="4"/>
        <v>2.32000000000005</v>
      </c>
      <c r="G98" s="33"/>
      <c r="H98" s="5"/>
      <c r="I98" s="5"/>
      <c r="J98" s="7">
        <f t="shared" si="3"/>
        <v>10.04280155642045</v>
      </c>
    </row>
    <row r="99" spans="1:11" x14ac:dyDescent="0.3">
      <c r="A99" s="66" t="s">
        <v>58</v>
      </c>
      <c r="B99" s="32"/>
      <c r="C99" s="10"/>
      <c r="D99" s="32">
        <v>9.4</v>
      </c>
      <c r="E99" s="32">
        <v>9.4</v>
      </c>
      <c r="F99" s="5">
        <f t="shared" si="4"/>
        <v>0</v>
      </c>
      <c r="G99" s="33"/>
      <c r="H99" s="5"/>
      <c r="I99" s="5"/>
      <c r="J99" s="7">
        <f t="shared" si="3"/>
        <v>0</v>
      </c>
    </row>
    <row r="100" spans="1:11" x14ac:dyDescent="0.3">
      <c r="A100" s="68" t="s">
        <v>59</v>
      </c>
      <c r="B100" s="32"/>
      <c r="C100" s="10"/>
      <c r="D100" s="32">
        <v>1847</v>
      </c>
      <c r="E100" s="32">
        <v>1869.59</v>
      </c>
      <c r="F100" s="5">
        <f t="shared" si="4"/>
        <v>22.589999999999918</v>
      </c>
      <c r="G100" s="33"/>
      <c r="H100" s="5"/>
      <c r="I100" s="5"/>
      <c r="J100" s="7">
        <f>+F100*H$5</f>
        <v>97.78745136186734</v>
      </c>
    </row>
    <row r="101" spans="1:11" x14ac:dyDescent="0.3">
      <c r="A101" s="68" t="s">
        <v>60</v>
      </c>
      <c r="B101" s="32"/>
      <c r="C101" s="10"/>
      <c r="D101" s="32">
        <v>413</v>
      </c>
      <c r="E101" s="32">
        <v>413</v>
      </c>
      <c r="F101" s="5">
        <f t="shared" si="4"/>
        <v>0</v>
      </c>
      <c r="G101" s="33"/>
      <c r="H101" s="5"/>
      <c r="I101" s="5"/>
      <c r="J101" s="7">
        <f t="shared" si="3"/>
        <v>0</v>
      </c>
    </row>
    <row r="102" spans="1:11" x14ac:dyDescent="0.3">
      <c r="A102" s="68" t="s">
        <v>61</v>
      </c>
      <c r="B102" s="32"/>
      <c r="C102" s="10"/>
      <c r="D102" s="32">
        <v>482</v>
      </c>
      <c r="E102" s="32">
        <v>485.27</v>
      </c>
      <c r="F102" s="5">
        <f t="shared" si="4"/>
        <v>3.2699999999999818</v>
      </c>
      <c r="G102" s="33"/>
      <c r="H102" s="5"/>
      <c r="I102" s="5"/>
      <c r="J102" s="7">
        <f t="shared" si="3"/>
        <v>14.155155642023267</v>
      </c>
    </row>
    <row r="103" spans="1:11" x14ac:dyDescent="0.3">
      <c r="A103" s="68" t="s">
        <v>62</v>
      </c>
      <c r="B103" s="32"/>
      <c r="C103" s="10"/>
      <c r="D103" s="32">
        <v>1427</v>
      </c>
      <c r="E103" s="32">
        <v>1447.89</v>
      </c>
      <c r="F103" s="5">
        <f t="shared" si="4"/>
        <v>20.8900000000001</v>
      </c>
      <c r="G103" s="33"/>
      <c r="H103" s="5"/>
      <c r="I103" s="5"/>
      <c r="J103" s="7">
        <f t="shared" si="3"/>
        <v>90.428501945525724</v>
      </c>
    </row>
    <row r="104" spans="1:11" x14ac:dyDescent="0.3">
      <c r="A104" s="68" t="s">
        <v>63</v>
      </c>
      <c r="B104" s="32"/>
      <c r="C104" s="10"/>
      <c r="D104" s="32">
        <v>628</v>
      </c>
      <c r="E104" s="32">
        <v>632.94000000000005</v>
      </c>
      <c r="F104" s="5">
        <f t="shared" si="4"/>
        <v>4.9400000000000546</v>
      </c>
      <c r="G104" s="33"/>
      <c r="H104" s="5"/>
      <c r="I104" s="5"/>
      <c r="J104" s="7">
        <f t="shared" si="3"/>
        <v>21.384241245136423</v>
      </c>
    </row>
    <row r="105" spans="1:11" x14ac:dyDescent="0.3">
      <c r="A105" s="68" t="s">
        <v>123</v>
      </c>
      <c r="B105" s="32"/>
      <c r="C105" s="10"/>
      <c r="D105" s="32">
        <v>595</v>
      </c>
      <c r="E105" s="32">
        <v>600.24</v>
      </c>
      <c r="F105" s="5">
        <f t="shared" si="4"/>
        <v>5.2400000000000091</v>
      </c>
      <c r="G105" s="33"/>
      <c r="H105" s="5"/>
      <c r="I105" s="5"/>
      <c r="J105" s="7">
        <f t="shared" si="3"/>
        <v>22.682879377431945</v>
      </c>
      <c r="K105">
        <v>29</v>
      </c>
    </row>
    <row r="106" spans="1:11" x14ac:dyDescent="0.3">
      <c r="A106" s="68" t="s">
        <v>64</v>
      </c>
      <c r="B106" s="32"/>
      <c r="C106" s="10"/>
      <c r="D106" s="32">
        <v>413</v>
      </c>
      <c r="E106" s="32">
        <v>419.52</v>
      </c>
      <c r="F106" s="5">
        <f t="shared" si="4"/>
        <v>6.5199999999999818</v>
      </c>
      <c r="G106" s="33"/>
      <c r="H106" s="5"/>
      <c r="I106" s="5"/>
      <c r="J106" s="7">
        <f t="shared" si="3"/>
        <v>28.223735408560231</v>
      </c>
    </row>
    <row r="107" spans="1:11" x14ac:dyDescent="0.3">
      <c r="A107" s="68" t="s">
        <v>65</v>
      </c>
      <c r="B107" s="32"/>
      <c r="C107" s="10"/>
      <c r="D107" s="32">
        <v>922</v>
      </c>
      <c r="E107" s="32">
        <v>942.83</v>
      </c>
      <c r="F107" s="5">
        <f t="shared" si="4"/>
        <v>20.830000000000041</v>
      </c>
      <c r="G107" s="33"/>
      <c r="H107" s="5"/>
      <c r="I107" s="5"/>
      <c r="J107" s="7">
        <f t="shared" si="3"/>
        <v>90.168774319066316</v>
      </c>
    </row>
    <row r="108" spans="1:11" x14ac:dyDescent="0.3">
      <c r="A108" s="68" t="s">
        <v>66</v>
      </c>
      <c r="B108" s="32"/>
      <c r="C108" s="10"/>
      <c r="D108" s="32">
        <v>479</v>
      </c>
      <c r="E108" s="32">
        <v>486.43</v>
      </c>
      <c r="F108" s="5">
        <f t="shared" si="4"/>
        <v>7.4300000000000068</v>
      </c>
      <c r="G108" s="33"/>
      <c r="H108" s="5"/>
      <c r="I108" s="5"/>
      <c r="J108" s="7">
        <f t="shared" si="3"/>
        <v>32.162937743190689</v>
      </c>
    </row>
    <row r="109" spans="1:11" x14ac:dyDescent="0.3">
      <c r="A109" s="68" t="s">
        <v>124</v>
      </c>
      <c r="B109" s="32"/>
      <c r="C109" s="10"/>
      <c r="D109" s="32">
        <v>170</v>
      </c>
      <c r="E109" s="32">
        <v>171</v>
      </c>
      <c r="F109" s="5">
        <f t="shared" si="4"/>
        <v>1</v>
      </c>
      <c r="G109" s="33"/>
      <c r="H109" s="5"/>
      <c r="I109" s="5"/>
      <c r="J109" s="7">
        <f t="shared" si="3"/>
        <v>4.3287937743190659</v>
      </c>
    </row>
    <row r="110" spans="1:11" x14ac:dyDescent="0.3">
      <c r="A110" s="68" t="s">
        <v>67</v>
      </c>
      <c r="B110" s="32"/>
      <c r="C110" s="10"/>
      <c r="D110" s="32">
        <v>386</v>
      </c>
      <c r="E110" s="32">
        <v>390.82</v>
      </c>
      <c r="F110" s="5">
        <f t="shared" si="4"/>
        <v>4.8199999999999932</v>
      </c>
      <c r="G110" s="33"/>
      <c r="H110" s="5"/>
      <c r="I110" s="5"/>
      <c r="J110" s="7">
        <f t="shared" si="3"/>
        <v>20.864785992217868</v>
      </c>
    </row>
    <row r="111" spans="1:11" x14ac:dyDescent="0.3">
      <c r="A111" s="51" t="s">
        <v>68</v>
      </c>
      <c r="B111" s="32"/>
      <c r="C111" s="51"/>
      <c r="D111" s="9">
        <v>678.2</v>
      </c>
      <c r="E111" s="9">
        <v>690.2</v>
      </c>
      <c r="F111" s="5">
        <f t="shared" si="4"/>
        <v>12</v>
      </c>
      <c r="G111" s="33"/>
      <c r="H111" s="5"/>
      <c r="I111" s="5"/>
      <c r="J111" s="7">
        <f t="shared" si="3"/>
        <v>51.945525291828787</v>
      </c>
    </row>
    <row r="112" spans="1:11" x14ac:dyDescent="0.3">
      <c r="A112" s="68" t="s">
        <v>125</v>
      </c>
      <c r="B112" s="32"/>
      <c r="C112" s="10"/>
      <c r="D112" s="32">
        <v>751.68</v>
      </c>
      <c r="E112" s="32">
        <v>761.79</v>
      </c>
      <c r="F112" s="5">
        <f t="shared" si="4"/>
        <v>10.110000000000014</v>
      </c>
      <c r="G112" s="33"/>
      <c r="H112" s="5"/>
      <c r="I112" s="5"/>
      <c r="J112" s="7">
        <f t="shared" si="3"/>
        <v>43.764105058365814</v>
      </c>
    </row>
    <row r="113" spans="1:10" x14ac:dyDescent="0.3">
      <c r="A113" s="68" t="s">
        <v>126</v>
      </c>
      <c r="B113" s="9"/>
      <c r="C113" s="10"/>
      <c r="D113" s="32">
        <v>548.11</v>
      </c>
      <c r="E113" s="32">
        <v>569.33000000000004</v>
      </c>
      <c r="F113" s="5">
        <f t="shared" si="4"/>
        <v>21.220000000000027</v>
      </c>
      <c r="G113" s="33"/>
      <c r="H113" s="5"/>
      <c r="I113" s="5"/>
      <c r="J113" s="7">
        <f t="shared" si="3"/>
        <v>91.857003891050695</v>
      </c>
    </row>
    <row r="114" spans="1:10" x14ac:dyDescent="0.3">
      <c r="A114" s="68" t="s">
        <v>69</v>
      </c>
      <c r="B114" s="32"/>
      <c r="C114" s="10"/>
      <c r="D114" s="32">
        <v>283.38</v>
      </c>
      <c r="E114" s="32">
        <v>287.82</v>
      </c>
      <c r="F114" s="5">
        <f t="shared" si="4"/>
        <v>4.4399999999999977</v>
      </c>
      <c r="G114" s="33"/>
      <c r="H114" s="5"/>
      <c r="I114" s="5"/>
      <c r="J114" s="7">
        <f t="shared" si="3"/>
        <v>19.219844357976644</v>
      </c>
    </row>
    <row r="115" spans="1:10" x14ac:dyDescent="0.3">
      <c r="A115" s="68" t="s">
        <v>127</v>
      </c>
      <c r="B115" s="32"/>
      <c r="C115" s="10"/>
      <c r="D115" s="32">
        <v>670.06</v>
      </c>
      <c r="E115" s="32">
        <v>676.15</v>
      </c>
      <c r="F115" s="5">
        <f t="shared" si="4"/>
        <v>6.0900000000000318</v>
      </c>
      <c r="G115" s="33"/>
      <c r="H115" s="5"/>
      <c r="I115" s="5"/>
      <c r="J115" s="7">
        <f t="shared" si="3"/>
        <v>26.362354085603251</v>
      </c>
    </row>
    <row r="116" spans="1:10" x14ac:dyDescent="0.3">
      <c r="A116" s="68" t="s">
        <v>128</v>
      </c>
      <c r="B116" s="32"/>
      <c r="C116" s="10"/>
      <c r="D116" s="32">
        <v>717.66</v>
      </c>
      <c r="E116" s="32">
        <v>725.53</v>
      </c>
      <c r="F116" s="5">
        <f t="shared" si="4"/>
        <v>7.8700000000000045</v>
      </c>
      <c r="G116" s="33"/>
      <c r="H116" s="5"/>
      <c r="I116" s="5"/>
      <c r="J116" s="7">
        <f t="shared" si="3"/>
        <v>34.067607003891069</v>
      </c>
    </row>
    <row r="117" spans="1:10" x14ac:dyDescent="0.3">
      <c r="A117" s="68" t="s">
        <v>129</v>
      </c>
      <c r="B117" s="32"/>
      <c r="C117" s="10"/>
      <c r="D117" s="32">
        <v>434.12</v>
      </c>
      <c r="E117" s="32">
        <v>440.23</v>
      </c>
      <c r="F117" s="5">
        <f t="shared" si="4"/>
        <v>6.1100000000000136</v>
      </c>
      <c r="G117" s="33"/>
      <c r="H117" s="5"/>
      <c r="I117" s="5"/>
      <c r="J117" s="7">
        <f t="shared" si="3"/>
        <v>26.448929961089551</v>
      </c>
    </row>
    <row r="118" spans="1:10" x14ac:dyDescent="0.3">
      <c r="A118" s="68" t="s">
        <v>70</v>
      </c>
      <c r="B118" s="32"/>
      <c r="C118" s="10"/>
      <c r="D118" s="32">
        <v>191.58</v>
      </c>
      <c r="E118" s="32">
        <v>192.93</v>
      </c>
      <c r="F118" s="5">
        <f t="shared" si="4"/>
        <v>1.3499999999999943</v>
      </c>
      <c r="G118" s="33"/>
      <c r="H118" s="5"/>
      <c r="I118" s="5"/>
      <c r="J118" s="7">
        <f t="shared" si="3"/>
        <v>5.8438715953307145</v>
      </c>
    </row>
    <row r="119" spans="1:10" x14ac:dyDescent="0.3">
      <c r="A119" s="68" t="s">
        <v>71</v>
      </c>
      <c r="B119" s="32"/>
      <c r="C119" s="10"/>
      <c r="D119" s="32">
        <v>433.83</v>
      </c>
      <c r="E119" s="32">
        <v>434.26</v>
      </c>
      <c r="F119" s="5">
        <f t="shared" si="4"/>
        <v>0.43000000000000682</v>
      </c>
      <c r="G119" s="33"/>
      <c r="H119" s="5"/>
      <c r="I119" s="5"/>
      <c r="J119" s="7">
        <f t="shared" si="3"/>
        <v>1.8613813229572278</v>
      </c>
    </row>
    <row r="120" spans="1:10" x14ac:dyDescent="0.3">
      <c r="A120" s="68" t="s">
        <v>130</v>
      </c>
      <c r="B120" s="32"/>
      <c r="C120" s="10"/>
      <c r="D120" s="32">
        <v>303</v>
      </c>
      <c r="E120" s="32">
        <v>306.02999999999997</v>
      </c>
      <c r="F120" s="5">
        <f t="shared" si="4"/>
        <v>3.0299999999999727</v>
      </c>
      <c r="G120" s="33"/>
      <c r="H120" s="5"/>
      <c r="I120" s="5"/>
      <c r="J120" s="7">
        <f t="shared" si="3"/>
        <v>13.116245136186652</v>
      </c>
    </row>
    <row r="121" spans="1:10" x14ac:dyDescent="0.3">
      <c r="A121" s="68" t="s">
        <v>131</v>
      </c>
      <c r="B121" s="32"/>
      <c r="C121" s="10"/>
      <c r="D121" s="32">
        <v>226.15</v>
      </c>
      <c r="E121" s="32">
        <v>229.09</v>
      </c>
      <c r="F121" s="5">
        <f t="shared" si="4"/>
        <v>2.9399999999999977</v>
      </c>
      <c r="G121" s="33"/>
      <c r="H121" s="5"/>
      <c r="I121" s="5"/>
      <c r="J121" s="7">
        <f t="shared" si="3"/>
        <v>12.726653696498044</v>
      </c>
    </row>
    <row r="122" spans="1:10" x14ac:dyDescent="0.3">
      <c r="A122" s="68" t="s">
        <v>72</v>
      </c>
      <c r="B122" s="32"/>
      <c r="C122" s="10"/>
      <c r="D122" s="32">
        <v>300.77</v>
      </c>
      <c r="E122" s="32">
        <v>306.07</v>
      </c>
      <c r="F122" s="5">
        <f t="shared" si="4"/>
        <v>5.3000000000000114</v>
      </c>
      <c r="G122" s="33"/>
      <c r="H122" s="5"/>
      <c r="I122" s="5"/>
      <c r="J122" s="7">
        <f t="shared" si="3"/>
        <v>22.942607003891098</v>
      </c>
    </row>
    <row r="123" spans="1:10" x14ac:dyDescent="0.3">
      <c r="A123" s="68" t="s">
        <v>73</v>
      </c>
      <c r="B123" s="32"/>
      <c r="C123" s="10"/>
      <c r="D123" s="32">
        <v>970.62</v>
      </c>
      <c r="E123" s="32">
        <v>979.07</v>
      </c>
      <c r="F123" s="5">
        <f t="shared" si="4"/>
        <v>8.4500000000000455</v>
      </c>
      <c r="G123" s="33"/>
      <c r="H123" s="5"/>
      <c r="I123" s="5"/>
      <c r="J123" s="7">
        <f t="shared" si="3"/>
        <v>36.578307392996301</v>
      </c>
    </row>
    <row r="124" spans="1:10" x14ac:dyDescent="0.3">
      <c r="A124" s="68" t="s">
        <v>74</v>
      </c>
      <c r="B124" s="32"/>
      <c r="C124" s="10"/>
      <c r="D124" s="32">
        <v>576.63</v>
      </c>
      <c r="E124" s="32">
        <v>584.19000000000005</v>
      </c>
      <c r="F124" s="5">
        <f t="shared" si="4"/>
        <v>7.5600000000000591</v>
      </c>
      <c r="G124" s="33"/>
      <c r="H124" s="5"/>
      <c r="I124" s="5"/>
      <c r="J124" s="7">
        <f t="shared" si="3"/>
        <v>32.725680933852395</v>
      </c>
    </row>
    <row r="125" spans="1:10" x14ac:dyDescent="0.3">
      <c r="A125" s="68" t="s">
        <v>132</v>
      </c>
      <c r="B125" s="32"/>
      <c r="C125" s="10"/>
      <c r="D125" s="32">
        <v>213.05</v>
      </c>
      <c r="E125" s="32">
        <v>213.2</v>
      </c>
      <c r="F125" s="5">
        <f t="shared" si="4"/>
        <v>0.14999999999997726</v>
      </c>
      <c r="G125" s="33"/>
      <c r="H125" s="5"/>
      <c r="I125" s="5"/>
      <c r="J125" s="7">
        <f t="shared" si="3"/>
        <v>0.64931906614776147</v>
      </c>
    </row>
    <row r="126" spans="1:10" x14ac:dyDescent="0.3">
      <c r="A126" s="68" t="s">
        <v>133</v>
      </c>
      <c r="B126" s="32"/>
      <c r="C126" s="10"/>
      <c r="D126" s="32">
        <v>274.94</v>
      </c>
      <c r="E126" s="32">
        <v>280.27</v>
      </c>
      <c r="F126" s="5">
        <f t="shared" si="4"/>
        <v>5.3299999999999841</v>
      </c>
      <c r="G126" s="33"/>
      <c r="H126" s="5"/>
      <c r="I126" s="5"/>
      <c r="J126" s="7">
        <f t="shared" si="3"/>
        <v>23.072470817120553</v>
      </c>
    </row>
    <row r="127" spans="1:10" x14ac:dyDescent="0.3">
      <c r="A127" s="68" t="s">
        <v>75</v>
      </c>
      <c r="B127" s="32"/>
      <c r="C127" s="10"/>
      <c r="D127" s="32">
        <v>418.65</v>
      </c>
      <c r="E127" s="32">
        <v>426.01</v>
      </c>
      <c r="F127" s="5">
        <f t="shared" si="4"/>
        <v>7.3600000000000136</v>
      </c>
      <c r="G127" s="33"/>
      <c r="H127" s="5"/>
      <c r="I127" s="5"/>
      <c r="J127" s="7">
        <f t="shared" si="3"/>
        <v>31.859922178988384</v>
      </c>
    </row>
    <row r="128" spans="1:10" x14ac:dyDescent="0.3">
      <c r="A128" s="68" t="s">
        <v>134</v>
      </c>
      <c r="B128" s="32"/>
      <c r="C128" s="10"/>
      <c r="D128" s="32">
        <v>561</v>
      </c>
      <c r="E128" s="32">
        <v>575.58000000000004</v>
      </c>
      <c r="F128" s="5">
        <f t="shared" si="4"/>
        <v>14.580000000000041</v>
      </c>
      <c r="G128" s="33"/>
      <c r="H128" s="5"/>
      <c r="I128" s="5"/>
      <c r="J128" s="7">
        <f t="shared" si="3"/>
        <v>63.113813229572159</v>
      </c>
    </row>
    <row r="129" spans="1:10" x14ac:dyDescent="0.3">
      <c r="A129" s="68" t="s">
        <v>135</v>
      </c>
      <c r="B129" s="32"/>
      <c r="C129" s="10"/>
      <c r="D129" s="32">
        <v>370</v>
      </c>
      <c r="E129" s="32">
        <v>373.47</v>
      </c>
      <c r="F129" s="5">
        <f t="shared" si="4"/>
        <v>3.4700000000000273</v>
      </c>
      <c r="G129" s="33"/>
      <c r="H129" s="5"/>
      <c r="I129" s="5"/>
      <c r="J129" s="7">
        <f t="shared" si="3"/>
        <v>15.020914396887276</v>
      </c>
    </row>
    <row r="130" spans="1:10" x14ac:dyDescent="0.3">
      <c r="A130" s="68" t="s">
        <v>76</v>
      </c>
      <c r="B130" s="32"/>
      <c r="C130" s="10"/>
      <c r="D130" s="32">
        <v>151</v>
      </c>
      <c r="E130" s="32">
        <v>153.13999999999999</v>
      </c>
      <c r="F130" s="5">
        <f t="shared" si="4"/>
        <v>2.1399999999999864</v>
      </c>
      <c r="G130" s="33"/>
      <c r="H130" s="5"/>
      <c r="I130" s="5"/>
      <c r="J130" s="7">
        <f t="shared" si="3"/>
        <v>9.2636186770427411</v>
      </c>
    </row>
    <row r="131" spans="1:10" x14ac:dyDescent="0.3">
      <c r="A131" s="68" t="s">
        <v>136</v>
      </c>
      <c r="B131" s="32"/>
      <c r="C131" s="10"/>
      <c r="D131" s="32">
        <v>852</v>
      </c>
      <c r="E131" s="32">
        <v>862.62</v>
      </c>
      <c r="F131" s="5">
        <f t="shared" si="4"/>
        <v>10.620000000000005</v>
      </c>
      <c r="G131" s="33"/>
      <c r="H131" s="5"/>
      <c r="I131" s="5"/>
      <c r="J131" s="7">
        <f t="shared" si="3"/>
        <v>45.971789883268499</v>
      </c>
    </row>
    <row r="132" spans="1:10" x14ac:dyDescent="0.3">
      <c r="A132" s="68" t="s">
        <v>137</v>
      </c>
      <c r="B132" s="32"/>
      <c r="C132" s="10"/>
      <c r="D132" s="32">
        <v>246.07</v>
      </c>
      <c r="E132" s="32">
        <v>246.5</v>
      </c>
      <c r="F132" s="5">
        <f t="shared" si="4"/>
        <v>0.43000000000000682</v>
      </c>
      <c r="G132" s="33"/>
      <c r="H132" s="5"/>
      <c r="I132" s="5"/>
      <c r="J132" s="7">
        <f t="shared" si="3"/>
        <v>1.8613813229572278</v>
      </c>
    </row>
    <row r="133" spans="1:10" x14ac:dyDescent="0.3">
      <c r="A133" s="68" t="s">
        <v>77</v>
      </c>
      <c r="B133" s="32"/>
      <c r="C133" s="10"/>
      <c r="D133" s="32">
        <v>442</v>
      </c>
      <c r="E133" s="32">
        <v>442</v>
      </c>
      <c r="F133" s="5">
        <f t="shared" si="4"/>
        <v>0</v>
      </c>
      <c r="G133" s="33"/>
      <c r="H133" s="5"/>
      <c r="I133" s="5"/>
      <c r="J133" s="7">
        <f t="shared" si="3"/>
        <v>0</v>
      </c>
    </row>
    <row r="134" spans="1:10" x14ac:dyDescent="0.3">
      <c r="A134" s="68" t="s">
        <v>138</v>
      </c>
      <c r="B134" s="32"/>
      <c r="C134" s="10"/>
      <c r="D134" s="32">
        <v>674</v>
      </c>
      <c r="E134" s="32">
        <v>681.29</v>
      </c>
      <c r="F134" s="5">
        <f t="shared" si="4"/>
        <v>7.2899999999999636</v>
      </c>
      <c r="G134" s="33"/>
      <c r="H134" s="5"/>
      <c r="I134" s="5"/>
      <c r="J134" s="7">
        <f t="shared" si="3"/>
        <v>31.556906614785834</v>
      </c>
    </row>
    <row r="135" spans="1:10" x14ac:dyDescent="0.3">
      <c r="A135" s="68" t="s">
        <v>78</v>
      </c>
      <c r="B135" s="32"/>
      <c r="C135" s="10"/>
      <c r="D135" s="32">
        <v>911</v>
      </c>
      <c r="E135" s="32">
        <v>919.83</v>
      </c>
      <c r="F135" s="5">
        <f t="shared" si="4"/>
        <v>8.8300000000000409</v>
      </c>
      <c r="G135" s="33"/>
      <c r="H135" s="5"/>
      <c r="I135" s="5"/>
      <c r="J135" s="7">
        <f t="shared" si="3"/>
        <v>38.223249027237529</v>
      </c>
    </row>
    <row r="136" spans="1:10" x14ac:dyDescent="0.3">
      <c r="A136" s="68" t="s">
        <v>79</v>
      </c>
      <c r="B136" s="32"/>
      <c r="C136" s="10"/>
      <c r="D136" s="32">
        <v>359</v>
      </c>
      <c r="E136" s="32">
        <v>362.26</v>
      </c>
      <c r="F136" s="5">
        <f t="shared" si="4"/>
        <v>3.2599999999999909</v>
      </c>
      <c r="G136" s="33"/>
      <c r="H136" s="5"/>
      <c r="I136" s="5"/>
      <c r="J136" s="7">
        <f t="shared" si="3"/>
        <v>14.111867704280115</v>
      </c>
    </row>
    <row r="137" spans="1:10" x14ac:dyDescent="0.3">
      <c r="A137" s="68" t="s">
        <v>80</v>
      </c>
      <c r="B137" s="32"/>
      <c r="C137" s="10"/>
      <c r="D137" s="32">
        <v>407</v>
      </c>
      <c r="E137" s="32">
        <v>411.23</v>
      </c>
      <c r="F137" s="5">
        <f t="shared" si="4"/>
        <v>4.2300000000000182</v>
      </c>
      <c r="G137" s="33"/>
      <c r="H137" s="5"/>
      <c r="I137" s="5"/>
      <c r="J137" s="7">
        <f t="shared" si="3"/>
        <v>18.310797665369726</v>
      </c>
    </row>
    <row r="138" spans="1:10" x14ac:dyDescent="0.3">
      <c r="A138" s="68" t="s">
        <v>81</v>
      </c>
      <c r="B138" s="32"/>
      <c r="C138" s="10"/>
      <c r="D138" s="32">
        <v>231.71</v>
      </c>
      <c r="E138" s="32">
        <v>231.71</v>
      </c>
      <c r="F138" s="5">
        <f t="shared" si="4"/>
        <v>0</v>
      </c>
      <c r="G138" s="33"/>
      <c r="H138" s="5"/>
      <c r="I138" s="5"/>
      <c r="J138" s="7">
        <f t="shared" si="3"/>
        <v>0</v>
      </c>
    </row>
    <row r="139" spans="1:10" x14ac:dyDescent="0.3">
      <c r="A139" s="68" t="s">
        <v>139</v>
      </c>
      <c r="B139" s="32"/>
      <c r="C139" s="10"/>
      <c r="D139" s="32">
        <v>546</v>
      </c>
      <c r="E139" s="32">
        <v>546</v>
      </c>
      <c r="F139" s="5">
        <f t="shared" si="4"/>
        <v>0</v>
      </c>
      <c r="G139" s="33"/>
      <c r="H139" s="5"/>
      <c r="I139" s="5"/>
      <c r="J139" s="7">
        <f t="shared" si="3"/>
        <v>0</v>
      </c>
    </row>
    <row r="140" spans="1:10" x14ac:dyDescent="0.3">
      <c r="A140" s="68" t="s">
        <v>82</v>
      </c>
      <c r="B140" s="32"/>
      <c r="C140" s="10"/>
      <c r="D140" s="32">
        <v>430</v>
      </c>
      <c r="E140" s="32">
        <v>433.32</v>
      </c>
      <c r="F140" s="5">
        <f t="shared" si="4"/>
        <v>3.3199999999999932</v>
      </c>
      <c r="G140" s="33"/>
      <c r="H140" s="5"/>
      <c r="I140" s="5"/>
      <c r="J140" s="7">
        <f t="shared" si="3"/>
        <v>14.37159533073927</v>
      </c>
    </row>
    <row r="141" spans="1:10" x14ac:dyDescent="0.3">
      <c r="A141" s="68" t="s">
        <v>140</v>
      </c>
      <c r="B141" s="32"/>
      <c r="C141" s="10"/>
      <c r="D141" s="32">
        <v>226.28</v>
      </c>
      <c r="E141" s="32">
        <v>228.38</v>
      </c>
      <c r="F141" s="5">
        <f t="shared" si="4"/>
        <v>2.0999999999999943</v>
      </c>
      <c r="G141" s="33"/>
      <c r="H141" s="5"/>
      <c r="I141" s="5"/>
      <c r="J141" s="7">
        <f t="shared" si="3"/>
        <v>9.0904669260700128</v>
      </c>
    </row>
    <row r="142" spans="1:10" x14ac:dyDescent="0.3">
      <c r="A142" s="68" t="s">
        <v>141</v>
      </c>
      <c r="B142" s="32"/>
      <c r="C142" s="10"/>
      <c r="D142" s="32">
        <v>258</v>
      </c>
      <c r="E142" s="32">
        <v>266.14999999999998</v>
      </c>
      <c r="F142" s="5">
        <f t="shared" si="4"/>
        <v>8.1499999999999773</v>
      </c>
      <c r="G142" s="33"/>
      <c r="H142" s="5"/>
      <c r="I142" s="5"/>
      <c r="J142" s="7">
        <f t="shared" si="3"/>
        <v>35.279669260700288</v>
      </c>
    </row>
    <row r="143" spans="1:10" x14ac:dyDescent="0.3">
      <c r="A143" s="68" t="s">
        <v>142</v>
      </c>
      <c r="B143" s="32"/>
      <c r="C143" s="10"/>
      <c r="D143" s="32">
        <v>922</v>
      </c>
      <c r="E143" s="32">
        <v>934.73</v>
      </c>
      <c r="F143" s="5">
        <f t="shared" si="4"/>
        <v>12.730000000000018</v>
      </c>
      <c r="G143" s="33"/>
      <c r="H143" s="5"/>
      <c r="I143" s="5"/>
      <c r="J143" s="7">
        <f t="shared" si="3"/>
        <v>55.105544747081787</v>
      </c>
    </row>
    <row r="144" spans="1:10" x14ac:dyDescent="0.3">
      <c r="A144" s="68" t="s">
        <v>143</v>
      </c>
      <c r="B144" s="32"/>
      <c r="C144" s="10"/>
      <c r="D144" s="32">
        <v>419</v>
      </c>
      <c r="E144" s="32">
        <v>423.57</v>
      </c>
      <c r="F144" s="5">
        <f t="shared" si="4"/>
        <v>4.5699999999999932</v>
      </c>
      <c r="G144" s="33"/>
      <c r="H144" s="5"/>
      <c r="I144" s="5"/>
      <c r="J144" s="7">
        <f t="shared" ref="J144:J148" si="5">+F144*H$5</f>
        <v>19.782587548638102</v>
      </c>
    </row>
    <row r="145" spans="1:13" x14ac:dyDescent="0.3">
      <c r="A145" s="68" t="s">
        <v>83</v>
      </c>
      <c r="B145" s="32"/>
      <c r="C145" s="10"/>
      <c r="D145" s="32">
        <v>355</v>
      </c>
      <c r="E145" s="32">
        <v>355.45</v>
      </c>
      <c r="F145" s="5">
        <f t="shared" si="4"/>
        <v>0.44999999999998863</v>
      </c>
      <c r="G145" s="33"/>
      <c r="H145" s="5"/>
      <c r="I145" s="5"/>
      <c r="J145" s="7">
        <f t="shared" si="5"/>
        <v>1.9479571984435304</v>
      </c>
    </row>
    <row r="146" spans="1:13" x14ac:dyDescent="0.3">
      <c r="A146" s="68" t="s">
        <v>144</v>
      </c>
      <c r="B146" s="32"/>
      <c r="C146" s="10"/>
      <c r="D146" s="32">
        <v>2134</v>
      </c>
      <c r="E146" s="32">
        <v>2163.31</v>
      </c>
      <c r="F146" s="5">
        <f t="shared" si="4"/>
        <v>29.309999999999945</v>
      </c>
      <c r="G146" s="33"/>
      <c r="H146" s="5"/>
      <c r="I146" s="5"/>
      <c r="J146" s="7">
        <f t="shared" si="5"/>
        <v>126.87694552529159</v>
      </c>
    </row>
    <row r="147" spans="1:13" x14ac:dyDescent="0.3">
      <c r="A147" s="68" t="s">
        <v>145</v>
      </c>
      <c r="B147" s="32"/>
      <c r="C147" s="10"/>
      <c r="D147" s="32">
        <v>1052</v>
      </c>
      <c r="E147" s="32">
        <v>1060.3499999999999</v>
      </c>
      <c r="F147" s="5">
        <f t="shared" si="4"/>
        <v>8.3499999999999091</v>
      </c>
      <c r="G147" s="33"/>
      <c r="H147" s="5"/>
      <c r="I147" s="5"/>
      <c r="J147" s="7">
        <f t="shared" si="5"/>
        <v>36.145428015563809</v>
      </c>
    </row>
    <row r="148" spans="1:13" x14ac:dyDescent="0.3">
      <c r="A148" s="158" t="s">
        <v>331</v>
      </c>
      <c r="B148" s="159"/>
      <c r="C148" s="10"/>
      <c r="D148" s="32">
        <v>204</v>
      </c>
      <c r="E148" s="32">
        <v>211.52</v>
      </c>
      <c r="F148" s="5">
        <f t="shared" si="4"/>
        <v>7.5200000000000102</v>
      </c>
      <c r="G148" s="33"/>
      <c r="H148" s="5"/>
      <c r="I148" s="5"/>
      <c r="J148" s="7">
        <f t="shared" si="5"/>
        <v>32.552529182879418</v>
      </c>
    </row>
    <row r="149" spans="1:13" x14ac:dyDescent="0.3">
      <c r="A149" s="17"/>
      <c r="B149" s="139" t="s">
        <v>5</v>
      </c>
      <c r="C149" s="36"/>
      <c r="D149" s="32"/>
      <c r="E149" s="32"/>
      <c r="F149" s="144"/>
      <c r="G149" s="70"/>
      <c r="H149" s="70"/>
      <c r="I149" s="70"/>
      <c r="J149" s="7">
        <f>SUM(J10:J148)</f>
        <v>2718.8975983571131</v>
      </c>
      <c r="K149" s="56">
        <f>SUM(J79:J148)</f>
        <v>1978.3020428015559</v>
      </c>
    </row>
    <row r="150" spans="1:13" x14ac:dyDescent="0.3">
      <c r="A150" s="71"/>
      <c r="B150" s="136"/>
      <c r="D150" s="136"/>
      <c r="E150" s="136" t="s">
        <v>295</v>
      </c>
      <c r="F150" s="58"/>
      <c r="G150" s="72"/>
      <c r="H150" s="72"/>
      <c r="I150" s="72"/>
      <c r="J150" s="91"/>
      <c r="K150" s="91">
        <f>SUM(K10:K149)</f>
        <v>2747.8975983571122</v>
      </c>
      <c r="L150">
        <f>+F6</f>
        <v>2861.5</v>
      </c>
      <c r="M150" s="56">
        <f>+K150-L150</f>
        <v>-113.6024016428878</v>
      </c>
    </row>
  </sheetData>
  <mergeCells count="22">
    <mergeCell ref="F7:G7"/>
    <mergeCell ref="B9:C9"/>
    <mergeCell ref="G10:G16"/>
    <mergeCell ref="B14:C14"/>
    <mergeCell ref="D14:D17"/>
    <mergeCell ref="E14:E17"/>
    <mergeCell ref="F14:F17"/>
    <mergeCell ref="B15:C15"/>
    <mergeCell ref="B16:C16"/>
    <mergeCell ref="B17:C17"/>
    <mergeCell ref="I23:I27"/>
    <mergeCell ref="B18:C18"/>
    <mergeCell ref="B19:C19"/>
    <mergeCell ref="B20:C20"/>
    <mergeCell ref="B21:C21"/>
    <mergeCell ref="B22:C22"/>
    <mergeCell ref="B23:C27"/>
    <mergeCell ref="D23:D27"/>
    <mergeCell ref="E23:E27"/>
    <mergeCell ref="F23:F27"/>
    <mergeCell ref="G23:G27"/>
    <mergeCell ref="H23:H27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0"/>
  <sheetViews>
    <sheetView topLeftCell="A145" zoomScaleNormal="100" workbookViewId="0">
      <selection activeCell="M8" sqref="M8"/>
    </sheetView>
  </sheetViews>
  <sheetFormatPr baseColWidth="10" defaultRowHeight="14.4" x14ac:dyDescent="0.3"/>
  <cols>
    <col min="5" max="5" width="16.109375" customWidth="1"/>
  </cols>
  <sheetData>
    <row r="1" spans="1:12" x14ac:dyDescent="0.3">
      <c r="A1" t="s">
        <v>295</v>
      </c>
      <c r="D1" s="10"/>
      <c r="E1" s="10" t="s">
        <v>218</v>
      </c>
      <c r="F1" s="123" t="s">
        <v>189</v>
      </c>
      <c r="G1" s="123" t="s">
        <v>188</v>
      </c>
      <c r="H1" s="123" t="s">
        <v>190</v>
      </c>
    </row>
    <row r="2" spans="1:12" x14ac:dyDescent="0.3">
      <c r="D2" s="122" t="s">
        <v>191</v>
      </c>
      <c r="E2" s="151" t="s">
        <v>219</v>
      </c>
      <c r="F2" s="10">
        <v>553.6</v>
      </c>
      <c r="G2" s="10">
        <v>32</v>
      </c>
      <c r="H2" s="10">
        <f>+F2/G2</f>
        <v>17.3</v>
      </c>
    </row>
    <row r="3" spans="1:12" x14ac:dyDescent="0.3">
      <c r="D3" s="122" t="s">
        <v>192</v>
      </c>
      <c r="E3" s="122">
        <v>16498</v>
      </c>
      <c r="F3" s="155">
        <v>13.9</v>
      </c>
      <c r="G3" s="10">
        <v>4</v>
      </c>
      <c r="H3" s="10"/>
    </row>
    <row r="4" spans="1:12" x14ac:dyDescent="0.3">
      <c r="A4" s="15" t="s">
        <v>0</v>
      </c>
      <c r="B4" s="15"/>
      <c r="C4" s="15"/>
      <c r="D4" s="122" t="s">
        <v>192</v>
      </c>
      <c r="E4" s="122" t="s">
        <v>322</v>
      </c>
      <c r="F4" s="10">
        <v>2285.6999999999998</v>
      </c>
      <c r="G4" s="10">
        <v>518</v>
      </c>
      <c r="H4" s="10"/>
      <c r="J4" t="s">
        <v>267</v>
      </c>
    </row>
    <row r="5" spans="1:12" x14ac:dyDescent="0.3">
      <c r="A5" s="15" t="s">
        <v>146</v>
      </c>
      <c r="C5" s="15"/>
      <c r="D5" s="122"/>
      <c r="E5" s="151" t="s">
        <v>220</v>
      </c>
      <c r="F5" s="122">
        <f>+F4+F3</f>
        <v>2299.6</v>
      </c>
      <c r="G5" s="122">
        <f>+G4+G3</f>
        <v>522</v>
      </c>
      <c r="H5" s="10">
        <f>+F5/G5</f>
        <v>4.4053639846743291</v>
      </c>
    </row>
    <row r="6" spans="1:12" x14ac:dyDescent="0.3">
      <c r="A6" s="15" t="s">
        <v>368</v>
      </c>
      <c r="B6" s="15"/>
      <c r="C6" s="15"/>
      <c r="D6" s="15"/>
      <c r="E6" s="15"/>
      <c r="F6" s="15">
        <f>+F2+F3+F4</f>
        <v>2853.2</v>
      </c>
      <c r="G6" s="15">
        <f>+G2+G3+G4</f>
        <v>554</v>
      </c>
      <c r="J6" s="138" t="s">
        <v>189</v>
      </c>
    </row>
    <row r="7" spans="1:12" x14ac:dyDescent="0.3">
      <c r="A7" s="58" t="s">
        <v>295</v>
      </c>
      <c r="B7" s="15"/>
      <c r="C7" s="58"/>
      <c r="D7" s="58"/>
      <c r="E7" s="58"/>
      <c r="F7" s="225" t="s">
        <v>151</v>
      </c>
      <c r="G7" s="225"/>
      <c r="H7" s="137">
        <f>+H2</f>
        <v>17.3</v>
      </c>
      <c r="I7" s="138" t="s">
        <v>191</v>
      </c>
      <c r="J7" s="138">
        <v>182.6</v>
      </c>
    </row>
    <row r="8" spans="1:12" ht="15" thickBot="1" x14ac:dyDescent="0.35">
      <c r="A8" s="58"/>
      <c r="B8" s="15"/>
      <c r="C8" s="58"/>
      <c r="D8" s="58"/>
      <c r="E8" s="58"/>
      <c r="F8" s="153"/>
      <c r="G8" s="152" t="s">
        <v>295</v>
      </c>
      <c r="H8" s="137">
        <f>+H5</f>
        <v>4.4053639846743291</v>
      </c>
      <c r="I8" s="138" t="s">
        <v>192</v>
      </c>
      <c r="J8" s="138">
        <f>1715.6+1757.3</f>
        <v>3472.8999999999996</v>
      </c>
    </row>
    <row r="9" spans="1:12" ht="15.6" thickTop="1" thickBot="1" x14ac:dyDescent="0.35">
      <c r="A9" s="105" t="s">
        <v>228</v>
      </c>
      <c r="B9" s="208" t="s">
        <v>209</v>
      </c>
      <c r="C9" s="208"/>
      <c r="D9" s="106" t="s">
        <v>229</v>
      </c>
      <c r="E9" s="62" t="s">
        <v>2</v>
      </c>
      <c r="F9" s="62" t="s">
        <v>3</v>
      </c>
      <c r="G9" s="62"/>
      <c r="H9" s="62"/>
      <c r="I9" s="62"/>
      <c r="J9" s="4" t="s">
        <v>4</v>
      </c>
    </row>
    <row r="10" spans="1:12" ht="15.6" thickTop="1" thickBot="1" x14ac:dyDescent="0.35">
      <c r="A10" s="103" t="s">
        <v>85</v>
      </c>
      <c r="B10" s="145" t="s">
        <v>213</v>
      </c>
      <c r="C10" s="157" t="s">
        <v>212</v>
      </c>
      <c r="D10" s="169">
        <v>1.84</v>
      </c>
      <c r="E10" s="168">
        <v>1.84</v>
      </c>
      <c r="F10" s="167">
        <f>+E10-D10</f>
        <v>0</v>
      </c>
      <c r="G10" s="236">
        <f>(+F14+F13)*H2</f>
        <v>105.18399999999924</v>
      </c>
      <c r="H10" s="167"/>
      <c r="I10" s="167"/>
      <c r="J10" s="99">
        <v>3</v>
      </c>
    </row>
    <row r="11" spans="1:12" ht="15.6" thickTop="1" thickBot="1" x14ac:dyDescent="0.35">
      <c r="A11" s="104" t="s">
        <v>9</v>
      </c>
      <c r="B11" s="146" t="s">
        <v>214</v>
      </c>
      <c r="C11" s="157" t="s">
        <v>212</v>
      </c>
      <c r="D11" s="100">
        <v>0.92</v>
      </c>
      <c r="E11" s="100">
        <v>0.92</v>
      </c>
      <c r="F11" s="167">
        <f>+E11-D11</f>
        <v>0</v>
      </c>
      <c r="G11" s="221"/>
      <c r="H11" s="101"/>
      <c r="I11" s="101"/>
      <c r="J11" s="99">
        <v>12</v>
      </c>
    </row>
    <row r="12" spans="1:12" ht="15.6" thickTop="1" thickBot="1" x14ac:dyDescent="0.35">
      <c r="A12" s="104" t="s">
        <v>13</v>
      </c>
      <c r="B12" s="146" t="s">
        <v>214</v>
      </c>
      <c r="C12" s="157" t="s">
        <v>212</v>
      </c>
      <c r="D12" s="100">
        <v>0.8</v>
      </c>
      <c r="E12" s="100">
        <v>0.8</v>
      </c>
      <c r="F12" s="167">
        <f>+E12-D12</f>
        <v>0</v>
      </c>
      <c r="G12" s="221"/>
      <c r="H12" s="99">
        <f>+F12*H$2</f>
        <v>0</v>
      </c>
      <c r="I12" s="101"/>
      <c r="J12" s="99">
        <v>12</v>
      </c>
    </row>
    <row r="13" spans="1:12" ht="15.6" thickTop="1" thickBot="1" x14ac:dyDescent="0.35">
      <c r="A13" s="104" t="s">
        <v>89</v>
      </c>
      <c r="B13" s="146" t="s">
        <v>215</v>
      </c>
      <c r="C13" s="157" t="s">
        <v>212</v>
      </c>
      <c r="D13" s="100">
        <v>42.2</v>
      </c>
      <c r="E13" s="100">
        <v>44.86</v>
      </c>
      <c r="F13" s="101">
        <f>+E13-D13</f>
        <v>2.6599999999999966</v>
      </c>
      <c r="G13" s="221"/>
      <c r="H13" s="99">
        <f>+F13*H$2</f>
        <v>46.017999999999944</v>
      </c>
      <c r="I13" s="101"/>
      <c r="J13" s="99">
        <v>42</v>
      </c>
    </row>
    <row r="14" spans="1:12" ht="15.6" thickTop="1" thickBot="1" x14ac:dyDescent="0.35">
      <c r="A14" s="103" t="s">
        <v>86</v>
      </c>
      <c r="B14" s="209" t="s">
        <v>212</v>
      </c>
      <c r="C14" s="210"/>
      <c r="D14" s="220">
        <v>343.16</v>
      </c>
      <c r="E14" s="220">
        <v>346.58</v>
      </c>
      <c r="F14" s="220">
        <f>+E14-D14</f>
        <v>3.4199999999999591</v>
      </c>
      <c r="G14" s="221"/>
      <c r="H14" s="166"/>
      <c r="I14" s="166"/>
      <c r="J14" s="99">
        <v>13</v>
      </c>
      <c r="L14" s="56">
        <f>SUM(J10:J17)</f>
        <v>111</v>
      </c>
    </row>
    <row r="15" spans="1:12" ht="15.6" thickTop="1" thickBot="1" x14ac:dyDescent="0.35">
      <c r="A15" s="104" t="s">
        <v>11</v>
      </c>
      <c r="B15" s="202" t="s">
        <v>212</v>
      </c>
      <c r="C15" s="203"/>
      <c r="D15" s="221"/>
      <c r="E15" s="221"/>
      <c r="F15" s="221"/>
      <c r="G15" s="221"/>
      <c r="H15" s="166"/>
      <c r="I15" s="166"/>
      <c r="J15" s="99">
        <v>13</v>
      </c>
    </row>
    <row r="16" spans="1:12" ht="15.6" thickTop="1" thickBot="1" x14ac:dyDescent="0.35">
      <c r="A16" s="104" t="s">
        <v>12</v>
      </c>
      <c r="B16" s="202" t="s">
        <v>212</v>
      </c>
      <c r="C16" s="203"/>
      <c r="D16" s="221"/>
      <c r="E16" s="221"/>
      <c r="F16" s="221"/>
      <c r="G16" s="221"/>
      <c r="H16" s="166"/>
      <c r="I16" s="166"/>
      <c r="J16" s="99">
        <v>13</v>
      </c>
    </row>
    <row r="17" spans="1:10" ht="15.6" thickTop="1" thickBot="1" x14ac:dyDescent="0.35">
      <c r="A17" s="104" t="s">
        <v>147</v>
      </c>
      <c r="B17" s="202" t="s">
        <v>212</v>
      </c>
      <c r="C17" s="203"/>
      <c r="D17" s="222"/>
      <c r="E17" s="222"/>
      <c r="F17" s="222"/>
      <c r="G17" s="166"/>
      <c r="H17" s="166"/>
      <c r="I17" s="166"/>
      <c r="J17" s="99">
        <v>3</v>
      </c>
    </row>
    <row r="18" spans="1:10" ht="15.6" thickTop="1" thickBot="1" x14ac:dyDescent="0.35">
      <c r="A18" s="92" t="s">
        <v>87</v>
      </c>
      <c r="B18" s="204" t="s">
        <v>210</v>
      </c>
      <c r="C18" s="205"/>
      <c r="D18" s="94">
        <v>46</v>
      </c>
      <c r="E18" s="94">
        <v>46.39</v>
      </c>
      <c r="F18" s="167">
        <f t="shared" ref="F18:F23" si="0">+E18-D18</f>
        <v>0.39000000000000057</v>
      </c>
      <c r="G18" s="95">
        <f>+F18*H2</f>
        <v>6.7470000000000105</v>
      </c>
      <c r="H18" s="95"/>
      <c r="I18" s="95"/>
      <c r="J18" s="99">
        <v>7</v>
      </c>
    </row>
    <row r="19" spans="1:10" ht="15.6" thickTop="1" thickBot="1" x14ac:dyDescent="0.35">
      <c r="A19" s="92" t="s">
        <v>88</v>
      </c>
      <c r="B19" s="206" t="s">
        <v>210</v>
      </c>
      <c r="C19" s="207"/>
      <c r="D19" s="94">
        <v>93.63</v>
      </c>
      <c r="E19" s="94">
        <v>95.22</v>
      </c>
      <c r="F19" s="167">
        <f t="shared" si="0"/>
        <v>1.5900000000000034</v>
      </c>
      <c r="G19" s="95">
        <f>+F19*H2</f>
        <v>27.507000000000062</v>
      </c>
      <c r="H19" s="95"/>
      <c r="I19" s="95"/>
      <c r="J19" s="99">
        <v>28</v>
      </c>
    </row>
    <row r="20" spans="1:10" ht="15.6" thickTop="1" thickBot="1" x14ac:dyDescent="0.35">
      <c r="A20" s="93" t="s">
        <v>10</v>
      </c>
      <c r="B20" s="206" t="s">
        <v>210</v>
      </c>
      <c r="C20" s="207"/>
      <c r="D20" s="94">
        <v>42.28</v>
      </c>
      <c r="E20" s="94">
        <v>42.65</v>
      </c>
      <c r="F20" s="167">
        <f t="shared" si="0"/>
        <v>0.36999999999999744</v>
      </c>
      <c r="G20" s="95">
        <f>+F20*H2</f>
        <v>6.4009999999999563</v>
      </c>
      <c r="H20" s="95"/>
      <c r="I20" s="95"/>
      <c r="J20" s="99">
        <v>10</v>
      </c>
    </row>
    <row r="21" spans="1:10" ht="15.6" thickTop="1" thickBot="1" x14ac:dyDescent="0.35">
      <c r="A21" s="93" t="s">
        <v>149</v>
      </c>
      <c r="B21" s="206" t="s">
        <v>210</v>
      </c>
      <c r="C21" s="207"/>
      <c r="D21" s="94">
        <v>231.74</v>
      </c>
      <c r="E21" s="94">
        <v>237.36</v>
      </c>
      <c r="F21" s="167">
        <f t="shared" si="0"/>
        <v>5.6200000000000045</v>
      </c>
      <c r="G21" s="95">
        <f>+F21*H2</f>
        <v>97.226000000000084</v>
      </c>
      <c r="H21" s="95"/>
      <c r="I21" s="95"/>
      <c r="J21" s="99">
        <v>98</v>
      </c>
    </row>
    <row r="22" spans="1:10" ht="15.6" thickTop="1" thickBot="1" x14ac:dyDescent="0.35">
      <c r="A22" s="93" t="s">
        <v>16</v>
      </c>
      <c r="B22" s="206" t="s">
        <v>210</v>
      </c>
      <c r="C22" s="207"/>
      <c r="D22" s="96">
        <v>70.569999999999993</v>
      </c>
      <c r="E22" s="96">
        <v>70.569999999999993</v>
      </c>
      <c r="F22" s="167">
        <f t="shared" si="0"/>
        <v>0</v>
      </c>
      <c r="G22" s="95">
        <f>+F22*H2</f>
        <v>0</v>
      </c>
      <c r="H22" s="96"/>
      <c r="I22" s="96"/>
      <c r="J22" s="99">
        <v>0</v>
      </c>
    </row>
    <row r="23" spans="1:10" ht="15.6" thickTop="1" thickBot="1" x14ac:dyDescent="0.35">
      <c r="A23" s="67" t="s">
        <v>90</v>
      </c>
      <c r="B23" s="230" t="s">
        <v>211</v>
      </c>
      <c r="C23" s="231"/>
      <c r="D23" s="227">
        <v>327.33999999999997</v>
      </c>
      <c r="E23" s="227">
        <v>329.14</v>
      </c>
      <c r="F23" s="220">
        <f t="shared" si="0"/>
        <v>1.8000000000000114</v>
      </c>
      <c r="G23" s="223">
        <f>+F23*H2</f>
        <v>31.1400000000002</v>
      </c>
      <c r="H23" s="223"/>
      <c r="I23" s="223"/>
      <c r="J23" s="99">
        <v>10</v>
      </c>
    </row>
    <row r="24" spans="1:10" ht="15.6" thickTop="1" thickBot="1" x14ac:dyDescent="0.35">
      <c r="A24" s="67" t="s">
        <v>14</v>
      </c>
      <c r="B24" s="232"/>
      <c r="C24" s="233"/>
      <c r="D24" s="228"/>
      <c r="E24" s="228"/>
      <c r="F24" s="221"/>
      <c r="G24" s="224"/>
      <c r="H24" s="224"/>
      <c r="I24" s="224"/>
      <c r="J24" s="99">
        <v>3</v>
      </c>
    </row>
    <row r="25" spans="1:10" ht="15.6" thickTop="1" thickBot="1" x14ac:dyDescent="0.35">
      <c r="A25" s="67" t="s">
        <v>148</v>
      </c>
      <c r="B25" s="232"/>
      <c r="C25" s="233"/>
      <c r="D25" s="228"/>
      <c r="E25" s="228"/>
      <c r="F25" s="221"/>
      <c r="G25" s="224"/>
      <c r="H25" s="224"/>
      <c r="I25" s="224"/>
      <c r="J25" s="99">
        <v>10</v>
      </c>
    </row>
    <row r="26" spans="1:10" ht="15.6" thickTop="1" thickBot="1" x14ac:dyDescent="0.35">
      <c r="A26" s="67" t="s">
        <v>15</v>
      </c>
      <c r="B26" s="232"/>
      <c r="C26" s="233"/>
      <c r="D26" s="228"/>
      <c r="E26" s="228"/>
      <c r="F26" s="221"/>
      <c r="G26" s="224"/>
      <c r="H26" s="224"/>
      <c r="I26" s="224"/>
      <c r="J26" s="99">
        <v>10</v>
      </c>
    </row>
    <row r="27" spans="1:10" ht="15.6" thickTop="1" thickBot="1" x14ac:dyDescent="0.35">
      <c r="A27" s="67" t="s">
        <v>17</v>
      </c>
      <c r="B27" s="234"/>
      <c r="C27" s="235"/>
      <c r="D27" s="229"/>
      <c r="E27" s="229"/>
      <c r="F27" s="222"/>
      <c r="G27" s="224"/>
      <c r="H27" s="224"/>
      <c r="I27" s="224"/>
      <c r="J27" s="99">
        <v>10</v>
      </c>
    </row>
    <row r="28" spans="1:10" ht="15.6" thickTop="1" thickBot="1" x14ac:dyDescent="0.35">
      <c r="A28" s="66" t="s">
        <v>92</v>
      </c>
      <c r="B28" s="6"/>
      <c r="C28" s="6"/>
      <c r="D28" s="6">
        <v>181.33</v>
      </c>
      <c r="E28" s="6">
        <v>188.67</v>
      </c>
      <c r="F28" s="5">
        <f>+E28-D28</f>
        <v>7.339999999999975</v>
      </c>
      <c r="G28" s="5"/>
      <c r="H28" s="5"/>
      <c r="I28" s="5"/>
      <c r="J28" s="99">
        <f>+F28*H$2</f>
        <v>126.98199999999957</v>
      </c>
    </row>
    <row r="29" spans="1:10" ht="15.6" thickTop="1" thickBot="1" x14ac:dyDescent="0.35">
      <c r="A29" s="66" t="s">
        <v>93</v>
      </c>
      <c r="B29" s="6"/>
      <c r="C29" s="6"/>
      <c r="D29" s="6">
        <v>58.61</v>
      </c>
      <c r="E29" s="6">
        <v>59.54</v>
      </c>
      <c r="F29" s="5">
        <f t="shared" ref="F29:F92" si="1">+E29-D29</f>
        <v>0.92999999999999972</v>
      </c>
      <c r="G29" s="5"/>
      <c r="H29" s="5"/>
      <c r="I29" s="5"/>
      <c r="J29" s="99">
        <f t="shared" ref="J29:J78" si="2">+F29*H$2</f>
        <v>16.088999999999995</v>
      </c>
    </row>
    <row r="30" spans="1:10" ht="15.6" thickTop="1" thickBot="1" x14ac:dyDescent="0.35">
      <c r="A30" s="66" t="s">
        <v>94</v>
      </c>
      <c r="B30" s="32"/>
      <c r="C30" s="5"/>
      <c r="D30" s="32">
        <v>62.51</v>
      </c>
      <c r="E30" s="32">
        <v>62.51</v>
      </c>
      <c r="F30" s="5">
        <f t="shared" si="1"/>
        <v>0</v>
      </c>
      <c r="G30" s="5"/>
      <c r="H30" s="5"/>
      <c r="I30" s="5"/>
      <c r="J30" s="99">
        <f t="shared" si="2"/>
        <v>0</v>
      </c>
    </row>
    <row r="31" spans="1:10" ht="15.6" thickTop="1" thickBot="1" x14ac:dyDescent="0.35">
      <c r="A31" s="66" t="s">
        <v>95</v>
      </c>
      <c r="B31" s="32"/>
      <c r="C31" s="6"/>
      <c r="D31" s="32">
        <v>56.51</v>
      </c>
      <c r="E31" s="32">
        <v>57.45</v>
      </c>
      <c r="F31" s="5">
        <f t="shared" si="1"/>
        <v>0.94000000000000483</v>
      </c>
      <c r="G31" s="5"/>
      <c r="H31" s="5"/>
      <c r="I31" s="5"/>
      <c r="J31" s="99">
        <f t="shared" si="2"/>
        <v>16.262000000000086</v>
      </c>
    </row>
    <row r="32" spans="1:10" ht="15.6" thickTop="1" thickBot="1" x14ac:dyDescent="0.35">
      <c r="A32" s="66" t="s">
        <v>96</v>
      </c>
      <c r="B32" s="32"/>
      <c r="C32" s="6"/>
      <c r="D32" s="32">
        <v>12.39</v>
      </c>
      <c r="E32" s="32">
        <v>16.98</v>
      </c>
      <c r="F32" s="5">
        <f t="shared" si="1"/>
        <v>4.59</v>
      </c>
      <c r="G32" s="5"/>
      <c r="H32" s="5"/>
      <c r="I32" s="5"/>
      <c r="J32" s="99">
        <f t="shared" si="2"/>
        <v>79.406999999999996</v>
      </c>
    </row>
    <row r="33" spans="1:10" ht="15.6" thickTop="1" thickBot="1" x14ac:dyDescent="0.35">
      <c r="A33" s="66" t="s">
        <v>97</v>
      </c>
      <c r="B33" s="32"/>
      <c r="C33" s="6"/>
      <c r="D33" s="32">
        <v>26.14</v>
      </c>
      <c r="E33" s="32">
        <v>26.14</v>
      </c>
      <c r="F33" s="5">
        <f t="shared" si="1"/>
        <v>0</v>
      </c>
      <c r="G33" s="5"/>
      <c r="H33" s="5"/>
      <c r="I33" s="5"/>
      <c r="J33" s="99">
        <f t="shared" si="2"/>
        <v>0</v>
      </c>
    </row>
    <row r="34" spans="1:10" ht="15.6" thickTop="1" thickBot="1" x14ac:dyDescent="0.35">
      <c r="A34" s="66" t="s">
        <v>98</v>
      </c>
      <c r="B34" s="32"/>
      <c r="C34" s="6"/>
      <c r="D34" s="32">
        <v>42.4</v>
      </c>
      <c r="E34" s="32">
        <v>42.8</v>
      </c>
      <c r="F34" s="5">
        <f t="shared" si="1"/>
        <v>0.39999999999999858</v>
      </c>
      <c r="G34" s="5"/>
      <c r="H34" s="5"/>
      <c r="I34" s="5"/>
      <c r="J34" s="99">
        <f t="shared" si="2"/>
        <v>6.9199999999999759</v>
      </c>
    </row>
    <row r="35" spans="1:10" ht="15.6" thickTop="1" thickBot="1" x14ac:dyDescent="0.35">
      <c r="A35" s="66" t="s">
        <v>99</v>
      </c>
      <c r="B35" s="32"/>
      <c r="C35" s="6"/>
      <c r="D35" s="32">
        <v>58.03</v>
      </c>
      <c r="E35" s="32">
        <v>58.41</v>
      </c>
      <c r="F35" s="5">
        <f t="shared" si="1"/>
        <v>0.37999999999999545</v>
      </c>
      <c r="G35" s="5"/>
      <c r="H35" s="5"/>
      <c r="I35" s="5"/>
      <c r="J35" s="99">
        <f t="shared" si="2"/>
        <v>6.5739999999999217</v>
      </c>
    </row>
    <row r="36" spans="1:10" ht="15.6" thickTop="1" thickBot="1" x14ac:dyDescent="0.35">
      <c r="A36" s="66" t="s">
        <v>100</v>
      </c>
      <c r="B36" s="32"/>
      <c r="C36" s="6"/>
      <c r="D36" s="32">
        <v>15.67</v>
      </c>
      <c r="E36" s="32">
        <v>15.75</v>
      </c>
      <c r="F36" s="5">
        <f t="shared" si="1"/>
        <v>8.0000000000000071E-2</v>
      </c>
      <c r="G36" s="5"/>
      <c r="H36" s="5"/>
      <c r="I36" s="5"/>
      <c r="J36" s="99">
        <f t="shared" si="2"/>
        <v>1.3840000000000012</v>
      </c>
    </row>
    <row r="37" spans="1:10" ht="15.6" thickTop="1" thickBot="1" x14ac:dyDescent="0.35">
      <c r="A37" s="66" t="s">
        <v>101</v>
      </c>
      <c r="B37" s="32"/>
      <c r="C37" s="6"/>
      <c r="D37" s="32">
        <v>30.2</v>
      </c>
      <c r="E37" s="32">
        <v>31.38</v>
      </c>
      <c r="F37" s="5">
        <f t="shared" si="1"/>
        <v>1.1799999999999997</v>
      </c>
      <c r="G37" s="5"/>
      <c r="H37" s="5"/>
      <c r="I37" s="5"/>
      <c r="J37" s="99">
        <f t="shared" si="2"/>
        <v>20.413999999999994</v>
      </c>
    </row>
    <row r="38" spans="1:10" ht="15.6" thickTop="1" thickBot="1" x14ac:dyDescent="0.35">
      <c r="A38" s="66" t="s">
        <v>102</v>
      </c>
      <c r="B38" s="32"/>
      <c r="C38" s="6"/>
      <c r="D38" s="32">
        <v>7.4</v>
      </c>
      <c r="E38" s="32">
        <v>7.57</v>
      </c>
      <c r="F38" s="5">
        <f t="shared" si="1"/>
        <v>0.16999999999999993</v>
      </c>
      <c r="G38" s="5"/>
      <c r="H38" s="5"/>
      <c r="I38" s="5"/>
      <c r="J38" s="99">
        <f t="shared" si="2"/>
        <v>2.9409999999999989</v>
      </c>
    </row>
    <row r="39" spans="1:10" ht="15.6" thickTop="1" thickBot="1" x14ac:dyDescent="0.35">
      <c r="A39" s="66" t="s">
        <v>103</v>
      </c>
      <c r="B39" s="32"/>
      <c r="C39" s="6"/>
      <c r="D39" s="32">
        <v>40.33</v>
      </c>
      <c r="E39" s="32">
        <v>40.590000000000003</v>
      </c>
      <c r="F39" s="5">
        <f t="shared" si="1"/>
        <v>0.26000000000000512</v>
      </c>
      <c r="G39" s="5"/>
      <c r="H39" s="5"/>
      <c r="I39" s="5"/>
      <c r="J39" s="99">
        <f t="shared" si="2"/>
        <v>4.498000000000089</v>
      </c>
    </row>
    <row r="40" spans="1:10" ht="15.6" thickTop="1" thickBot="1" x14ac:dyDescent="0.35">
      <c r="A40" s="66" t="s">
        <v>104</v>
      </c>
      <c r="B40" s="32"/>
      <c r="C40" s="10"/>
      <c r="D40" s="32">
        <v>61.74</v>
      </c>
      <c r="E40" s="32">
        <v>61.74</v>
      </c>
      <c r="F40" s="5">
        <f t="shared" si="1"/>
        <v>0</v>
      </c>
      <c r="G40" s="5"/>
      <c r="H40" s="5"/>
      <c r="I40" s="5"/>
      <c r="J40" s="99">
        <f t="shared" si="2"/>
        <v>0</v>
      </c>
    </row>
    <row r="41" spans="1:10" ht="15.6" thickTop="1" thickBot="1" x14ac:dyDescent="0.35">
      <c r="A41" s="66" t="s">
        <v>105</v>
      </c>
      <c r="B41" s="32"/>
      <c r="C41" s="10"/>
      <c r="D41" s="32">
        <v>231.18</v>
      </c>
      <c r="E41" s="32">
        <v>231.88</v>
      </c>
      <c r="F41" s="5">
        <f>+E41-D41</f>
        <v>0.69999999999998863</v>
      </c>
      <c r="G41" s="5"/>
      <c r="H41" s="5"/>
      <c r="I41" s="5"/>
      <c r="J41" s="99">
        <f t="shared" si="2"/>
        <v>12.109999999999804</v>
      </c>
    </row>
    <row r="42" spans="1:10" ht="15.6" thickTop="1" thickBot="1" x14ac:dyDescent="0.35">
      <c r="A42" s="66" t="s">
        <v>106</v>
      </c>
      <c r="B42" s="32"/>
      <c r="C42" s="10"/>
      <c r="D42" s="32">
        <v>109.06</v>
      </c>
      <c r="E42" s="32">
        <v>109.29</v>
      </c>
      <c r="F42" s="5">
        <f t="shared" si="1"/>
        <v>0.23000000000000398</v>
      </c>
      <c r="G42" s="5"/>
      <c r="H42" s="5"/>
      <c r="I42" s="5"/>
      <c r="J42" s="99">
        <f t="shared" si="2"/>
        <v>3.9790000000000689</v>
      </c>
    </row>
    <row r="43" spans="1:10" ht="15.6" thickTop="1" thickBot="1" x14ac:dyDescent="0.35">
      <c r="A43" s="66" t="s">
        <v>18</v>
      </c>
      <c r="B43" s="32"/>
      <c r="C43" s="10"/>
      <c r="D43" s="32">
        <v>3.99</v>
      </c>
      <c r="E43" s="32">
        <v>4.07</v>
      </c>
      <c r="F43" s="5">
        <f t="shared" si="1"/>
        <v>8.0000000000000071E-2</v>
      </c>
      <c r="G43" s="5"/>
      <c r="H43" s="5"/>
      <c r="I43" s="5"/>
      <c r="J43" s="99">
        <f t="shared" si="2"/>
        <v>1.3840000000000012</v>
      </c>
    </row>
    <row r="44" spans="1:10" ht="15.6" thickTop="1" thickBot="1" x14ac:dyDescent="0.35">
      <c r="A44" s="66" t="s">
        <v>19</v>
      </c>
      <c r="B44" s="32"/>
      <c r="C44" s="10"/>
      <c r="D44" s="32">
        <v>111.13</v>
      </c>
      <c r="E44" s="32">
        <v>113.63</v>
      </c>
      <c r="F44" s="5">
        <f t="shared" si="1"/>
        <v>2.5</v>
      </c>
      <c r="G44" s="5"/>
      <c r="H44" s="5"/>
      <c r="I44" s="5"/>
      <c r="J44" s="99">
        <f t="shared" si="2"/>
        <v>43.25</v>
      </c>
    </row>
    <row r="45" spans="1:10" ht="15.6" thickTop="1" thickBot="1" x14ac:dyDescent="0.35">
      <c r="A45" s="66" t="s">
        <v>107</v>
      </c>
      <c r="B45" s="32"/>
      <c r="C45" s="10"/>
      <c r="D45" s="32">
        <v>151.63</v>
      </c>
      <c r="E45" s="32">
        <v>153.05000000000001</v>
      </c>
      <c r="F45" s="5">
        <f t="shared" si="1"/>
        <v>1.4200000000000159</v>
      </c>
      <c r="G45" s="5"/>
      <c r="H45" s="5"/>
      <c r="I45" s="5"/>
      <c r="J45" s="99">
        <f t="shared" si="2"/>
        <v>24.566000000000276</v>
      </c>
    </row>
    <row r="46" spans="1:10" ht="15.6" thickTop="1" thickBot="1" x14ac:dyDescent="0.35">
      <c r="A46" s="66" t="s">
        <v>108</v>
      </c>
      <c r="B46" s="32"/>
      <c r="C46" s="10"/>
      <c r="D46" s="32">
        <v>33.28</v>
      </c>
      <c r="E46" s="32">
        <v>33.65</v>
      </c>
      <c r="F46" s="5">
        <f t="shared" si="1"/>
        <v>0.36999999999999744</v>
      </c>
      <c r="G46" s="5"/>
      <c r="H46" s="5"/>
      <c r="I46" s="5"/>
      <c r="J46" s="99">
        <f t="shared" si="2"/>
        <v>6.4009999999999563</v>
      </c>
    </row>
    <row r="47" spans="1:10" ht="15.6" thickTop="1" thickBot="1" x14ac:dyDescent="0.35">
      <c r="A47" s="66" t="s">
        <v>20</v>
      </c>
      <c r="B47" s="32"/>
      <c r="C47" s="10"/>
      <c r="D47" s="32">
        <v>97.62</v>
      </c>
      <c r="E47" s="32">
        <v>98.67</v>
      </c>
      <c r="F47" s="5">
        <f t="shared" si="1"/>
        <v>1.0499999999999972</v>
      </c>
      <c r="G47" s="5"/>
      <c r="H47" s="5"/>
      <c r="I47" s="5"/>
      <c r="J47" s="99">
        <f t="shared" si="2"/>
        <v>18.164999999999953</v>
      </c>
    </row>
    <row r="48" spans="1:10" ht="15.6" thickTop="1" thickBot="1" x14ac:dyDescent="0.35">
      <c r="A48" s="66" t="s">
        <v>21</v>
      </c>
      <c r="B48" s="32"/>
      <c r="C48" s="10"/>
      <c r="D48" s="32">
        <v>26.1</v>
      </c>
      <c r="E48" s="32">
        <v>26.79</v>
      </c>
      <c r="F48" s="5">
        <f t="shared" si="1"/>
        <v>0.68999999999999773</v>
      </c>
      <c r="G48" s="5"/>
      <c r="H48" s="5"/>
      <c r="I48" s="5"/>
      <c r="J48" s="99">
        <f t="shared" si="2"/>
        <v>11.93699999999996</v>
      </c>
    </row>
    <row r="49" spans="1:10" ht="15.6" thickTop="1" thickBot="1" x14ac:dyDescent="0.35">
      <c r="A49" s="66" t="s">
        <v>22</v>
      </c>
      <c r="B49" s="32"/>
      <c r="C49" s="10"/>
      <c r="D49" s="32">
        <v>136.1</v>
      </c>
      <c r="E49" s="32">
        <v>136.13</v>
      </c>
      <c r="F49" s="5">
        <f t="shared" si="1"/>
        <v>3.0000000000001137E-2</v>
      </c>
      <c r="G49" s="5"/>
      <c r="H49" s="5"/>
      <c r="I49" s="5"/>
      <c r="J49" s="99">
        <f t="shared" si="2"/>
        <v>0.51900000000001967</v>
      </c>
    </row>
    <row r="50" spans="1:10" ht="15.6" thickTop="1" thickBot="1" x14ac:dyDescent="0.35">
      <c r="A50" s="66" t="s">
        <v>23</v>
      </c>
      <c r="B50" s="32"/>
      <c r="C50" s="10"/>
      <c r="D50" s="32">
        <v>40.74</v>
      </c>
      <c r="E50" s="32">
        <v>41.91</v>
      </c>
      <c r="F50" s="5">
        <f t="shared" si="1"/>
        <v>1.1699999999999946</v>
      </c>
      <c r="G50" s="5"/>
      <c r="H50" s="5"/>
      <c r="I50" s="5"/>
      <c r="J50" s="99">
        <f t="shared" si="2"/>
        <v>20.240999999999907</v>
      </c>
    </row>
    <row r="51" spans="1:10" ht="15.6" thickTop="1" thickBot="1" x14ac:dyDescent="0.35">
      <c r="A51" s="66" t="s">
        <v>24</v>
      </c>
      <c r="B51" s="32"/>
      <c r="C51" s="10"/>
      <c r="D51" s="32">
        <v>36.4</v>
      </c>
      <c r="E51" s="32">
        <v>36.409999999999997</v>
      </c>
      <c r="F51" s="5">
        <f t="shared" si="1"/>
        <v>9.9999999999980105E-3</v>
      </c>
      <c r="G51" s="5"/>
      <c r="H51" s="5"/>
      <c r="I51" s="5"/>
      <c r="J51" s="99">
        <f t="shared" si="2"/>
        <v>0.1729999999999656</v>
      </c>
    </row>
    <row r="52" spans="1:10" ht="15.6" thickTop="1" thickBot="1" x14ac:dyDescent="0.35">
      <c r="A52" s="66" t="s">
        <v>25</v>
      </c>
      <c r="B52" s="32"/>
      <c r="C52" s="10"/>
      <c r="D52" s="32">
        <v>33.76</v>
      </c>
      <c r="E52" s="32">
        <v>33.86</v>
      </c>
      <c r="F52" s="5">
        <f t="shared" si="1"/>
        <v>0.10000000000000142</v>
      </c>
      <c r="G52" s="5"/>
      <c r="H52" s="5"/>
      <c r="I52" s="5"/>
      <c r="J52" s="99">
        <f t="shared" si="2"/>
        <v>1.7300000000000246</v>
      </c>
    </row>
    <row r="53" spans="1:10" ht="15.6" thickTop="1" thickBot="1" x14ac:dyDescent="0.35">
      <c r="A53" s="66" t="s">
        <v>26</v>
      </c>
      <c r="B53" s="32"/>
      <c r="C53" s="10"/>
      <c r="D53" s="32">
        <v>65.48</v>
      </c>
      <c r="E53" s="32">
        <v>66.67</v>
      </c>
      <c r="F53" s="5">
        <f t="shared" si="1"/>
        <v>1.1899999999999977</v>
      </c>
      <c r="G53" s="5"/>
      <c r="H53" s="5"/>
      <c r="I53" s="5"/>
      <c r="J53" s="99">
        <f t="shared" si="2"/>
        <v>20.586999999999961</v>
      </c>
    </row>
    <row r="54" spans="1:10" ht="15.6" thickTop="1" thickBot="1" x14ac:dyDescent="0.35">
      <c r="A54" s="66" t="s">
        <v>27</v>
      </c>
      <c r="B54" s="32"/>
      <c r="C54" s="10"/>
      <c r="D54" s="32">
        <v>83.57</v>
      </c>
      <c r="E54" s="32">
        <v>85.24</v>
      </c>
      <c r="F54" s="5">
        <f t="shared" si="1"/>
        <v>1.6700000000000017</v>
      </c>
      <c r="G54" s="5"/>
      <c r="H54" s="5"/>
      <c r="I54" s="5"/>
      <c r="J54" s="99">
        <f t="shared" si="2"/>
        <v>28.89100000000003</v>
      </c>
    </row>
    <row r="55" spans="1:10" ht="15.6" thickTop="1" thickBot="1" x14ac:dyDescent="0.35">
      <c r="A55" s="66" t="s">
        <v>109</v>
      </c>
      <c r="B55" s="32"/>
      <c r="C55" s="10"/>
      <c r="D55" s="32">
        <v>2.2000000000000002</v>
      </c>
      <c r="E55" s="32">
        <v>2.2000000000000002</v>
      </c>
      <c r="F55" s="5">
        <f t="shared" si="1"/>
        <v>0</v>
      </c>
      <c r="G55" s="5"/>
      <c r="H55" s="5"/>
      <c r="I55" s="5"/>
      <c r="J55" s="99">
        <f t="shared" si="2"/>
        <v>0</v>
      </c>
    </row>
    <row r="56" spans="1:10" ht="15.6" thickTop="1" thickBot="1" x14ac:dyDescent="0.35">
      <c r="A56" s="66" t="s">
        <v>28</v>
      </c>
      <c r="B56" s="32"/>
      <c r="C56" s="10"/>
      <c r="D56" s="32">
        <v>17.940000000000001</v>
      </c>
      <c r="E56" s="32">
        <v>18.13</v>
      </c>
      <c r="F56" s="5">
        <f t="shared" si="1"/>
        <v>0.18999999999999773</v>
      </c>
      <c r="G56" s="5"/>
      <c r="H56" s="5"/>
      <c r="I56" s="5"/>
      <c r="J56" s="99">
        <f t="shared" si="2"/>
        <v>3.2869999999999608</v>
      </c>
    </row>
    <row r="57" spans="1:10" ht="15.6" thickTop="1" thickBot="1" x14ac:dyDescent="0.35">
      <c r="A57" s="66" t="s">
        <v>29</v>
      </c>
      <c r="B57" s="32"/>
      <c r="C57" s="10"/>
      <c r="D57" s="32">
        <v>60.18</v>
      </c>
      <c r="E57" s="32">
        <v>60.7</v>
      </c>
      <c r="F57" s="5">
        <f t="shared" si="1"/>
        <v>0.52000000000000313</v>
      </c>
      <c r="G57" s="5"/>
      <c r="H57" s="5"/>
      <c r="I57" s="5"/>
      <c r="J57" s="99">
        <f t="shared" si="2"/>
        <v>8.9960000000000537</v>
      </c>
    </row>
    <row r="58" spans="1:10" ht="15.6" thickTop="1" thickBot="1" x14ac:dyDescent="0.35">
      <c r="A58" s="66" t="s">
        <v>30</v>
      </c>
      <c r="B58" s="32"/>
      <c r="C58" s="10"/>
      <c r="D58" s="32">
        <v>5.37</v>
      </c>
      <c r="E58" s="32">
        <v>5.96</v>
      </c>
      <c r="F58" s="5">
        <f t="shared" si="1"/>
        <v>0.58999999999999986</v>
      </c>
      <c r="G58" s="5"/>
      <c r="H58" s="5"/>
      <c r="I58" s="5"/>
      <c r="J58" s="99">
        <f t="shared" si="2"/>
        <v>10.206999999999997</v>
      </c>
    </row>
    <row r="59" spans="1:10" ht="15.6" thickTop="1" thickBot="1" x14ac:dyDescent="0.35">
      <c r="A59" s="66" t="s">
        <v>31</v>
      </c>
      <c r="B59" s="32"/>
      <c r="C59" s="10"/>
      <c r="D59" s="32">
        <v>96.62</v>
      </c>
      <c r="E59" s="32">
        <v>97.58</v>
      </c>
      <c r="F59" s="5">
        <f t="shared" si="1"/>
        <v>0.95999999999999375</v>
      </c>
      <c r="G59" s="5"/>
      <c r="H59" s="5"/>
      <c r="I59" s="5"/>
      <c r="J59" s="99">
        <f t="shared" si="2"/>
        <v>16.607999999999894</v>
      </c>
    </row>
    <row r="60" spans="1:10" ht="15.6" thickTop="1" thickBot="1" x14ac:dyDescent="0.35">
      <c r="A60" s="66" t="s">
        <v>32</v>
      </c>
      <c r="B60" s="32"/>
      <c r="C60" s="10"/>
      <c r="D60" s="32">
        <v>65.16</v>
      </c>
      <c r="E60" s="32">
        <v>65.599999999999994</v>
      </c>
      <c r="F60" s="5">
        <f t="shared" si="1"/>
        <v>0.43999999999999773</v>
      </c>
      <c r="G60" s="5"/>
      <c r="H60" s="5"/>
      <c r="I60" s="5"/>
      <c r="J60" s="99">
        <f t="shared" si="2"/>
        <v>7.611999999999961</v>
      </c>
    </row>
    <row r="61" spans="1:10" ht="15.6" thickTop="1" thickBot="1" x14ac:dyDescent="0.35">
      <c r="A61" s="66" t="s">
        <v>33</v>
      </c>
      <c r="B61" s="32"/>
      <c r="C61" s="10"/>
      <c r="D61" s="32">
        <v>43.29</v>
      </c>
      <c r="E61" s="32">
        <v>43.3</v>
      </c>
      <c r="F61" s="5">
        <f t="shared" si="1"/>
        <v>9.9999999999980105E-3</v>
      </c>
      <c r="G61" s="5"/>
      <c r="H61" s="5"/>
      <c r="I61" s="5"/>
      <c r="J61" s="99">
        <f t="shared" si="2"/>
        <v>0.1729999999999656</v>
      </c>
    </row>
    <row r="62" spans="1:10" ht="15.6" thickTop="1" thickBot="1" x14ac:dyDescent="0.35">
      <c r="A62" s="66" t="s">
        <v>34</v>
      </c>
      <c r="B62" s="32"/>
      <c r="C62" s="10"/>
      <c r="D62" s="32">
        <v>46.93</v>
      </c>
      <c r="E62" s="32">
        <v>47.16</v>
      </c>
      <c r="F62" s="5">
        <f t="shared" si="1"/>
        <v>0.22999999999999687</v>
      </c>
      <c r="G62" s="5"/>
      <c r="H62" s="5"/>
      <c r="I62" s="5"/>
      <c r="J62" s="99">
        <f t="shared" si="2"/>
        <v>3.9789999999999459</v>
      </c>
    </row>
    <row r="63" spans="1:10" ht="15.6" thickTop="1" thickBot="1" x14ac:dyDescent="0.35">
      <c r="A63" s="66" t="s">
        <v>110</v>
      </c>
      <c r="B63" s="32"/>
      <c r="C63" s="10"/>
      <c r="D63" s="32">
        <v>20.16</v>
      </c>
      <c r="E63" s="32">
        <v>21.86</v>
      </c>
      <c r="F63" s="5">
        <f t="shared" si="1"/>
        <v>1.6999999999999993</v>
      </c>
      <c r="G63" s="5"/>
      <c r="H63" s="5"/>
      <c r="I63" s="5"/>
      <c r="J63" s="99">
        <f t="shared" si="2"/>
        <v>29.409999999999989</v>
      </c>
    </row>
    <row r="64" spans="1:10" ht="15.6" thickTop="1" thickBot="1" x14ac:dyDescent="0.35">
      <c r="A64" s="66" t="s">
        <v>35</v>
      </c>
      <c r="B64" s="32"/>
      <c r="C64" s="10"/>
      <c r="D64" s="32">
        <v>91.2</v>
      </c>
      <c r="E64" s="32">
        <v>92.08</v>
      </c>
      <c r="F64" s="5">
        <f t="shared" si="1"/>
        <v>0.87999999999999545</v>
      </c>
      <c r="G64" s="5"/>
      <c r="H64" s="5"/>
      <c r="I64" s="5"/>
      <c r="J64" s="99">
        <f t="shared" si="2"/>
        <v>15.223999999999922</v>
      </c>
    </row>
    <row r="65" spans="1:11" ht="15.6" thickTop="1" thickBot="1" x14ac:dyDescent="0.35">
      <c r="A65" s="66" t="s">
        <v>111</v>
      </c>
      <c r="B65" s="32"/>
      <c r="C65" s="10"/>
      <c r="D65" s="32">
        <v>6.68</v>
      </c>
      <c r="E65" s="32">
        <v>6.73</v>
      </c>
      <c r="F65" s="5">
        <f t="shared" si="1"/>
        <v>5.0000000000000711E-2</v>
      </c>
      <c r="G65" s="5"/>
      <c r="H65" s="5"/>
      <c r="I65" s="5"/>
      <c r="J65" s="99">
        <f t="shared" si="2"/>
        <v>0.86500000000001231</v>
      </c>
    </row>
    <row r="66" spans="1:11" ht="15.6" thickTop="1" thickBot="1" x14ac:dyDescent="0.35">
      <c r="A66" s="66" t="s">
        <v>36</v>
      </c>
      <c r="B66" s="32"/>
      <c r="C66" s="10"/>
      <c r="D66" s="32">
        <v>105.28</v>
      </c>
      <c r="E66" s="32">
        <v>105.9</v>
      </c>
      <c r="F66" s="5">
        <f t="shared" si="1"/>
        <v>0.62000000000000455</v>
      </c>
      <c r="G66" s="5"/>
      <c r="H66" s="5"/>
      <c r="I66" s="5"/>
      <c r="J66" s="99">
        <f t="shared" si="2"/>
        <v>10.726000000000079</v>
      </c>
    </row>
    <row r="67" spans="1:11" ht="15.6" thickTop="1" thickBot="1" x14ac:dyDescent="0.35">
      <c r="A67" s="66" t="s">
        <v>37</v>
      </c>
      <c r="B67" s="32"/>
      <c r="C67" s="10"/>
      <c r="D67" s="32">
        <v>41.68</v>
      </c>
      <c r="E67" s="32">
        <v>41.85</v>
      </c>
      <c r="F67" s="5">
        <f t="shared" si="1"/>
        <v>0.17000000000000171</v>
      </c>
      <c r="G67" s="5"/>
      <c r="H67" s="5"/>
      <c r="I67" s="5"/>
      <c r="J67" s="99">
        <f t="shared" si="2"/>
        <v>2.9410000000000296</v>
      </c>
    </row>
    <row r="68" spans="1:11" ht="15.6" thickTop="1" thickBot="1" x14ac:dyDescent="0.35">
      <c r="A68" s="66" t="s">
        <v>38</v>
      </c>
      <c r="B68" s="32"/>
      <c r="C68" s="10"/>
      <c r="D68" s="32">
        <v>4.8499999999999996</v>
      </c>
      <c r="E68" s="32">
        <v>7.72</v>
      </c>
      <c r="F68" s="5">
        <f t="shared" si="1"/>
        <v>2.87</v>
      </c>
      <c r="G68" s="5"/>
      <c r="H68" s="5"/>
      <c r="I68" s="5"/>
      <c r="J68" s="99">
        <f t="shared" si="2"/>
        <v>49.651000000000003</v>
      </c>
    </row>
    <row r="69" spans="1:11" ht="15.6" thickTop="1" thickBot="1" x14ac:dyDescent="0.35">
      <c r="A69" s="66" t="s">
        <v>39</v>
      </c>
      <c r="B69" s="32"/>
      <c r="C69" s="10"/>
      <c r="D69" s="32">
        <v>3.6</v>
      </c>
      <c r="E69" s="32">
        <v>3.85</v>
      </c>
      <c r="F69" s="5">
        <f t="shared" si="1"/>
        <v>0.25</v>
      </c>
      <c r="G69" s="5"/>
      <c r="H69" s="5"/>
      <c r="I69" s="5"/>
      <c r="J69" s="99">
        <f t="shared" si="2"/>
        <v>4.3250000000000002</v>
      </c>
    </row>
    <row r="70" spans="1:11" ht="15.6" thickTop="1" thickBot="1" x14ac:dyDescent="0.35">
      <c r="A70" s="66" t="s">
        <v>40</v>
      </c>
      <c r="B70" s="32"/>
      <c r="C70" s="10"/>
      <c r="D70" s="32">
        <v>4.5</v>
      </c>
      <c r="E70" s="32">
        <v>4.5</v>
      </c>
      <c r="F70" s="5">
        <f t="shared" si="1"/>
        <v>0</v>
      </c>
      <c r="G70" s="5"/>
      <c r="H70" s="5"/>
      <c r="I70" s="5"/>
      <c r="J70" s="99">
        <f t="shared" si="2"/>
        <v>0</v>
      </c>
    </row>
    <row r="71" spans="1:11" ht="15.6" thickTop="1" thickBot="1" x14ac:dyDescent="0.35">
      <c r="A71" s="66" t="s">
        <v>112</v>
      </c>
      <c r="B71" s="32"/>
      <c r="C71" s="10"/>
      <c r="D71" s="32">
        <v>9.59</v>
      </c>
      <c r="E71" s="32">
        <v>10.14</v>
      </c>
      <c r="F71" s="5">
        <f t="shared" si="1"/>
        <v>0.55000000000000071</v>
      </c>
      <c r="G71" s="5"/>
      <c r="H71" s="5"/>
      <c r="I71" s="5"/>
      <c r="J71" s="99">
        <f t="shared" si="2"/>
        <v>9.515000000000013</v>
      </c>
    </row>
    <row r="72" spans="1:11" ht="15.6" thickTop="1" thickBot="1" x14ac:dyDescent="0.35">
      <c r="A72" s="66" t="s">
        <v>113</v>
      </c>
      <c r="B72" s="32"/>
      <c r="C72" s="10"/>
      <c r="D72" s="32">
        <v>40.630000000000003</v>
      </c>
      <c r="E72" s="32">
        <v>40.630000000000003</v>
      </c>
      <c r="F72" s="5">
        <f t="shared" si="1"/>
        <v>0</v>
      </c>
      <c r="G72" s="5"/>
      <c r="H72" s="5"/>
      <c r="I72" s="5"/>
      <c r="J72" s="99">
        <f t="shared" si="2"/>
        <v>0</v>
      </c>
    </row>
    <row r="73" spans="1:11" ht="15.6" thickTop="1" thickBot="1" x14ac:dyDescent="0.35">
      <c r="A73" s="66" t="s">
        <v>114</v>
      </c>
      <c r="B73" s="32"/>
      <c r="C73" s="10"/>
      <c r="D73" s="32">
        <v>11.56</v>
      </c>
      <c r="E73" s="32">
        <v>11.6</v>
      </c>
      <c r="F73" s="5">
        <f t="shared" si="1"/>
        <v>3.9999999999999147E-2</v>
      </c>
      <c r="G73" s="5"/>
      <c r="H73" s="5"/>
      <c r="I73" s="5"/>
      <c r="J73" s="99">
        <f t="shared" si="2"/>
        <v>0.69199999999998529</v>
      </c>
    </row>
    <row r="74" spans="1:11" ht="15.6" thickTop="1" thickBot="1" x14ac:dyDescent="0.35">
      <c r="A74" s="66" t="s">
        <v>115</v>
      </c>
      <c r="B74" s="32"/>
      <c r="C74" s="10"/>
      <c r="D74" s="32">
        <v>3.63</v>
      </c>
      <c r="E74" s="32">
        <v>3.63</v>
      </c>
      <c r="F74" s="5">
        <f t="shared" si="1"/>
        <v>0</v>
      </c>
      <c r="G74" s="5"/>
      <c r="H74" s="5"/>
      <c r="I74" s="5"/>
      <c r="J74" s="99">
        <f t="shared" si="2"/>
        <v>0</v>
      </c>
    </row>
    <row r="75" spans="1:11" ht="15.6" thickTop="1" thickBot="1" x14ac:dyDescent="0.35">
      <c r="A75" s="66" t="s">
        <v>116</v>
      </c>
      <c r="B75" s="32"/>
      <c r="C75" s="10"/>
      <c r="D75" s="32">
        <v>6.09</v>
      </c>
      <c r="E75" s="32">
        <v>6.09</v>
      </c>
      <c r="F75" s="5">
        <f t="shared" si="1"/>
        <v>0</v>
      </c>
      <c r="G75" s="5"/>
      <c r="H75" s="5"/>
      <c r="I75" s="5"/>
      <c r="J75" s="99">
        <f t="shared" si="2"/>
        <v>0</v>
      </c>
    </row>
    <row r="76" spans="1:11" ht="15.6" thickTop="1" thickBot="1" x14ac:dyDescent="0.35">
      <c r="A76" s="66" t="s">
        <v>41</v>
      </c>
      <c r="B76" s="32"/>
      <c r="C76" s="10"/>
      <c r="D76" s="32">
        <v>23.5</v>
      </c>
      <c r="E76" s="32">
        <v>23.65</v>
      </c>
      <c r="F76" s="5">
        <f t="shared" si="1"/>
        <v>0.14999999999999858</v>
      </c>
      <c r="G76" s="5"/>
      <c r="H76" s="5"/>
      <c r="I76" s="5"/>
      <c r="J76" s="99">
        <f t="shared" si="2"/>
        <v>2.5949999999999753</v>
      </c>
    </row>
    <row r="77" spans="1:11" ht="15.6" thickTop="1" thickBot="1" x14ac:dyDescent="0.35">
      <c r="A77" s="66" t="s">
        <v>42</v>
      </c>
      <c r="B77" s="32"/>
      <c r="C77" s="10"/>
      <c r="D77" s="32">
        <v>10.4</v>
      </c>
      <c r="E77" s="32">
        <v>10.4</v>
      </c>
      <c r="F77" s="5">
        <f t="shared" si="1"/>
        <v>0</v>
      </c>
      <c r="G77" s="5"/>
      <c r="H77" s="5"/>
      <c r="I77" s="5"/>
      <c r="J77" s="99">
        <f t="shared" si="2"/>
        <v>0</v>
      </c>
    </row>
    <row r="78" spans="1:11" ht="15" thickTop="1" x14ac:dyDescent="0.3">
      <c r="A78" s="66" t="s">
        <v>117</v>
      </c>
      <c r="B78" s="32"/>
      <c r="C78" s="10"/>
      <c r="D78" s="32">
        <v>16.059999999999999</v>
      </c>
      <c r="E78" s="32">
        <v>16.059999999999999</v>
      </c>
      <c r="F78" s="5">
        <f t="shared" si="1"/>
        <v>0</v>
      </c>
      <c r="G78" s="5"/>
      <c r="H78" s="5"/>
      <c r="I78" s="5"/>
      <c r="J78" s="99">
        <f t="shared" si="2"/>
        <v>0</v>
      </c>
      <c r="K78" s="56">
        <f>+J10+J11+J12+J13+J14+J15+J16+J17+J18+J19+J20+J21+J22+J23+J24+J25+J26+J27+J28+J29+J30+J31+J32+J33+J34+J35+J36+J37+J38+J39+J40+J41+J42+J43+J44+J45+J46+J47+J48+J49+J50+J51+J52+J53+J54+J55+J56+J57+J58+J59+J60+J61+J62+J63+J64+J65+J66+J67+J68+J69+J70+J71+J72+J73+J74+J75+J76+J77+J78</f>
        <v>949.20999999999958</v>
      </c>
    </row>
    <row r="79" spans="1:11" x14ac:dyDescent="0.3">
      <c r="A79" s="68" t="s">
        <v>43</v>
      </c>
      <c r="B79" s="32"/>
      <c r="C79" s="10"/>
      <c r="D79" s="32">
        <v>614.24</v>
      </c>
      <c r="E79" s="32">
        <v>623.42999999999995</v>
      </c>
      <c r="F79" s="5">
        <f t="shared" si="1"/>
        <v>9.1899999999999409</v>
      </c>
      <c r="G79" s="5"/>
      <c r="H79" s="5"/>
      <c r="I79" s="5"/>
      <c r="J79" s="7">
        <f>+F79*H$5</f>
        <v>40.485295019156823</v>
      </c>
      <c r="K79" t="s">
        <v>295</v>
      </c>
    </row>
    <row r="80" spans="1:11" x14ac:dyDescent="0.3">
      <c r="A80" s="68" t="s">
        <v>44</v>
      </c>
      <c r="B80" s="32"/>
      <c r="C80" s="10"/>
      <c r="D80" s="32">
        <v>546.55999999999995</v>
      </c>
      <c r="E80" s="32">
        <v>551.49</v>
      </c>
      <c r="F80" s="5">
        <f t="shared" si="1"/>
        <v>4.9300000000000637</v>
      </c>
      <c r="G80" s="33"/>
      <c r="H80" s="5"/>
      <c r="I80" s="5"/>
      <c r="J80" s="7">
        <f t="shared" ref="J80:J143" si="3">+F80*H$5</f>
        <v>21.718444444444724</v>
      </c>
    </row>
    <row r="81" spans="1:10" x14ac:dyDescent="0.3">
      <c r="A81" s="68" t="s">
        <v>118</v>
      </c>
      <c r="B81" s="32"/>
      <c r="C81" s="10"/>
      <c r="D81" s="32">
        <v>795.42</v>
      </c>
      <c r="E81" s="32">
        <v>805.11</v>
      </c>
      <c r="F81" s="5">
        <f t="shared" si="1"/>
        <v>9.6900000000000546</v>
      </c>
      <c r="G81" s="33"/>
      <c r="H81" s="5"/>
      <c r="I81" s="5"/>
      <c r="J81" s="7">
        <f t="shared" si="3"/>
        <v>42.687977011494489</v>
      </c>
    </row>
    <row r="82" spans="1:10" x14ac:dyDescent="0.3">
      <c r="A82" s="68" t="s">
        <v>119</v>
      </c>
      <c r="B82" s="32"/>
      <c r="C82" s="10"/>
      <c r="D82" s="32">
        <v>325.31</v>
      </c>
      <c r="E82" s="32">
        <v>335.63</v>
      </c>
      <c r="F82" s="5">
        <f t="shared" si="1"/>
        <v>10.319999999999993</v>
      </c>
      <c r="G82" s="33"/>
      <c r="H82" s="5"/>
      <c r="I82" s="5"/>
      <c r="J82" s="7">
        <f t="shared" si="3"/>
        <v>45.463356321839044</v>
      </c>
    </row>
    <row r="83" spans="1:10" x14ac:dyDescent="0.3">
      <c r="A83" s="68" t="s">
        <v>45</v>
      </c>
      <c r="B83" s="32"/>
      <c r="C83" s="10"/>
      <c r="D83" s="32">
        <v>378.89</v>
      </c>
      <c r="E83" s="32">
        <v>382.04</v>
      </c>
      <c r="F83" s="5">
        <f t="shared" si="1"/>
        <v>3.1500000000000341</v>
      </c>
      <c r="G83" s="33"/>
      <c r="H83" s="5"/>
      <c r="I83" s="5"/>
      <c r="J83" s="7">
        <f t="shared" si="3"/>
        <v>13.876896551724286</v>
      </c>
    </row>
    <row r="84" spans="1:10" x14ac:dyDescent="0.3">
      <c r="A84" s="68" t="s">
        <v>46</v>
      </c>
      <c r="B84" s="32"/>
      <c r="C84" s="10"/>
      <c r="D84" s="32">
        <v>601.82000000000005</v>
      </c>
      <c r="E84" s="32">
        <v>604.4</v>
      </c>
      <c r="F84" s="5">
        <f t="shared" si="1"/>
        <v>2.5799999999999272</v>
      </c>
      <c r="G84" s="33"/>
      <c r="H84" s="5"/>
      <c r="I84" s="5"/>
      <c r="J84" s="7">
        <f t="shared" si="3"/>
        <v>11.365839080459448</v>
      </c>
    </row>
    <row r="85" spans="1:10" x14ac:dyDescent="0.3">
      <c r="A85" s="68" t="s">
        <v>47</v>
      </c>
      <c r="B85" s="32"/>
      <c r="C85" s="10"/>
      <c r="D85" s="32">
        <v>381.98</v>
      </c>
      <c r="E85" s="32">
        <v>393.28</v>
      </c>
      <c r="F85" s="5">
        <f t="shared" si="1"/>
        <v>11.299999999999955</v>
      </c>
      <c r="G85" s="33"/>
      <c r="H85" s="5"/>
      <c r="I85" s="5"/>
      <c r="J85" s="7">
        <f t="shared" si="3"/>
        <v>49.780613026819715</v>
      </c>
    </row>
    <row r="86" spans="1:10" x14ac:dyDescent="0.3">
      <c r="A86" s="68" t="s">
        <v>48</v>
      </c>
      <c r="B86" s="32"/>
      <c r="C86" s="10"/>
      <c r="D86" s="32">
        <v>614.79</v>
      </c>
      <c r="E86" s="32">
        <v>628.95000000000005</v>
      </c>
      <c r="F86" s="5">
        <f t="shared" si="1"/>
        <v>14.160000000000082</v>
      </c>
      <c r="G86" s="33"/>
      <c r="H86" s="5"/>
      <c r="I86" s="5"/>
      <c r="J86" s="7">
        <f t="shared" si="3"/>
        <v>62.379954022988862</v>
      </c>
    </row>
    <row r="87" spans="1:10" x14ac:dyDescent="0.3">
      <c r="A87" s="68" t="s">
        <v>49</v>
      </c>
      <c r="B87" s="32"/>
      <c r="C87" s="10"/>
      <c r="D87" s="32">
        <v>821.54</v>
      </c>
      <c r="E87" s="32">
        <v>830.8</v>
      </c>
      <c r="F87" s="5">
        <f t="shared" si="1"/>
        <v>9.2599999999999909</v>
      </c>
      <c r="G87" s="33"/>
      <c r="H87" s="5"/>
      <c r="I87" s="5"/>
      <c r="J87" s="7">
        <f t="shared" si="3"/>
        <v>40.793670498084246</v>
      </c>
    </row>
    <row r="88" spans="1:10" x14ac:dyDescent="0.3">
      <c r="A88" s="68" t="s">
        <v>50</v>
      </c>
      <c r="B88" s="32"/>
      <c r="C88" s="10"/>
      <c r="D88" s="32">
        <v>1023</v>
      </c>
      <c r="E88" s="32">
        <v>1024.3800000000001</v>
      </c>
      <c r="F88" s="5">
        <f t="shared" si="1"/>
        <v>1.3800000000001091</v>
      </c>
      <c r="G88" s="33"/>
      <c r="H88" s="5"/>
      <c r="I88" s="5"/>
      <c r="J88" s="7">
        <f t="shared" si="3"/>
        <v>6.079402298851055</v>
      </c>
    </row>
    <row r="89" spans="1:10" x14ac:dyDescent="0.3">
      <c r="A89" s="68" t="s">
        <v>51</v>
      </c>
      <c r="B89" s="32"/>
      <c r="C89" s="10"/>
      <c r="D89" s="32">
        <v>433.1</v>
      </c>
      <c r="E89" s="32">
        <v>435.81</v>
      </c>
      <c r="F89" s="5">
        <f t="shared" si="1"/>
        <v>2.7099999999999795</v>
      </c>
      <c r="G89" s="33"/>
      <c r="H89" s="5"/>
      <c r="I89" s="5"/>
      <c r="J89" s="7">
        <f t="shared" si="3"/>
        <v>11.938536398467342</v>
      </c>
    </row>
    <row r="90" spans="1:10" x14ac:dyDescent="0.3">
      <c r="A90" s="68" t="s">
        <v>52</v>
      </c>
      <c r="B90" s="32"/>
      <c r="C90" s="10"/>
      <c r="D90" s="32">
        <v>334.5</v>
      </c>
      <c r="E90" s="32">
        <v>342.13</v>
      </c>
      <c r="F90" s="5">
        <f t="shared" si="1"/>
        <v>7.6299999999999955</v>
      </c>
      <c r="G90" s="33"/>
      <c r="H90" s="5"/>
      <c r="I90" s="5"/>
      <c r="J90" s="7">
        <f t="shared" si="3"/>
        <v>33.612927203065112</v>
      </c>
    </row>
    <row r="91" spans="1:10" x14ac:dyDescent="0.3">
      <c r="A91" s="68" t="s">
        <v>120</v>
      </c>
      <c r="B91" s="32"/>
      <c r="C91" s="10"/>
      <c r="D91" s="32">
        <v>1339.74</v>
      </c>
      <c r="E91" s="32">
        <v>1353.26</v>
      </c>
      <c r="F91" s="5">
        <f t="shared" si="1"/>
        <v>13.519999999999982</v>
      </c>
      <c r="G91" s="33"/>
      <c r="H91" s="5"/>
      <c r="I91" s="5"/>
      <c r="J91" s="7">
        <f t="shared" si="3"/>
        <v>59.560521072796853</v>
      </c>
    </row>
    <row r="92" spans="1:10" x14ac:dyDescent="0.3">
      <c r="A92" s="68" t="s">
        <v>53</v>
      </c>
      <c r="B92" s="32"/>
      <c r="C92" s="10"/>
      <c r="D92" s="32">
        <v>514</v>
      </c>
      <c r="E92" s="32">
        <v>514</v>
      </c>
      <c r="F92" s="5">
        <f t="shared" si="1"/>
        <v>0</v>
      </c>
      <c r="G92" s="33"/>
      <c r="H92" s="5"/>
      <c r="I92" s="5"/>
      <c r="J92" s="7">
        <f t="shared" si="3"/>
        <v>0</v>
      </c>
    </row>
    <row r="93" spans="1:10" x14ac:dyDescent="0.3">
      <c r="A93" s="68" t="s">
        <v>121</v>
      </c>
      <c r="B93" s="32"/>
      <c r="C93" s="10"/>
      <c r="D93" s="32">
        <v>313.38</v>
      </c>
      <c r="E93" s="32">
        <v>317.04000000000002</v>
      </c>
      <c r="F93" s="5">
        <f t="shared" ref="F93:F148" si="4">+E93-D93</f>
        <v>3.660000000000025</v>
      </c>
      <c r="G93" s="33"/>
      <c r="H93" s="5"/>
      <c r="I93" s="5"/>
      <c r="J93" s="7">
        <f t="shared" si="3"/>
        <v>16.123632183908153</v>
      </c>
    </row>
    <row r="94" spans="1:10" x14ac:dyDescent="0.3">
      <c r="A94" s="68" t="s">
        <v>54</v>
      </c>
      <c r="B94" s="32"/>
      <c r="C94" s="10"/>
      <c r="D94" s="32">
        <v>333.16</v>
      </c>
      <c r="E94" s="32">
        <v>339.3</v>
      </c>
      <c r="F94" s="5">
        <f t="shared" si="4"/>
        <v>6.1399999999999864</v>
      </c>
      <c r="G94" s="33"/>
      <c r="H94" s="5"/>
      <c r="I94" s="5"/>
      <c r="J94" s="7">
        <f t="shared" si="3"/>
        <v>27.048934865900321</v>
      </c>
    </row>
    <row r="95" spans="1:10" x14ac:dyDescent="0.3">
      <c r="A95" s="68" t="s">
        <v>55</v>
      </c>
      <c r="B95" s="32"/>
      <c r="C95" s="10"/>
      <c r="D95" s="32">
        <v>494.34</v>
      </c>
      <c r="E95" s="32">
        <v>498.69</v>
      </c>
      <c r="F95" s="5">
        <f t="shared" si="4"/>
        <v>4.3500000000000227</v>
      </c>
      <c r="G95" s="33"/>
      <c r="H95" s="5"/>
      <c r="I95" s="5"/>
      <c r="J95" s="7">
        <f t="shared" si="3"/>
        <v>19.163333333333433</v>
      </c>
    </row>
    <row r="96" spans="1:10" x14ac:dyDescent="0.3">
      <c r="A96" s="68" t="s">
        <v>122</v>
      </c>
      <c r="B96" s="32"/>
      <c r="C96" s="10"/>
      <c r="D96" s="32">
        <v>1207.1199999999999</v>
      </c>
      <c r="E96" s="32">
        <v>1221.23</v>
      </c>
      <c r="F96" s="5">
        <f t="shared" si="4"/>
        <v>14.110000000000127</v>
      </c>
      <c r="G96" s="33"/>
      <c r="H96" s="5"/>
      <c r="I96" s="5"/>
      <c r="J96" s="7">
        <f t="shared" si="3"/>
        <v>62.159685823755346</v>
      </c>
    </row>
    <row r="97" spans="1:11" x14ac:dyDescent="0.3">
      <c r="A97" s="68" t="s">
        <v>56</v>
      </c>
      <c r="B97" s="32"/>
      <c r="C97" s="10"/>
      <c r="D97" s="32">
        <v>481.18</v>
      </c>
      <c r="E97" s="32">
        <v>485.6</v>
      </c>
      <c r="F97" s="5">
        <f t="shared" si="4"/>
        <v>4.4200000000000159</v>
      </c>
      <c r="G97" s="33"/>
      <c r="H97" s="5"/>
      <c r="I97" s="5"/>
      <c r="J97" s="7">
        <f t="shared" si="3"/>
        <v>19.471708812260605</v>
      </c>
    </row>
    <row r="98" spans="1:11" x14ac:dyDescent="0.3">
      <c r="A98" s="66" t="s">
        <v>57</v>
      </c>
      <c r="B98" s="32"/>
      <c r="C98" s="10"/>
      <c r="D98" s="32">
        <v>662.32</v>
      </c>
      <c r="E98" s="32">
        <v>664.32</v>
      </c>
      <c r="F98" s="5">
        <f t="shared" si="4"/>
        <v>2</v>
      </c>
      <c r="G98" s="33"/>
      <c r="H98" s="5"/>
      <c r="I98" s="5"/>
      <c r="J98" s="7">
        <f t="shared" si="3"/>
        <v>8.8107279693486582</v>
      </c>
    </row>
    <row r="99" spans="1:11" x14ac:dyDescent="0.3">
      <c r="A99" s="66" t="s">
        <v>58</v>
      </c>
      <c r="B99" s="32"/>
      <c r="C99" s="10"/>
      <c r="D99" s="32">
        <v>9.4</v>
      </c>
      <c r="E99" s="32">
        <v>9.4</v>
      </c>
      <c r="F99" s="5">
        <f t="shared" si="4"/>
        <v>0</v>
      </c>
      <c r="G99" s="33"/>
      <c r="H99" s="5"/>
      <c r="I99" s="5"/>
      <c r="J99" s="7">
        <f t="shared" si="3"/>
        <v>0</v>
      </c>
    </row>
    <row r="100" spans="1:11" x14ac:dyDescent="0.3">
      <c r="A100" s="68" t="s">
        <v>59</v>
      </c>
      <c r="B100" s="32"/>
      <c r="C100" s="10"/>
      <c r="D100" s="32">
        <v>1869.59</v>
      </c>
      <c r="E100" s="32">
        <v>1891.53</v>
      </c>
      <c r="F100" s="5">
        <f t="shared" si="4"/>
        <v>21.940000000000055</v>
      </c>
      <c r="G100" s="33"/>
      <c r="H100" s="5"/>
      <c r="I100" s="5"/>
      <c r="J100" s="7">
        <f>+F100*H$5</f>
        <v>96.653685823755026</v>
      </c>
    </row>
    <row r="101" spans="1:11" x14ac:dyDescent="0.3">
      <c r="A101" s="68" t="s">
        <v>60</v>
      </c>
      <c r="B101" s="32"/>
      <c r="C101" s="10"/>
      <c r="D101" s="32">
        <v>413</v>
      </c>
      <c r="E101" s="32">
        <v>413</v>
      </c>
      <c r="F101" s="5">
        <f t="shared" si="4"/>
        <v>0</v>
      </c>
      <c r="G101" s="33"/>
      <c r="H101" s="5"/>
      <c r="I101" s="5"/>
      <c r="J101" s="7">
        <f t="shared" si="3"/>
        <v>0</v>
      </c>
    </row>
    <row r="102" spans="1:11" x14ac:dyDescent="0.3">
      <c r="A102" s="68" t="s">
        <v>61</v>
      </c>
      <c r="B102" s="32"/>
      <c r="C102" s="10"/>
      <c r="D102" s="32">
        <v>485.27</v>
      </c>
      <c r="E102" s="32">
        <v>491.64</v>
      </c>
      <c r="F102" s="5">
        <f t="shared" si="4"/>
        <v>6.3700000000000045</v>
      </c>
      <c r="G102" s="33"/>
      <c r="H102" s="5"/>
      <c r="I102" s="5"/>
      <c r="J102" s="7">
        <f t="shared" si="3"/>
        <v>28.062168582375495</v>
      </c>
    </row>
    <row r="103" spans="1:11" x14ac:dyDescent="0.3">
      <c r="A103" s="68" t="s">
        <v>62</v>
      </c>
      <c r="B103" s="32"/>
      <c r="C103" s="10"/>
      <c r="D103" s="32">
        <v>1447.89</v>
      </c>
      <c r="E103" s="32">
        <v>1469.6</v>
      </c>
      <c r="F103" s="5">
        <f t="shared" si="4"/>
        <v>21.709999999999809</v>
      </c>
      <c r="G103" s="33"/>
      <c r="H103" s="5"/>
      <c r="I103" s="5"/>
      <c r="J103" s="7">
        <f t="shared" si="3"/>
        <v>95.640452107278847</v>
      </c>
    </row>
    <row r="104" spans="1:11" x14ac:dyDescent="0.3">
      <c r="A104" s="68" t="s">
        <v>63</v>
      </c>
      <c r="B104" s="32"/>
      <c r="C104" s="10"/>
      <c r="D104" s="32">
        <v>632.94000000000005</v>
      </c>
      <c r="E104" s="32">
        <v>636.86</v>
      </c>
      <c r="F104" s="5">
        <f t="shared" si="4"/>
        <v>3.9199999999999591</v>
      </c>
      <c r="G104" s="33"/>
      <c r="H104" s="5"/>
      <c r="I104" s="5"/>
      <c r="J104" s="7">
        <f t="shared" si="3"/>
        <v>17.269026819923191</v>
      </c>
    </row>
    <row r="105" spans="1:11" x14ac:dyDescent="0.3">
      <c r="A105" s="68" t="s">
        <v>123</v>
      </c>
      <c r="B105" s="32"/>
      <c r="C105" s="10"/>
      <c r="D105" s="32">
        <v>600.24</v>
      </c>
      <c r="E105" s="32">
        <v>605.57000000000005</v>
      </c>
      <c r="F105" s="5">
        <f t="shared" si="4"/>
        <v>5.3300000000000409</v>
      </c>
      <c r="G105" s="33"/>
      <c r="H105" s="5"/>
      <c r="I105" s="5"/>
      <c r="J105" s="7">
        <f t="shared" si="3"/>
        <v>23.480590038314354</v>
      </c>
      <c r="K105">
        <v>29</v>
      </c>
    </row>
    <row r="106" spans="1:11" x14ac:dyDescent="0.3">
      <c r="A106" s="68" t="s">
        <v>64</v>
      </c>
      <c r="B106" s="32"/>
      <c r="C106" s="10"/>
      <c r="D106" s="32">
        <v>419.52</v>
      </c>
      <c r="E106" s="32">
        <v>425.21</v>
      </c>
      <c r="F106" s="5">
        <f t="shared" si="4"/>
        <v>5.6899999999999977</v>
      </c>
      <c r="G106" s="33"/>
      <c r="H106" s="5"/>
      <c r="I106" s="5"/>
      <c r="J106" s="7">
        <f t="shared" si="3"/>
        <v>25.066521072796924</v>
      </c>
    </row>
    <row r="107" spans="1:11" x14ac:dyDescent="0.3">
      <c r="A107" s="68" t="s">
        <v>65</v>
      </c>
      <c r="B107" s="32"/>
      <c r="C107" s="10"/>
      <c r="D107" s="32">
        <v>942.83</v>
      </c>
      <c r="E107" s="32">
        <v>963.07</v>
      </c>
      <c r="F107" s="5">
        <f t="shared" si="4"/>
        <v>20.240000000000009</v>
      </c>
      <c r="G107" s="33"/>
      <c r="H107" s="5"/>
      <c r="I107" s="5"/>
      <c r="J107" s="7">
        <f t="shared" si="3"/>
        <v>89.164567049808454</v>
      </c>
    </row>
    <row r="108" spans="1:11" x14ac:dyDescent="0.3">
      <c r="A108" s="68" t="s">
        <v>66</v>
      </c>
      <c r="B108" s="32"/>
      <c r="C108" s="10"/>
      <c r="D108" s="32">
        <v>486.43</v>
      </c>
      <c r="E108" s="32">
        <v>492.83</v>
      </c>
      <c r="F108" s="5">
        <f t="shared" si="4"/>
        <v>6.3999999999999773</v>
      </c>
      <c r="G108" s="33"/>
      <c r="H108" s="5"/>
      <c r="I108" s="5"/>
      <c r="J108" s="7">
        <f t="shared" si="3"/>
        <v>28.194329501915607</v>
      </c>
    </row>
    <row r="109" spans="1:11" x14ac:dyDescent="0.3">
      <c r="A109" s="68" t="s">
        <v>124</v>
      </c>
      <c r="B109" s="32"/>
      <c r="C109" s="10"/>
      <c r="D109" s="32">
        <v>171</v>
      </c>
      <c r="E109" s="32">
        <v>172.48</v>
      </c>
      <c r="F109" s="5">
        <f t="shared" si="4"/>
        <v>1.4799999999999898</v>
      </c>
      <c r="G109" s="33"/>
      <c r="H109" s="5"/>
      <c r="I109" s="5"/>
      <c r="J109" s="7">
        <f t="shared" si="3"/>
        <v>6.5199386973179623</v>
      </c>
    </row>
    <row r="110" spans="1:11" x14ac:dyDescent="0.3">
      <c r="A110" s="68" t="s">
        <v>67</v>
      </c>
      <c r="B110" s="32"/>
      <c r="C110" s="10"/>
      <c r="D110" s="32">
        <v>390.82</v>
      </c>
      <c r="E110" s="32">
        <v>395.76</v>
      </c>
      <c r="F110" s="5">
        <f t="shared" si="4"/>
        <v>4.9399999999999977</v>
      </c>
      <c r="G110" s="33"/>
      <c r="H110" s="5"/>
      <c r="I110" s="5"/>
      <c r="J110" s="7">
        <f t="shared" si="3"/>
        <v>21.762498084291177</v>
      </c>
    </row>
    <row r="111" spans="1:11" x14ac:dyDescent="0.3">
      <c r="A111" s="51" t="s">
        <v>68</v>
      </c>
      <c r="B111" s="32"/>
      <c r="C111" s="51"/>
      <c r="D111" s="9">
        <v>690.2</v>
      </c>
      <c r="E111" s="9">
        <v>692.98</v>
      </c>
      <c r="F111" s="5">
        <f t="shared" si="4"/>
        <v>2.7799999999999727</v>
      </c>
      <c r="G111" s="33"/>
      <c r="H111" s="5"/>
      <c r="I111" s="5"/>
      <c r="J111" s="7">
        <f t="shared" si="3"/>
        <v>12.246911877394515</v>
      </c>
    </row>
    <row r="112" spans="1:11" x14ac:dyDescent="0.3">
      <c r="A112" s="68" t="s">
        <v>125</v>
      </c>
      <c r="B112" s="32"/>
      <c r="C112" s="10"/>
      <c r="D112" s="32">
        <v>761.79</v>
      </c>
      <c r="E112" s="32">
        <v>773.36</v>
      </c>
      <c r="F112" s="5">
        <f t="shared" si="4"/>
        <v>11.57000000000005</v>
      </c>
      <c r="G112" s="33"/>
      <c r="H112" s="5"/>
      <c r="I112" s="5"/>
      <c r="J112" s="7">
        <f t="shared" si="3"/>
        <v>50.970061302682211</v>
      </c>
    </row>
    <row r="113" spans="1:10" x14ac:dyDescent="0.3">
      <c r="A113" s="68" t="s">
        <v>126</v>
      </c>
      <c r="B113" s="9"/>
      <c r="C113" s="10"/>
      <c r="D113" s="32">
        <v>569.33000000000004</v>
      </c>
      <c r="E113" s="32">
        <v>581.1</v>
      </c>
      <c r="F113" s="5">
        <f t="shared" si="4"/>
        <v>11.769999999999982</v>
      </c>
      <c r="G113" s="33"/>
      <c r="H113" s="5"/>
      <c r="I113" s="5"/>
      <c r="J113" s="7">
        <f t="shared" si="3"/>
        <v>51.851134099616772</v>
      </c>
    </row>
    <row r="114" spans="1:10" x14ac:dyDescent="0.3">
      <c r="A114" s="68" t="s">
        <v>69</v>
      </c>
      <c r="B114" s="32"/>
      <c r="C114" s="10"/>
      <c r="D114" s="32">
        <v>287.82</v>
      </c>
      <c r="E114" s="32">
        <v>294.2</v>
      </c>
      <c r="F114" s="5">
        <f t="shared" si="4"/>
        <v>6.3799999999999955</v>
      </c>
      <c r="G114" s="33"/>
      <c r="H114" s="5"/>
      <c r="I114" s="5"/>
      <c r="J114" s="7">
        <f t="shared" si="3"/>
        <v>28.1062222222222</v>
      </c>
    </row>
    <row r="115" spans="1:10" x14ac:dyDescent="0.3">
      <c r="A115" s="68" t="s">
        <v>127</v>
      </c>
      <c r="B115" s="32"/>
      <c r="C115" s="10"/>
      <c r="D115" s="32">
        <v>676.15</v>
      </c>
      <c r="E115" s="32">
        <v>680.67</v>
      </c>
      <c r="F115" s="5">
        <f t="shared" si="4"/>
        <v>4.5199999999999818</v>
      </c>
      <c r="G115" s="33"/>
      <c r="H115" s="5"/>
      <c r="I115" s="5"/>
      <c r="J115" s="7">
        <f t="shared" si="3"/>
        <v>19.912245210727889</v>
      </c>
    </row>
    <row r="116" spans="1:10" x14ac:dyDescent="0.3">
      <c r="A116" s="68" t="s">
        <v>128</v>
      </c>
      <c r="B116" s="32"/>
      <c r="C116" s="10"/>
      <c r="D116" s="32">
        <v>725.53</v>
      </c>
      <c r="E116" s="32">
        <v>733.54</v>
      </c>
      <c r="F116" s="5">
        <f t="shared" si="4"/>
        <v>8.0099999999999909</v>
      </c>
      <c r="G116" s="33"/>
      <c r="H116" s="5"/>
      <c r="I116" s="5"/>
      <c r="J116" s="7">
        <f t="shared" si="3"/>
        <v>35.286965517241335</v>
      </c>
    </row>
    <row r="117" spans="1:10" x14ac:dyDescent="0.3">
      <c r="A117" s="68" t="s">
        <v>129</v>
      </c>
      <c r="B117" s="32"/>
      <c r="C117" s="10"/>
      <c r="D117" s="32">
        <v>440.23</v>
      </c>
      <c r="E117" s="32">
        <v>446.7</v>
      </c>
      <c r="F117" s="5">
        <f t="shared" si="4"/>
        <v>6.4699999999999704</v>
      </c>
      <c r="G117" s="33"/>
      <c r="H117" s="5"/>
      <c r="I117" s="5"/>
      <c r="J117" s="7">
        <f t="shared" si="3"/>
        <v>28.502704980842779</v>
      </c>
    </row>
    <row r="118" spans="1:10" x14ac:dyDescent="0.3">
      <c r="A118" s="68" t="s">
        <v>70</v>
      </c>
      <c r="B118" s="32"/>
      <c r="C118" s="10"/>
      <c r="D118" s="32">
        <v>192.93</v>
      </c>
      <c r="E118" s="32">
        <v>192.93</v>
      </c>
      <c r="F118" s="5">
        <f t="shared" si="4"/>
        <v>0</v>
      </c>
      <c r="G118" s="33"/>
      <c r="H118" s="5"/>
      <c r="I118" s="5"/>
      <c r="J118" s="7">
        <f t="shared" si="3"/>
        <v>0</v>
      </c>
    </row>
    <row r="119" spans="1:10" x14ac:dyDescent="0.3">
      <c r="A119" s="68" t="s">
        <v>71</v>
      </c>
      <c r="B119" s="32"/>
      <c r="C119" s="10"/>
      <c r="D119" s="32">
        <v>434.26</v>
      </c>
      <c r="E119" s="32">
        <v>434.81</v>
      </c>
      <c r="F119" s="5">
        <f t="shared" si="4"/>
        <v>0.55000000000001137</v>
      </c>
      <c r="G119" s="33"/>
      <c r="H119" s="5"/>
      <c r="I119" s="5"/>
      <c r="J119" s="7">
        <f t="shared" si="3"/>
        <v>2.4229501915709313</v>
      </c>
    </row>
    <row r="120" spans="1:10" x14ac:dyDescent="0.3">
      <c r="A120" s="68" t="s">
        <v>130</v>
      </c>
      <c r="B120" s="32"/>
      <c r="C120" s="10"/>
      <c r="D120" s="32">
        <v>306.02999999999997</v>
      </c>
      <c r="E120" s="32">
        <v>310.89999999999998</v>
      </c>
      <c r="F120" s="5">
        <f t="shared" si="4"/>
        <v>4.8700000000000045</v>
      </c>
      <c r="G120" s="33"/>
      <c r="H120" s="5"/>
      <c r="I120" s="5"/>
      <c r="J120" s="7">
        <f t="shared" si="3"/>
        <v>21.454122605364002</v>
      </c>
    </row>
    <row r="121" spans="1:10" x14ac:dyDescent="0.3">
      <c r="A121" s="68" t="s">
        <v>131</v>
      </c>
      <c r="B121" s="32"/>
      <c r="C121" s="10"/>
      <c r="D121" s="32">
        <v>229.09</v>
      </c>
      <c r="E121" s="32">
        <v>232.56</v>
      </c>
      <c r="F121" s="5">
        <f t="shared" si="4"/>
        <v>3.4699999999999989</v>
      </c>
      <c r="G121" s="33"/>
      <c r="H121" s="5"/>
      <c r="I121" s="5"/>
      <c r="J121" s="7">
        <f t="shared" si="3"/>
        <v>15.286613026819918</v>
      </c>
    </row>
    <row r="122" spans="1:10" x14ac:dyDescent="0.3">
      <c r="A122" s="68" t="s">
        <v>72</v>
      </c>
      <c r="B122" s="32"/>
      <c r="C122" s="10"/>
      <c r="D122" s="32">
        <v>306.07</v>
      </c>
      <c r="E122" s="32">
        <v>312.57</v>
      </c>
      <c r="F122" s="5">
        <f t="shared" si="4"/>
        <v>6.5</v>
      </c>
      <c r="G122" s="33"/>
      <c r="H122" s="5"/>
      <c r="I122" s="5"/>
      <c r="J122" s="7">
        <f t="shared" si="3"/>
        <v>28.63486590038314</v>
      </c>
    </row>
    <row r="123" spans="1:10" x14ac:dyDescent="0.3">
      <c r="A123" s="68" t="s">
        <v>73</v>
      </c>
      <c r="B123" s="32"/>
      <c r="C123" s="10"/>
      <c r="D123" s="32">
        <v>979.07</v>
      </c>
      <c r="E123" s="32">
        <v>987.7</v>
      </c>
      <c r="F123" s="5">
        <f t="shared" si="4"/>
        <v>8.6299999999999955</v>
      </c>
      <c r="G123" s="33"/>
      <c r="H123" s="5"/>
      <c r="I123" s="5"/>
      <c r="J123" s="7">
        <f t="shared" si="3"/>
        <v>38.018291187739443</v>
      </c>
    </row>
    <row r="124" spans="1:10" x14ac:dyDescent="0.3">
      <c r="A124" s="68" t="s">
        <v>74</v>
      </c>
      <c r="B124" s="32"/>
      <c r="C124" s="10"/>
      <c r="D124" s="32">
        <v>584.19000000000005</v>
      </c>
      <c r="E124" s="32">
        <v>587.54</v>
      </c>
      <c r="F124" s="5">
        <f t="shared" si="4"/>
        <v>3.3499999999999091</v>
      </c>
      <c r="G124" s="33"/>
      <c r="H124" s="5"/>
      <c r="I124" s="5"/>
      <c r="J124" s="7">
        <f t="shared" si="3"/>
        <v>14.757969348658602</v>
      </c>
    </row>
    <row r="125" spans="1:10" x14ac:dyDescent="0.3">
      <c r="A125" s="68" t="s">
        <v>132</v>
      </c>
      <c r="B125" s="32"/>
      <c r="C125" s="10"/>
      <c r="D125" s="32">
        <v>213.2</v>
      </c>
      <c r="E125" s="32">
        <v>213.46</v>
      </c>
      <c r="F125" s="5">
        <f t="shared" si="4"/>
        <v>0.26000000000001933</v>
      </c>
      <c r="G125" s="33"/>
      <c r="H125" s="5"/>
      <c r="I125" s="5"/>
      <c r="J125" s="7">
        <f t="shared" si="3"/>
        <v>1.1453946360154108</v>
      </c>
    </row>
    <row r="126" spans="1:10" x14ac:dyDescent="0.3">
      <c r="A126" s="68" t="s">
        <v>133</v>
      </c>
      <c r="B126" s="32"/>
      <c r="C126" s="10"/>
      <c r="D126" s="32">
        <v>280.27</v>
      </c>
      <c r="E126" s="32">
        <v>283.43</v>
      </c>
      <c r="F126" s="5">
        <f t="shared" si="4"/>
        <v>3.160000000000025</v>
      </c>
      <c r="G126" s="33"/>
      <c r="H126" s="5"/>
      <c r="I126" s="5"/>
      <c r="J126" s="7">
        <f t="shared" si="3"/>
        <v>13.92095019157099</v>
      </c>
    </row>
    <row r="127" spans="1:10" x14ac:dyDescent="0.3">
      <c r="A127" s="68" t="s">
        <v>75</v>
      </c>
      <c r="B127" s="32"/>
      <c r="C127" s="10"/>
      <c r="D127" s="32">
        <v>426.01</v>
      </c>
      <c r="E127" s="32">
        <v>432.28</v>
      </c>
      <c r="F127" s="5">
        <f t="shared" si="4"/>
        <v>6.2699999999999818</v>
      </c>
      <c r="G127" s="33"/>
      <c r="H127" s="5"/>
      <c r="I127" s="5"/>
      <c r="J127" s="7">
        <f t="shared" si="3"/>
        <v>27.621632183907963</v>
      </c>
    </row>
    <row r="128" spans="1:10" x14ac:dyDescent="0.3">
      <c r="A128" s="68" t="s">
        <v>134</v>
      </c>
      <c r="B128" s="32"/>
      <c r="C128" s="10"/>
      <c r="D128" s="32">
        <v>575.58000000000004</v>
      </c>
      <c r="E128" s="32">
        <v>587.48</v>
      </c>
      <c r="F128" s="5">
        <f t="shared" si="4"/>
        <v>11.899999999999977</v>
      </c>
      <c r="G128" s="33"/>
      <c r="H128" s="5"/>
      <c r="I128" s="5"/>
      <c r="J128" s="7">
        <f t="shared" si="3"/>
        <v>52.423831417624413</v>
      </c>
    </row>
    <row r="129" spans="1:18" x14ac:dyDescent="0.3">
      <c r="A129" s="68" t="s">
        <v>135</v>
      </c>
      <c r="B129" s="32"/>
      <c r="C129" s="10"/>
      <c r="D129" s="32">
        <v>373.47</v>
      </c>
      <c r="E129" s="32">
        <v>376.67</v>
      </c>
      <c r="F129" s="5">
        <f t="shared" si="4"/>
        <v>3.1999999999999886</v>
      </c>
      <c r="G129" s="33"/>
      <c r="H129" s="5"/>
      <c r="I129" s="5"/>
      <c r="J129" s="7">
        <f t="shared" si="3"/>
        <v>14.097164750957804</v>
      </c>
    </row>
    <row r="130" spans="1:18" x14ac:dyDescent="0.3">
      <c r="A130" s="68" t="s">
        <v>76</v>
      </c>
      <c r="B130" s="32"/>
      <c r="C130" s="10"/>
      <c r="D130" s="32">
        <v>153.13999999999999</v>
      </c>
      <c r="E130" s="32">
        <v>155.72</v>
      </c>
      <c r="F130" s="5">
        <f t="shared" si="4"/>
        <v>2.5800000000000125</v>
      </c>
      <c r="G130" s="33"/>
      <c r="H130" s="5"/>
      <c r="I130" s="5"/>
      <c r="J130" s="7">
        <f t="shared" si="3"/>
        <v>11.365839080459825</v>
      </c>
    </row>
    <row r="131" spans="1:18" x14ac:dyDescent="0.3">
      <c r="A131" s="68" t="s">
        <v>136</v>
      </c>
      <c r="B131" s="32"/>
      <c r="C131" s="10"/>
      <c r="D131" s="32">
        <v>862.62</v>
      </c>
      <c r="E131" s="32">
        <v>873.9</v>
      </c>
      <c r="F131" s="5">
        <f t="shared" si="4"/>
        <v>11.279999999999973</v>
      </c>
      <c r="G131" s="33"/>
      <c r="H131" s="5"/>
      <c r="I131" s="5"/>
      <c r="J131" s="7">
        <f t="shared" si="3"/>
        <v>49.692505747126312</v>
      </c>
    </row>
    <row r="132" spans="1:18" x14ac:dyDescent="0.3">
      <c r="A132" s="68" t="s">
        <v>137</v>
      </c>
      <c r="B132" s="32"/>
      <c r="C132" s="10"/>
      <c r="D132" s="32">
        <v>246.5</v>
      </c>
      <c r="E132" s="32">
        <v>247.76</v>
      </c>
      <c r="F132" s="5">
        <f t="shared" si="4"/>
        <v>1.2599999999999909</v>
      </c>
      <c r="G132" s="33"/>
      <c r="H132" s="5"/>
      <c r="I132" s="5"/>
      <c r="J132" s="7">
        <f t="shared" si="3"/>
        <v>5.5507586206896145</v>
      </c>
    </row>
    <row r="133" spans="1:18" x14ac:dyDescent="0.3">
      <c r="A133" s="68" t="s">
        <v>77</v>
      </c>
      <c r="B133" s="32"/>
      <c r="C133" s="10"/>
      <c r="D133" s="32">
        <v>442</v>
      </c>
      <c r="E133" s="32">
        <v>442</v>
      </c>
      <c r="F133" s="5">
        <f t="shared" si="4"/>
        <v>0</v>
      </c>
      <c r="G133" s="33"/>
      <c r="H133" s="5"/>
      <c r="I133" s="5"/>
      <c r="J133" s="7">
        <f t="shared" si="3"/>
        <v>0</v>
      </c>
    </row>
    <row r="134" spans="1:18" x14ac:dyDescent="0.3">
      <c r="A134" s="68" t="s">
        <v>138</v>
      </c>
      <c r="B134" s="32"/>
      <c r="C134" s="10"/>
      <c r="D134" s="32">
        <v>681.29</v>
      </c>
      <c r="E134" s="32">
        <v>687.62</v>
      </c>
      <c r="F134" s="5">
        <f t="shared" si="4"/>
        <v>6.3300000000000409</v>
      </c>
      <c r="G134" s="33"/>
      <c r="H134" s="5"/>
      <c r="I134" s="5"/>
      <c r="J134" s="7">
        <f t="shared" si="3"/>
        <v>27.885954022988685</v>
      </c>
    </row>
    <row r="135" spans="1:18" x14ac:dyDescent="0.3">
      <c r="A135" s="68" t="s">
        <v>78</v>
      </c>
      <c r="B135" s="32"/>
      <c r="C135" s="10"/>
      <c r="D135" s="32">
        <v>919.83</v>
      </c>
      <c r="E135" s="32">
        <v>928.24</v>
      </c>
      <c r="F135" s="5">
        <f t="shared" si="4"/>
        <v>8.4099999999999682</v>
      </c>
      <c r="G135" s="33"/>
      <c r="H135" s="5"/>
      <c r="I135" s="5"/>
      <c r="J135" s="7">
        <f t="shared" si="3"/>
        <v>37.049111111110967</v>
      </c>
      <c r="R135" t="s">
        <v>295</v>
      </c>
    </row>
    <row r="136" spans="1:18" x14ac:dyDescent="0.3">
      <c r="A136" s="68" t="s">
        <v>79</v>
      </c>
      <c r="B136" s="32"/>
      <c r="C136" s="10"/>
      <c r="D136" s="32">
        <v>362.26</v>
      </c>
      <c r="E136" s="32">
        <v>366.03</v>
      </c>
      <c r="F136" s="5">
        <f t="shared" si="4"/>
        <v>3.7699999999999818</v>
      </c>
      <c r="G136" s="33"/>
      <c r="H136" s="5"/>
      <c r="I136" s="5"/>
      <c r="J136" s="7">
        <f t="shared" si="3"/>
        <v>16.608222222222139</v>
      </c>
    </row>
    <row r="137" spans="1:18" x14ac:dyDescent="0.3">
      <c r="A137" s="68" t="s">
        <v>80</v>
      </c>
      <c r="B137" s="32"/>
      <c r="C137" s="10"/>
      <c r="D137" s="32">
        <v>411.23</v>
      </c>
      <c r="E137" s="32">
        <v>416.25</v>
      </c>
      <c r="F137" s="5">
        <f t="shared" si="4"/>
        <v>5.0199999999999818</v>
      </c>
      <c r="G137" s="33"/>
      <c r="H137" s="5"/>
      <c r="I137" s="5"/>
      <c r="J137" s="7">
        <f t="shared" si="3"/>
        <v>22.114927203065051</v>
      </c>
    </row>
    <row r="138" spans="1:18" x14ac:dyDescent="0.3">
      <c r="A138" s="68" t="s">
        <v>81</v>
      </c>
      <c r="B138" s="32"/>
      <c r="C138" s="10"/>
      <c r="D138" s="32">
        <v>231.71</v>
      </c>
      <c r="E138" s="32">
        <v>231.71</v>
      </c>
      <c r="F138" s="5">
        <f t="shared" si="4"/>
        <v>0</v>
      </c>
      <c r="G138" s="33"/>
      <c r="H138" s="5"/>
      <c r="I138" s="5"/>
      <c r="J138" s="7">
        <f t="shared" si="3"/>
        <v>0</v>
      </c>
    </row>
    <row r="139" spans="1:18" x14ac:dyDescent="0.3">
      <c r="A139" s="68" t="s">
        <v>139</v>
      </c>
      <c r="B139" s="32"/>
      <c r="C139" s="10"/>
      <c r="D139" s="32">
        <v>546</v>
      </c>
      <c r="E139" s="32">
        <v>546</v>
      </c>
      <c r="F139" s="5">
        <f t="shared" si="4"/>
        <v>0</v>
      </c>
      <c r="G139" s="33"/>
      <c r="H139" s="5"/>
      <c r="I139" s="5"/>
      <c r="J139" s="7">
        <f t="shared" si="3"/>
        <v>0</v>
      </c>
    </row>
    <row r="140" spans="1:18" x14ac:dyDescent="0.3">
      <c r="A140" s="68" t="s">
        <v>82</v>
      </c>
      <c r="B140" s="32"/>
      <c r="C140" s="10"/>
      <c r="D140" s="32">
        <v>433.32</v>
      </c>
      <c r="E140" s="32">
        <v>438.07</v>
      </c>
      <c r="F140" s="5">
        <f t="shared" si="4"/>
        <v>4.75</v>
      </c>
      <c r="G140" s="33"/>
      <c r="H140" s="5"/>
      <c r="I140" s="5"/>
      <c r="J140" s="7">
        <f t="shared" si="3"/>
        <v>20.925478927203063</v>
      </c>
    </row>
    <row r="141" spans="1:18" x14ac:dyDescent="0.3">
      <c r="A141" s="68" t="s">
        <v>140</v>
      </c>
      <c r="B141" s="32"/>
      <c r="C141" s="10"/>
      <c r="D141" s="32">
        <v>228.38</v>
      </c>
      <c r="E141" s="32">
        <v>229.04</v>
      </c>
      <c r="F141" s="5">
        <f t="shared" si="4"/>
        <v>0.65999999999999659</v>
      </c>
      <c r="G141" s="33"/>
      <c r="H141" s="5"/>
      <c r="I141" s="5"/>
      <c r="J141" s="7">
        <f t="shared" si="3"/>
        <v>2.9075402298850421</v>
      </c>
    </row>
    <row r="142" spans="1:18" x14ac:dyDescent="0.3">
      <c r="A142" s="68" t="s">
        <v>141</v>
      </c>
      <c r="B142" s="32"/>
      <c r="C142" s="10"/>
      <c r="D142" s="32">
        <v>266.14999999999998</v>
      </c>
      <c r="E142" s="32">
        <v>268.55</v>
      </c>
      <c r="F142" s="5">
        <f t="shared" si="4"/>
        <v>2.4000000000000341</v>
      </c>
      <c r="G142" s="33"/>
      <c r="H142" s="5"/>
      <c r="I142" s="5"/>
      <c r="J142" s="7">
        <f t="shared" si="3"/>
        <v>10.57287356321854</v>
      </c>
    </row>
    <row r="143" spans="1:18" x14ac:dyDescent="0.3">
      <c r="A143" s="68" t="s">
        <v>142</v>
      </c>
      <c r="B143" s="32"/>
      <c r="C143" s="10"/>
      <c r="D143" s="32">
        <v>934.73</v>
      </c>
      <c r="E143" s="32">
        <v>949.04</v>
      </c>
      <c r="F143" s="5">
        <f t="shared" si="4"/>
        <v>14.309999999999945</v>
      </c>
      <c r="G143" s="33"/>
      <c r="H143" s="5"/>
      <c r="I143" s="5"/>
      <c r="J143" s="7">
        <f t="shared" si="3"/>
        <v>63.040758620689409</v>
      </c>
    </row>
    <row r="144" spans="1:18" x14ac:dyDescent="0.3">
      <c r="A144" s="68" t="s">
        <v>143</v>
      </c>
      <c r="B144" s="32"/>
      <c r="C144" s="10"/>
      <c r="D144" s="32">
        <v>423.57</v>
      </c>
      <c r="E144" s="32">
        <v>427.65</v>
      </c>
      <c r="F144" s="5">
        <f t="shared" si="4"/>
        <v>4.0799999999999841</v>
      </c>
      <c r="G144" s="33"/>
      <c r="H144" s="5"/>
      <c r="I144" s="5"/>
      <c r="J144" s="7">
        <f t="shared" ref="J144:J148" si="5">+F144*H$5</f>
        <v>17.973885057471193</v>
      </c>
    </row>
    <row r="145" spans="1:13" x14ac:dyDescent="0.3">
      <c r="A145" s="68" t="s">
        <v>83</v>
      </c>
      <c r="B145" s="32"/>
      <c r="C145" s="10"/>
      <c r="D145" s="32">
        <v>355.45</v>
      </c>
      <c r="E145" s="32">
        <v>356.84</v>
      </c>
      <c r="F145" s="5">
        <f t="shared" si="4"/>
        <v>1.3899999999999864</v>
      </c>
      <c r="G145" s="33"/>
      <c r="H145" s="5"/>
      <c r="I145" s="5"/>
      <c r="J145" s="7">
        <f t="shared" si="5"/>
        <v>6.1234559386972576</v>
      </c>
    </row>
    <row r="146" spans="1:13" x14ac:dyDescent="0.3">
      <c r="A146" s="68" t="s">
        <v>144</v>
      </c>
      <c r="B146" s="32"/>
      <c r="C146" s="10"/>
      <c r="D146" s="32">
        <v>2163.31</v>
      </c>
      <c r="E146" s="32">
        <v>2194.61</v>
      </c>
      <c r="F146" s="5">
        <f t="shared" si="4"/>
        <v>31.300000000000182</v>
      </c>
      <c r="G146" s="33"/>
      <c r="H146" s="5"/>
      <c r="I146" s="5"/>
      <c r="J146" s="7">
        <f t="shared" si="5"/>
        <v>137.88789272030729</v>
      </c>
    </row>
    <row r="147" spans="1:13" x14ac:dyDescent="0.3">
      <c r="A147" s="68" t="s">
        <v>145</v>
      </c>
      <c r="B147" s="32"/>
      <c r="C147" s="10"/>
      <c r="D147" s="32">
        <v>1060.3499999999999</v>
      </c>
      <c r="E147" s="32">
        <v>1075.02</v>
      </c>
      <c r="F147" s="5">
        <f t="shared" si="4"/>
        <v>14.670000000000073</v>
      </c>
      <c r="G147" s="33"/>
      <c r="H147" s="5"/>
      <c r="I147" s="5"/>
      <c r="J147" s="7">
        <f t="shared" si="5"/>
        <v>64.626689655172726</v>
      </c>
    </row>
    <row r="148" spans="1:13" x14ac:dyDescent="0.3">
      <c r="A148" s="158" t="s">
        <v>331</v>
      </c>
      <c r="B148" s="159"/>
      <c r="C148" s="10"/>
      <c r="D148" s="32">
        <v>211.52</v>
      </c>
      <c r="E148" s="32">
        <v>217.11</v>
      </c>
      <c r="F148" s="5">
        <f t="shared" si="4"/>
        <v>5.5900000000000034</v>
      </c>
      <c r="G148" s="33"/>
      <c r="H148" s="5"/>
      <c r="I148" s="5"/>
      <c r="J148" s="7">
        <f t="shared" si="5"/>
        <v>24.625984674329516</v>
      </c>
    </row>
    <row r="149" spans="1:13" x14ac:dyDescent="0.3">
      <c r="A149" s="17"/>
      <c r="B149" s="139" t="s">
        <v>5</v>
      </c>
      <c r="C149" s="36"/>
      <c r="D149" s="32"/>
      <c r="E149" s="32"/>
      <c r="F149" s="144"/>
      <c r="G149" s="70"/>
      <c r="H149" s="70"/>
      <c r="I149" s="70"/>
      <c r="J149" s="7">
        <f>SUM(J10:J148)</f>
        <v>2949.1571417624523</v>
      </c>
      <c r="K149" s="56">
        <f>SUM(J79:J148)</f>
        <v>1999.9471417624518</v>
      </c>
    </row>
    <row r="150" spans="1:13" x14ac:dyDescent="0.3">
      <c r="A150" s="71"/>
      <c r="B150" s="136"/>
      <c r="D150" s="136"/>
      <c r="E150" s="136" t="s">
        <v>295</v>
      </c>
      <c r="F150" s="58"/>
      <c r="G150" s="72"/>
      <c r="H150" s="72"/>
      <c r="I150" s="72"/>
      <c r="J150" s="91"/>
      <c r="K150" s="91">
        <f>SUM(K10:K149)</f>
        <v>2978.1571417624514</v>
      </c>
      <c r="L150">
        <f>+F6</f>
        <v>2853.2</v>
      </c>
      <c r="M150" s="56">
        <f>+K150-L150</f>
        <v>124.95714176245156</v>
      </c>
    </row>
  </sheetData>
  <mergeCells count="22">
    <mergeCell ref="I23:I27"/>
    <mergeCell ref="B18:C18"/>
    <mergeCell ref="B19:C19"/>
    <mergeCell ref="B20:C20"/>
    <mergeCell ref="B21:C21"/>
    <mergeCell ref="B22:C22"/>
    <mergeCell ref="B23:C27"/>
    <mergeCell ref="D23:D27"/>
    <mergeCell ref="E23:E27"/>
    <mergeCell ref="F23:F27"/>
    <mergeCell ref="G23:G27"/>
    <mergeCell ref="H23:H27"/>
    <mergeCell ref="F7:G7"/>
    <mergeCell ref="B9:C9"/>
    <mergeCell ref="G10:G16"/>
    <mergeCell ref="B14:C14"/>
    <mergeCell ref="D14:D17"/>
    <mergeCell ref="E14:E17"/>
    <mergeCell ref="F14:F17"/>
    <mergeCell ref="B15:C15"/>
    <mergeCell ref="B16:C16"/>
    <mergeCell ref="B17:C17"/>
  </mergeCells>
  <pageMargins left="0.70866141732283472" right="0.70866141732283472" top="0.74803149606299213" bottom="0.74803149606299213" header="0.31496062992125984" footer="0.31496062992125984"/>
  <pageSetup scale="69" orientation="portrait" horizontalDpi="360" verticalDpi="360" r:id="rId1"/>
  <colBreaks count="1" manualBreakCount="1">
    <brk id="11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0"/>
  <sheetViews>
    <sheetView topLeftCell="A136" workbookViewId="0">
      <selection activeCell="G156" sqref="G156"/>
    </sheetView>
  </sheetViews>
  <sheetFormatPr baseColWidth="10" defaultRowHeight="14.4" x14ac:dyDescent="0.3"/>
  <cols>
    <col min="6" max="6" width="16.5546875" customWidth="1"/>
    <col min="11" max="11" width="14.33203125" customWidth="1"/>
  </cols>
  <sheetData>
    <row r="1" spans="1:13" x14ac:dyDescent="0.3">
      <c r="A1" t="s">
        <v>369</v>
      </c>
    </row>
    <row r="2" spans="1:13" x14ac:dyDescent="0.3">
      <c r="B2" t="s">
        <v>295</v>
      </c>
      <c r="E2" s="10"/>
      <c r="F2" s="10" t="s">
        <v>218</v>
      </c>
      <c r="G2" s="123" t="s">
        <v>189</v>
      </c>
      <c r="H2" s="123" t="s">
        <v>188</v>
      </c>
      <c r="I2" s="123" t="s">
        <v>190</v>
      </c>
    </row>
    <row r="3" spans="1:13" x14ac:dyDescent="0.3">
      <c r="E3" s="122" t="s">
        <v>191</v>
      </c>
      <c r="F3" s="151" t="s">
        <v>219</v>
      </c>
      <c r="G3" s="10">
        <v>826.3</v>
      </c>
      <c r="H3" s="10">
        <v>32</v>
      </c>
      <c r="I3" s="10">
        <f>+G3/H3</f>
        <v>25.821874999999999</v>
      </c>
    </row>
    <row r="4" spans="1:13" x14ac:dyDescent="0.3">
      <c r="E4" s="122" t="s">
        <v>192</v>
      </c>
      <c r="F4" s="122">
        <v>16498</v>
      </c>
      <c r="G4" s="155">
        <v>12.2</v>
      </c>
      <c r="H4" s="10">
        <v>3</v>
      </c>
      <c r="I4" s="10"/>
    </row>
    <row r="5" spans="1:13" x14ac:dyDescent="0.3">
      <c r="B5" s="15" t="s">
        <v>0</v>
      </c>
      <c r="C5" s="15"/>
      <c r="D5" s="15"/>
      <c r="E5" s="122" t="s">
        <v>192</v>
      </c>
      <c r="F5" s="122" t="s">
        <v>322</v>
      </c>
      <c r="G5" s="10">
        <v>2055.1</v>
      </c>
      <c r="H5" s="10">
        <v>458</v>
      </c>
      <c r="I5" s="10"/>
      <c r="K5" t="s">
        <v>267</v>
      </c>
    </row>
    <row r="6" spans="1:13" x14ac:dyDescent="0.3">
      <c r="B6" s="15" t="s">
        <v>146</v>
      </c>
      <c r="D6" s="15"/>
      <c r="E6" s="122"/>
      <c r="F6" s="151" t="s">
        <v>220</v>
      </c>
      <c r="G6" s="122">
        <f>+G5+G4</f>
        <v>2067.2999999999997</v>
      </c>
      <c r="H6" s="122">
        <f>+H5+H4</f>
        <v>461</v>
      </c>
      <c r="I6" s="10">
        <f>+G6/H6</f>
        <v>4.4843817787418647</v>
      </c>
    </row>
    <row r="7" spans="1:13" x14ac:dyDescent="0.3">
      <c r="B7" s="15" t="s">
        <v>370</v>
      </c>
      <c r="C7" s="15"/>
      <c r="D7" s="15"/>
      <c r="E7" s="15"/>
      <c r="F7" s="15"/>
      <c r="G7" s="15">
        <f>+G3+G4+G5</f>
        <v>2893.6</v>
      </c>
      <c r="H7" s="15">
        <f>+H3+H4+H5</f>
        <v>493</v>
      </c>
      <c r="K7" s="138" t="s">
        <v>189</v>
      </c>
    </row>
    <row r="8" spans="1:13" x14ac:dyDescent="0.3">
      <c r="B8" s="58" t="s">
        <v>295</v>
      </c>
      <c r="C8" s="15"/>
      <c r="D8" s="58"/>
      <c r="E8" s="58"/>
      <c r="F8" s="58"/>
      <c r="G8" s="225" t="s">
        <v>151</v>
      </c>
      <c r="H8" s="225"/>
      <c r="I8" s="137">
        <f>+I3</f>
        <v>25.821874999999999</v>
      </c>
      <c r="J8" s="138" t="s">
        <v>191</v>
      </c>
      <c r="K8" s="138">
        <v>182.6</v>
      </c>
    </row>
    <row r="9" spans="1:13" ht="15" thickBot="1" x14ac:dyDescent="0.35">
      <c r="B9" s="58"/>
      <c r="C9" s="15"/>
      <c r="D9" s="58"/>
      <c r="E9" s="58"/>
      <c r="F9" s="58"/>
      <c r="G9" s="153"/>
      <c r="H9" s="152" t="s">
        <v>295</v>
      </c>
      <c r="I9" s="137">
        <f>+I6</f>
        <v>4.4843817787418647</v>
      </c>
      <c r="J9" s="138" t="s">
        <v>192</v>
      </c>
      <c r="K9" s="138">
        <f>1715.6+1757.3</f>
        <v>3472.8999999999996</v>
      </c>
    </row>
    <row r="10" spans="1:13" ht="15.6" thickTop="1" thickBot="1" x14ac:dyDescent="0.35">
      <c r="B10" s="105" t="s">
        <v>228</v>
      </c>
      <c r="C10" s="208" t="s">
        <v>209</v>
      </c>
      <c r="D10" s="208"/>
      <c r="E10" s="106" t="s">
        <v>229</v>
      </c>
      <c r="F10" s="62" t="s">
        <v>2</v>
      </c>
      <c r="G10" s="62" t="s">
        <v>3</v>
      </c>
      <c r="H10" s="62"/>
      <c r="I10" s="62"/>
      <c r="J10" s="62"/>
      <c r="K10" s="4" t="s">
        <v>4</v>
      </c>
    </row>
    <row r="11" spans="1:13" ht="15.6" thickTop="1" thickBot="1" x14ac:dyDescent="0.35">
      <c r="B11" s="103" t="s">
        <v>85</v>
      </c>
      <c r="C11" s="145" t="s">
        <v>213</v>
      </c>
      <c r="D11" s="157" t="s">
        <v>212</v>
      </c>
      <c r="E11" s="170">
        <v>1.84</v>
      </c>
      <c r="F11" s="170">
        <v>1.84</v>
      </c>
      <c r="G11" s="172">
        <f>+F11-E11</f>
        <v>0</v>
      </c>
      <c r="H11" s="236">
        <f>(+G15+G14)*I3</f>
        <v>143.5696250000006</v>
      </c>
      <c r="I11" s="172"/>
      <c r="J11" s="172"/>
      <c r="K11" s="99">
        <v>3</v>
      </c>
    </row>
    <row r="12" spans="1:13" ht="15.6" thickTop="1" thickBot="1" x14ac:dyDescent="0.35">
      <c r="B12" s="104" t="s">
        <v>9</v>
      </c>
      <c r="C12" s="146" t="s">
        <v>214</v>
      </c>
      <c r="D12" s="157" t="s">
        <v>212</v>
      </c>
      <c r="E12" s="100">
        <v>0.92</v>
      </c>
      <c r="F12" s="100">
        <v>0.92</v>
      </c>
      <c r="G12" s="172">
        <f>+F12-E12</f>
        <v>0</v>
      </c>
      <c r="H12" s="221"/>
      <c r="I12" s="101"/>
      <c r="J12" s="101"/>
      <c r="K12" s="99">
        <v>13</v>
      </c>
    </row>
    <row r="13" spans="1:13" ht="15.6" thickTop="1" thickBot="1" x14ac:dyDescent="0.35">
      <c r="B13" s="104" t="s">
        <v>13</v>
      </c>
      <c r="C13" s="146" t="s">
        <v>214</v>
      </c>
      <c r="D13" s="157" t="s">
        <v>212</v>
      </c>
      <c r="E13" s="100">
        <v>0.8</v>
      </c>
      <c r="F13" s="100">
        <v>0.8</v>
      </c>
      <c r="G13" s="172">
        <f>+F13-E13</f>
        <v>0</v>
      </c>
      <c r="H13" s="221"/>
      <c r="I13" s="99">
        <f>+G13*I$3</f>
        <v>0</v>
      </c>
      <c r="J13" s="101"/>
      <c r="K13" s="99">
        <v>13</v>
      </c>
    </row>
    <row r="14" spans="1:13" ht="15.6" thickTop="1" thickBot="1" x14ac:dyDescent="0.35">
      <c r="B14" s="104" t="s">
        <v>89</v>
      </c>
      <c r="C14" s="146" t="s">
        <v>215</v>
      </c>
      <c r="D14" s="157" t="s">
        <v>212</v>
      </c>
      <c r="E14" s="100">
        <v>44.86</v>
      </c>
      <c r="F14" s="100">
        <v>47.76</v>
      </c>
      <c r="G14" s="101">
        <f>+F14-E14</f>
        <v>2.8999999999999986</v>
      </c>
      <c r="H14" s="221"/>
      <c r="I14" s="99">
        <f>+G14*I$3</f>
        <v>74.883437499999957</v>
      </c>
      <c r="J14" s="101"/>
      <c r="K14" s="99">
        <v>75</v>
      </c>
      <c r="M14" s="56">
        <f>SUM(K11:K18)</f>
        <v>148</v>
      </c>
    </row>
    <row r="15" spans="1:13" ht="15.6" thickTop="1" thickBot="1" x14ac:dyDescent="0.35">
      <c r="B15" s="103" t="s">
        <v>86</v>
      </c>
      <c r="C15" s="209" t="s">
        <v>212</v>
      </c>
      <c r="D15" s="210"/>
      <c r="E15" s="220">
        <v>346.58</v>
      </c>
      <c r="F15" s="220">
        <v>349.24</v>
      </c>
      <c r="G15" s="220">
        <f>+F15-E15</f>
        <v>2.660000000000025</v>
      </c>
      <c r="H15" s="221"/>
      <c r="I15" s="171"/>
      <c r="J15" s="171"/>
      <c r="K15" s="99">
        <v>13</v>
      </c>
    </row>
    <row r="16" spans="1:13" ht="15.6" thickTop="1" thickBot="1" x14ac:dyDescent="0.35">
      <c r="B16" s="104" t="s">
        <v>11</v>
      </c>
      <c r="C16" s="202" t="s">
        <v>212</v>
      </c>
      <c r="D16" s="203"/>
      <c r="E16" s="221"/>
      <c r="F16" s="221"/>
      <c r="G16" s="221"/>
      <c r="H16" s="221"/>
      <c r="I16" s="171"/>
      <c r="J16" s="171"/>
      <c r="K16" s="99">
        <v>13</v>
      </c>
    </row>
    <row r="17" spans="2:13" ht="15.6" thickTop="1" thickBot="1" x14ac:dyDescent="0.35">
      <c r="B17" s="104" t="s">
        <v>12</v>
      </c>
      <c r="C17" s="202" t="s">
        <v>212</v>
      </c>
      <c r="D17" s="203"/>
      <c r="E17" s="221"/>
      <c r="F17" s="221"/>
      <c r="G17" s="221"/>
      <c r="H17" s="221"/>
      <c r="I17" s="171"/>
      <c r="J17" s="171"/>
      <c r="K17" s="99">
        <v>13</v>
      </c>
    </row>
    <row r="18" spans="2:13" ht="15.6" thickTop="1" thickBot="1" x14ac:dyDescent="0.35">
      <c r="B18" s="104" t="s">
        <v>147</v>
      </c>
      <c r="C18" s="202" t="s">
        <v>212</v>
      </c>
      <c r="D18" s="203"/>
      <c r="E18" s="222"/>
      <c r="F18" s="222"/>
      <c r="G18" s="222"/>
      <c r="H18" s="171"/>
      <c r="I18" s="171"/>
      <c r="J18" s="171"/>
      <c r="K18" s="99">
        <v>5</v>
      </c>
    </row>
    <row r="19" spans="2:13" ht="15.6" thickTop="1" thickBot="1" x14ac:dyDescent="0.35">
      <c r="B19" s="92" t="s">
        <v>87</v>
      </c>
      <c r="C19" s="204" t="s">
        <v>210</v>
      </c>
      <c r="D19" s="205"/>
      <c r="E19" s="94">
        <v>46.39</v>
      </c>
      <c r="F19" s="94">
        <v>46.95</v>
      </c>
      <c r="G19" s="172">
        <f t="shared" ref="G19:G24" si="0">+F19-E19</f>
        <v>0.56000000000000227</v>
      </c>
      <c r="H19" s="95">
        <f>+G19*I3</f>
        <v>14.460250000000057</v>
      </c>
      <c r="I19" s="95"/>
      <c r="J19" s="95"/>
      <c r="K19" s="99">
        <v>15</v>
      </c>
    </row>
    <row r="20" spans="2:13" ht="15.6" thickTop="1" thickBot="1" x14ac:dyDescent="0.35">
      <c r="B20" s="92" t="s">
        <v>88</v>
      </c>
      <c r="C20" s="206" t="s">
        <v>210</v>
      </c>
      <c r="D20" s="207"/>
      <c r="E20" s="94">
        <v>95.22</v>
      </c>
      <c r="F20" s="94">
        <v>99.23</v>
      </c>
      <c r="G20" s="172">
        <f t="shared" si="0"/>
        <v>4.0100000000000051</v>
      </c>
      <c r="H20" s="95">
        <f>+G20*I3</f>
        <v>103.54571875000012</v>
      </c>
      <c r="I20" s="95"/>
      <c r="J20" s="95"/>
      <c r="K20" s="99">
        <v>103.55</v>
      </c>
      <c r="M20">
        <f>SUM(H19:H23)</f>
        <v>219.22771874999967</v>
      </c>
    </row>
    <row r="21" spans="2:13" ht="15.6" thickTop="1" thickBot="1" x14ac:dyDescent="0.35">
      <c r="B21" s="93" t="s">
        <v>10</v>
      </c>
      <c r="C21" s="206" t="s">
        <v>210</v>
      </c>
      <c r="D21" s="207"/>
      <c r="E21" s="94">
        <v>42.65</v>
      </c>
      <c r="F21" s="94">
        <v>42.83</v>
      </c>
      <c r="G21" s="172">
        <f t="shared" si="0"/>
        <v>0.17999999999999972</v>
      </c>
      <c r="H21" s="95">
        <f>+G21*I3</f>
        <v>4.6479374999999923</v>
      </c>
      <c r="I21" s="95"/>
      <c r="J21" s="95"/>
      <c r="K21" s="99">
        <v>5</v>
      </c>
    </row>
    <row r="22" spans="2:13" ht="15.6" thickTop="1" thickBot="1" x14ac:dyDescent="0.35">
      <c r="B22" s="93" t="s">
        <v>149</v>
      </c>
      <c r="C22" s="206" t="s">
        <v>210</v>
      </c>
      <c r="D22" s="207"/>
      <c r="E22" s="94">
        <v>237.36</v>
      </c>
      <c r="F22" s="94">
        <v>241.1</v>
      </c>
      <c r="G22" s="172">
        <f t="shared" si="0"/>
        <v>3.7399999999999807</v>
      </c>
      <c r="H22" s="95">
        <f>+G22*I3</f>
        <v>96.573812499999491</v>
      </c>
      <c r="I22" s="95"/>
      <c r="J22" s="95"/>
      <c r="K22" s="99">
        <v>98</v>
      </c>
      <c r="M22" s="56"/>
    </row>
    <row r="23" spans="2:13" ht="15.6" thickTop="1" thickBot="1" x14ac:dyDescent="0.35">
      <c r="B23" s="93" t="s">
        <v>16</v>
      </c>
      <c r="C23" s="206" t="s">
        <v>210</v>
      </c>
      <c r="D23" s="207"/>
      <c r="E23" s="96">
        <v>70.569999999999993</v>
      </c>
      <c r="F23" s="96">
        <v>70.569999999999993</v>
      </c>
      <c r="G23" s="172">
        <f t="shared" si="0"/>
        <v>0</v>
      </c>
      <c r="H23" s="95">
        <f>+G23*I3</f>
        <v>0</v>
      </c>
      <c r="I23" s="96"/>
      <c r="J23" s="96"/>
      <c r="K23" s="99">
        <v>0</v>
      </c>
    </row>
    <row r="24" spans="2:13" ht="15.6" thickTop="1" thickBot="1" x14ac:dyDescent="0.35">
      <c r="B24" s="67" t="s">
        <v>90</v>
      </c>
      <c r="C24" s="230" t="s">
        <v>211</v>
      </c>
      <c r="D24" s="231"/>
      <c r="E24" s="227">
        <v>329.14</v>
      </c>
      <c r="F24" s="227">
        <v>331.05</v>
      </c>
      <c r="G24" s="220">
        <f t="shared" si="0"/>
        <v>1.910000000000025</v>
      </c>
      <c r="H24" s="223">
        <f>+G24*I3</f>
        <v>49.319781250000645</v>
      </c>
      <c r="I24" s="223"/>
      <c r="J24" s="223"/>
      <c r="K24" s="99">
        <v>10</v>
      </c>
    </row>
    <row r="25" spans="2:13" ht="15.6" thickTop="1" thickBot="1" x14ac:dyDescent="0.35">
      <c r="B25" s="67" t="s">
        <v>14</v>
      </c>
      <c r="C25" s="232"/>
      <c r="D25" s="233"/>
      <c r="E25" s="228"/>
      <c r="F25" s="228"/>
      <c r="G25" s="221"/>
      <c r="H25" s="224"/>
      <c r="I25" s="224"/>
      <c r="J25" s="224"/>
      <c r="K25" s="99">
        <v>10</v>
      </c>
    </row>
    <row r="26" spans="2:13" ht="15.6" thickTop="1" thickBot="1" x14ac:dyDescent="0.35">
      <c r="B26" s="67" t="s">
        <v>148</v>
      </c>
      <c r="C26" s="232"/>
      <c r="D26" s="233"/>
      <c r="E26" s="228"/>
      <c r="F26" s="228"/>
      <c r="G26" s="221"/>
      <c r="H26" s="224"/>
      <c r="I26" s="224"/>
      <c r="J26" s="224"/>
      <c r="K26" s="99">
        <v>10</v>
      </c>
    </row>
    <row r="27" spans="2:13" ht="15.6" thickTop="1" thickBot="1" x14ac:dyDescent="0.35">
      <c r="B27" s="67" t="s">
        <v>15</v>
      </c>
      <c r="C27" s="232"/>
      <c r="D27" s="233"/>
      <c r="E27" s="228"/>
      <c r="F27" s="228"/>
      <c r="G27" s="221"/>
      <c r="H27" s="224"/>
      <c r="I27" s="224"/>
      <c r="J27" s="224"/>
      <c r="K27" s="99">
        <v>10</v>
      </c>
    </row>
    <row r="28" spans="2:13" ht="15.6" thickTop="1" thickBot="1" x14ac:dyDescent="0.35">
      <c r="B28" s="67" t="s">
        <v>17</v>
      </c>
      <c r="C28" s="234"/>
      <c r="D28" s="235"/>
      <c r="E28" s="229"/>
      <c r="F28" s="229"/>
      <c r="G28" s="222"/>
      <c r="H28" s="224"/>
      <c r="I28" s="224"/>
      <c r="J28" s="224"/>
      <c r="K28" s="99">
        <v>10</v>
      </c>
    </row>
    <row r="29" spans="2:13" ht="15.6" thickTop="1" thickBot="1" x14ac:dyDescent="0.35">
      <c r="B29" s="66" t="s">
        <v>92</v>
      </c>
      <c r="C29" s="6"/>
      <c r="D29" s="6"/>
      <c r="E29" s="6">
        <v>188.67</v>
      </c>
      <c r="F29" s="6">
        <v>196.13</v>
      </c>
      <c r="G29" s="5">
        <f>+F29-E29</f>
        <v>7.460000000000008</v>
      </c>
      <c r="H29" s="5"/>
      <c r="I29" s="5"/>
      <c r="J29" s="5"/>
      <c r="K29" s="99">
        <f>+G29*I$3</f>
        <v>192.63118750000021</v>
      </c>
    </row>
    <row r="30" spans="2:13" ht="15.6" thickTop="1" thickBot="1" x14ac:dyDescent="0.35">
      <c r="B30" s="66" t="s">
        <v>93</v>
      </c>
      <c r="C30" s="6"/>
      <c r="D30" s="6"/>
      <c r="E30" s="6">
        <v>59.54</v>
      </c>
      <c r="F30" s="6">
        <v>59.9</v>
      </c>
      <c r="G30" s="5">
        <f t="shared" ref="G30:G93" si="1">+F30-E30</f>
        <v>0.35999999999999943</v>
      </c>
      <c r="H30" s="5"/>
      <c r="I30" s="5"/>
      <c r="J30" s="5"/>
      <c r="K30" s="99">
        <f t="shared" ref="K30:K79" si="2">+G30*I$3</f>
        <v>9.2958749999999846</v>
      </c>
    </row>
    <row r="31" spans="2:13" ht="15.6" thickTop="1" thickBot="1" x14ac:dyDescent="0.35">
      <c r="B31" s="66" t="s">
        <v>94</v>
      </c>
      <c r="C31" s="32"/>
      <c r="D31" s="5"/>
      <c r="E31" s="32">
        <v>62.51</v>
      </c>
      <c r="F31" s="32">
        <v>62.51</v>
      </c>
      <c r="G31" s="5">
        <f t="shared" si="1"/>
        <v>0</v>
      </c>
      <c r="H31" s="5"/>
      <c r="I31" s="5"/>
      <c r="J31" s="5"/>
      <c r="K31" s="99">
        <f t="shared" si="2"/>
        <v>0</v>
      </c>
    </row>
    <row r="32" spans="2:13" ht="15.6" thickTop="1" thickBot="1" x14ac:dyDescent="0.35">
      <c r="B32" s="66" t="s">
        <v>95</v>
      </c>
      <c r="C32" s="32"/>
      <c r="D32" s="6"/>
      <c r="E32" s="32">
        <v>57.45</v>
      </c>
      <c r="F32" s="32">
        <v>58.01</v>
      </c>
      <c r="G32" s="5">
        <f t="shared" si="1"/>
        <v>0.55999999999999517</v>
      </c>
      <c r="H32" s="5"/>
      <c r="I32" s="5"/>
      <c r="J32" s="5"/>
      <c r="K32" s="99">
        <f t="shared" si="2"/>
        <v>14.460249999999874</v>
      </c>
    </row>
    <row r="33" spans="2:11" ht="15.6" thickTop="1" thickBot="1" x14ac:dyDescent="0.35">
      <c r="B33" s="66" t="s">
        <v>96</v>
      </c>
      <c r="C33" s="32"/>
      <c r="D33" s="6"/>
      <c r="E33" s="32">
        <v>16.98</v>
      </c>
      <c r="F33" s="32">
        <v>20.57</v>
      </c>
      <c r="G33" s="5">
        <f t="shared" si="1"/>
        <v>3.59</v>
      </c>
      <c r="H33" s="5"/>
      <c r="I33" s="5"/>
      <c r="J33" s="5"/>
      <c r="K33" s="99">
        <f t="shared" si="2"/>
        <v>92.700531249999997</v>
      </c>
    </row>
    <row r="34" spans="2:11" ht="15.6" thickTop="1" thickBot="1" x14ac:dyDescent="0.35">
      <c r="B34" s="66" t="s">
        <v>97</v>
      </c>
      <c r="C34" s="32"/>
      <c r="D34" s="6"/>
      <c r="E34" s="32">
        <v>26.14</v>
      </c>
      <c r="F34" s="32">
        <v>26.14</v>
      </c>
      <c r="G34" s="5">
        <f t="shared" si="1"/>
        <v>0</v>
      </c>
      <c r="H34" s="5"/>
      <c r="I34" s="5"/>
      <c r="J34" s="5"/>
      <c r="K34" s="99">
        <f t="shared" si="2"/>
        <v>0</v>
      </c>
    </row>
    <row r="35" spans="2:11" ht="15.6" thickTop="1" thickBot="1" x14ac:dyDescent="0.35">
      <c r="B35" s="66" t="s">
        <v>98</v>
      </c>
      <c r="C35" s="32"/>
      <c r="D35" s="6"/>
      <c r="E35" s="32">
        <v>42.8</v>
      </c>
      <c r="F35" s="32">
        <v>43.2</v>
      </c>
      <c r="G35" s="5">
        <f t="shared" si="1"/>
        <v>0.40000000000000568</v>
      </c>
      <c r="H35" s="5"/>
      <c r="I35" s="5"/>
      <c r="J35" s="5"/>
      <c r="K35" s="99">
        <f t="shared" si="2"/>
        <v>10.328750000000147</v>
      </c>
    </row>
    <row r="36" spans="2:11" ht="15.6" thickTop="1" thickBot="1" x14ac:dyDescent="0.35">
      <c r="B36" s="66" t="s">
        <v>99</v>
      </c>
      <c r="C36" s="32"/>
      <c r="D36" s="6"/>
      <c r="E36" s="32">
        <v>58.41</v>
      </c>
      <c r="F36" s="32">
        <v>58.83</v>
      </c>
      <c r="G36" s="5">
        <f t="shared" si="1"/>
        <v>0.42000000000000171</v>
      </c>
      <c r="H36" s="5"/>
      <c r="I36" s="5"/>
      <c r="J36" s="5"/>
      <c r="K36" s="99">
        <f t="shared" si="2"/>
        <v>10.845187500000044</v>
      </c>
    </row>
    <row r="37" spans="2:11" ht="15.6" thickTop="1" thickBot="1" x14ac:dyDescent="0.35">
      <c r="B37" s="66" t="s">
        <v>100</v>
      </c>
      <c r="C37" s="32"/>
      <c r="D37" s="6"/>
      <c r="E37" s="32">
        <v>15.75</v>
      </c>
      <c r="F37" s="32">
        <v>15.92</v>
      </c>
      <c r="G37" s="5">
        <f t="shared" si="1"/>
        <v>0.16999999999999993</v>
      </c>
      <c r="H37" s="5"/>
      <c r="I37" s="5"/>
      <c r="J37" s="5"/>
      <c r="K37" s="99">
        <f t="shared" si="2"/>
        <v>4.3897187499999983</v>
      </c>
    </row>
    <row r="38" spans="2:11" ht="15.6" thickTop="1" thickBot="1" x14ac:dyDescent="0.35">
      <c r="B38" s="66" t="s">
        <v>101</v>
      </c>
      <c r="C38" s="32"/>
      <c r="D38" s="6"/>
      <c r="E38" s="32">
        <v>31.38</v>
      </c>
      <c r="F38" s="32">
        <v>32.090000000000003</v>
      </c>
      <c r="G38" s="5">
        <f t="shared" si="1"/>
        <v>0.71000000000000441</v>
      </c>
      <c r="H38" s="5"/>
      <c r="I38" s="5"/>
      <c r="J38" s="5"/>
      <c r="K38" s="99">
        <f t="shared" si="2"/>
        <v>18.333531250000114</v>
      </c>
    </row>
    <row r="39" spans="2:11" ht="15.6" thickTop="1" thickBot="1" x14ac:dyDescent="0.35">
      <c r="B39" s="66" t="s">
        <v>102</v>
      </c>
      <c r="C39" s="32"/>
      <c r="D39" s="6"/>
      <c r="E39" s="32">
        <v>7.57</v>
      </c>
      <c r="F39" s="32">
        <v>7.69</v>
      </c>
      <c r="G39" s="5">
        <f t="shared" si="1"/>
        <v>0.12000000000000011</v>
      </c>
      <c r="H39" s="5"/>
      <c r="I39" s="5"/>
      <c r="J39" s="5"/>
      <c r="K39" s="99">
        <f t="shared" si="2"/>
        <v>3.0986250000000024</v>
      </c>
    </row>
    <row r="40" spans="2:11" ht="15.6" thickTop="1" thickBot="1" x14ac:dyDescent="0.35">
      <c r="B40" s="66" t="s">
        <v>103</v>
      </c>
      <c r="C40" s="32"/>
      <c r="D40" s="6"/>
      <c r="E40" s="32">
        <v>40.590000000000003</v>
      </c>
      <c r="F40" s="32">
        <v>40.74</v>
      </c>
      <c r="G40" s="5">
        <f t="shared" si="1"/>
        <v>0.14999999999999858</v>
      </c>
      <c r="H40" s="5"/>
      <c r="I40" s="5"/>
      <c r="J40" s="5"/>
      <c r="K40" s="99">
        <f t="shared" si="2"/>
        <v>3.8732812499999629</v>
      </c>
    </row>
    <row r="41" spans="2:11" ht="15.6" thickTop="1" thickBot="1" x14ac:dyDescent="0.35">
      <c r="B41" s="66" t="s">
        <v>104</v>
      </c>
      <c r="C41" s="32"/>
      <c r="D41" s="10"/>
      <c r="E41" s="32">
        <v>61.74</v>
      </c>
      <c r="F41" s="32">
        <v>61.74</v>
      </c>
      <c r="G41" s="5">
        <f t="shared" si="1"/>
        <v>0</v>
      </c>
      <c r="H41" s="5"/>
      <c r="I41" s="5"/>
      <c r="J41" s="5"/>
      <c r="K41" s="99">
        <f t="shared" si="2"/>
        <v>0</v>
      </c>
    </row>
    <row r="42" spans="2:11" ht="15.6" thickTop="1" thickBot="1" x14ac:dyDescent="0.35">
      <c r="B42" s="66" t="s">
        <v>105</v>
      </c>
      <c r="C42" s="32"/>
      <c r="D42" s="10"/>
      <c r="E42" s="32">
        <v>231.88</v>
      </c>
      <c r="F42" s="32">
        <v>235.38</v>
      </c>
      <c r="G42" s="5">
        <f>+F42-E42</f>
        <v>3.5</v>
      </c>
      <c r="H42" s="5"/>
      <c r="I42" s="5"/>
      <c r="J42" s="5"/>
      <c r="K42" s="99">
        <f t="shared" si="2"/>
        <v>90.376562499999991</v>
      </c>
    </row>
    <row r="43" spans="2:11" ht="15.6" thickTop="1" thickBot="1" x14ac:dyDescent="0.35">
      <c r="B43" s="66" t="s">
        <v>106</v>
      </c>
      <c r="C43" s="32"/>
      <c r="D43" s="10"/>
      <c r="E43" s="32">
        <v>109.29</v>
      </c>
      <c r="F43" s="32">
        <v>109.72</v>
      </c>
      <c r="G43" s="5">
        <f t="shared" si="1"/>
        <v>0.42999999999999261</v>
      </c>
      <c r="H43" s="5"/>
      <c r="I43" s="5"/>
      <c r="J43" s="5"/>
      <c r="K43" s="99">
        <f t="shared" si="2"/>
        <v>11.103406249999809</v>
      </c>
    </row>
    <row r="44" spans="2:11" ht="15.6" thickTop="1" thickBot="1" x14ac:dyDescent="0.35">
      <c r="B44" s="66" t="s">
        <v>18</v>
      </c>
      <c r="C44" s="32"/>
      <c r="D44" s="10"/>
      <c r="E44" s="32">
        <v>4.07</v>
      </c>
      <c r="F44" s="32">
        <v>4.09</v>
      </c>
      <c r="G44" s="5">
        <f t="shared" si="1"/>
        <v>1.9999999999999574E-2</v>
      </c>
      <c r="H44" s="5"/>
      <c r="I44" s="5"/>
      <c r="J44" s="5"/>
      <c r="K44" s="99">
        <f t="shared" si="2"/>
        <v>0.516437499999989</v>
      </c>
    </row>
    <row r="45" spans="2:11" ht="15.6" thickTop="1" thickBot="1" x14ac:dyDescent="0.35">
      <c r="B45" s="66" t="s">
        <v>19</v>
      </c>
      <c r="C45" s="32"/>
      <c r="D45" s="10"/>
      <c r="E45" s="32">
        <v>113.63</v>
      </c>
      <c r="F45" s="32">
        <v>116.04</v>
      </c>
      <c r="G45" s="5">
        <f t="shared" si="1"/>
        <v>2.4100000000000108</v>
      </c>
      <c r="H45" s="5"/>
      <c r="I45" s="5"/>
      <c r="J45" s="5"/>
      <c r="K45" s="99">
        <f t="shared" si="2"/>
        <v>62.230718750000278</v>
      </c>
    </row>
    <row r="46" spans="2:11" ht="15.6" thickTop="1" thickBot="1" x14ac:dyDescent="0.35">
      <c r="B46" s="66" t="s">
        <v>107</v>
      </c>
      <c r="C46" s="32"/>
      <c r="D46" s="10"/>
      <c r="E46" s="32">
        <v>153.05000000000001</v>
      </c>
      <c r="F46" s="32">
        <v>154.84</v>
      </c>
      <c r="G46" s="5">
        <f t="shared" si="1"/>
        <v>1.789999999999992</v>
      </c>
      <c r="H46" s="5"/>
      <c r="I46" s="5"/>
      <c r="J46" s="5"/>
      <c r="K46" s="99">
        <f t="shared" si="2"/>
        <v>46.221156249999794</v>
      </c>
    </row>
    <row r="47" spans="2:11" ht="15.6" thickTop="1" thickBot="1" x14ac:dyDescent="0.35">
      <c r="B47" s="66" t="s">
        <v>108</v>
      </c>
      <c r="C47" s="32"/>
      <c r="D47" s="10"/>
      <c r="E47" s="32">
        <v>33.65</v>
      </c>
      <c r="F47" s="32">
        <v>33.950000000000003</v>
      </c>
      <c r="G47" s="5">
        <f t="shared" si="1"/>
        <v>0.30000000000000426</v>
      </c>
      <c r="H47" s="5"/>
      <c r="I47" s="5"/>
      <c r="J47" s="5"/>
      <c r="K47" s="99">
        <f t="shared" si="2"/>
        <v>7.7465625000001097</v>
      </c>
    </row>
    <row r="48" spans="2:11" ht="15.6" thickTop="1" thickBot="1" x14ac:dyDescent="0.35">
      <c r="B48" s="66" t="s">
        <v>20</v>
      </c>
      <c r="C48" s="32"/>
      <c r="D48" s="10"/>
      <c r="E48" s="32">
        <v>98.67</v>
      </c>
      <c r="F48" s="32">
        <v>99.52</v>
      </c>
      <c r="G48" s="5">
        <f t="shared" si="1"/>
        <v>0.84999999999999432</v>
      </c>
      <c r="H48" s="5"/>
      <c r="I48" s="5"/>
      <c r="J48" s="5"/>
      <c r="K48" s="99">
        <f t="shared" si="2"/>
        <v>21.948593749999851</v>
      </c>
    </row>
    <row r="49" spans="2:11" ht="15.6" thickTop="1" thickBot="1" x14ac:dyDescent="0.35">
      <c r="B49" s="66" t="s">
        <v>21</v>
      </c>
      <c r="C49" s="32"/>
      <c r="D49" s="10"/>
      <c r="E49" s="32">
        <v>26.79</v>
      </c>
      <c r="F49" s="32">
        <v>27.14</v>
      </c>
      <c r="G49" s="5">
        <f t="shared" si="1"/>
        <v>0.35000000000000142</v>
      </c>
      <c r="H49" s="5"/>
      <c r="I49" s="5"/>
      <c r="J49" s="5"/>
      <c r="K49" s="99">
        <f t="shared" si="2"/>
        <v>9.0376562500000368</v>
      </c>
    </row>
    <row r="50" spans="2:11" ht="15.6" thickTop="1" thickBot="1" x14ac:dyDescent="0.35">
      <c r="B50" s="66" t="s">
        <v>22</v>
      </c>
      <c r="C50" s="32"/>
      <c r="D50" s="10"/>
      <c r="E50" s="32">
        <v>136.13</v>
      </c>
      <c r="F50" s="32">
        <v>136.16</v>
      </c>
      <c r="G50" s="5">
        <f t="shared" si="1"/>
        <v>3.0000000000001137E-2</v>
      </c>
      <c r="H50" s="5"/>
      <c r="I50" s="5"/>
      <c r="J50" s="5"/>
      <c r="K50" s="99">
        <f t="shared" si="2"/>
        <v>0.77465625000002936</v>
      </c>
    </row>
    <row r="51" spans="2:11" ht="15.6" thickTop="1" thickBot="1" x14ac:dyDescent="0.35">
      <c r="B51" s="66" t="s">
        <v>23</v>
      </c>
      <c r="C51" s="32"/>
      <c r="D51" s="10"/>
      <c r="E51" s="32">
        <v>41.91</v>
      </c>
      <c r="F51" s="32">
        <v>42.71</v>
      </c>
      <c r="G51" s="5">
        <f t="shared" si="1"/>
        <v>0.80000000000000426</v>
      </c>
      <c r="H51" s="5"/>
      <c r="I51" s="5"/>
      <c r="J51" s="5"/>
      <c r="K51" s="99">
        <f t="shared" si="2"/>
        <v>20.657500000000109</v>
      </c>
    </row>
    <row r="52" spans="2:11" ht="15.6" thickTop="1" thickBot="1" x14ac:dyDescent="0.35">
      <c r="B52" s="66" t="s">
        <v>24</v>
      </c>
      <c r="C52" s="32"/>
      <c r="D52" s="10"/>
      <c r="E52" s="32">
        <v>36.409999999999997</v>
      </c>
      <c r="F52" s="32">
        <v>36.69</v>
      </c>
      <c r="G52" s="5">
        <f t="shared" si="1"/>
        <v>0.28000000000000114</v>
      </c>
      <c r="H52" s="5"/>
      <c r="I52" s="5"/>
      <c r="J52" s="5"/>
      <c r="K52" s="99">
        <f t="shared" si="2"/>
        <v>7.2301250000000286</v>
      </c>
    </row>
    <row r="53" spans="2:11" ht="15.6" thickTop="1" thickBot="1" x14ac:dyDescent="0.35">
      <c r="B53" s="66" t="s">
        <v>25</v>
      </c>
      <c r="C53" s="32"/>
      <c r="D53" s="10"/>
      <c r="E53" s="32">
        <v>33.86</v>
      </c>
      <c r="F53" s="32">
        <v>34.520000000000003</v>
      </c>
      <c r="G53" s="5">
        <f t="shared" si="1"/>
        <v>0.66000000000000369</v>
      </c>
      <c r="H53" s="5"/>
      <c r="I53" s="5"/>
      <c r="J53" s="5"/>
      <c r="K53" s="99">
        <f t="shared" si="2"/>
        <v>17.042437500000094</v>
      </c>
    </row>
    <row r="54" spans="2:11" ht="15.6" thickTop="1" thickBot="1" x14ac:dyDescent="0.35">
      <c r="B54" s="66" t="s">
        <v>26</v>
      </c>
      <c r="C54" s="32"/>
      <c r="D54" s="10"/>
      <c r="E54" s="32">
        <v>66.67</v>
      </c>
      <c r="F54" s="32">
        <v>67.760000000000005</v>
      </c>
      <c r="G54" s="5">
        <f t="shared" si="1"/>
        <v>1.0900000000000034</v>
      </c>
      <c r="H54" s="5"/>
      <c r="I54" s="5"/>
      <c r="J54" s="5"/>
      <c r="K54" s="99">
        <f t="shared" si="2"/>
        <v>28.145843750000086</v>
      </c>
    </row>
    <row r="55" spans="2:11" ht="15.6" thickTop="1" thickBot="1" x14ac:dyDescent="0.35">
      <c r="B55" s="66" t="s">
        <v>27</v>
      </c>
      <c r="C55" s="32"/>
      <c r="D55" s="10"/>
      <c r="E55" s="32">
        <v>85.24</v>
      </c>
      <c r="F55" s="32">
        <v>85.93</v>
      </c>
      <c r="G55" s="5">
        <f t="shared" si="1"/>
        <v>0.69000000000001194</v>
      </c>
      <c r="H55" s="5"/>
      <c r="I55" s="5"/>
      <c r="J55" s="5"/>
      <c r="K55" s="99">
        <f t="shared" si="2"/>
        <v>17.817093750000307</v>
      </c>
    </row>
    <row r="56" spans="2:11" ht="15.6" thickTop="1" thickBot="1" x14ac:dyDescent="0.35">
      <c r="B56" s="66" t="s">
        <v>109</v>
      </c>
      <c r="C56" s="32"/>
      <c r="D56" s="10"/>
      <c r="E56" s="32">
        <v>2.2000000000000002</v>
      </c>
      <c r="F56" s="32">
        <v>2.21</v>
      </c>
      <c r="G56" s="5">
        <f t="shared" si="1"/>
        <v>9.9999999999997868E-3</v>
      </c>
      <c r="H56" s="5"/>
      <c r="I56" s="5"/>
      <c r="J56" s="5"/>
      <c r="K56" s="99">
        <f t="shared" si="2"/>
        <v>0.2582187499999945</v>
      </c>
    </row>
    <row r="57" spans="2:11" ht="15.6" thickTop="1" thickBot="1" x14ac:dyDescent="0.35">
      <c r="B57" s="66" t="s">
        <v>28</v>
      </c>
      <c r="C57" s="32"/>
      <c r="D57" s="10"/>
      <c r="E57" s="32">
        <v>18.13</v>
      </c>
      <c r="F57" s="32">
        <v>18.21</v>
      </c>
      <c r="G57" s="5">
        <f t="shared" si="1"/>
        <v>8.0000000000001847E-2</v>
      </c>
      <c r="H57" s="5"/>
      <c r="I57" s="5"/>
      <c r="J57" s="5"/>
      <c r="K57" s="99">
        <f t="shared" si="2"/>
        <v>2.0657500000000475</v>
      </c>
    </row>
    <row r="58" spans="2:11" ht="15.6" thickTop="1" thickBot="1" x14ac:dyDescent="0.35">
      <c r="B58" s="66" t="s">
        <v>29</v>
      </c>
      <c r="C58" s="32"/>
      <c r="D58" s="10"/>
      <c r="E58" s="32">
        <v>60.7</v>
      </c>
      <c r="F58" s="32">
        <v>60.97</v>
      </c>
      <c r="G58" s="5">
        <f t="shared" si="1"/>
        <v>0.26999999999999602</v>
      </c>
      <c r="H58" s="5"/>
      <c r="I58" s="5"/>
      <c r="J58" s="5"/>
      <c r="K58" s="99">
        <f t="shared" si="2"/>
        <v>6.9719062499998969</v>
      </c>
    </row>
    <row r="59" spans="2:11" ht="15.6" thickTop="1" thickBot="1" x14ac:dyDescent="0.35">
      <c r="B59" s="66" t="s">
        <v>30</v>
      </c>
      <c r="C59" s="32"/>
      <c r="D59" s="10"/>
      <c r="E59" s="32">
        <v>5.96</v>
      </c>
      <c r="F59" s="32">
        <v>6.43</v>
      </c>
      <c r="G59" s="5">
        <f t="shared" si="1"/>
        <v>0.46999999999999975</v>
      </c>
      <c r="H59" s="5"/>
      <c r="I59" s="5"/>
      <c r="J59" s="5"/>
      <c r="K59" s="99">
        <f t="shared" si="2"/>
        <v>12.136281249999993</v>
      </c>
    </row>
    <row r="60" spans="2:11" ht="15.6" thickTop="1" thickBot="1" x14ac:dyDescent="0.35">
      <c r="B60" s="66" t="s">
        <v>31</v>
      </c>
      <c r="C60" s="32"/>
      <c r="D60" s="10"/>
      <c r="E60" s="32">
        <v>97.58</v>
      </c>
      <c r="F60" s="32">
        <v>98.43</v>
      </c>
      <c r="G60" s="5">
        <f t="shared" si="1"/>
        <v>0.85000000000000853</v>
      </c>
      <c r="H60" s="5"/>
      <c r="I60" s="5"/>
      <c r="J60" s="5"/>
      <c r="K60" s="99">
        <f t="shared" si="2"/>
        <v>21.948593750000217</v>
      </c>
    </row>
    <row r="61" spans="2:11" ht="15.6" thickTop="1" thickBot="1" x14ac:dyDescent="0.35">
      <c r="B61" s="66" t="s">
        <v>32</v>
      </c>
      <c r="C61" s="32"/>
      <c r="D61" s="10"/>
      <c r="E61" s="32">
        <v>65.599999999999994</v>
      </c>
      <c r="F61" s="32">
        <v>66.19</v>
      </c>
      <c r="G61" s="5">
        <f t="shared" si="1"/>
        <v>0.59000000000000341</v>
      </c>
      <c r="H61" s="5"/>
      <c r="I61" s="5"/>
      <c r="J61" s="5"/>
      <c r="K61" s="99">
        <f t="shared" si="2"/>
        <v>15.234906250000087</v>
      </c>
    </row>
    <row r="62" spans="2:11" ht="15.6" thickTop="1" thickBot="1" x14ac:dyDescent="0.35">
      <c r="B62" s="66" t="s">
        <v>33</v>
      </c>
      <c r="C62" s="32"/>
      <c r="D62" s="10"/>
      <c r="E62" s="32">
        <v>43.3</v>
      </c>
      <c r="F62" s="32">
        <v>43.41</v>
      </c>
      <c r="G62" s="5">
        <f t="shared" si="1"/>
        <v>0.10999999999999943</v>
      </c>
      <c r="H62" s="5"/>
      <c r="I62" s="5"/>
      <c r="J62" s="5"/>
      <c r="K62" s="99">
        <f t="shared" si="2"/>
        <v>2.8404062499999854</v>
      </c>
    </row>
    <row r="63" spans="2:11" ht="15.6" thickTop="1" thickBot="1" x14ac:dyDescent="0.35">
      <c r="B63" s="66" t="s">
        <v>34</v>
      </c>
      <c r="C63" s="32"/>
      <c r="D63" s="10"/>
      <c r="E63" s="32">
        <v>47.16</v>
      </c>
      <c r="F63" s="32">
        <v>47.37</v>
      </c>
      <c r="G63" s="5">
        <f t="shared" si="1"/>
        <v>0.21000000000000085</v>
      </c>
      <c r="H63" s="5"/>
      <c r="I63" s="5"/>
      <c r="J63" s="5"/>
      <c r="K63" s="99">
        <f t="shared" si="2"/>
        <v>5.4225937500000221</v>
      </c>
    </row>
    <row r="64" spans="2:11" ht="15.6" thickTop="1" thickBot="1" x14ac:dyDescent="0.35">
      <c r="B64" s="66" t="s">
        <v>110</v>
      </c>
      <c r="C64" s="32"/>
      <c r="D64" s="10"/>
      <c r="E64" s="32">
        <v>21.86</v>
      </c>
      <c r="F64" s="32">
        <v>23.06</v>
      </c>
      <c r="G64" s="5">
        <f t="shared" si="1"/>
        <v>1.1999999999999993</v>
      </c>
      <c r="H64" s="5"/>
      <c r="I64" s="5"/>
      <c r="J64" s="5"/>
      <c r="K64" s="99">
        <f t="shared" si="2"/>
        <v>30.986249999999981</v>
      </c>
    </row>
    <row r="65" spans="2:13" ht="15.6" thickTop="1" thickBot="1" x14ac:dyDescent="0.35">
      <c r="B65" s="66" t="s">
        <v>35</v>
      </c>
      <c r="C65" s="32"/>
      <c r="D65" s="10"/>
      <c r="E65" s="32">
        <v>92.08</v>
      </c>
      <c r="F65" s="32">
        <v>92.96</v>
      </c>
      <c r="G65" s="5">
        <f t="shared" si="1"/>
        <v>0.87999999999999545</v>
      </c>
      <c r="H65" s="5"/>
      <c r="I65" s="5"/>
      <c r="J65" s="5"/>
      <c r="K65" s="99">
        <f t="shared" si="2"/>
        <v>22.723249999999883</v>
      </c>
    </row>
    <row r="66" spans="2:13" ht="15.6" thickTop="1" thickBot="1" x14ac:dyDescent="0.35">
      <c r="B66" s="66" t="s">
        <v>111</v>
      </c>
      <c r="C66" s="32"/>
      <c r="D66" s="10"/>
      <c r="E66" s="32">
        <v>6.73</v>
      </c>
      <c r="F66" s="32">
        <v>6.82</v>
      </c>
      <c r="G66" s="5">
        <f t="shared" si="1"/>
        <v>8.9999999999999858E-2</v>
      </c>
      <c r="H66" s="5"/>
      <c r="I66" s="5"/>
      <c r="J66" s="5"/>
      <c r="K66" s="99">
        <f t="shared" si="2"/>
        <v>2.3239687499999961</v>
      </c>
    </row>
    <row r="67" spans="2:13" ht="15.6" thickTop="1" thickBot="1" x14ac:dyDescent="0.35">
      <c r="B67" s="66" t="s">
        <v>36</v>
      </c>
      <c r="C67" s="32"/>
      <c r="D67" s="10"/>
      <c r="E67" s="32">
        <v>105.9</v>
      </c>
      <c r="F67" s="32">
        <v>106.21</v>
      </c>
      <c r="G67" s="5">
        <f t="shared" si="1"/>
        <v>0.30999999999998806</v>
      </c>
      <c r="H67" s="5"/>
      <c r="I67" s="5"/>
      <c r="J67" s="5"/>
      <c r="K67" s="99">
        <f t="shared" si="2"/>
        <v>8.0047812499996915</v>
      </c>
    </row>
    <row r="68" spans="2:13" ht="15.6" thickTop="1" thickBot="1" x14ac:dyDescent="0.35">
      <c r="B68" s="66" t="s">
        <v>37</v>
      </c>
      <c r="C68" s="32"/>
      <c r="D68" s="10"/>
      <c r="E68" s="32">
        <v>41.85</v>
      </c>
      <c r="F68" s="32">
        <v>42.26</v>
      </c>
      <c r="G68" s="5">
        <f t="shared" si="1"/>
        <v>0.40999999999999659</v>
      </c>
      <c r="H68" s="5"/>
      <c r="I68" s="5"/>
      <c r="J68" s="5"/>
      <c r="K68" s="99">
        <f t="shared" si="2"/>
        <v>10.586968749999912</v>
      </c>
    </row>
    <row r="69" spans="2:13" ht="15.6" thickTop="1" thickBot="1" x14ac:dyDescent="0.35">
      <c r="B69" s="66" t="s">
        <v>38</v>
      </c>
      <c r="C69" s="32"/>
      <c r="D69" s="10"/>
      <c r="E69" s="32">
        <v>7.72</v>
      </c>
      <c r="F69" s="32">
        <v>9.7200000000000006</v>
      </c>
      <c r="G69" s="5">
        <f t="shared" si="1"/>
        <v>2.0000000000000009</v>
      </c>
      <c r="H69" s="5"/>
      <c r="I69" s="5"/>
      <c r="J69" s="5"/>
      <c r="K69" s="99">
        <f t="shared" si="2"/>
        <v>51.643750000000018</v>
      </c>
    </row>
    <row r="70" spans="2:13" ht="15.6" thickTop="1" thickBot="1" x14ac:dyDescent="0.35">
      <c r="B70" s="66" t="s">
        <v>39</v>
      </c>
      <c r="C70" s="32"/>
      <c r="D70" s="10"/>
      <c r="E70" s="32">
        <v>3.85</v>
      </c>
      <c r="F70" s="32">
        <v>3.85</v>
      </c>
      <c r="G70" s="5">
        <f t="shared" si="1"/>
        <v>0</v>
      </c>
      <c r="H70" s="5"/>
      <c r="I70" s="5"/>
      <c r="J70" s="5"/>
      <c r="K70" s="99">
        <f t="shared" si="2"/>
        <v>0</v>
      </c>
    </row>
    <row r="71" spans="2:13" ht="15.6" thickTop="1" thickBot="1" x14ac:dyDescent="0.35">
      <c r="B71" s="66" t="s">
        <v>40</v>
      </c>
      <c r="C71" s="32"/>
      <c r="D71" s="10"/>
      <c r="E71" s="32">
        <v>4.5</v>
      </c>
      <c r="F71" s="32">
        <v>4.5</v>
      </c>
      <c r="G71" s="5">
        <f t="shared" si="1"/>
        <v>0</v>
      </c>
      <c r="H71" s="5"/>
      <c r="I71" s="5"/>
      <c r="J71" s="5"/>
      <c r="K71" s="99">
        <f t="shared" si="2"/>
        <v>0</v>
      </c>
    </row>
    <row r="72" spans="2:13" ht="15.6" thickTop="1" thickBot="1" x14ac:dyDescent="0.35">
      <c r="B72" s="66" t="s">
        <v>112</v>
      </c>
      <c r="C72" s="32"/>
      <c r="D72" s="10"/>
      <c r="E72" s="32">
        <v>10.14</v>
      </c>
      <c r="F72" s="32">
        <v>10.5</v>
      </c>
      <c r="G72" s="5">
        <f t="shared" si="1"/>
        <v>0.35999999999999943</v>
      </c>
      <c r="H72" s="5"/>
      <c r="I72" s="5"/>
      <c r="J72" s="5"/>
      <c r="K72" s="99">
        <f t="shared" si="2"/>
        <v>9.2958749999999846</v>
      </c>
    </row>
    <row r="73" spans="2:13" ht="15.6" thickTop="1" thickBot="1" x14ac:dyDescent="0.35">
      <c r="B73" s="66" t="s">
        <v>113</v>
      </c>
      <c r="C73" s="32"/>
      <c r="D73" s="10"/>
      <c r="E73" s="32">
        <v>40.630000000000003</v>
      </c>
      <c r="F73" s="32">
        <v>41.09</v>
      </c>
      <c r="G73" s="5">
        <f t="shared" si="1"/>
        <v>0.46000000000000085</v>
      </c>
      <c r="H73" s="5"/>
      <c r="I73" s="5"/>
      <c r="J73" s="5"/>
      <c r="K73" s="99">
        <f t="shared" si="2"/>
        <v>11.878062500000022</v>
      </c>
    </row>
    <row r="74" spans="2:13" ht="15.6" thickTop="1" thickBot="1" x14ac:dyDescent="0.35">
      <c r="B74" s="66" t="s">
        <v>114</v>
      </c>
      <c r="C74" s="32"/>
      <c r="D74" s="10"/>
      <c r="E74" s="32">
        <v>11.6</v>
      </c>
      <c r="F74" s="32">
        <v>11.6</v>
      </c>
      <c r="G74" s="5">
        <f t="shared" si="1"/>
        <v>0</v>
      </c>
      <c r="H74" s="5"/>
      <c r="I74" s="5"/>
      <c r="J74" s="5"/>
      <c r="K74" s="99">
        <f t="shared" si="2"/>
        <v>0</v>
      </c>
    </row>
    <row r="75" spans="2:13" ht="15.6" thickTop="1" thickBot="1" x14ac:dyDescent="0.35">
      <c r="B75" s="66" t="s">
        <v>115</v>
      </c>
      <c r="C75" s="32"/>
      <c r="D75" s="10"/>
      <c r="E75" s="32">
        <v>3.63</v>
      </c>
      <c r="F75" s="32">
        <v>3.63</v>
      </c>
      <c r="G75" s="5">
        <f t="shared" si="1"/>
        <v>0</v>
      </c>
      <c r="H75" s="5"/>
      <c r="I75" s="5"/>
      <c r="J75" s="5"/>
      <c r="K75" s="99">
        <f t="shared" si="2"/>
        <v>0</v>
      </c>
    </row>
    <row r="76" spans="2:13" ht="15.6" thickTop="1" thickBot="1" x14ac:dyDescent="0.35">
      <c r="B76" s="66" t="s">
        <v>116</v>
      </c>
      <c r="C76" s="32"/>
      <c r="D76" s="10"/>
      <c r="E76" s="32">
        <v>6.09</v>
      </c>
      <c r="F76" s="32">
        <v>6.09</v>
      </c>
      <c r="G76" s="5">
        <f t="shared" si="1"/>
        <v>0</v>
      </c>
      <c r="H76" s="5"/>
      <c r="I76" s="5"/>
      <c r="J76" s="5"/>
      <c r="K76" s="99">
        <f t="shared" si="2"/>
        <v>0</v>
      </c>
    </row>
    <row r="77" spans="2:13" ht="15.6" thickTop="1" thickBot="1" x14ac:dyDescent="0.35">
      <c r="B77" s="66" t="s">
        <v>41</v>
      </c>
      <c r="C77" s="32"/>
      <c r="D77" s="10"/>
      <c r="E77" s="32">
        <v>23.65</v>
      </c>
      <c r="F77" s="32">
        <v>23.92</v>
      </c>
      <c r="G77" s="5">
        <f t="shared" si="1"/>
        <v>0.27000000000000313</v>
      </c>
      <c r="H77" s="5"/>
      <c r="I77" s="5"/>
      <c r="J77" s="5"/>
      <c r="K77" s="99">
        <f t="shared" si="2"/>
        <v>6.9719062500000799</v>
      </c>
    </row>
    <row r="78" spans="2:13" ht="15.6" thickTop="1" thickBot="1" x14ac:dyDescent="0.35">
      <c r="B78" s="66" t="s">
        <v>42</v>
      </c>
      <c r="C78" s="32"/>
      <c r="D78" s="10"/>
      <c r="E78" s="32">
        <v>10.4</v>
      </c>
      <c r="F78" s="32">
        <v>10.4</v>
      </c>
      <c r="G78" s="5">
        <f t="shared" si="1"/>
        <v>0</v>
      </c>
      <c r="H78" s="5"/>
      <c r="I78" s="5"/>
      <c r="J78" s="5"/>
      <c r="K78" s="99">
        <f t="shared" si="2"/>
        <v>0</v>
      </c>
    </row>
    <row r="79" spans="2:13" ht="15" thickTop="1" x14ac:dyDescent="0.3">
      <c r="B79" s="66" t="s">
        <v>117</v>
      </c>
      <c r="C79" s="32"/>
      <c r="D79" s="10"/>
      <c r="E79" s="32">
        <v>16.059999999999999</v>
      </c>
      <c r="F79" s="32">
        <v>16.07</v>
      </c>
      <c r="G79" s="5">
        <f t="shared" si="1"/>
        <v>1.0000000000001563E-2</v>
      </c>
      <c r="H79" s="5"/>
      <c r="I79" s="5"/>
      <c r="J79" s="5"/>
      <c r="K79" s="99">
        <f t="shared" si="2"/>
        <v>0.25821875000004035</v>
      </c>
    </row>
    <row r="80" spans="2:13" x14ac:dyDescent="0.3">
      <c r="B80" s="68" t="s">
        <v>43</v>
      </c>
      <c r="C80" s="32"/>
      <c r="D80" s="10"/>
      <c r="E80" s="32">
        <v>623.42999999999995</v>
      </c>
      <c r="F80" s="32">
        <v>633.02</v>
      </c>
      <c r="G80" s="5">
        <f t="shared" si="1"/>
        <v>9.5900000000000318</v>
      </c>
      <c r="H80" s="5"/>
      <c r="I80" s="5"/>
      <c r="J80" s="5"/>
      <c r="K80" s="7">
        <f>+G80*I$6</f>
        <v>43.005221258134625</v>
      </c>
      <c r="M80" s="56">
        <f>SUM(K29:K79)</f>
        <v>922.35737500000084</v>
      </c>
    </row>
    <row r="81" spans="2:11" x14ac:dyDescent="0.3">
      <c r="B81" s="68" t="s">
        <v>44</v>
      </c>
      <c r="C81" s="32"/>
      <c r="D81" s="10"/>
      <c r="E81" s="32">
        <v>551.49</v>
      </c>
      <c r="F81" s="32">
        <v>557.21</v>
      </c>
      <c r="G81" s="5">
        <f t="shared" si="1"/>
        <v>5.7200000000000273</v>
      </c>
      <c r="H81" s="33"/>
      <c r="I81" s="5"/>
      <c r="J81" s="5"/>
      <c r="K81" s="7">
        <f t="shared" ref="K81:K144" si="3">+G81*I$6</f>
        <v>25.65066377440359</v>
      </c>
    </row>
    <row r="82" spans="2:11" x14ac:dyDescent="0.3">
      <c r="B82" s="68" t="s">
        <v>118</v>
      </c>
      <c r="C82" s="32"/>
      <c r="D82" s="10"/>
      <c r="E82" s="32">
        <v>805.11</v>
      </c>
      <c r="F82" s="32">
        <v>814.4</v>
      </c>
      <c r="G82" s="5">
        <f t="shared" si="1"/>
        <v>9.2899999999999636</v>
      </c>
      <c r="H82" s="33"/>
      <c r="I82" s="5"/>
      <c r="J82" s="5"/>
      <c r="K82" s="7">
        <f t="shared" si="3"/>
        <v>41.659906724511757</v>
      </c>
    </row>
    <row r="83" spans="2:11" x14ac:dyDescent="0.3">
      <c r="B83" s="68" t="s">
        <v>119</v>
      </c>
      <c r="C83" s="32"/>
      <c r="D83" s="10"/>
      <c r="E83" s="32">
        <v>335.63</v>
      </c>
      <c r="F83" s="32">
        <v>345.88</v>
      </c>
      <c r="G83" s="5">
        <f t="shared" si="1"/>
        <v>10.25</v>
      </c>
      <c r="H83" s="33"/>
      <c r="I83" s="5"/>
      <c r="J83" s="5"/>
      <c r="K83" s="7">
        <f t="shared" si="3"/>
        <v>45.964913232104117</v>
      </c>
    </row>
    <row r="84" spans="2:11" x14ac:dyDescent="0.3">
      <c r="B84" s="68" t="s">
        <v>45</v>
      </c>
      <c r="C84" s="32"/>
      <c r="D84" s="10"/>
      <c r="E84" s="32">
        <v>382.04</v>
      </c>
      <c r="F84" s="32">
        <v>385.72</v>
      </c>
      <c r="G84" s="5">
        <f t="shared" si="1"/>
        <v>3.6800000000000068</v>
      </c>
      <c r="H84" s="33"/>
      <c r="I84" s="5"/>
      <c r="J84" s="5"/>
      <c r="K84" s="7">
        <f t="shared" si="3"/>
        <v>16.502524945770094</v>
      </c>
    </row>
    <row r="85" spans="2:11" x14ac:dyDescent="0.3">
      <c r="B85" s="68" t="s">
        <v>46</v>
      </c>
      <c r="C85" s="32"/>
      <c r="D85" s="10"/>
      <c r="E85" s="32">
        <v>604.4</v>
      </c>
      <c r="F85" s="32">
        <v>605.24</v>
      </c>
      <c r="G85" s="5">
        <f t="shared" si="1"/>
        <v>0.84000000000003183</v>
      </c>
      <c r="H85" s="33"/>
      <c r="I85" s="5"/>
      <c r="J85" s="5"/>
      <c r="K85" s="7">
        <f t="shared" si="3"/>
        <v>3.7668806941433091</v>
      </c>
    </row>
    <row r="86" spans="2:11" x14ac:dyDescent="0.3">
      <c r="B86" s="68" t="s">
        <v>47</v>
      </c>
      <c r="C86" s="32"/>
      <c r="D86" s="10"/>
      <c r="E86" s="32">
        <v>393.28</v>
      </c>
      <c r="F86" s="32">
        <v>405.91</v>
      </c>
      <c r="G86" s="5">
        <f t="shared" si="1"/>
        <v>12.630000000000052</v>
      </c>
      <c r="H86" s="33"/>
      <c r="I86" s="5"/>
      <c r="J86" s="5"/>
      <c r="K86" s="7">
        <f t="shared" si="3"/>
        <v>56.637741865509987</v>
      </c>
    </row>
    <row r="87" spans="2:11" x14ac:dyDescent="0.3">
      <c r="B87" s="68" t="s">
        <v>48</v>
      </c>
      <c r="C87" s="32"/>
      <c r="D87" s="10"/>
      <c r="E87" s="32">
        <v>628.95000000000005</v>
      </c>
      <c r="F87" s="32">
        <v>642.73</v>
      </c>
      <c r="G87" s="5">
        <f t="shared" si="1"/>
        <v>13.779999999999973</v>
      </c>
      <c r="H87" s="33"/>
      <c r="I87" s="5"/>
      <c r="J87" s="5"/>
      <c r="K87" s="7">
        <f t="shared" si="3"/>
        <v>61.794780911062773</v>
      </c>
    </row>
    <row r="88" spans="2:11" x14ac:dyDescent="0.3">
      <c r="B88" s="68" t="s">
        <v>49</v>
      </c>
      <c r="C88" s="32"/>
      <c r="D88" s="10"/>
      <c r="E88" s="32">
        <v>830.8</v>
      </c>
      <c r="F88" s="32">
        <v>839.55</v>
      </c>
      <c r="G88" s="5">
        <f t="shared" si="1"/>
        <v>8.75</v>
      </c>
      <c r="H88" s="33"/>
      <c r="I88" s="5"/>
      <c r="J88" s="5"/>
      <c r="K88" s="7">
        <f t="shared" si="3"/>
        <v>39.238340563991315</v>
      </c>
    </row>
    <row r="89" spans="2:11" x14ac:dyDescent="0.3">
      <c r="B89" s="68" t="s">
        <v>50</v>
      </c>
      <c r="C89" s="32"/>
      <c r="D89" s="10"/>
      <c r="E89" s="32">
        <v>1024.3800000000001</v>
      </c>
      <c r="F89" s="32">
        <v>1044.1199999999999</v>
      </c>
      <c r="G89" s="5">
        <f t="shared" si="1"/>
        <v>19.739999999999782</v>
      </c>
      <c r="H89" s="33"/>
      <c r="I89" s="5"/>
      <c r="J89" s="5"/>
      <c r="K89" s="7">
        <f t="shared" si="3"/>
        <v>88.521696312363432</v>
      </c>
    </row>
    <row r="90" spans="2:11" x14ac:dyDescent="0.3">
      <c r="B90" s="68" t="s">
        <v>51</v>
      </c>
      <c r="C90" s="32"/>
      <c r="D90" s="10"/>
      <c r="E90" s="32">
        <v>435.81</v>
      </c>
      <c r="F90" s="32">
        <v>440.04</v>
      </c>
      <c r="G90" s="5">
        <f t="shared" si="1"/>
        <v>4.2300000000000182</v>
      </c>
      <c r="H90" s="33"/>
      <c r="I90" s="5"/>
      <c r="J90" s="5"/>
      <c r="K90" s="7">
        <f t="shared" si="3"/>
        <v>18.96893492407817</v>
      </c>
    </row>
    <row r="91" spans="2:11" x14ac:dyDescent="0.3">
      <c r="B91" s="68" t="s">
        <v>52</v>
      </c>
      <c r="C91" s="32"/>
      <c r="D91" s="10"/>
      <c r="E91" s="32">
        <v>342.13</v>
      </c>
      <c r="F91" s="32">
        <v>344.39</v>
      </c>
      <c r="G91" s="5">
        <f t="shared" si="1"/>
        <v>2.2599999999999909</v>
      </c>
      <c r="H91" s="33"/>
      <c r="I91" s="5"/>
      <c r="J91" s="5"/>
      <c r="K91" s="7">
        <f t="shared" si="3"/>
        <v>10.134702819956573</v>
      </c>
    </row>
    <row r="92" spans="2:11" x14ac:dyDescent="0.3">
      <c r="B92" s="68" t="s">
        <v>120</v>
      </c>
      <c r="C92" s="32"/>
      <c r="D92" s="10"/>
      <c r="E92" s="32">
        <v>1353.26</v>
      </c>
      <c r="F92" s="32">
        <v>1367.12</v>
      </c>
      <c r="G92" s="5">
        <f t="shared" si="1"/>
        <v>13.8599999999999</v>
      </c>
      <c r="H92" s="33"/>
      <c r="I92" s="5"/>
      <c r="J92" s="5"/>
      <c r="K92" s="7">
        <f t="shared" si="3"/>
        <v>62.153531453361794</v>
      </c>
    </row>
    <row r="93" spans="2:11" x14ac:dyDescent="0.3">
      <c r="B93" s="68" t="s">
        <v>53</v>
      </c>
      <c r="C93" s="32"/>
      <c r="D93" s="10"/>
      <c r="E93" s="32">
        <v>514</v>
      </c>
      <c r="F93" s="32">
        <v>516.02</v>
      </c>
      <c r="G93" s="5">
        <f t="shared" si="1"/>
        <v>2.0199999999999818</v>
      </c>
      <c r="H93" s="33"/>
      <c r="I93" s="5"/>
      <c r="J93" s="5"/>
      <c r="K93" s="7">
        <f t="shared" si="3"/>
        <v>9.0584511930584846</v>
      </c>
    </row>
    <row r="94" spans="2:11" x14ac:dyDescent="0.3">
      <c r="B94" s="68" t="s">
        <v>121</v>
      </c>
      <c r="C94" s="32"/>
      <c r="D94" s="10"/>
      <c r="E94" s="32">
        <v>317.04000000000002</v>
      </c>
      <c r="F94" s="32">
        <v>320.08999999999997</v>
      </c>
      <c r="G94" s="5">
        <f t="shared" ref="G94:G149" si="4">+F94-E94</f>
        <v>3.0499999999999545</v>
      </c>
      <c r="H94" s="33"/>
      <c r="I94" s="5"/>
      <c r="J94" s="5"/>
      <c r="K94" s="7">
        <f t="shared" si="3"/>
        <v>13.677364425162484</v>
      </c>
    </row>
    <row r="95" spans="2:11" x14ac:dyDescent="0.3">
      <c r="B95" s="68" t="s">
        <v>54</v>
      </c>
      <c r="C95" s="32"/>
      <c r="D95" s="10"/>
      <c r="E95" s="32">
        <v>339.3</v>
      </c>
      <c r="F95" s="32">
        <v>344.64</v>
      </c>
      <c r="G95" s="5">
        <f t="shared" si="4"/>
        <v>5.339999999999975</v>
      </c>
      <c r="H95" s="33"/>
      <c r="I95" s="5"/>
      <c r="J95" s="5"/>
      <c r="K95" s="7">
        <f t="shared" si="3"/>
        <v>23.946598698481445</v>
      </c>
    </row>
    <row r="96" spans="2:11" x14ac:dyDescent="0.3">
      <c r="B96" s="68" t="s">
        <v>55</v>
      </c>
      <c r="C96" s="32"/>
      <c r="D96" s="10"/>
      <c r="E96" s="32">
        <v>498.69</v>
      </c>
      <c r="F96" s="32">
        <v>503.97</v>
      </c>
      <c r="G96" s="5">
        <f t="shared" si="4"/>
        <v>5.2800000000000296</v>
      </c>
      <c r="H96" s="33"/>
      <c r="I96" s="5"/>
      <c r="J96" s="5"/>
      <c r="K96" s="7">
        <f t="shared" si="3"/>
        <v>23.67753579175718</v>
      </c>
    </row>
    <row r="97" spans="2:11" x14ac:dyDescent="0.3">
      <c r="B97" s="68" t="s">
        <v>122</v>
      </c>
      <c r="C97" s="32"/>
      <c r="D97" s="10"/>
      <c r="E97" s="32">
        <v>1221.23</v>
      </c>
      <c r="F97" s="32">
        <v>1236.69</v>
      </c>
      <c r="G97" s="5">
        <f t="shared" si="4"/>
        <v>15.460000000000036</v>
      </c>
      <c r="H97" s="33"/>
      <c r="I97" s="5"/>
      <c r="J97" s="5"/>
      <c r="K97" s="7">
        <f t="shared" si="3"/>
        <v>69.328542299349394</v>
      </c>
    </row>
    <row r="98" spans="2:11" x14ac:dyDescent="0.3">
      <c r="B98" s="68" t="s">
        <v>56</v>
      </c>
      <c r="C98" s="32"/>
      <c r="D98" s="10"/>
      <c r="E98" s="32">
        <v>485.6</v>
      </c>
      <c r="F98" s="32">
        <v>490.12</v>
      </c>
      <c r="G98" s="5">
        <f t="shared" si="4"/>
        <v>4.5199999999999818</v>
      </c>
      <c r="H98" s="33"/>
      <c r="I98" s="5"/>
      <c r="J98" s="5"/>
      <c r="K98" s="7">
        <f t="shared" si="3"/>
        <v>20.269405639913145</v>
      </c>
    </row>
    <row r="99" spans="2:11" x14ac:dyDescent="0.3">
      <c r="B99" s="66" t="s">
        <v>57</v>
      </c>
      <c r="C99" s="32"/>
      <c r="D99" s="10"/>
      <c r="E99" s="32">
        <v>664.32</v>
      </c>
      <c r="F99" s="32">
        <v>667.27</v>
      </c>
      <c r="G99" s="5">
        <f t="shared" si="4"/>
        <v>2.9499999999999318</v>
      </c>
      <c r="H99" s="33"/>
      <c r="I99" s="5"/>
      <c r="J99" s="5"/>
      <c r="K99" s="7">
        <f t="shared" si="3"/>
        <v>13.228926247288195</v>
      </c>
    </row>
    <row r="100" spans="2:11" x14ac:dyDescent="0.3">
      <c r="B100" s="66" t="s">
        <v>58</v>
      </c>
      <c r="C100" s="32"/>
      <c r="D100" s="10"/>
      <c r="E100" s="32">
        <v>9.4</v>
      </c>
      <c r="F100" s="32">
        <v>9.4</v>
      </c>
      <c r="G100" s="5">
        <f t="shared" si="4"/>
        <v>0</v>
      </c>
      <c r="H100" s="33"/>
      <c r="I100" s="5"/>
      <c r="J100" s="5"/>
      <c r="K100" s="7">
        <f t="shared" si="3"/>
        <v>0</v>
      </c>
    </row>
    <row r="101" spans="2:11" x14ac:dyDescent="0.3">
      <c r="B101" s="68" t="s">
        <v>59</v>
      </c>
      <c r="C101" s="32"/>
      <c r="D101" s="10"/>
      <c r="E101" s="32">
        <v>1891.53</v>
      </c>
      <c r="F101" s="32">
        <v>1914.49</v>
      </c>
      <c r="G101" s="5">
        <f t="shared" si="4"/>
        <v>22.960000000000036</v>
      </c>
      <c r="H101" s="33"/>
      <c r="I101" s="5"/>
      <c r="J101" s="5"/>
      <c r="K101" s="7">
        <f t="shared" si="3"/>
        <v>102.96140563991338</v>
      </c>
    </row>
    <row r="102" spans="2:11" x14ac:dyDescent="0.3">
      <c r="B102" s="68" t="s">
        <v>60</v>
      </c>
      <c r="C102" s="32"/>
      <c r="D102" s="10"/>
      <c r="E102" s="32">
        <v>413</v>
      </c>
      <c r="F102" s="32">
        <v>414.97</v>
      </c>
      <c r="G102" s="5">
        <f t="shared" si="4"/>
        <v>1.9700000000000273</v>
      </c>
      <c r="H102" s="33"/>
      <c r="I102" s="5"/>
      <c r="J102" s="5"/>
      <c r="K102" s="7">
        <f t="shared" si="3"/>
        <v>8.834232104121595</v>
      </c>
    </row>
    <row r="103" spans="2:11" x14ac:dyDescent="0.3">
      <c r="B103" s="68" t="s">
        <v>61</v>
      </c>
      <c r="C103" s="32"/>
      <c r="D103" s="10"/>
      <c r="E103" s="32">
        <v>491.64</v>
      </c>
      <c r="F103" s="32">
        <v>495.15</v>
      </c>
      <c r="G103" s="5">
        <f t="shared" si="4"/>
        <v>3.5099999999999909</v>
      </c>
      <c r="H103" s="33"/>
      <c r="I103" s="5"/>
      <c r="J103" s="5"/>
      <c r="K103" s="7">
        <f t="shared" si="3"/>
        <v>15.740180043383905</v>
      </c>
    </row>
    <row r="104" spans="2:11" x14ac:dyDescent="0.3">
      <c r="B104" s="68" t="s">
        <v>62</v>
      </c>
      <c r="C104" s="32"/>
      <c r="D104" s="10"/>
      <c r="E104" s="32">
        <v>1469.6</v>
      </c>
      <c r="F104" s="32">
        <v>1483.35</v>
      </c>
      <c r="G104" s="5">
        <f t="shared" si="4"/>
        <v>13.75</v>
      </c>
      <c r="H104" s="33"/>
      <c r="I104" s="5"/>
      <c r="J104" s="5"/>
      <c r="K104" s="7">
        <f t="shared" si="3"/>
        <v>61.660249457700637</v>
      </c>
    </row>
    <row r="105" spans="2:11" x14ac:dyDescent="0.3">
      <c r="B105" s="68" t="s">
        <v>63</v>
      </c>
      <c r="C105" s="32"/>
      <c r="D105" s="10"/>
      <c r="E105" s="32">
        <v>636.86</v>
      </c>
      <c r="F105" s="32">
        <v>641.44000000000005</v>
      </c>
      <c r="G105" s="5">
        <f t="shared" si="4"/>
        <v>4.5800000000000409</v>
      </c>
      <c r="H105" s="33"/>
      <c r="I105" s="5"/>
      <c r="J105" s="5"/>
      <c r="K105" s="7">
        <f t="shared" si="3"/>
        <v>20.538468546637922</v>
      </c>
    </row>
    <row r="106" spans="2:11" x14ac:dyDescent="0.3">
      <c r="B106" s="68" t="s">
        <v>123</v>
      </c>
      <c r="C106" s="32"/>
      <c r="D106" s="10"/>
      <c r="E106" s="32">
        <v>605.57000000000005</v>
      </c>
      <c r="F106" s="32">
        <v>610.47</v>
      </c>
      <c r="G106" s="5">
        <f t="shared" si="4"/>
        <v>4.8999999999999773</v>
      </c>
      <c r="H106" s="33"/>
      <c r="I106" s="5"/>
      <c r="J106" s="5"/>
      <c r="K106" s="7">
        <f t="shared" si="3"/>
        <v>21.973470715835035</v>
      </c>
    </row>
    <row r="107" spans="2:11" x14ac:dyDescent="0.3">
      <c r="B107" s="68" t="s">
        <v>64</v>
      </c>
      <c r="C107" s="32"/>
      <c r="D107" s="10"/>
      <c r="E107" s="32">
        <v>425.21</v>
      </c>
      <c r="F107" s="32">
        <v>431</v>
      </c>
      <c r="G107" s="5">
        <f t="shared" si="4"/>
        <v>5.7900000000000205</v>
      </c>
      <c r="H107" s="33"/>
      <c r="I107" s="5"/>
      <c r="J107" s="5"/>
      <c r="K107" s="7">
        <f t="shared" si="3"/>
        <v>25.964570498915489</v>
      </c>
    </row>
    <row r="108" spans="2:11" x14ac:dyDescent="0.3">
      <c r="B108" s="68" t="s">
        <v>65</v>
      </c>
      <c r="C108" s="32"/>
      <c r="D108" s="10"/>
      <c r="E108" s="32">
        <v>963.07</v>
      </c>
      <c r="F108" s="32">
        <v>984.89</v>
      </c>
      <c r="G108" s="5">
        <f t="shared" si="4"/>
        <v>21.819999999999936</v>
      </c>
      <c r="H108" s="33"/>
      <c r="I108" s="5"/>
      <c r="J108" s="5"/>
      <c r="K108" s="7">
        <f t="shared" si="3"/>
        <v>97.849210412147201</v>
      </c>
    </row>
    <row r="109" spans="2:11" x14ac:dyDescent="0.3">
      <c r="B109" s="68" t="s">
        <v>66</v>
      </c>
      <c r="C109" s="32"/>
      <c r="D109" s="10"/>
      <c r="E109" s="32">
        <v>492.83</v>
      </c>
      <c r="F109" s="32">
        <v>501.81</v>
      </c>
      <c r="G109" s="5">
        <f t="shared" si="4"/>
        <v>8.9800000000000182</v>
      </c>
      <c r="H109" s="33"/>
      <c r="I109" s="5"/>
      <c r="J109" s="5"/>
      <c r="K109" s="7">
        <f t="shared" si="3"/>
        <v>40.269748373102026</v>
      </c>
    </row>
    <row r="110" spans="2:11" x14ac:dyDescent="0.3">
      <c r="B110" s="68" t="s">
        <v>124</v>
      </c>
      <c r="C110" s="32"/>
      <c r="D110" s="10"/>
      <c r="E110" s="32">
        <v>172.48</v>
      </c>
      <c r="F110" s="32">
        <v>174.45</v>
      </c>
      <c r="G110" s="5">
        <f t="shared" si="4"/>
        <v>1.9699999999999989</v>
      </c>
      <c r="H110" s="33"/>
      <c r="I110" s="5"/>
      <c r="J110" s="5"/>
      <c r="K110" s="7">
        <f t="shared" si="3"/>
        <v>8.8342321041214689</v>
      </c>
    </row>
    <row r="111" spans="2:11" x14ac:dyDescent="0.3">
      <c r="B111" s="68" t="s">
        <v>67</v>
      </c>
      <c r="C111" s="32"/>
      <c r="D111" s="10"/>
      <c r="E111" s="32">
        <v>395.76</v>
      </c>
      <c r="F111" s="32">
        <v>399.6</v>
      </c>
      <c r="G111" s="5">
        <f t="shared" si="4"/>
        <v>3.8400000000000318</v>
      </c>
      <c r="H111" s="33"/>
      <c r="I111" s="5"/>
      <c r="J111" s="5"/>
      <c r="K111" s="7">
        <f t="shared" si="3"/>
        <v>17.220026030368903</v>
      </c>
    </row>
    <row r="112" spans="2:11" x14ac:dyDescent="0.3">
      <c r="B112" s="51" t="s">
        <v>68</v>
      </c>
      <c r="C112" s="32"/>
      <c r="D112" s="51"/>
      <c r="E112" s="9">
        <v>692.98</v>
      </c>
      <c r="F112" s="9">
        <v>693.18</v>
      </c>
      <c r="G112" s="5">
        <f t="shared" si="4"/>
        <v>0.19999999999993179</v>
      </c>
      <c r="H112" s="33"/>
      <c r="I112" s="5"/>
      <c r="J112" s="5"/>
      <c r="K112" s="7">
        <f t="shared" si="3"/>
        <v>0.89687635574806701</v>
      </c>
    </row>
    <row r="113" spans="2:11" x14ac:dyDescent="0.3">
      <c r="B113" s="68" t="s">
        <v>125</v>
      </c>
      <c r="C113" s="32"/>
      <c r="D113" s="10"/>
      <c r="E113" s="32">
        <v>773.36</v>
      </c>
      <c r="F113" s="32">
        <v>782.84</v>
      </c>
      <c r="G113" s="5">
        <f t="shared" si="4"/>
        <v>9.4800000000000182</v>
      </c>
      <c r="H113" s="33"/>
      <c r="I113" s="5"/>
      <c r="J113" s="5"/>
      <c r="K113" s="7">
        <f t="shared" si="3"/>
        <v>42.511939262472957</v>
      </c>
    </row>
    <row r="114" spans="2:11" x14ac:dyDescent="0.3">
      <c r="B114" s="68" t="s">
        <v>126</v>
      </c>
      <c r="C114" s="9"/>
      <c r="D114" s="10"/>
      <c r="E114" s="32">
        <v>581.1</v>
      </c>
      <c r="F114" s="32">
        <v>581.12</v>
      </c>
      <c r="G114" s="5">
        <f t="shared" si="4"/>
        <v>1.999999999998181E-2</v>
      </c>
      <c r="H114" s="33"/>
      <c r="I114" s="5"/>
      <c r="J114" s="5"/>
      <c r="K114" s="7">
        <f t="shared" si="3"/>
        <v>8.9687635574755731E-2</v>
      </c>
    </row>
    <row r="115" spans="2:11" x14ac:dyDescent="0.3">
      <c r="B115" s="68" t="s">
        <v>69</v>
      </c>
      <c r="C115" s="32"/>
      <c r="D115" s="10"/>
      <c r="E115" s="32">
        <v>294.2</v>
      </c>
      <c r="F115" s="32">
        <v>301.27999999999997</v>
      </c>
      <c r="G115" s="5">
        <f t="shared" si="4"/>
        <v>7.0799999999999841</v>
      </c>
      <c r="H115" s="33"/>
      <c r="I115" s="5"/>
      <c r="J115" s="5"/>
      <c r="K115" s="7">
        <f t="shared" si="3"/>
        <v>31.749422993492331</v>
      </c>
    </row>
    <row r="116" spans="2:11" x14ac:dyDescent="0.3">
      <c r="B116" s="68" t="s">
        <v>127</v>
      </c>
      <c r="C116" s="32"/>
      <c r="D116" s="10"/>
      <c r="E116" s="32">
        <v>680.67</v>
      </c>
      <c r="F116" s="32">
        <v>686.75</v>
      </c>
      <c r="G116" s="5">
        <f t="shared" si="4"/>
        <v>6.0800000000000409</v>
      </c>
      <c r="H116" s="33"/>
      <c r="I116" s="5"/>
      <c r="J116" s="5"/>
      <c r="K116" s="7">
        <f t="shared" si="3"/>
        <v>27.26504121475072</v>
      </c>
    </row>
    <row r="117" spans="2:11" x14ac:dyDescent="0.3">
      <c r="B117" s="68" t="s">
        <v>128</v>
      </c>
      <c r="C117" s="32"/>
      <c r="D117" s="10"/>
      <c r="E117" s="32">
        <v>733.54</v>
      </c>
      <c r="F117" s="32">
        <v>741.3</v>
      </c>
      <c r="G117" s="5">
        <f t="shared" si="4"/>
        <v>7.7599999999999909</v>
      </c>
      <c r="H117" s="33"/>
      <c r="I117" s="5"/>
      <c r="J117" s="5"/>
      <c r="K117" s="7">
        <f t="shared" si="3"/>
        <v>34.798802603036826</v>
      </c>
    </row>
    <row r="118" spans="2:11" x14ac:dyDescent="0.3">
      <c r="B118" s="68" t="s">
        <v>129</v>
      </c>
      <c r="C118" s="32"/>
      <c r="D118" s="10"/>
      <c r="E118" s="32">
        <v>446.7</v>
      </c>
      <c r="F118" s="32">
        <v>450.46</v>
      </c>
      <c r="G118" s="5">
        <f t="shared" si="4"/>
        <v>3.7599999999999909</v>
      </c>
      <c r="H118" s="33"/>
      <c r="I118" s="5"/>
      <c r="J118" s="5"/>
      <c r="K118" s="7">
        <f t="shared" si="3"/>
        <v>16.861275488069371</v>
      </c>
    </row>
    <row r="119" spans="2:11" x14ac:dyDescent="0.3">
      <c r="B119" s="68" t="s">
        <v>70</v>
      </c>
      <c r="C119" s="32"/>
      <c r="D119" s="10"/>
      <c r="E119" s="32">
        <v>192.93</v>
      </c>
      <c r="F119" s="32">
        <v>192.93</v>
      </c>
      <c r="G119" s="5">
        <f t="shared" si="4"/>
        <v>0</v>
      </c>
      <c r="H119" s="33"/>
      <c r="I119" s="5"/>
      <c r="J119" s="5"/>
      <c r="K119" s="7">
        <f t="shared" si="3"/>
        <v>0</v>
      </c>
    </row>
    <row r="120" spans="2:11" x14ac:dyDescent="0.3">
      <c r="B120" s="68" t="s">
        <v>71</v>
      </c>
      <c r="C120" s="32"/>
      <c r="D120" s="10"/>
      <c r="E120" s="32">
        <v>434.81</v>
      </c>
      <c r="F120" s="32">
        <v>435.27</v>
      </c>
      <c r="G120" s="5">
        <f t="shared" si="4"/>
        <v>0.45999999999997954</v>
      </c>
      <c r="H120" s="33"/>
      <c r="I120" s="5"/>
      <c r="J120" s="5"/>
      <c r="K120" s="7">
        <f t="shared" si="3"/>
        <v>2.0628156182211659</v>
      </c>
    </row>
    <row r="121" spans="2:11" x14ac:dyDescent="0.3">
      <c r="B121" s="68" t="s">
        <v>130</v>
      </c>
      <c r="C121" s="32"/>
      <c r="D121" s="10"/>
      <c r="E121" s="32">
        <v>310.89999999999998</v>
      </c>
      <c r="F121" s="32">
        <v>314.29000000000002</v>
      </c>
      <c r="G121" s="5">
        <f t="shared" si="4"/>
        <v>3.3900000000000432</v>
      </c>
      <c r="H121" s="33"/>
      <c r="I121" s="5"/>
      <c r="J121" s="5"/>
      <c r="K121" s="7">
        <f t="shared" si="3"/>
        <v>15.202054229935115</v>
      </c>
    </row>
    <row r="122" spans="2:11" x14ac:dyDescent="0.3">
      <c r="B122" s="68" t="s">
        <v>131</v>
      </c>
      <c r="C122" s="32"/>
      <c r="D122" s="10"/>
      <c r="E122" s="32">
        <v>232.56</v>
      </c>
      <c r="F122" s="32">
        <v>235.58</v>
      </c>
      <c r="G122" s="5">
        <f t="shared" si="4"/>
        <v>3.0200000000000102</v>
      </c>
      <c r="H122" s="33"/>
      <c r="I122" s="5"/>
      <c r="J122" s="5"/>
      <c r="K122" s="7">
        <f t="shared" si="3"/>
        <v>13.542832971800477</v>
      </c>
    </row>
    <row r="123" spans="2:11" x14ac:dyDescent="0.3">
      <c r="B123" s="68" t="s">
        <v>72</v>
      </c>
      <c r="C123" s="32"/>
      <c r="D123" s="10"/>
      <c r="E123" s="32">
        <v>312.57</v>
      </c>
      <c r="F123" s="32">
        <v>318.77</v>
      </c>
      <c r="G123" s="5">
        <f t="shared" si="4"/>
        <v>6.1999999999999886</v>
      </c>
      <c r="H123" s="33"/>
      <c r="I123" s="5"/>
      <c r="J123" s="5"/>
      <c r="K123" s="7">
        <f t="shared" si="3"/>
        <v>27.80316702819951</v>
      </c>
    </row>
    <row r="124" spans="2:11" x14ac:dyDescent="0.3">
      <c r="B124" s="68" t="s">
        <v>73</v>
      </c>
      <c r="C124" s="32"/>
      <c r="D124" s="10"/>
      <c r="E124" s="32">
        <v>987.7</v>
      </c>
      <c r="F124" s="32">
        <v>997.39</v>
      </c>
      <c r="G124" s="5">
        <f t="shared" si="4"/>
        <v>9.6899999999999409</v>
      </c>
      <c r="H124" s="33"/>
      <c r="I124" s="5"/>
      <c r="J124" s="5"/>
      <c r="K124" s="7">
        <f t="shared" si="3"/>
        <v>43.453659436008401</v>
      </c>
    </row>
    <row r="125" spans="2:11" x14ac:dyDescent="0.3">
      <c r="B125" s="68" t="s">
        <v>74</v>
      </c>
      <c r="C125" s="32"/>
      <c r="D125" s="10"/>
      <c r="E125" s="32">
        <v>587.54</v>
      </c>
      <c r="F125" s="32">
        <v>595.49</v>
      </c>
      <c r="G125" s="5">
        <f t="shared" si="4"/>
        <v>7.9500000000000455</v>
      </c>
      <c r="H125" s="33"/>
      <c r="I125" s="5"/>
      <c r="J125" s="5"/>
      <c r="K125" s="7">
        <f t="shared" si="3"/>
        <v>35.650835140998026</v>
      </c>
    </row>
    <row r="126" spans="2:11" x14ac:dyDescent="0.3">
      <c r="B126" s="68" t="s">
        <v>132</v>
      </c>
      <c r="C126" s="32"/>
      <c r="D126" s="10"/>
      <c r="E126" s="32">
        <v>213.46</v>
      </c>
      <c r="F126" s="32">
        <v>214.15</v>
      </c>
      <c r="G126" s="5">
        <f t="shared" si="4"/>
        <v>0.68999999999999773</v>
      </c>
      <c r="H126" s="33"/>
      <c r="I126" s="5"/>
      <c r="J126" s="5"/>
      <c r="K126" s="7">
        <f t="shared" si="3"/>
        <v>3.0942234273318765</v>
      </c>
    </row>
    <row r="127" spans="2:11" x14ac:dyDescent="0.3">
      <c r="B127" s="68" t="s">
        <v>133</v>
      </c>
      <c r="C127" s="32"/>
      <c r="D127" s="10"/>
      <c r="E127" s="32">
        <v>283.43</v>
      </c>
      <c r="F127" s="32">
        <v>284.33</v>
      </c>
      <c r="G127" s="5">
        <f t="shared" si="4"/>
        <v>0.89999999999997726</v>
      </c>
      <c r="H127" s="33"/>
      <c r="I127" s="5"/>
      <c r="J127" s="5"/>
      <c r="K127" s="7">
        <f t="shared" si="3"/>
        <v>4.0359436008675766</v>
      </c>
    </row>
    <row r="128" spans="2:11" x14ac:dyDescent="0.3">
      <c r="B128" s="68" t="s">
        <v>75</v>
      </c>
      <c r="C128" s="32"/>
      <c r="D128" s="10"/>
      <c r="E128" s="32">
        <v>432.28</v>
      </c>
      <c r="F128" s="32">
        <v>439.97</v>
      </c>
      <c r="G128" s="5">
        <f t="shared" si="4"/>
        <v>7.6900000000000546</v>
      </c>
      <c r="H128" s="33"/>
      <c r="I128" s="5"/>
      <c r="J128" s="5"/>
      <c r="K128" s="7">
        <f t="shared" si="3"/>
        <v>34.484895878525187</v>
      </c>
    </row>
    <row r="129" spans="2:11" x14ac:dyDescent="0.3">
      <c r="B129" s="68" t="s">
        <v>134</v>
      </c>
      <c r="C129" s="32"/>
      <c r="D129" s="10"/>
      <c r="E129" s="32">
        <v>587.48</v>
      </c>
      <c r="F129" s="32">
        <v>602.86</v>
      </c>
      <c r="G129" s="5">
        <f t="shared" si="4"/>
        <v>15.379999999999995</v>
      </c>
      <c r="H129" s="33"/>
      <c r="I129" s="5"/>
      <c r="J129" s="5"/>
      <c r="K129" s="7">
        <f t="shared" si="3"/>
        <v>68.969791757049862</v>
      </c>
    </row>
    <row r="130" spans="2:11" x14ac:dyDescent="0.3">
      <c r="B130" s="68" t="s">
        <v>135</v>
      </c>
      <c r="C130" s="32"/>
      <c r="D130" s="10"/>
      <c r="E130" s="32">
        <v>376.67</v>
      </c>
      <c r="F130" s="32">
        <v>380.1</v>
      </c>
      <c r="G130" s="5">
        <f t="shared" si="4"/>
        <v>3.4300000000000068</v>
      </c>
      <c r="H130" s="33"/>
      <c r="I130" s="5"/>
      <c r="J130" s="5"/>
      <c r="K130" s="7">
        <f t="shared" si="3"/>
        <v>15.381429501084627</v>
      </c>
    </row>
    <row r="131" spans="2:11" x14ac:dyDescent="0.3">
      <c r="B131" s="68" t="s">
        <v>76</v>
      </c>
      <c r="C131" s="32"/>
      <c r="D131" s="10"/>
      <c r="E131" s="32">
        <v>155.72</v>
      </c>
      <c r="F131" s="32">
        <v>158.72</v>
      </c>
      <c r="G131" s="5">
        <f t="shared" si="4"/>
        <v>3</v>
      </c>
      <c r="H131" s="33"/>
      <c r="I131" s="5"/>
      <c r="J131" s="5"/>
      <c r="K131" s="7">
        <f t="shared" si="3"/>
        <v>13.453145336225594</v>
      </c>
    </row>
    <row r="132" spans="2:11" x14ac:dyDescent="0.3">
      <c r="B132" s="68" t="s">
        <v>136</v>
      </c>
      <c r="C132" s="32"/>
      <c r="D132" s="10"/>
      <c r="E132" s="32">
        <v>873.9</v>
      </c>
      <c r="F132" s="32">
        <v>883.96</v>
      </c>
      <c r="G132" s="5">
        <f t="shared" si="4"/>
        <v>10.060000000000059</v>
      </c>
      <c r="H132" s="33"/>
      <c r="I132" s="5"/>
      <c r="J132" s="5"/>
      <c r="K132" s="7">
        <f t="shared" si="3"/>
        <v>45.112880694143428</v>
      </c>
    </row>
    <row r="133" spans="2:11" x14ac:dyDescent="0.3">
      <c r="B133" s="68" t="s">
        <v>137</v>
      </c>
      <c r="C133" s="32"/>
      <c r="D133" s="10"/>
      <c r="E133" s="32">
        <v>247.76</v>
      </c>
      <c r="F133" s="32">
        <v>248.17</v>
      </c>
      <c r="G133" s="5">
        <f t="shared" si="4"/>
        <v>0.40999999999999659</v>
      </c>
      <c r="H133" s="33"/>
      <c r="I133" s="5"/>
      <c r="J133" s="5"/>
      <c r="K133" s="7">
        <f t="shared" si="3"/>
        <v>1.8385965292841493</v>
      </c>
    </row>
    <row r="134" spans="2:11" x14ac:dyDescent="0.3">
      <c r="B134" s="68" t="s">
        <v>77</v>
      </c>
      <c r="C134" s="32"/>
      <c r="D134" s="10"/>
      <c r="E134" s="32">
        <v>442</v>
      </c>
      <c r="F134" s="32">
        <v>442</v>
      </c>
      <c r="G134" s="5">
        <f t="shared" si="4"/>
        <v>0</v>
      </c>
      <c r="H134" s="33"/>
      <c r="I134" s="5"/>
      <c r="J134" s="5"/>
      <c r="K134" s="7">
        <f t="shared" si="3"/>
        <v>0</v>
      </c>
    </row>
    <row r="135" spans="2:11" x14ac:dyDescent="0.3">
      <c r="B135" s="68" t="s">
        <v>138</v>
      </c>
      <c r="C135" s="32"/>
      <c r="D135" s="10"/>
      <c r="E135" s="32">
        <v>687.62</v>
      </c>
      <c r="F135" s="32">
        <v>697.27</v>
      </c>
      <c r="G135" s="5">
        <f t="shared" si="4"/>
        <v>9.6499999999999773</v>
      </c>
      <c r="H135" s="33"/>
      <c r="I135" s="5"/>
      <c r="J135" s="5"/>
      <c r="K135" s="7">
        <f t="shared" si="3"/>
        <v>43.274284164858891</v>
      </c>
    </row>
    <row r="136" spans="2:11" x14ac:dyDescent="0.3">
      <c r="B136" s="68" t="s">
        <v>78</v>
      </c>
      <c r="C136" s="32"/>
      <c r="D136" s="10"/>
      <c r="E136" s="32">
        <v>928.24</v>
      </c>
      <c r="F136" s="32">
        <v>937.71</v>
      </c>
      <c r="G136" s="5">
        <f t="shared" si="4"/>
        <v>9.4700000000000273</v>
      </c>
      <c r="H136" s="33"/>
      <c r="I136" s="5"/>
      <c r="J136" s="5"/>
      <c r="K136" s="7">
        <f t="shared" si="3"/>
        <v>42.467095444685583</v>
      </c>
    </row>
    <row r="137" spans="2:11" x14ac:dyDescent="0.3">
      <c r="B137" s="68" t="s">
        <v>79</v>
      </c>
      <c r="C137" s="32"/>
      <c r="D137" s="10"/>
      <c r="E137" s="32">
        <v>366.03</v>
      </c>
      <c r="F137" s="32">
        <v>368.39</v>
      </c>
      <c r="G137" s="5">
        <f t="shared" si="4"/>
        <v>2.3600000000000136</v>
      </c>
      <c r="H137" s="33"/>
      <c r="I137" s="5"/>
      <c r="J137" s="5"/>
      <c r="K137" s="7">
        <f t="shared" si="3"/>
        <v>10.583140997830862</v>
      </c>
    </row>
    <row r="138" spans="2:11" x14ac:dyDescent="0.3">
      <c r="B138" s="68" t="s">
        <v>80</v>
      </c>
      <c r="C138" s="32"/>
      <c r="D138" s="10"/>
      <c r="E138" s="32">
        <v>416.25</v>
      </c>
      <c r="F138" s="32">
        <v>423.43</v>
      </c>
      <c r="G138" s="5">
        <f t="shared" si="4"/>
        <v>7.1800000000000068</v>
      </c>
      <c r="H138" s="33"/>
      <c r="I138" s="5"/>
      <c r="J138" s="5"/>
      <c r="K138" s="7">
        <f t="shared" si="3"/>
        <v>32.197861171366618</v>
      </c>
    </row>
    <row r="139" spans="2:11" x14ac:dyDescent="0.3">
      <c r="B139" s="68" t="s">
        <v>81</v>
      </c>
      <c r="C139" s="32"/>
      <c r="D139" s="10"/>
      <c r="E139" s="32">
        <v>231.71</v>
      </c>
      <c r="F139" s="32">
        <v>231.71</v>
      </c>
      <c r="G139" s="5">
        <f t="shared" si="4"/>
        <v>0</v>
      </c>
      <c r="H139" s="33"/>
      <c r="I139" s="5"/>
      <c r="J139" s="5"/>
      <c r="K139" s="7">
        <f t="shared" si="3"/>
        <v>0</v>
      </c>
    </row>
    <row r="140" spans="2:11" x14ac:dyDescent="0.3">
      <c r="B140" s="68" t="s">
        <v>139</v>
      </c>
      <c r="C140" s="32"/>
      <c r="D140" s="10"/>
      <c r="E140" s="32">
        <v>546</v>
      </c>
      <c r="F140" s="32">
        <v>546</v>
      </c>
      <c r="G140" s="5">
        <f t="shared" si="4"/>
        <v>0</v>
      </c>
      <c r="H140" s="33"/>
      <c r="I140" s="5"/>
      <c r="J140" s="5"/>
      <c r="K140" s="7">
        <f t="shared" si="3"/>
        <v>0</v>
      </c>
    </row>
    <row r="141" spans="2:11" x14ac:dyDescent="0.3">
      <c r="B141" s="68" t="s">
        <v>82</v>
      </c>
      <c r="C141" s="32"/>
      <c r="D141" s="10"/>
      <c r="E141" s="32">
        <v>438.07</v>
      </c>
      <c r="F141" s="32">
        <v>444.09</v>
      </c>
      <c r="G141" s="5">
        <f t="shared" si="4"/>
        <v>6.0199999999999818</v>
      </c>
      <c r="H141" s="33"/>
      <c r="I141" s="5"/>
      <c r="J141" s="5"/>
      <c r="K141" s="7">
        <f t="shared" si="3"/>
        <v>26.995978308025943</v>
      </c>
    </row>
    <row r="142" spans="2:11" x14ac:dyDescent="0.3">
      <c r="B142" s="68" t="s">
        <v>140</v>
      </c>
      <c r="C142" s="32"/>
      <c r="D142" s="10"/>
      <c r="E142" s="32">
        <v>229.04</v>
      </c>
      <c r="F142" s="32">
        <v>229.93</v>
      </c>
      <c r="G142" s="5">
        <f t="shared" si="4"/>
        <v>0.89000000000001478</v>
      </c>
      <c r="H142" s="33"/>
      <c r="I142" s="5"/>
      <c r="J142" s="5"/>
      <c r="K142" s="7">
        <f t="shared" si="3"/>
        <v>3.9910997830803261</v>
      </c>
    </row>
    <row r="143" spans="2:11" x14ac:dyDescent="0.3">
      <c r="B143" s="68" t="s">
        <v>141</v>
      </c>
      <c r="C143" s="32"/>
      <c r="D143" s="10"/>
      <c r="E143" s="32">
        <v>268.55</v>
      </c>
      <c r="F143" s="32">
        <v>270.97000000000003</v>
      </c>
      <c r="G143" s="5">
        <f t="shared" si="4"/>
        <v>2.4200000000000159</v>
      </c>
      <c r="H143" s="33"/>
      <c r="I143" s="5"/>
      <c r="J143" s="5"/>
      <c r="K143" s="7">
        <f t="shared" si="3"/>
        <v>10.852203904555385</v>
      </c>
    </row>
    <row r="144" spans="2:11" x14ac:dyDescent="0.3">
      <c r="B144" s="68" t="s">
        <v>142</v>
      </c>
      <c r="C144" s="32"/>
      <c r="D144" s="10"/>
      <c r="E144" s="32">
        <v>949.04</v>
      </c>
      <c r="F144" s="32">
        <v>954.1</v>
      </c>
      <c r="G144" s="5">
        <f t="shared" si="4"/>
        <v>5.0600000000000591</v>
      </c>
      <c r="H144" s="33"/>
      <c r="I144" s="5"/>
      <c r="J144" s="5"/>
      <c r="K144" s="7">
        <f t="shared" si="3"/>
        <v>22.690971800434102</v>
      </c>
    </row>
    <row r="145" spans="2:13" x14ac:dyDescent="0.3">
      <c r="B145" s="68" t="s">
        <v>143</v>
      </c>
      <c r="C145" s="32"/>
      <c r="D145" s="10"/>
      <c r="E145" s="32">
        <v>427.65</v>
      </c>
      <c r="F145" s="32">
        <v>430.63</v>
      </c>
      <c r="G145" s="5">
        <f t="shared" si="4"/>
        <v>2.9800000000000182</v>
      </c>
      <c r="H145" s="33"/>
      <c r="I145" s="5"/>
      <c r="J145" s="5"/>
      <c r="K145" s="7">
        <f t="shared" ref="K145:K149" si="5">+G145*I$6</f>
        <v>13.363457700650839</v>
      </c>
    </row>
    <row r="146" spans="2:13" x14ac:dyDescent="0.3">
      <c r="B146" s="68" t="s">
        <v>83</v>
      </c>
      <c r="C146" s="32"/>
      <c r="D146" s="10"/>
      <c r="E146" s="32">
        <v>356.84</v>
      </c>
      <c r="F146" s="32">
        <v>361.35</v>
      </c>
      <c r="G146" s="5">
        <f t="shared" si="4"/>
        <v>4.5100000000000477</v>
      </c>
      <c r="H146" s="33"/>
      <c r="I146" s="5"/>
      <c r="J146" s="5"/>
      <c r="K146" s="7">
        <f t="shared" si="5"/>
        <v>20.224561822126024</v>
      </c>
    </row>
    <row r="147" spans="2:13" x14ac:dyDescent="0.3">
      <c r="B147" s="68" t="s">
        <v>144</v>
      </c>
      <c r="C147" s="32"/>
      <c r="D147" s="10"/>
      <c r="E147" s="32">
        <v>2194.61</v>
      </c>
      <c r="F147" s="32">
        <v>2225.56</v>
      </c>
      <c r="G147" s="5">
        <f t="shared" si="4"/>
        <v>30.949999999999818</v>
      </c>
      <c r="H147" s="33"/>
      <c r="I147" s="5"/>
      <c r="J147" s="5"/>
      <c r="K147" s="7">
        <f t="shared" si="5"/>
        <v>138.79161605205991</v>
      </c>
    </row>
    <row r="148" spans="2:13" x14ac:dyDescent="0.3">
      <c r="B148" s="68" t="s">
        <v>145</v>
      </c>
      <c r="C148" s="32"/>
      <c r="D148" s="10"/>
      <c r="E148" s="32">
        <v>1075.02</v>
      </c>
      <c r="F148" s="32">
        <v>1096.48</v>
      </c>
      <c r="G148" s="5">
        <f t="shared" si="4"/>
        <v>21.460000000000036</v>
      </c>
      <c r="H148" s="33"/>
      <c r="I148" s="5"/>
      <c r="J148" s="5"/>
      <c r="K148" s="7">
        <f t="shared" si="5"/>
        <v>96.234832971800586</v>
      </c>
    </row>
    <row r="149" spans="2:13" x14ac:dyDescent="0.3">
      <c r="B149" s="158" t="s">
        <v>331</v>
      </c>
      <c r="C149" s="159"/>
      <c r="D149" s="10"/>
      <c r="E149" s="32">
        <v>217.11</v>
      </c>
      <c r="F149" s="32">
        <v>220.26</v>
      </c>
      <c r="G149" s="5">
        <f t="shared" si="4"/>
        <v>3.1499999999999773</v>
      </c>
      <c r="H149" s="33"/>
      <c r="I149" s="5"/>
      <c r="J149" s="5"/>
      <c r="K149" s="7">
        <f t="shared" si="5"/>
        <v>14.125802603036773</v>
      </c>
    </row>
    <row r="150" spans="2:13" x14ac:dyDescent="0.3">
      <c r="B150" s="17"/>
      <c r="C150" s="139" t="s">
        <v>5</v>
      </c>
      <c r="D150" s="36"/>
      <c r="E150" s="32"/>
      <c r="F150" s="32"/>
      <c r="G150" s="144"/>
      <c r="H150" s="70"/>
      <c r="I150" s="70"/>
      <c r="J150" s="70"/>
      <c r="K150" s="7">
        <f>SUM(K11:K149)</f>
        <v>3404.9920561279814</v>
      </c>
      <c r="M150" s="56">
        <f>SUM(K80:K149)</f>
        <v>2063.0846811279803</v>
      </c>
    </row>
  </sheetData>
  <mergeCells count="22">
    <mergeCell ref="G8:H8"/>
    <mergeCell ref="C10:D10"/>
    <mergeCell ref="H11:H17"/>
    <mergeCell ref="C15:D15"/>
    <mergeCell ref="E15:E18"/>
    <mergeCell ref="F15:F18"/>
    <mergeCell ref="G15:G18"/>
    <mergeCell ref="C16:D16"/>
    <mergeCell ref="C17:D17"/>
    <mergeCell ref="C18:D18"/>
    <mergeCell ref="J24:J28"/>
    <mergeCell ref="C19:D19"/>
    <mergeCell ref="C20:D20"/>
    <mergeCell ref="C21:D21"/>
    <mergeCell ref="C22:D22"/>
    <mergeCell ref="C23:D23"/>
    <mergeCell ref="C24:D28"/>
    <mergeCell ref="E24:E28"/>
    <mergeCell ref="F24:F28"/>
    <mergeCell ref="G24:G28"/>
    <mergeCell ref="H24:H28"/>
    <mergeCell ref="I24:I28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0"/>
  <sheetViews>
    <sheetView view="pageBreakPreview" topLeftCell="A43" zoomScaleNormal="100" zoomScaleSheetLayoutView="100" workbookViewId="0">
      <selection activeCell="F29" sqref="F29"/>
    </sheetView>
  </sheetViews>
  <sheetFormatPr baseColWidth="10" defaultRowHeight="14.4" x14ac:dyDescent="0.3"/>
  <sheetData>
    <row r="1" spans="1:13" x14ac:dyDescent="0.3">
      <c r="A1" t="s">
        <v>369</v>
      </c>
    </row>
    <row r="2" spans="1:13" x14ac:dyDescent="0.3">
      <c r="B2" t="s">
        <v>295</v>
      </c>
      <c r="E2" s="10"/>
      <c r="F2" s="10" t="s">
        <v>218</v>
      </c>
      <c r="G2" s="123" t="s">
        <v>189</v>
      </c>
      <c r="H2" s="123" t="s">
        <v>188</v>
      </c>
      <c r="I2" s="123" t="s">
        <v>190</v>
      </c>
    </row>
    <row r="3" spans="1:13" x14ac:dyDescent="0.3">
      <c r="E3" s="122" t="s">
        <v>191</v>
      </c>
      <c r="F3" s="151" t="s">
        <v>219</v>
      </c>
      <c r="G3" s="10">
        <v>717.7</v>
      </c>
      <c r="H3" s="10">
        <v>32</v>
      </c>
      <c r="I3" s="10">
        <f>+G3/H3</f>
        <v>22.428125000000001</v>
      </c>
    </row>
    <row r="4" spans="1:13" x14ac:dyDescent="0.3">
      <c r="E4" s="122" t="s">
        <v>192</v>
      </c>
      <c r="F4" s="122">
        <v>16498</v>
      </c>
      <c r="G4" s="155">
        <v>17.7</v>
      </c>
      <c r="H4" s="10">
        <v>3</v>
      </c>
      <c r="I4" s="10"/>
    </row>
    <row r="5" spans="1:13" x14ac:dyDescent="0.3">
      <c r="B5" s="15" t="s">
        <v>0</v>
      </c>
      <c r="C5" s="15"/>
      <c r="D5" s="15"/>
      <c r="E5" s="122" t="s">
        <v>192</v>
      </c>
      <c r="F5" s="122" t="s">
        <v>322</v>
      </c>
      <c r="G5" s="10">
        <v>2255.8000000000002</v>
      </c>
      <c r="H5" s="10">
        <v>458</v>
      </c>
      <c r="I5" s="10"/>
      <c r="K5" t="s">
        <v>267</v>
      </c>
    </row>
    <row r="6" spans="1:13" x14ac:dyDescent="0.3">
      <c r="B6" s="15" t="s">
        <v>146</v>
      </c>
      <c r="D6" s="15"/>
      <c r="E6" s="122"/>
      <c r="F6" s="151" t="s">
        <v>220</v>
      </c>
      <c r="G6" s="122">
        <f>+G5+G4</f>
        <v>2273.5</v>
      </c>
      <c r="H6" s="122">
        <f>+H5+H4</f>
        <v>461</v>
      </c>
      <c r="I6" s="10">
        <f>+G6/H6</f>
        <v>4.9316702819956619</v>
      </c>
    </row>
    <row r="7" spans="1:13" x14ac:dyDescent="0.3">
      <c r="B7" s="15" t="s">
        <v>370</v>
      </c>
      <c r="C7" s="15"/>
      <c r="D7" s="15"/>
      <c r="E7" s="15"/>
      <c r="F7" s="15"/>
      <c r="G7" s="182">
        <f>+G3+G4+G5</f>
        <v>2991.2000000000003</v>
      </c>
      <c r="H7" s="15">
        <f>+H3+H4+H5</f>
        <v>493</v>
      </c>
      <c r="K7" s="138" t="s">
        <v>189</v>
      </c>
    </row>
    <row r="8" spans="1:13" x14ac:dyDescent="0.3">
      <c r="B8" s="58" t="s">
        <v>295</v>
      </c>
      <c r="C8" s="15"/>
      <c r="D8" s="58"/>
      <c r="E8" s="58"/>
      <c r="F8" s="58"/>
      <c r="G8" s="225" t="s">
        <v>151</v>
      </c>
      <c r="H8" s="225"/>
      <c r="I8" s="137">
        <f>+I3</f>
        <v>22.428125000000001</v>
      </c>
      <c r="J8" s="138" t="s">
        <v>191</v>
      </c>
      <c r="K8" s="138">
        <v>182.6</v>
      </c>
    </row>
    <row r="9" spans="1:13" ht="15" thickBot="1" x14ac:dyDescent="0.35">
      <c r="B9" s="58"/>
      <c r="C9" s="15"/>
      <c r="D9" s="58"/>
      <c r="E9" s="58"/>
      <c r="F9" s="58"/>
      <c r="G9" s="153"/>
      <c r="H9" s="152" t="s">
        <v>295</v>
      </c>
      <c r="I9" s="137">
        <f>+I6</f>
        <v>4.9316702819956619</v>
      </c>
      <c r="J9" s="138" t="s">
        <v>192</v>
      </c>
      <c r="K9" s="138">
        <f>1715.6+1757.3</f>
        <v>3472.8999999999996</v>
      </c>
    </row>
    <row r="10" spans="1:13" ht="15.6" thickTop="1" thickBot="1" x14ac:dyDescent="0.35">
      <c r="B10" s="105" t="s">
        <v>228</v>
      </c>
      <c r="C10" s="208" t="s">
        <v>209</v>
      </c>
      <c r="D10" s="208"/>
      <c r="E10" s="106" t="s">
        <v>229</v>
      </c>
      <c r="F10" s="62" t="s">
        <v>2</v>
      </c>
      <c r="G10" s="62" t="s">
        <v>3</v>
      </c>
      <c r="H10" s="62"/>
      <c r="I10" s="62"/>
      <c r="J10" s="62"/>
      <c r="K10" s="4" t="s">
        <v>4</v>
      </c>
    </row>
    <row r="11" spans="1:13" ht="15.6" thickTop="1" thickBot="1" x14ac:dyDescent="0.35">
      <c r="B11" s="103" t="s">
        <v>85</v>
      </c>
      <c r="C11" s="145" t="s">
        <v>213</v>
      </c>
      <c r="D11" s="157" t="s">
        <v>212</v>
      </c>
      <c r="E11" s="175">
        <v>1.84</v>
      </c>
      <c r="F11" s="175">
        <v>1.84</v>
      </c>
      <c r="G11" s="174">
        <f>+F11-E11</f>
        <v>0</v>
      </c>
      <c r="H11" s="236">
        <f>(+G15+G14)*I3</f>
        <v>134.79303125000013</v>
      </c>
      <c r="I11" s="174"/>
      <c r="J11" s="174"/>
      <c r="K11" s="99">
        <v>5</v>
      </c>
    </row>
    <row r="12" spans="1:13" ht="15.6" thickTop="1" thickBot="1" x14ac:dyDescent="0.35">
      <c r="B12" s="104" t="s">
        <v>9</v>
      </c>
      <c r="C12" s="146" t="s">
        <v>214</v>
      </c>
      <c r="D12" s="157" t="s">
        <v>212</v>
      </c>
      <c r="E12" s="100">
        <v>0.92</v>
      </c>
      <c r="F12" s="100">
        <v>0.92</v>
      </c>
      <c r="G12" s="174">
        <f>+F12-E12</f>
        <v>0</v>
      </c>
      <c r="H12" s="221"/>
      <c r="I12" s="101"/>
      <c r="J12" s="101"/>
      <c r="K12" s="99">
        <v>13</v>
      </c>
    </row>
    <row r="13" spans="1:13" ht="15.6" thickTop="1" thickBot="1" x14ac:dyDescent="0.35">
      <c r="B13" s="104" t="s">
        <v>13</v>
      </c>
      <c r="C13" s="146" t="s">
        <v>214</v>
      </c>
      <c r="D13" s="157" t="s">
        <v>212</v>
      </c>
      <c r="E13" s="100">
        <v>0.8</v>
      </c>
      <c r="F13" s="100">
        <v>0.8</v>
      </c>
      <c r="G13" s="174">
        <f>+F13-E13</f>
        <v>0</v>
      </c>
      <c r="H13" s="221"/>
      <c r="I13" s="99">
        <f>+G13*I$3</f>
        <v>0</v>
      </c>
      <c r="J13" s="101"/>
      <c r="K13" s="99">
        <v>13</v>
      </c>
    </row>
    <row r="14" spans="1:13" ht="15.6" thickTop="1" thickBot="1" x14ac:dyDescent="0.35">
      <c r="B14" s="104" t="s">
        <v>89</v>
      </c>
      <c r="C14" s="146" t="s">
        <v>215</v>
      </c>
      <c r="D14" s="157" t="s">
        <v>212</v>
      </c>
      <c r="E14" s="100">
        <v>47.76</v>
      </c>
      <c r="F14" s="100">
        <v>50.46</v>
      </c>
      <c r="G14" s="101">
        <f>+F14-E14</f>
        <v>2.7000000000000028</v>
      </c>
      <c r="H14" s="221"/>
      <c r="I14" s="99">
        <f>+G14*I$3</f>
        <v>60.55593750000007</v>
      </c>
      <c r="J14" s="101"/>
      <c r="K14" s="99">
        <v>61</v>
      </c>
      <c r="M14" s="56">
        <f>SUM(K11:K18)</f>
        <v>136</v>
      </c>
    </row>
    <row r="15" spans="1:13" ht="15.6" thickTop="1" thickBot="1" x14ac:dyDescent="0.35">
      <c r="B15" s="103" t="s">
        <v>86</v>
      </c>
      <c r="C15" s="209" t="s">
        <v>212</v>
      </c>
      <c r="D15" s="210"/>
      <c r="E15" s="220">
        <v>349.24</v>
      </c>
      <c r="F15" s="220">
        <v>352.55</v>
      </c>
      <c r="G15" s="220">
        <f>+F15-E15</f>
        <v>3.3100000000000023</v>
      </c>
      <c r="H15" s="221"/>
      <c r="I15" s="173"/>
      <c r="J15" s="173"/>
      <c r="K15" s="99">
        <v>13</v>
      </c>
    </row>
    <row r="16" spans="1:13" ht="15.6" thickTop="1" thickBot="1" x14ac:dyDescent="0.35">
      <c r="B16" s="104" t="s">
        <v>11</v>
      </c>
      <c r="C16" s="202" t="s">
        <v>212</v>
      </c>
      <c r="D16" s="203"/>
      <c r="E16" s="221"/>
      <c r="F16" s="221"/>
      <c r="G16" s="221"/>
      <c r="H16" s="221"/>
      <c r="I16" s="173"/>
      <c r="J16" s="173"/>
      <c r="K16" s="99">
        <v>13</v>
      </c>
    </row>
    <row r="17" spans="2:13" ht="15.6" thickTop="1" thickBot="1" x14ac:dyDescent="0.35">
      <c r="B17" s="104" t="s">
        <v>12</v>
      </c>
      <c r="C17" s="202" t="s">
        <v>212</v>
      </c>
      <c r="D17" s="203"/>
      <c r="E17" s="221"/>
      <c r="F17" s="221"/>
      <c r="G17" s="221"/>
      <c r="H17" s="221"/>
      <c r="I17" s="173"/>
      <c r="J17" s="173"/>
      <c r="K17" s="99">
        <v>13</v>
      </c>
    </row>
    <row r="18" spans="2:13" ht="15.6" thickTop="1" thickBot="1" x14ac:dyDescent="0.35">
      <c r="B18" s="104" t="s">
        <v>147</v>
      </c>
      <c r="C18" s="202" t="s">
        <v>212</v>
      </c>
      <c r="D18" s="203"/>
      <c r="E18" s="222"/>
      <c r="F18" s="222"/>
      <c r="G18" s="222"/>
      <c r="H18" s="173"/>
      <c r="I18" s="173"/>
      <c r="J18" s="173"/>
      <c r="K18" s="99">
        <v>5</v>
      </c>
    </row>
    <row r="19" spans="2:13" ht="15.6" thickTop="1" thickBot="1" x14ac:dyDescent="0.35">
      <c r="B19" s="92" t="s">
        <v>87</v>
      </c>
      <c r="C19" s="204" t="s">
        <v>210</v>
      </c>
      <c r="D19" s="205"/>
      <c r="E19" s="94">
        <v>46.95</v>
      </c>
      <c r="F19" s="94">
        <v>47.51</v>
      </c>
      <c r="G19" s="174">
        <f t="shared" ref="G19:G24" si="0">+F19-E19</f>
        <v>0.55999999999999517</v>
      </c>
      <c r="H19" s="95">
        <f>+G19*I3</f>
        <v>12.559749999999893</v>
      </c>
      <c r="I19" s="95"/>
      <c r="J19" s="95"/>
      <c r="K19" s="99">
        <v>13</v>
      </c>
    </row>
    <row r="20" spans="2:13" ht="15.6" thickTop="1" thickBot="1" x14ac:dyDescent="0.35">
      <c r="B20" s="92" t="s">
        <v>88</v>
      </c>
      <c r="C20" s="206" t="s">
        <v>210</v>
      </c>
      <c r="D20" s="207"/>
      <c r="E20" s="94">
        <v>99.23</v>
      </c>
      <c r="F20" s="94">
        <v>110.76</v>
      </c>
      <c r="G20" s="174">
        <f t="shared" si="0"/>
        <v>11.530000000000001</v>
      </c>
      <c r="H20" s="95">
        <f>+G20*I3</f>
        <v>258.59628125000006</v>
      </c>
      <c r="I20" s="95"/>
      <c r="J20" s="95"/>
      <c r="K20" s="99">
        <v>259</v>
      </c>
      <c r="M20">
        <f>SUM(H19:H23)</f>
        <v>376.11965624999993</v>
      </c>
    </row>
    <row r="21" spans="2:13" ht="15.6" thickTop="1" thickBot="1" x14ac:dyDescent="0.35">
      <c r="B21" s="93" t="s">
        <v>10</v>
      </c>
      <c r="C21" s="206" t="s">
        <v>210</v>
      </c>
      <c r="D21" s="207"/>
      <c r="E21" s="94">
        <v>42.83</v>
      </c>
      <c r="F21" s="94">
        <v>43.63</v>
      </c>
      <c r="G21" s="174">
        <f t="shared" si="0"/>
        <v>0.80000000000000426</v>
      </c>
      <c r="H21" s="95">
        <f>+G21*I3</f>
        <v>17.942500000000098</v>
      </c>
      <c r="I21" s="95"/>
      <c r="J21" s="95"/>
      <c r="K21" s="99">
        <v>18</v>
      </c>
    </row>
    <row r="22" spans="2:13" ht="15.6" thickTop="1" thickBot="1" x14ac:dyDescent="0.35">
      <c r="B22" s="93" t="s">
        <v>149</v>
      </c>
      <c r="C22" s="206" t="s">
        <v>210</v>
      </c>
      <c r="D22" s="207"/>
      <c r="E22" s="94">
        <v>241.1</v>
      </c>
      <c r="F22" s="94">
        <v>244.98</v>
      </c>
      <c r="G22" s="174">
        <f t="shared" si="0"/>
        <v>3.8799999999999955</v>
      </c>
      <c r="H22" s="95">
        <f>+G22*I3</f>
        <v>87.021124999999898</v>
      </c>
      <c r="I22" s="95"/>
      <c r="J22" s="95"/>
      <c r="K22" s="99">
        <v>88</v>
      </c>
      <c r="M22" s="56"/>
    </row>
    <row r="23" spans="2:13" ht="15.6" thickTop="1" thickBot="1" x14ac:dyDescent="0.35">
      <c r="B23" s="93" t="s">
        <v>16</v>
      </c>
      <c r="C23" s="206" t="s">
        <v>210</v>
      </c>
      <c r="D23" s="207"/>
      <c r="E23" s="96">
        <v>70.569999999999993</v>
      </c>
      <c r="F23" s="96">
        <v>70.569999999999993</v>
      </c>
      <c r="G23" s="174">
        <f t="shared" si="0"/>
        <v>0</v>
      </c>
      <c r="H23" s="95">
        <f>+G23*I3</f>
        <v>0</v>
      </c>
      <c r="I23" s="96"/>
      <c r="J23" s="96"/>
      <c r="K23" s="99">
        <v>0</v>
      </c>
    </row>
    <row r="24" spans="2:13" ht="15.6" thickTop="1" thickBot="1" x14ac:dyDescent="0.35">
      <c r="B24" s="67" t="s">
        <v>90</v>
      </c>
      <c r="C24" s="230" t="s">
        <v>211</v>
      </c>
      <c r="D24" s="231"/>
      <c r="E24" s="227">
        <v>331.05</v>
      </c>
      <c r="F24" s="227">
        <v>333.21</v>
      </c>
      <c r="G24" s="220">
        <f t="shared" si="0"/>
        <v>2.1599999999999682</v>
      </c>
      <c r="H24" s="223">
        <f>+G24*I3</f>
        <v>48.444749999999289</v>
      </c>
      <c r="I24" s="223"/>
      <c r="J24" s="223"/>
      <c r="K24" s="99">
        <v>10</v>
      </c>
    </row>
    <row r="25" spans="2:13" ht="15.6" thickTop="1" thickBot="1" x14ac:dyDescent="0.35">
      <c r="B25" s="67" t="s">
        <v>14</v>
      </c>
      <c r="C25" s="232"/>
      <c r="D25" s="233"/>
      <c r="E25" s="228"/>
      <c r="F25" s="228"/>
      <c r="G25" s="221"/>
      <c r="H25" s="224"/>
      <c r="I25" s="224"/>
      <c r="J25" s="224"/>
      <c r="K25" s="99">
        <v>10</v>
      </c>
    </row>
    <row r="26" spans="2:13" ht="15.6" thickTop="1" thickBot="1" x14ac:dyDescent="0.35">
      <c r="B26" s="67" t="s">
        <v>148</v>
      </c>
      <c r="C26" s="232"/>
      <c r="D26" s="233"/>
      <c r="E26" s="228"/>
      <c r="F26" s="228"/>
      <c r="G26" s="221"/>
      <c r="H26" s="224"/>
      <c r="I26" s="224"/>
      <c r="J26" s="224"/>
      <c r="K26" s="99">
        <v>10</v>
      </c>
    </row>
    <row r="27" spans="2:13" ht="15.6" thickTop="1" thickBot="1" x14ac:dyDescent="0.35">
      <c r="B27" s="67" t="s">
        <v>15</v>
      </c>
      <c r="C27" s="232"/>
      <c r="D27" s="233"/>
      <c r="E27" s="228"/>
      <c r="F27" s="228"/>
      <c r="G27" s="221"/>
      <c r="H27" s="224"/>
      <c r="I27" s="224"/>
      <c r="J27" s="224"/>
      <c r="K27" s="99">
        <v>10</v>
      </c>
    </row>
    <row r="28" spans="2:13" ht="15.6" thickTop="1" thickBot="1" x14ac:dyDescent="0.35">
      <c r="B28" s="67" t="s">
        <v>17</v>
      </c>
      <c r="C28" s="234"/>
      <c r="D28" s="235"/>
      <c r="E28" s="229"/>
      <c r="F28" s="229"/>
      <c r="G28" s="222"/>
      <c r="H28" s="224"/>
      <c r="I28" s="224"/>
      <c r="J28" s="224"/>
      <c r="K28" s="99">
        <v>10</v>
      </c>
    </row>
    <row r="29" spans="2:13" ht="15.6" thickTop="1" thickBot="1" x14ac:dyDescent="0.35">
      <c r="B29" s="66" t="s">
        <v>92</v>
      </c>
      <c r="C29" s="6"/>
      <c r="D29" s="6"/>
      <c r="E29" s="6">
        <v>196.13</v>
      </c>
      <c r="F29" s="6">
        <v>197.35</v>
      </c>
      <c r="G29" s="5">
        <f>+F29-E29</f>
        <v>1.2199999999999989</v>
      </c>
      <c r="H29" s="5"/>
      <c r="I29" s="5"/>
      <c r="J29" s="5"/>
      <c r="K29" s="99">
        <f>+G29*I$3</f>
        <v>27.362312499999977</v>
      </c>
    </row>
    <row r="30" spans="2:13" ht="15.6" thickTop="1" thickBot="1" x14ac:dyDescent="0.35">
      <c r="B30" s="66" t="s">
        <v>93</v>
      </c>
      <c r="C30" s="6"/>
      <c r="D30" s="6"/>
      <c r="E30" s="6">
        <v>59.9</v>
      </c>
      <c r="F30" s="6">
        <v>60.67</v>
      </c>
      <c r="G30" s="5">
        <f t="shared" ref="G30:G93" si="1">+F30-E30</f>
        <v>0.77000000000000313</v>
      </c>
      <c r="H30" s="5"/>
      <c r="I30" s="5"/>
      <c r="J30" s="5"/>
      <c r="K30" s="99">
        <f t="shared" ref="K30:K79" si="2">+G30*I$3</f>
        <v>17.269656250000072</v>
      </c>
    </row>
    <row r="31" spans="2:13" ht="15.6" thickTop="1" thickBot="1" x14ac:dyDescent="0.35">
      <c r="B31" s="66" t="s">
        <v>94</v>
      </c>
      <c r="C31" s="32"/>
      <c r="D31" s="5"/>
      <c r="E31" s="32">
        <v>62.51</v>
      </c>
      <c r="F31" s="32">
        <v>62.51</v>
      </c>
      <c r="G31" s="5">
        <f t="shared" si="1"/>
        <v>0</v>
      </c>
      <c r="H31" s="5"/>
      <c r="I31" s="5"/>
      <c r="J31" s="5"/>
      <c r="K31" s="99">
        <f t="shared" si="2"/>
        <v>0</v>
      </c>
    </row>
    <row r="32" spans="2:13" ht="15.6" thickTop="1" thickBot="1" x14ac:dyDescent="0.35">
      <c r="B32" s="66" t="s">
        <v>95</v>
      </c>
      <c r="C32" s="32"/>
      <c r="D32" s="6"/>
      <c r="E32" s="32">
        <v>58.01</v>
      </c>
      <c r="F32" s="32">
        <v>58.8</v>
      </c>
      <c r="G32" s="5">
        <f t="shared" si="1"/>
        <v>0.78999999999999915</v>
      </c>
      <c r="H32" s="5"/>
      <c r="I32" s="5"/>
      <c r="J32" s="5"/>
      <c r="K32" s="99">
        <f t="shared" si="2"/>
        <v>17.718218749999981</v>
      </c>
    </row>
    <row r="33" spans="2:11" ht="15.6" thickTop="1" thickBot="1" x14ac:dyDescent="0.35">
      <c r="B33" s="66" t="s">
        <v>96</v>
      </c>
      <c r="C33" s="32"/>
      <c r="D33" s="6"/>
      <c r="E33" s="32">
        <v>20.57</v>
      </c>
      <c r="F33" s="32">
        <v>20.66</v>
      </c>
      <c r="G33" s="5">
        <f t="shared" si="1"/>
        <v>8.9999999999999858E-2</v>
      </c>
      <c r="H33" s="5"/>
      <c r="I33" s="5"/>
      <c r="J33" s="5"/>
      <c r="K33" s="99">
        <f t="shared" si="2"/>
        <v>2.018531249999997</v>
      </c>
    </row>
    <row r="34" spans="2:11" ht="15.6" thickTop="1" thickBot="1" x14ac:dyDescent="0.35">
      <c r="B34" s="66" t="s">
        <v>97</v>
      </c>
      <c r="C34" s="32"/>
      <c r="D34" s="6"/>
      <c r="E34" s="32">
        <v>26.14</v>
      </c>
      <c r="F34" s="32">
        <v>26.14</v>
      </c>
      <c r="G34" s="5">
        <f t="shared" si="1"/>
        <v>0</v>
      </c>
      <c r="H34" s="5"/>
      <c r="I34" s="5"/>
      <c r="J34" s="5"/>
      <c r="K34" s="99">
        <f t="shared" si="2"/>
        <v>0</v>
      </c>
    </row>
    <row r="35" spans="2:11" ht="15.6" thickTop="1" thickBot="1" x14ac:dyDescent="0.35">
      <c r="B35" s="66" t="s">
        <v>98</v>
      </c>
      <c r="C35" s="32"/>
      <c r="D35" s="6"/>
      <c r="E35" s="32">
        <v>43.2</v>
      </c>
      <c r="F35" s="32">
        <v>43.9</v>
      </c>
      <c r="G35" s="5">
        <f t="shared" si="1"/>
        <v>0.69999999999999574</v>
      </c>
      <c r="H35" s="5"/>
      <c r="I35" s="5"/>
      <c r="J35" s="5"/>
      <c r="K35" s="99">
        <f t="shared" si="2"/>
        <v>15.699687499999905</v>
      </c>
    </row>
    <row r="36" spans="2:11" ht="15.6" thickTop="1" thickBot="1" x14ac:dyDescent="0.35">
      <c r="B36" s="66" t="s">
        <v>99</v>
      </c>
      <c r="C36" s="32"/>
      <c r="D36" s="6"/>
      <c r="E36" s="32">
        <v>58.83</v>
      </c>
      <c r="F36" s="32">
        <v>59.18</v>
      </c>
      <c r="G36" s="5">
        <f t="shared" si="1"/>
        <v>0.35000000000000142</v>
      </c>
      <c r="H36" s="5"/>
      <c r="I36" s="5"/>
      <c r="J36" s="5"/>
      <c r="K36" s="99">
        <f t="shared" si="2"/>
        <v>7.8498437500000326</v>
      </c>
    </row>
    <row r="37" spans="2:11" ht="15.6" thickTop="1" thickBot="1" x14ac:dyDescent="0.35">
      <c r="B37" s="66" t="s">
        <v>100</v>
      </c>
      <c r="C37" s="32"/>
      <c r="D37" s="6"/>
      <c r="E37" s="32">
        <v>15.92</v>
      </c>
      <c r="F37" s="32">
        <v>16.62</v>
      </c>
      <c r="G37" s="5">
        <f t="shared" si="1"/>
        <v>0.70000000000000107</v>
      </c>
      <c r="H37" s="5"/>
      <c r="I37" s="5"/>
      <c r="J37" s="5"/>
      <c r="K37" s="99">
        <f t="shared" si="2"/>
        <v>15.699687500000024</v>
      </c>
    </row>
    <row r="38" spans="2:11" ht="15.6" thickTop="1" thickBot="1" x14ac:dyDescent="0.35">
      <c r="B38" s="66" t="s">
        <v>101</v>
      </c>
      <c r="C38" s="32"/>
      <c r="D38" s="6"/>
      <c r="E38" s="32">
        <v>32.090000000000003</v>
      </c>
      <c r="F38" s="32">
        <v>33.090000000000003</v>
      </c>
      <c r="G38" s="5">
        <f t="shared" si="1"/>
        <v>1</v>
      </c>
      <c r="H38" s="5"/>
      <c r="I38" s="5"/>
      <c r="J38" s="5"/>
      <c r="K38" s="99">
        <f t="shared" si="2"/>
        <v>22.428125000000001</v>
      </c>
    </row>
    <row r="39" spans="2:11" ht="15.6" thickTop="1" thickBot="1" x14ac:dyDescent="0.35">
      <c r="B39" s="66" t="s">
        <v>102</v>
      </c>
      <c r="C39" s="32"/>
      <c r="D39" s="6"/>
      <c r="E39" s="32">
        <v>7.69</v>
      </c>
      <c r="F39" s="32">
        <v>7.87</v>
      </c>
      <c r="G39" s="5">
        <f t="shared" si="1"/>
        <v>0.17999999999999972</v>
      </c>
      <c r="H39" s="5"/>
      <c r="I39" s="5"/>
      <c r="J39" s="5"/>
      <c r="K39" s="99">
        <f t="shared" si="2"/>
        <v>4.037062499999994</v>
      </c>
    </row>
    <row r="40" spans="2:11" ht="15.6" thickTop="1" thickBot="1" x14ac:dyDescent="0.35">
      <c r="B40" s="66" t="s">
        <v>103</v>
      </c>
      <c r="C40" s="32"/>
      <c r="D40" s="6"/>
      <c r="E40" s="32">
        <v>40.74</v>
      </c>
      <c r="F40" s="32">
        <v>40.97</v>
      </c>
      <c r="G40" s="5">
        <f t="shared" si="1"/>
        <v>0.22999999999999687</v>
      </c>
      <c r="H40" s="5"/>
      <c r="I40" s="5"/>
      <c r="J40" s="5"/>
      <c r="K40" s="99">
        <f t="shared" si="2"/>
        <v>5.1584687499999298</v>
      </c>
    </row>
    <row r="41" spans="2:11" ht="15.6" thickTop="1" thickBot="1" x14ac:dyDescent="0.35">
      <c r="B41" s="66" t="s">
        <v>104</v>
      </c>
      <c r="C41" s="32"/>
      <c r="D41" s="10"/>
      <c r="E41" s="32">
        <v>61.74</v>
      </c>
      <c r="F41" s="32">
        <v>61.77</v>
      </c>
      <c r="G41" s="5">
        <f t="shared" si="1"/>
        <v>3.0000000000001137E-2</v>
      </c>
      <c r="H41" s="5"/>
      <c r="I41" s="5"/>
      <c r="J41" s="5"/>
      <c r="K41" s="99">
        <f t="shared" si="2"/>
        <v>0.6728437500000255</v>
      </c>
    </row>
    <row r="42" spans="2:11" ht="15.6" thickTop="1" thickBot="1" x14ac:dyDescent="0.35">
      <c r="B42" s="66" t="s">
        <v>105</v>
      </c>
      <c r="C42" s="32"/>
      <c r="D42" s="10"/>
      <c r="E42" s="32">
        <v>235.38</v>
      </c>
      <c r="F42" s="32">
        <v>237.24</v>
      </c>
      <c r="G42" s="5">
        <f>+F42-E42</f>
        <v>1.8600000000000136</v>
      </c>
      <c r="H42" s="5"/>
      <c r="I42" s="5"/>
      <c r="J42" s="5"/>
      <c r="K42" s="99">
        <f t="shared" si="2"/>
        <v>41.716312500000306</v>
      </c>
    </row>
    <row r="43" spans="2:11" ht="15.6" thickTop="1" thickBot="1" x14ac:dyDescent="0.35">
      <c r="B43" s="66" t="s">
        <v>106</v>
      </c>
      <c r="C43" s="32"/>
      <c r="D43" s="10"/>
      <c r="E43" s="32">
        <v>109.72</v>
      </c>
      <c r="F43" s="32">
        <v>110.09</v>
      </c>
      <c r="G43" s="5">
        <f t="shared" si="1"/>
        <v>0.37000000000000455</v>
      </c>
      <c r="H43" s="5"/>
      <c r="I43" s="5"/>
      <c r="J43" s="5"/>
      <c r="K43" s="99">
        <f t="shared" si="2"/>
        <v>8.2984062500001023</v>
      </c>
    </row>
    <row r="44" spans="2:11" ht="15.6" thickTop="1" thickBot="1" x14ac:dyDescent="0.35">
      <c r="B44" s="66" t="s">
        <v>18</v>
      </c>
      <c r="C44" s="32"/>
      <c r="D44" s="10"/>
      <c r="E44" s="32">
        <v>4.09</v>
      </c>
      <c r="F44" s="32">
        <v>4.12</v>
      </c>
      <c r="G44" s="5">
        <f t="shared" si="1"/>
        <v>3.0000000000000249E-2</v>
      </c>
      <c r="H44" s="5"/>
      <c r="I44" s="5"/>
      <c r="J44" s="5"/>
      <c r="K44" s="99">
        <f t="shared" si="2"/>
        <v>0.67284375000000562</v>
      </c>
    </row>
    <row r="45" spans="2:11" ht="15.6" thickTop="1" thickBot="1" x14ac:dyDescent="0.35">
      <c r="B45" s="66" t="s">
        <v>19</v>
      </c>
      <c r="C45" s="32"/>
      <c r="D45" s="10"/>
      <c r="E45" s="32">
        <v>116.04</v>
      </c>
      <c r="F45" s="32">
        <v>117.77</v>
      </c>
      <c r="G45" s="5">
        <f t="shared" si="1"/>
        <v>1.7299999999999898</v>
      </c>
      <c r="H45" s="5"/>
      <c r="I45" s="5"/>
      <c r="J45" s="5"/>
      <c r="K45" s="99">
        <f t="shared" si="2"/>
        <v>38.800656249999776</v>
      </c>
    </row>
    <row r="46" spans="2:11" ht="15.6" thickTop="1" thickBot="1" x14ac:dyDescent="0.35">
      <c r="B46" s="66" t="s">
        <v>107</v>
      </c>
      <c r="C46" s="32"/>
      <c r="D46" s="10"/>
      <c r="E46" s="32">
        <v>154.84</v>
      </c>
      <c r="F46" s="32">
        <v>156.66</v>
      </c>
      <c r="G46" s="5">
        <f t="shared" si="1"/>
        <v>1.8199999999999932</v>
      </c>
      <c r="H46" s="5"/>
      <c r="I46" s="5"/>
      <c r="J46" s="5"/>
      <c r="K46" s="99">
        <f t="shared" si="2"/>
        <v>40.819187499999849</v>
      </c>
    </row>
    <row r="47" spans="2:11" ht="15.6" thickTop="1" thickBot="1" x14ac:dyDescent="0.35">
      <c r="B47" s="66" t="s">
        <v>108</v>
      </c>
      <c r="C47" s="32"/>
      <c r="D47" s="10"/>
      <c r="E47" s="32">
        <v>33.950000000000003</v>
      </c>
      <c r="F47" s="32">
        <v>34.31</v>
      </c>
      <c r="G47" s="5">
        <f t="shared" si="1"/>
        <v>0.35999999999999943</v>
      </c>
      <c r="H47" s="5"/>
      <c r="I47" s="5"/>
      <c r="J47" s="5"/>
      <c r="K47" s="99">
        <f t="shared" si="2"/>
        <v>8.074124999999988</v>
      </c>
    </row>
    <row r="48" spans="2:11" ht="15.6" thickTop="1" thickBot="1" x14ac:dyDescent="0.35">
      <c r="B48" s="66" t="s">
        <v>20</v>
      </c>
      <c r="C48" s="32"/>
      <c r="D48" s="10"/>
      <c r="E48" s="32">
        <v>99.52</v>
      </c>
      <c r="F48" s="32">
        <v>100.27</v>
      </c>
      <c r="G48" s="5">
        <f t="shared" si="1"/>
        <v>0.75</v>
      </c>
      <c r="H48" s="5"/>
      <c r="I48" s="5"/>
      <c r="J48" s="5"/>
      <c r="K48" s="99">
        <f t="shared" si="2"/>
        <v>16.821093750000003</v>
      </c>
    </row>
    <row r="49" spans="2:11" ht="15.6" thickTop="1" thickBot="1" x14ac:dyDescent="0.35">
      <c r="B49" s="66" t="s">
        <v>21</v>
      </c>
      <c r="C49" s="32"/>
      <c r="D49" s="10"/>
      <c r="E49" s="32">
        <v>27.14</v>
      </c>
      <c r="F49" s="32">
        <v>27.73</v>
      </c>
      <c r="G49" s="5">
        <f t="shared" si="1"/>
        <v>0.58999999999999986</v>
      </c>
      <c r="H49" s="5"/>
      <c r="I49" s="5"/>
      <c r="J49" s="5"/>
      <c r="K49" s="99">
        <f t="shared" si="2"/>
        <v>13.232593749999998</v>
      </c>
    </row>
    <row r="50" spans="2:11" ht="15.6" thickTop="1" thickBot="1" x14ac:dyDescent="0.35">
      <c r="B50" s="66" t="s">
        <v>22</v>
      </c>
      <c r="C50" s="32"/>
      <c r="D50" s="10"/>
      <c r="E50" s="32">
        <v>136.16</v>
      </c>
      <c r="F50" s="32">
        <v>137.12</v>
      </c>
      <c r="G50" s="5">
        <f t="shared" si="1"/>
        <v>0.96000000000000796</v>
      </c>
      <c r="H50" s="5"/>
      <c r="I50" s="5"/>
      <c r="J50" s="5"/>
      <c r="K50" s="99">
        <f t="shared" si="2"/>
        <v>21.53100000000018</v>
      </c>
    </row>
    <row r="51" spans="2:11" ht="15.6" thickTop="1" thickBot="1" x14ac:dyDescent="0.35">
      <c r="B51" s="66" t="s">
        <v>23</v>
      </c>
      <c r="C51" s="32"/>
      <c r="D51" s="10"/>
      <c r="E51" s="32">
        <v>42.71</v>
      </c>
      <c r="F51" s="32">
        <v>44.13</v>
      </c>
      <c r="G51" s="5">
        <f t="shared" si="1"/>
        <v>1.4200000000000017</v>
      </c>
      <c r="H51" s="5"/>
      <c r="I51" s="5"/>
      <c r="J51" s="5"/>
      <c r="K51" s="99">
        <f t="shared" si="2"/>
        <v>31.84793750000004</v>
      </c>
    </row>
    <row r="52" spans="2:11" ht="15.6" thickTop="1" thickBot="1" x14ac:dyDescent="0.35">
      <c r="B52" s="66" t="s">
        <v>24</v>
      </c>
      <c r="C52" s="32"/>
      <c r="D52" s="10"/>
      <c r="E52" s="32">
        <v>36.69</v>
      </c>
      <c r="F52" s="32">
        <v>36.83</v>
      </c>
      <c r="G52" s="5">
        <f t="shared" si="1"/>
        <v>0.14000000000000057</v>
      </c>
      <c r="H52" s="5"/>
      <c r="I52" s="5"/>
      <c r="J52" s="5"/>
      <c r="K52" s="99">
        <f t="shared" si="2"/>
        <v>3.1399375000000131</v>
      </c>
    </row>
    <row r="53" spans="2:11" ht="15.6" thickTop="1" thickBot="1" x14ac:dyDescent="0.35">
      <c r="B53" s="66" t="s">
        <v>25</v>
      </c>
      <c r="C53" s="32"/>
      <c r="D53" s="10"/>
      <c r="E53" s="32">
        <v>34.520000000000003</v>
      </c>
      <c r="F53" s="32">
        <v>34.71</v>
      </c>
      <c r="G53" s="5">
        <f t="shared" si="1"/>
        <v>0.18999999999999773</v>
      </c>
      <c r="H53" s="5"/>
      <c r="I53" s="5"/>
      <c r="J53" s="5"/>
      <c r="K53" s="99">
        <f t="shared" si="2"/>
        <v>4.2613437499999494</v>
      </c>
    </row>
    <row r="54" spans="2:11" ht="15.6" thickTop="1" thickBot="1" x14ac:dyDescent="0.35">
      <c r="B54" s="66" t="s">
        <v>26</v>
      </c>
      <c r="C54" s="32"/>
      <c r="D54" s="10"/>
      <c r="E54" s="32">
        <v>67.760000000000005</v>
      </c>
      <c r="F54" s="32">
        <v>69.02</v>
      </c>
      <c r="G54" s="5">
        <f t="shared" si="1"/>
        <v>1.2599999999999909</v>
      </c>
      <c r="H54" s="5"/>
      <c r="I54" s="5"/>
      <c r="J54" s="5"/>
      <c r="K54" s="99">
        <f t="shared" si="2"/>
        <v>28.259437499999798</v>
      </c>
    </row>
    <row r="55" spans="2:11" ht="15.6" thickTop="1" thickBot="1" x14ac:dyDescent="0.35">
      <c r="B55" s="66" t="s">
        <v>27</v>
      </c>
      <c r="C55" s="32"/>
      <c r="D55" s="10"/>
      <c r="E55" s="32">
        <v>85.93</v>
      </c>
      <c r="F55" s="32">
        <v>87.37</v>
      </c>
      <c r="G55" s="5">
        <f t="shared" si="1"/>
        <v>1.4399999999999977</v>
      </c>
      <c r="H55" s="5"/>
      <c r="I55" s="5"/>
      <c r="J55" s="5"/>
      <c r="K55" s="99">
        <f t="shared" si="2"/>
        <v>32.296499999999952</v>
      </c>
    </row>
    <row r="56" spans="2:11" ht="15.6" thickTop="1" thickBot="1" x14ac:dyDescent="0.35">
      <c r="B56" s="66" t="s">
        <v>109</v>
      </c>
      <c r="C56" s="32"/>
      <c r="D56" s="10"/>
      <c r="E56" s="32">
        <v>2.21</v>
      </c>
      <c r="F56" s="32">
        <v>2.21</v>
      </c>
      <c r="G56" s="5">
        <f t="shared" si="1"/>
        <v>0</v>
      </c>
      <c r="H56" s="5"/>
      <c r="I56" s="5"/>
      <c r="J56" s="5"/>
      <c r="K56" s="99">
        <f t="shared" si="2"/>
        <v>0</v>
      </c>
    </row>
    <row r="57" spans="2:11" ht="15.6" thickTop="1" thickBot="1" x14ac:dyDescent="0.35">
      <c r="B57" s="66" t="s">
        <v>28</v>
      </c>
      <c r="C57" s="32"/>
      <c r="D57" s="10"/>
      <c r="E57" s="32">
        <v>18.21</v>
      </c>
      <c r="F57" s="32">
        <v>18.43</v>
      </c>
      <c r="G57" s="5">
        <f t="shared" si="1"/>
        <v>0.21999999999999886</v>
      </c>
      <c r="H57" s="5"/>
      <c r="I57" s="5"/>
      <c r="J57" s="5"/>
      <c r="K57" s="99">
        <f t="shared" si="2"/>
        <v>4.9341874999999744</v>
      </c>
    </row>
    <row r="58" spans="2:11" ht="15.6" thickTop="1" thickBot="1" x14ac:dyDescent="0.35">
      <c r="B58" s="66" t="s">
        <v>29</v>
      </c>
      <c r="C58" s="32"/>
      <c r="D58" s="10"/>
      <c r="E58" s="32">
        <v>60.97</v>
      </c>
      <c r="F58" s="32">
        <v>61.37</v>
      </c>
      <c r="G58" s="5">
        <f t="shared" si="1"/>
        <v>0.39999999999999858</v>
      </c>
      <c r="H58" s="5"/>
      <c r="I58" s="5"/>
      <c r="J58" s="5"/>
      <c r="K58" s="99">
        <f t="shared" si="2"/>
        <v>8.9712499999999693</v>
      </c>
    </row>
    <row r="59" spans="2:11" ht="15.6" thickTop="1" thickBot="1" x14ac:dyDescent="0.35">
      <c r="B59" s="66" t="s">
        <v>30</v>
      </c>
      <c r="C59" s="32"/>
      <c r="D59" s="10"/>
      <c r="E59" s="32">
        <v>6.43</v>
      </c>
      <c r="F59" s="32">
        <v>7.38</v>
      </c>
      <c r="G59" s="5">
        <f t="shared" si="1"/>
        <v>0.95000000000000018</v>
      </c>
      <c r="H59" s="5"/>
      <c r="I59" s="5"/>
      <c r="J59" s="5"/>
      <c r="K59" s="99">
        <f t="shared" si="2"/>
        <v>21.306718750000005</v>
      </c>
    </row>
    <row r="60" spans="2:11" ht="15.6" thickTop="1" thickBot="1" x14ac:dyDescent="0.35">
      <c r="B60" s="66" t="s">
        <v>31</v>
      </c>
      <c r="C60" s="32"/>
      <c r="D60" s="10"/>
      <c r="E60" s="32">
        <v>98.43</v>
      </c>
      <c r="F60" s="32">
        <v>99.12</v>
      </c>
      <c r="G60" s="5">
        <f t="shared" si="1"/>
        <v>0.68999999999999773</v>
      </c>
      <c r="H60" s="5"/>
      <c r="I60" s="5"/>
      <c r="J60" s="5"/>
      <c r="K60" s="99">
        <f t="shared" si="2"/>
        <v>15.475406249999949</v>
      </c>
    </row>
    <row r="61" spans="2:11" ht="15.6" thickTop="1" thickBot="1" x14ac:dyDescent="0.35">
      <c r="B61" s="66" t="s">
        <v>32</v>
      </c>
      <c r="C61" s="32"/>
      <c r="D61" s="10"/>
      <c r="E61" s="32">
        <v>66.19</v>
      </c>
      <c r="F61" s="32">
        <v>66.69</v>
      </c>
      <c r="G61" s="5">
        <f t="shared" si="1"/>
        <v>0.5</v>
      </c>
      <c r="H61" s="5"/>
      <c r="I61" s="5"/>
      <c r="J61" s="5"/>
      <c r="K61" s="99">
        <f t="shared" si="2"/>
        <v>11.214062500000001</v>
      </c>
    </row>
    <row r="62" spans="2:11" ht="15.6" thickTop="1" thickBot="1" x14ac:dyDescent="0.35">
      <c r="B62" s="66" t="s">
        <v>33</v>
      </c>
      <c r="C62" s="32"/>
      <c r="D62" s="10"/>
      <c r="E62" s="32">
        <v>43.41</v>
      </c>
      <c r="F62" s="32">
        <v>43.87</v>
      </c>
      <c r="G62" s="5">
        <f t="shared" si="1"/>
        <v>0.46000000000000085</v>
      </c>
      <c r="H62" s="5"/>
      <c r="I62" s="5"/>
      <c r="J62" s="5"/>
      <c r="K62" s="99">
        <f t="shared" si="2"/>
        <v>10.316937500000019</v>
      </c>
    </row>
    <row r="63" spans="2:11" ht="15.6" thickTop="1" thickBot="1" x14ac:dyDescent="0.35">
      <c r="B63" s="66" t="s">
        <v>34</v>
      </c>
      <c r="C63" s="32"/>
      <c r="D63" s="10"/>
      <c r="E63" s="32">
        <v>47.37</v>
      </c>
      <c r="F63" s="32">
        <v>47.56</v>
      </c>
      <c r="G63" s="5">
        <f t="shared" si="1"/>
        <v>0.19000000000000483</v>
      </c>
      <c r="H63" s="5"/>
      <c r="I63" s="5"/>
      <c r="J63" s="5"/>
      <c r="K63" s="99">
        <f t="shared" si="2"/>
        <v>4.2613437500001083</v>
      </c>
    </row>
    <row r="64" spans="2:11" ht="15.6" thickTop="1" thickBot="1" x14ac:dyDescent="0.35">
      <c r="B64" s="66" t="s">
        <v>110</v>
      </c>
      <c r="C64" s="32"/>
      <c r="D64" s="10"/>
      <c r="E64" s="32">
        <v>23.06</v>
      </c>
      <c r="F64" s="32">
        <v>24.28</v>
      </c>
      <c r="G64" s="5">
        <f t="shared" si="1"/>
        <v>1.2200000000000024</v>
      </c>
      <c r="H64" s="5"/>
      <c r="I64" s="5"/>
      <c r="J64" s="5"/>
      <c r="K64" s="99">
        <f t="shared" si="2"/>
        <v>27.362312500000055</v>
      </c>
    </row>
    <row r="65" spans="2:13" ht="15.6" thickTop="1" thickBot="1" x14ac:dyDescent="0.35">
      <c r="B65" s="66" t="s">
        <v>35</v>
      </c>
      <c r="C65" s="32"/>
      <c r="D65" s="10"/>
      <c r="E65" s="32">
        <v>92.96</v>
      </c>
      <c r="F65" s="32">
        <v>93.83</v>
      </c>
      <c r="G65" s="5">
        <f t="shared" si="1"/>
        <v>0.87000000000000455</v>
      </c>
      <c r="H65" s="5"/>
      <c r="I65" s="5"/>
      <c r="J65" s="5"/>
      <c r="K65" s="99">
        <f t="shared" si="2"/>
        <v>19.512468750000103</v>
      </c>
    </row>
    <row r="66" spans="2:13" ht="15.6" thickTop="1" thickBot="1" x14ac:dyDescent="0.35">
      <c r="B66" s="66" t="s">
        <v>111</v>
      </c>
      <c r="C66" s="32"/>
      <c r="D66" s="10"/>
      <c r="E66" s="32">
        <v>6.82</v>
      </c>
      <c r="F66" s="32">
        <v>6.85</v>
      </c>
      <c r="G66" s="5">
        <f t="shared" si="1"/>
        <v>2.9999999999999361E-2</v>
      </c>
      <c r="H66" s="5"/>
      <c r="I66" s="5"/>
      <c r="J66" s="5"/>
      <c r="K66" s="99">
        <f t="shared" si="2"/>
        <v>0.67284374999998575</v>
      </c>
    </row>
    <row r="67" spans="2:13" ht="15.6" thickTop="1" thickBot="1" x14ac:dyDescent="0.35">
      <c r="B67" s="66" t="s">
        <v>36</v>
      </c>
      <c r="C67" s="32"/>
      <c r="D67" s="10"/>
      <c r="E67" s="32">
        <v>106.21</v>
      </c>
      <c r="F67" s="32">
        <v>106.5</v>
      </c>
      <c r="G67" s="5">
        <f t="shared" si="1"/>
        <v>0.29000000000000625</v>
      </c>
      <c r="H67" s="5"/>
      <c r="I67" s="5"/>
      <c r="J67" s="5"/>
      <c r="K67" s="99">
        <f t="shared" si="2"/>
        <v>6.5041562500001406</v>
      </c>
    </row>
    <row r="68" spans="2:13" ht="15.6" thickTop="1" thickBot="1" x14ac:dyDescent="0.35">
      <c r="B68" s="66" t="s">
        <v>37</v>
      </c>
      <c r="C68" s="32"/>
      <c r="D68" s="10"/>
      <c r="E68" s="32">
        <v>42.26</v>
      </c>
      <c r="F68" s="32">
        <v>42.62</v>
      </c>
      <c r="G68" s="5">
        <f t="shared" si="1"/>
        <v>0.35999999999999943</v>
      </c>
      <c r="H68" s="5"/>
      <c r="I68" s="5"/>
      <c r="J68" s="5"/>
      <c r="K68" s="99">
        <f t="shared" si="2"/>
        <v>8.074124999999988</v>
      </c>
    </row>
    <row r="69" spans="2:13" ht="15.6" thickTop="1" thickBot="1" x14ac:dyDescent="0.35">
      <c r="B69" s="66" t="s">
        <v>38</v>
      </c>
      <c r="C69" s="32"/>
      <c r="D69" s="10"/>
      <c r="E69" s="32">
        <v>9.7200000000000006</v>
      </c>
      <c r="F69" s="32">
        <v>11.28</v>
      </c>
      <c r="G69" s="5">
        <f t="shared" si="1"/>
        <v>1.5599999999999987</v>
      </c>
      <c r="H69" s="5"/>
      <c r="I69" s="5"/>
      <c r="J69" s="5"/>
      <c r="K69" s="99">
        <f t="shared" si="2"/>
        <v>34.987874999999974</v>
      </c>
    </row>
    <row r="70" spans="2:13" ht="15.6" thickTop="1" thickBot="1" x14ac:dyDescent="0.35">
      <c r="B70" s="66" t="s">
        <v>39</v>
      </c>
      <c r="C70" s="32"/>
      <c r="D70" s="10"/>
      <c r="E70" s="32">
        <v>3.85</v>
      </c>
      <c r="F70" s="32">
        <v>4.08</v>
      </c>
      <c r="G70" s="5">
        <f t="shared" si="1"/>
        <v>0.22999999999999998</v>
      </c>
      <c r="H70" s="5"/>
      <c r="I70" s="5"/>
      <c r="J70" s="5"/>
      <c r="K70" s="99">
        <f t="shared" si="2"/>
        <v>5.1584687499999999</v>
      </c>
    </row>
    <row r="71" spans="2:13" ht="15.6" thickTop="1" thickBot="1" x14ac:dyDescent="0.35">
      <c r="B71" s="66" t="s">
        <v>40</v>
      </c>
      <c r="C71" s="32"/>
      <c r="D71" s="10"/>
      <c r="E71" s="32">
        <v>4.5</v>
      </c>
      <c r="F71" s="32">
        <v>4.5</v>
      </c>
      <c r="G71" s="5">
        <f t="shared" si="1"/>
        <v>0</v>
      </c>
      <c r="H71" s="5"/>
      <c r="I71" s="5"/>
      <c r="J71" s="5"/>
      <c r="K71" s="99">
        <f t="shared" si="2"/>
        <v>0</v>
      </c>
    </row>
    <row r="72" spans="2:13" ht="15.6" thickTop="1" thickBot="1" x14ac:dyDescent="0.35">
      <c r="B72" s="66" t="s">
        <v>112</v>
      </c>
      <c r="C72" s="32"/>
      <c r="D72" s="10"/>
      <c r="E72" s="32">
        <v>10.5</v>
      </c>
      <c r="F72" s="32">
        <v>11.04</v>
      </c>
      <c r="G72" s="5">
        <f t="shared" si="1"/>
        <v>0.53999999999999915</v>
      </c>
      <c r="H72" s="5"/>
      <c r="I72" s="5"/>
      <c r="J72" s="5"/>
      <c r="K72" s="99">
        <f t="shared" si="2"/>
        <v>12.111187499999982</v>
      </c>
    </row>
    <row r="73" spans="2:13" ht="15.6" thickTop="1" thickBot="1" x14ac:dyDescent="0.35">
      <c r="B73" s="66" t="s">
        <v>113</v>
      </c>
      <c r="C73" s="32"/>
      <c r="D73" s="10"/>
      <c r="E73" s="32">
        <v>41.09</v>
      </c>
      <c r="F73" s="32">
        <v>41.74</v>
      </c>
      <c r="G73" s="5">
        <f t="shared" si="1"/>
        <v>0.64999999999999858</v>
      </c>
      <c r="H73" s="5"/>
      <c r="I73" s="5"/>
      <c r="J73" s="5"/>
      <c r="K73" s="99">
        <f t="shared" si="2"/>
        <v>14.57828124999997</v>
      </c>
    </row>
    <row r="74" spans="2:13" ht="15.6" thickTop="1" thickBot="1" x14ac:dyDescent="0.35">
      <c r="B74" s="66" t="s">
        <v>114</v>
      </c>
      <c r="C74" s="32"/>
      <c r="D74" s="10"/>
      <c r="E74" s="32">
        <v>11.6</v>
      </c>
      <c r="F74" s="32">
        <v>11.6</v>
      </c>
      <c r="G74" s="5">
        <f t="shared" si="1"/>
        <v>0</v>
      </c>
      <c r="H74" s="5"/>
      <c r="I74" s="5"/>
      <c r="J74" s="5"/>
      <c r="K74" s="99">
        <f t="shared" si="2"/>
        <v>0</v>
      </c>
    </row>
    <row r="75" spans="2:13" ht="15.6" thickTop="1" thickBot="1" x14ac:dyDescent="0.35">
      <c r="B75" s="66" t="s">
        <v>115</v>
      </c>
      <c r="C75" s="32"/>
      <c r="D75" s="10"/>
      <c r="E75" s="32">
        <v>3.63</v>
      </c>
      <c r="F75" s="32">
        <v>3.63</v>
      </c>
      <c r="G75" s="5">
        <f t="shared" si="1"/>
        <v>0</v>
      </c>
      <c r="H75" s="5"/>
      <c r="I75" s="5"/>
      <c r="J75" s="5"/>
      <c r="K75" s="99">
        <f t="shared" si="2"/>
        <v>0</v>
      </c>
    </row>
    <row r="76" spans="2:13" ht="15.6" thickTop="1" thickBot="1" x14ac:dyDescent="0.35">
      <c r="B76" s="66" t="s">
        <v>116</v>
      </c>
      <c r="C76" s="32"/>
      <c r="D76" s="10"/>
      <c r="E76" s="32">
        <v>6.09</v>
      </c>
      <c r="F76" s="32">
        <v>6.09</v>
      </c>
      <c r="G76" s="5">
        <f t="shared" si="1"/>
        <v>0</v>
      </c>
      <c r="H76" s="5"/>
      <c r="I76" s="5"/>
      <c r="J76" s="5"/>
      <c r="K76" s="99">
        <f t="shared" si="2"/>
        <v>0</v>
      </c>
    </row>
    <row r="77" spans="2:13" ht="15.6" thickTop="1" thickBot="1" x14ac:dyDescent="0.35">
      <c r="B77" s="66" t="s">
        <v>41</v>
      </c>
      <c r="C77" s="32"/>
      <c r="D77" s="10"/>
      <c r="E77" s="32">
        <v>23.92</v>
      </c>
      <c r="F77" s="32">
        <v>24.17</v>
      </c>
      <c r="G77" s="5">
        <f t="shared" si="1"/>
        <v>0.25</v>
      </c>
      <c r="H77" s="5"/>
      <c r="I77" s="5"/>
      <c r="J77" s="5"/>
      <c r="K77" s="99">
        <f t="shared" si="2"/>
        <v>5.6070312500000004</v>
      </c>
    </row>
    <row r="78" spans="2:13" ht="15.6" thickTop="1" thickBot="1" x14ac:dyDescent="0.35">
      <c r="B78" s="66" t="s">
        <v>42</v>
      </c>
      <c r="C78" s="32"/>
      <c r="D78" s="10"/>
      <c r="E78" s="32">
        <v>10.4</v>
      </c>
      <c r="F78" s="32">
        <v>10.4</v>
      </c>
      <c r="G78" s="5">
        <f t="shared" si="1"/>
        <v>0</v>
      </c>
      <c r="H78" s="5"/>
      <c r="I78" s="5"/>
      <c r="J78" s="5"/>
      <c r="K78" s="99">
        <f t="shared" si="2"/>
        <v>0</v>
      </c>
    </row>
    <row r="79" spans="2:13" ht="15" thickTop="1" x14ac:dyDescent="0.3">
      <c r="B79" s="66" t="s">
        <v>117</v>
      </c>
      <c r="C79" s="32"/>
      <c r="D79" s="10"/>
      <c r="E79" s="32">
        <v>16.07</v>
      </c>
      <c r="F79" s="32">
        <v>16.11</v>
      </c>
      <c r="G79" s="5">
        <f t="shared" si="1"/>
        <v>3.9999999999999147E-2</v>
      </c>
      <c r="H79" s="5"/>
      <c r="I79" s="5"/>
      <c r="J79" s="5"/>
      <c r="K79" s="99">
        <f t="shared" si="2"/>
        <v>0.89712499999998097</v>
      </c>
    </row>
    <row r="80" spans="2:13" x14ac:dyDescent="0.3">
      <c r="B80" s="68" t="s">
        <v>43</v>
      </c>
      <c r="C80" s="32"/>
      <c r="D80" s="10"/>
      <c r="E80" s="32">
        <v>633.02</v>
      </c>
      <c r="F80" s="32">
        <v>640.07000000000005</v>
      </c>
      <c r="G80" s="5">
        <f t="shared" si="1"/>
        <v>7.0500000000000682</v>
      </c>
      <c r="H80" s="5"/>
      <c r="I80" s="5"/>
      <c r="J80" s="5"/>
      <c r="K80" s="7">
        <f>+G80*I$6</f>
        <v>34.768275488069754</v>
      </c>
      <c r="M80" s="56">
        <f>SUM(K29:K79)</f>
        <v>637.63159374999998</v>
      </c>
    </row>
    <row r="81" spans="2:11" x14ac:dyDescent="0.3">
      <c r="B81" s="68" t="s">
        <v>44</v>
      </c>
      <c r="C81" s="32"/>
      <c r="D81" s="10"/>
      <c r="E81" s="32">
        <v>557.21</v>
      </c>
      <c r="F81" s="32">
        <v>562.52</v>
      </c>
      <c r="G81" s="5">
        <f t="shared" si="1"/>
        <v>5.3099999999999454</v>
      </c>
      <c r="H81" s="33"/>
      <c r="I81" s="5"/>
      <c r="J81" s="5"/>
      <c r="K81" s="7">
        <f t="shared" ref="K81:K144" si="3">+G81*I$6</f>
        <v>26.187169197396695</v>
      </c>
    </row>
    <row r="82" spans="2:11" x14ac:dyDescent="0.3">
      <c r="B82" s="68" t="s">
        <v>118</v>
      </c>
      <c r="C82" s="32"/>
      <c r="D82" s="10"/>
      <c r="E82" s="32">
        <v>814.4</v>
      </c>
      <c r="F82" s="32">
        <v>822.94</v>
      </c>
      <c r="G82" s="5">
        <f t="shared" si="1"/>
        <v>8.5400000000000773</v>
      </c>
      <c r="H82" s="33"/>
      <c r="I82" s="5"/>
      <c r="J82" s="5"/>
      <c r="K82" s="7">
        <f t="shared" si="3"/>
        <v>42.116464208243336</v>
      </c>
    </row>
    <row r="83" spans="2:11" x14ac:dyDescent="0.3">
      <c r="B83" s="68" t="s">
        <v>119</v>
      </c>
      <c r="C83" s="32"/>
      <c r="D83" s="10"/>
      <c r="E83" s="32">
        <v>345.88</v>
      </c>
      <c r="F83" s="32">
        <v>356</v>
      </c>
      <c r="G83" s="5">
        <f t="shared" si="1"/>
        <v>10.120000000000005</v>
      </c>
      <c r="H83" s="33"/>
      <c r="I83" s="5"/>
      <c r="J83" s="5"/>
      <c r="K83" s="7">
        <f t="shared" si="3"/>
        <v>49.90850325379612</v>
      </c>
    </row>
    <row r="84" spans="2:11" x14ac:dyDescent="0.3">
      <c r="B84" s="68" t="s">
        <v>45</v>
      </c>
      <c r="C84" s="32"/>
      <c r="D84" s="10"/>
      <c r="E84" s="32">
        <v>385.72</v>
      </c>
      <c r="F84" s="32">
        <v>388.58</v>
      </c>
      <c r="G84" s="5">
        <f t="shared" si="1"/>
        <v>2.8599999999999568</v>
      </c>
      <c r="H84" s="33"/>
      <c r="I84" s="5"/>
      <c r="J84" s="5"/>
      <c r="K84" s="7">
        <f t="shared" si="3"/>
        <v>14.10457700650738</v>
      </c>
    </row>
    <row r="85" spans="2:11" x14ac:dyDescent="0.3">
      <c r="B85" s="68" t="s">
        <v>46</v>
      </c>
      <c r="C85" s="32"/>
      <c r="D85" s="10"/>
      <c r="E85" s="32">
        <v>605.24</v>
      </c>
      <c r="F85" s="32">
        <v>607.61</v>
      </c>
      <c r="G85" s="5">
        <f t="shared" si="1"/>
        <v>2.3700000000000045</v>
      </c>
      <c r="H85" s="33"/>
      <c r="I85" s="5"/>
      <c r="J85" s="5"/>
      <c r="K85" s="7">
        <f t="shared" si="3"/>
        <v>11.68805856832974</v>
      </c>
    </row>
    <row r="86" spans="2:11" x14ac:dyDescent="0.3">
      <c r="B86" s="68" t="s">
        <v>47</v>
      </c>
      <c r="C86" s="32"/>
      <c r="D86" s="10"/>
      <c r="E86" s="32">
        <v>405.91</v>
      </c>
      <c r="F86" s="32">
        <v>414</v>
      </c>
      <c r="G86" s="5">
        <f t="shared" si="1"/>
        <v>8.089999999999975</v>
      </c>
      <c r="H86" s="33"/>
      <c r="I86" s="5"/>
      <c r="J86" s="5"/>
      <c r="K86" s="7">
        <f t="shared" si="3"/>
        <v>39.897212581344782</v>
      </c>
    </row>
    <row r="87" spans="2:11" x14ac:dyDescent="0.3">
      <c r="B87" s="68" t="s">
        <v>48</v>
      </c>
      <c r="C87" s="32"/>
      <c r="D87" s="10"/>
      <c r="E87" s="32">
        <v>642.73</v>
      </c>
      <c r="F87" s="32">
        <v>658.09</v>
      </c>
      <c r="G87" s="5">
        <f t="shared" si="1"/>
        <v>15.360000000000014</v>
      </c>
      <c r="H87" s="33"/>
      <c r="I87" s="5"/>
      <c r="J87" s="5"/>
      <c r="K87" s="7">
        <f t="shared" si="3"/>
        <v>75.75045553145344</v>
      </c>
    </row>
    <row r="88" spans="2:11" x14ac:dyDescent="0.3">
      <c r="B88" s="68" t="s">
        <v>49</v>
      </c>
      <c r="C88" s="32"/>
      <c r="D88" s="10"/>
      <c r="E88" s="32">
        <v>839.55</v>
      </c>
      <c r="F88" s="32">
        <v>848.81</v>
      </c>
      <c r="G88" s="5">
        <f t="shared" si="1"/>
        <v>9.2599999999999909</v>
      </c>
      <c r="H88" s="33"/>
      <c r="I88" s="5"/>
      <c r="J88" s="5"/>
      <c r="K88" s="7">
        <f t="shared" si="3"/>
        <v>45.667266811279788</v>
      </c>
    </row>
    <row r="89" spans="2:11" x14ac:dyDescent="0.3">
      <c r="B89" s="68" t="s">
        <v>50</v>
      </c>
      <c r="C89" s="32"/>
      <c r="D89" s="10"/>
      <c r="E89" s="32">
        <v>1044.1199999999999</v>
      </c>
      <c r="F89" s="32">
        <v>1063.4000000000001</v>
      </c>
      <c r="G89" s="5">
        <f t="shared" si="1"/>
        <v>19.2800000000002</v>
      </c>
      <c r="H89" s="33"/>
      <c r="I89" s="5"/>
      <c r="J89" s="5"/>
      <c r="K89" s="7">
        <f t="shared" si="3"/>
        <v>95.082603036877344</v>
      </c>
    </row>
    <row r="90" spans="2:11" x14ac:dyDescent="0.3">
      <c r="B90" s="68" t="s">
        <v>51</v>
      </c>
      <c r="C90" s="32"/>
      <c r="D90" s="10"/>
      <c r="E90" s="32">
        <v>440.04</v>
      </c>
      <c r="F90" s="32">
        <v>443.47</v>
      </c>
      <c r="G90" s="5">
        <f t="shared" si="1"/>
        <v>3.4300000000000068</v>
      </c>
      <c r="H90" s="33"/>
      <c r="I90" s="5"/>
      <c r="J90" s="5"/>
      <c r="K90" s="7">
        <f t="shared" si="3"/>
        <v>16.915629067245153</v>
      </c>
    </row>
    <row r="91" spans="2:11" x14ac:dyDescent="0.3">
      <c r="B91" s="68" t="s">
        <v>52</v>
      </c>
      <c r="C91" s="32"/>
      <c r="D91" s="10"/>
      <c r="E91" s="32">
        <v>344.39</v>
      </c>
      <c r="F91" s="32">
        <v>345.14</v>
      </c>
      <c r="G91" s="5">
        <f t="shared" si="1"/>
        <v>0.75</v>
      </c>
      <c r="H91" s="33"/>
      <c r="I91" s="5"/>
      <c r="J91" s="5"/>
      <c r="K91" s="7">
        <f t="shared" si="3"/>
        <v>3.6987527114967467</v>
      </c>
    </row>
    <row r="92" spans="2:11" x14ac:dyDescent="0.3">
      <c r="B92" s="68" t="s">
        <v>120</v>
      </c>
      <c r="C92" s="32"/>
      <c r="D92" s="10"/>
      <c r="E92" s="32">
        <v>1367.12</v>
      </c>
      <c r="F92" s="32">
        <v>1377</v>
      </c>
      <c r="G92" s="5">
        <f t="shared" si="1"/>
        <v>9.8800000000001091</v>
      </c>
      <c r="H92" s="33"/>
      <c r="I92" s="5"/>
      <c r="J92" s="5"/>
      <c r="K92" s="7">
        <f t="shared" si="3"/>
        <v>48.724902386117677</v>
      </c>
    </row>
    <row r="93" spans="2:11" x14ac:dyDescent="0.3">
      <c r="B93" s="68" t="s">
        <v>53</v>
      </c>
      <c r="C93" s="32"/>
      <c r="D93" s="10"/>
      <c r="E93" s="32">
        <v>516.02</v>
      </c>
      <c r="F93" s="32">
        <v>523.32000000000005</v>
      </c>
      <c r="G93" s="5">
        <f t="shared" si="1"/>
        <v>7.3000000000000682</v>
      </c>
      <c r="H93" s="33"/>
      <c r="I93" s="5"/>
      <c r="J93" s="5"/>
      <c r="K93" s="7">
        <f t="shared" si="3"/>
        <v>36.001193058568667</v>
      </c>
    </row>
    <row r="94" spans="2:11" x14ac:dyDescent="0.3">
      <c r="B94" s="68" t="s">
        <v>121</v>
      </c>
      <c r="C94" s="32"/>
      <c r="D94" s="10"/>
      <c r="E94" s="32">
        <v>320.08999999999997</v>
      </c>
      <c r="F94" s="32">
        <v>323.52999999999997</v>
      </c>
      <c r="G94" s="5">
        <f t="shared" ref="G94:G149" si="4">+F94-E94</f>
        <v>3.4399999999999977</v>
      </c>
      <c r="H94" s="33"/>
      <c r="I94" s="5"/>
      <c r="J94" s="5"/>
      <c r="K94" s="7">
        <f t="shared" si="3"/>
        <v>16.964945770065064</v>
      </c>
    </row>
    <row r="95" spans="2:11" x14ac:dyDescent="0.3">
      <c r="B95" s="68" t="s">
        <v>54</v>
      </c>
      <c r="C95" s="32"/>
      <c r="D95" s="10"/>
      <c r="E95" s="32">
        <v>344.64</v>
      </c>
      <c r="F95" s="32">
        <v>350.18</v>
      </c>
      <c r="G95" s="5">
        <f t="shared" si="4"/>
        <v>5.5400000000000205</v>
      </c>
      <c r="H95" s="33"/>
      <c r="I95" s="5"/>
      <c r="J95" s="5"/>
      <c r="K95" s="7">
        <f t="shared" si="3"/>
        <v>27.321453362256069</v>
      </c>
    </row>
    <row r="96" spans="2:11" x14ac:dyDescent="0.3">
      <c r="B96" s="68" t="s">
        <v>55</v>
      </c>
      <c r="C96" s="32"/>
      <c r="D96" s="10"/>
      <c r="E96" s="32">
        <v>503.97</v>
      </c>
      <c r="F96" s="32">
        <v>512.01</v>
      </c>
      <c r="G96" s="5">
        <f t="shared" si="4"/>
        <v>8.0399999999999636</v>
      </c>
      <c r="H96" s="33"/>
      <c r="I96" s="5"/>
      <c r="J96" s="5"/>
      <c r="K96" s="7">
        <f t="shared" si="3"/>
        <v>39.650629067244942</v>
      </c>
    </row>
    <row r="97" spans="2:11" x14ac:dyDescent="0.3">
      <c r="B97" s="68" t="s">
        <v>122</v>
      </c>
      <c r="C97" s="32"/>
      <c r="D97" s="10"/>
      <c r="E97" s="32">
        <v>1236.69</v>
      </c>
      <c r="F97" s="32">
        <v>1250.78</v>
      </c>
      <c r="G97" s="5">
        <f t="shared" si="4"/>
        <v>14.089999999999918</v>
      </c>
      <c r="H97" s="33"/>
      <c r="I97" s="5"/>
      <c r="J97" s="5"/>
      <c r="K97" s="7">
        <f t="shared" si="3"/>
        <v>69.487234273318478</v>
      </c>
    </row>
    <row r="98" spans="2:11" x14ac:dyDescent="0.3">
      <c r="B98" s="68" t="s">
        <v>56</v>
      </c>
      <c r="C98" s="32"/>
      <c r="D98" s="10"/>
      <c r="E98" s="32">
        <v>490.12</v>
      </c>
      <c r="F98" s="32">
        <v>495.12</v>
      </c>
      <c r="G98" s="5">
        <f t="shared" si="4"/>
        <v>5</v>
      </c>
      <c r="H98" s="33"/>
      <c r="I98" s="5"/>
      <c r="J98" s="5"/>
      <c r="K98" s="7">
        <f t="shared" si="3"/>
        <v>24.658351409978309</v>
      </c>
    </row>
    <row r="99" spans="2:11" x14ac:dyDescent="0.3">
      <c r="B99" s="66" t="s">
        <v>57</v>
      </c>
      <c r="C99" s="32"/>
      <c r="D99" s="10"/>
      <c r="E99" s="32">
        <v>667.27</v>
      </c>
      <c r="F99" s="32">
        <v>672.17</v>
      </c>
      <c r="G99" s="5">
        <f t="shared" si="4"/>
        <v>4.8999999999999773</v>
      </c>
      <c r="H99" s="33"/>
      <c r="I99" s="5"/>
      <c r="J99" s="5"/>
      <c r="K99" s="7">
        <f t="shared" si="3"/>
        <v>24.16518438177863</v>
      </c>
    </row>
    <row r="100" spans="2:11" x14ac:dyDescent="0.3">
      <c r="B100" s="66" t="s">
        <v>58</v>
      </c>
      <c r="C100" s="32"/>
      <c r="D100" s="10"/>
      <c r="E100" s="32">
        <v>9.4</v>
      </c>
      <c r="F100" s="32">
        <v>9.4</v>
      </c>
      <c r="G100" s="5">
        <f t="shared" si="4"/>
        <v>0</v>
      </c>
      <c r="H100" s="33"/>
      <c r="I100" s="5"/>
      <c r="J100" s="5"/>
      <c r="K100" s="7">
        <f t="shared" si="3"/>
        <v>0</v>
      </c>
    </row>
    <row r="101" spans="2:11" x14ac:dyDescent="0.3">
      <c r="B101" s="68" t="s">
        <v>59</v>
      </c>
      <c r="C101" s="32"/>
      <c r="D101" s="10"/>
      <c r="E101" s="32">
        <v>1914.49</v>
      </c>
      <c r="F101" s="32">
        <v>1936.61</v>
      </c>
      <c r="G101" s="5">
        <f t="shared" si="4"/>
        <v>22.119999999999891</v>
      </c>
      <c r="H101" s="33"/>
      <c r="I101" s="5"/>
      <c r="J101" s="5"/>
      <c r="K101" s="7">
        <f t="shared" si="3"/>
        <v>109.08854663774351</v>
      </c>
    </row>
    <row r="102" spans="2:11" x14ac:dyDescent="0.3">
      <c r="B102" s="68" t="s">
        <v>60</v>
      </c>
      <c r="C102" s="32"/>
      <c r="D102" s="10"/>
      <c r="E102" s="32">
        <v>414.97</v>
      </c>
      <c r="F102" s="32">
        <v>417.8</v>
      </c>
      <c r="G102" s="5">
        <f t="shared" si="4"/>
        <v>2.8299999999999841</v>
      </c>
      <c r="H102" s="33"/>
      <c r="I102" s="5"/>
      <c r="J102" s="5"/>
      <c r="K102" s="7">
        <f t="shared" si="3"/>
        <v>13.956626898047645</v>
      </c>
    </row>
    <row r="103" spans="2:11" x14ac:dyDescent="0.3">
      <c r="B103" s="68" t="s">
        <v>61</v>
      </c>
      <c r="C103" s="32"/>
      <c r="D103" s="10"/>
      <c r="E103" s="32">
        <v>495.15</v>
      </c>
      <c r="F103" s="32">
        <v>498.04</v>
      </c>
      <c r="G103" s="5">
        <f t="shared" si="4"/>
        <v>2.8900000000000432</v>
      </c>
      <c r="H103" s="33"/>
      <c r="I103" s="5"/>
      <c r="J103" s="5"/>
      <c r="K103" s="7">
        <f t="shared" si="3"/>
        <v>14.252527114967677</v>
      </c>
    </row>
    <row r="104" spans="2:11" x14ac:dyDescent="0.3">
      <c r="B104" s="68" t="s">
        <v>62</v>
      </c>
      <c r="C104" s="32"/>
      <c r="D104" s="10"/>
      <c r="E104" s="32">
        <v>1483.35</v>
      </c>
      <c r="F104" s="32">
        <v>1501.02</v>
      </c>
      <c r="G104" s="5">
        <f t="shared" si="4"/>
        <v>17.670000000000073</v>
      </c>
      <c r="H104" s="33"/>
      <c r="I104" s="5"/>
      <c r="J104" s="5"/>
      <c r="K104" s="7">
        <f t="shared" si="3"/>
        <v>87.142613882863699</v>
      </c>
    </row>
    <row r="105" spans="2:11" x14ac:dyDescent="0.3">
      <c r="B105" s="68" t="s">
        <v>63</v>
      </c>
      <c r="C105" s="32"/>
      <c r="D105" s="10"/>
      <c r="E105" s="32">
        <v>641.44000000000005</v>
      </c>
      <c r="F105" s="32">
        <v>648.53</v>
      </c>
      <c r="G105" s="5">
        <f t="shared" si="4"/>
        <v>7.0899999999999181</v>
      </c>
      <c r="H105" s="33"/>
      <c r="I105" s="5"/>
      <c r="J105" s="5"/>
      <c r="K105" s="7">
        <f t="shared" si="3"/>
        <v>34.96554229934884</v>
      </c>
    </row>
    <row r="106" spans="2:11" x14ac:dyDescent="0.3">
      <c r="B106" s="68" t="s">
        <v>123</v>
      </c>
      <c r="C106" s="32"/>
      <c r="D106" s="10"/>
      <c r="E106" s="32">
        <v>610.47</v>
      </c>
      <c r="F106" s="32">
        <v>615.37</v>
      </c>
      <c r="G106" s="5">
        <f t="shared" si="4"/>
        <v>4.8999999999999773</v>
      </c>
      <c r="H106" s="33"/>
      <c r="I106" s="5"/>
      <c r="J106" s="5"/>
      <c r="K106" s="7">
        <f t="shared" si="3"/>
        <v>24.16518438177863</v>
      </c>
    </row>
    <row r="107" spans="2:11" x14ac:dyDescent="0.3">
      <c r="B107" s="68" t="s">
        <v>64</v>
      </c>
      <c r="C107" s="32"/>
      <c r="D107" s="10"/>
      <c r="E107" s="32">
        <v>431</v>
      </c>
      <c r="F107" s="32">
        <v>438.51</v>
      </c>
      <c r="G107" s="5">
        <f t="shared" si="4"/>
        <v>7.5099999999999909</v>
      </c>
      <c r="H107" s="33"/>
      <c r="I107" s="5"/>
      <c r="J107" s="5"/>
      <c r="K107" s="7">
        <f t="shared" si="3"/>
        <v>37.036843817787378</v>
      </c>
    </row>
    <row r="108" spans="2:11" x14ac:dyDescent="0.3">
      <c r="B108" s="68" t="s">
        <v>65</v>
      </c>
      <c r="C108" s="32"/>
      <c r="D108" s="10"/>
      <c r="E108" s="32">
        <v>984.89</v>
      </c>
      <c r="F108" s="32">
        <v>1005.54</v>
      </c>
      <c r="G108" s="5">
        <f t="shared" si="4"/>
        <v>20.649999999999977</v>
      </c>
      <c r="H108" s="33"/>
      <c r="I108" s="5"/>
      <c r="J108" s="5"/>
      <c r="K108" s="7">
        <f t="shared" si="3"/>
        <v>101.83899132321031</v>
      </c>
    </row>
    <row r="109" spans="2:11" x14ac:dyDescent="0.3">
      <c r="B109" s="68" t="s">
        <v>66</v>
      </c>
      <c r="C109" s="32"/>
      <c r="D109" s="10"/>
      <c r="E109" s="32">
        <v>501.81</v>
      </c>
      <c r="F109" s="32">
        <v>509.45</v>
      </c>
      <c r="G109" s="5">
        <f t="shared" si="4"/>
        <v>7.6399999999999864</v>
      </c>
      <c r="H109" s="33"/>
      <c r="I109" s="5"/>
      <c r="J109" s="5"/>
      <c r="K109" s="7">
        <f t="shared" si="3"/>
        <v>37.677960954446789</v>
      </c>
    </row>
    <row r="110" spans="2:11" x14ac:dyDescent="0.3">
      <c r="B110" s="68" t="s">
        <v>124</v>
      </c>
      <c r="C110" s="32"/>
      <c r="D110" s="10"/>
      <c r="E110" s="32">
        <v>174.45</v>
      </c>
      <c r="F110" s="32">
        <v>175.93</v>
      </c>
      <c r="G110" s="5">
        <f t="shared" si="4"/>
        <v>1.4800000000000182</v>
      </c>
      <c r="H110" s="33"/>
      <c r="I110" s="5"/>
      <c r="J110" s="5"/>
      <c r="K110" s="7">
        <f t="shared" si="3"/>
        <v>7.298872017353669</v>
      </c>
    </row>
    <row r="111" spans="2:11" x14ac:dyDescent="0.3">
      <c r="B111" s="68" t="s">
        <v>67</v>
      </c>
      <c r="C111" s="32"/>
      <c r="D111" s="10"/>
      <c r="E111" s="32">
        <v>399.6</v>
      </c>
      <c r="F111" s="32">
        <v>404.3</v>
      </c>
      <c r="G111" s="5">
        <f t="shared" si="4"/>
        <v>4.6999999999999886</v>
      </c>
      <c r="H111" s="33"/>
      <c r="I111" s="5"/>
      <c r="J111" s="5"/>
      <c r="K111" s="7">
        <f t="shared" si="3"/>
        <v>23.178850325379553</v>
      </c>
    </row>
    <row r="112" spans="2:11" x14ac:dyDescent="0.3">
      <c r="B112" s="51" t="s">
        <v>68</v>
      </c>
      <c r="C112" s="32"/>
      <c r="D112" s="51"/>
      <c r="E112" s="9">
        <v>693.18</v>
      </c>
      <c r="F112" s="9">
        <v>696.53</v>
      </c>
      <c r="G112" s="5">
        <f t="shared" si="4"/>
        <v>3.3500000000000227</v>
      </c>
      <c r="H112" s="33"/>
      <c r="I112" s="5"/>
      <c r="J112" s="5"/>
      <c r="K112" s="7">
        <f t="shared" si="3"/>
        <v>16.521095444685578</v>
      </c>
    </row>
    <row r="113" spans="2:11" x14ac:dyDescent="0.3">
      <c r="B113" s="68" t="s">
        <v>125</v>
      </c>
      <c r="C113" s="32"/>
      <c r="D113" s="10"/>
      <c r="E113" s="32">
        <v>782.84</v>
      </c>
      <c r="F113" s="32">
        <v>790.37</v>
      </c>
      <c r="G113" s="5">
        <f t="shared" si="4"/>
        <v>7.5299999999999727</v>
      </c>
      <c r="H113" s="33"/>
      <c r="I113" s="5"/>
      <c r="J113" s="5"/>
      <c r="K113" s="7">
        <f t="shared" si="3"/>
        <v>37.135477223427202</v>
      </c>
    </row>
    <row r="114" spans="2:11" x14ac:dyDescent="0.3">
      <c r="B114" s="68" t="s">
        <v>126</v>
      </c>
      <c r="C114" s="9"/>
      <c r="D114" s="10"/>
      <c r="E114" s="32">
        <v>581.12</v>
      </c>
      <c r="F114" s="32">
        <v>581.64</v>
      </c>
      <c r="G114" s="5">
        <f t="shared" si="4"/>
        <v>0.51999999999998181</v>
      </c>
      <c r="H114" s="33"/>
      <c r="I114" s="5"/>
      <c r="J114" s="5"/>
      <c r="K114" s="7">
        <f t="shared" si="3"/>
        <v>2.5644685466376544</v>
      </c>
    </row>
    <row r="115" spans="2:11" x14ac:dyDescent="0.3">
      <c r="B115" s="68" t="s">
        <v>69</v>
      </c>
      <c r="C115" s="32"/>
      <c r="D115" s="10"/>
      <c r="E115" s="32">
        <v>301.27999999999997</v>
      </c>
      <c r="F115" s="32">
        <v>304.13</v>
      </c>
      <c r="G115" s="5">
        <f t="shared" si="4"/>
        <v>2.8500000000000227</v>
      </c>
      <c r="H115" s="33"/>
      <c r="I115" s="5"/>
      <c r="J115" s="5"/>
      <c r="K115" s="7">
        <f t="shared" si="3"/>
        <v>14.055260303687749</v>
      </c>
    </row>
    <row r="116" spans="2:11" x14ac:dyDescent="0.3">
      <c r="B116" s="68" t="s">
        <v>127</v>
      </c>
      <c r="C116" s="32"/>
      <c r="D116" s="10"/>
      <c r="E116" s="32">
        <v>686.75</v>
      </c>
      <c r="F116" s="32">
        <v>691.6</v>
      </c>
      <c r="G116" s="5">
        <f t="shared" si="4"/>
        <v>4.8500000000000227</v>
      </c>
      <c r="H116" s="33"/>
      <c r="I116" s="5"/>
      <c r="J116" s="5"/>
      <c r="K116" s="7">
        <f t="shared" si="3"/>
        <v>23.918600867679071</v>
      </c>
    </row>
    <row r="117" spans="2:11" x14ac:dyDescent="0.3">
      <c r="B117" s="68" t="s">
        <v>128</v>
      </c>
      <c r="C117" s="32"/>
      <c r="D117" s="10"/>
      <c r="E117" s="32">
        <v>741.3</v>
      </c>
      <c r="F117" s="32">
        <v>749.07</v>
      </c>
      <c r="G117" s="5">
        <f t="shared" si="4"/>
        <v>7.7700000000000955</v>
      </c>
      <c r="H117" s="33"/>
      <c r="I117" s="5"/>
      <c r="J117" s="5"/>
      <c r="K117" s="7">
        <f t="shared" si="3"/>
        <v>38.319078091106768</v>
      </c>
    </row>
    <row r="118" spans="2:11" x14ac:dyDescent="0.3">
      <c r="B118" s="68" t="s">
        <v>129</v>
      </c>
      <c r="C118" s="32"/>
      <c r="D118" s="10"/>
      <c r="E118" s="32">
        <v>450.46</v>
      </c>
      <c r="F118" s="32">
        <v>452.62</v>
      </c>
      <c r="G118" s="5">
        <f t="shared" si="4"/>
        <v>2.160000000000025</v>
      </c>
      <c r="H118" s="33"/>
      <c r="I118" s="5"/>
      <c r="J118" s="5"/>
      <c r="K118" s="7">
        <f t="shared" si="3"/>
        <v>10.652407809110754</v>
      </c>
    </row>
    <row r="119" spans="2:11" x14ac:dyDescent="0.3">
      <c r="B119" s="68" t="s">
        <v>70</v>
      </c>
      <c r="C119" s="32"/>
      <c r="D119" s="10"/>
      <c r="E119" s="32">
        <v>192.93</v>
      </c>
      <c r="F119" s="32">
        <v>192.93</v>
      </c>
      <c r="G119" s="5">
        <f t="shared" si="4"/>
        <v>0</v>
      </c>
      <c r="H119" s="33"/>
      <c r="I119" s="5"/>
      <c r="J119" s="5"/>
      <c r="K119" s="7">
        <f t="shared" si="3"/>
        <v>0</v>
      </c>
    </row>
    <row r="120" spans="2:11" x14ac:dyDescent="0.3">
      <c r="B120" s="68" t="s">
        <v>71</v>
      </c>
      <c r="C120" s="32"/>
      <c r="D120" s="10"/>
      <c r="E120" s="32">
        <v>435.27</v>
      </c>
      <c r="F120" s="32">
        <v>435.67</v>
      </c>
      <c r="G120" s="5">
        <f t="shared" si="4"/>
        <v>0.40000000000003411</v>
      </c>
      <c r="H120" s="33"/>
      <c r="I120" s="5"/>
      <c r="J120" s="5"/>
      <c r="K120" s="7">
        <f t="shared" si="3"/>
        <v>1.9726681127984329</v>
      </c>
    </row>
    <row r="121" spans="2:11" x14ac:dyDescent="0.3">
      <c r="B121" s="68" t="s">
        <v>130</v>
      </c>
      <c r="C121" s="32"/>
      <c r="D121" s="10"/>
      <c r="E121" s="32">
        <v>314.29000000000002</v>
      </c>
      <c r="F121" s="32">
        <v>317.83999999999997</v>
      </c>
      <c r="G121" s="5">
        <f t="shared" si="4"/>
        <v>3.5499999999999545</v>
      </c>
      <c r="H121" s="33"/>
      <c r="I121" s="5"/>
      <c r="J121" s="5"/>
      <c r="K121" s="7">
        <f t="shared" si="3"/>
        <v>17.507429501084374</v>
      </c>
    </row>
    <row r="122" spans="2:11" x14ac:dyDescent="0.3">
      <c r="B122" s="68" t="s">
        <v>131</v>
      </c>
      <c r="C122" s="32"/>
      <c r="D122" s="10"/>
      <c r="E122" s="32">
        <v>235.58</v>
      </c>
      <c r="F122" s="32">
        <v>238.77</v>
      </c>
      <c r="G122" s="5">
        <f t="shared" si="4"/>
        <v>3.1899999999999977</v>
      </c>
      <c r="H122" s="33"/>
      <c r="I122" s="5"/>
      <c r="J122" s="5"/>
      <c r="K122" s="7">
        <f t="shared" si="3"/>
        <v>15.73202819956615</v>
      </c>
    </row>
    <row r="123" spans="2:11" x14ac:dyDescent="0.3">
      <c r="B123" s="68" t="s">
        <v>72</v>
      </c>
      <c r="C123" s="32"/>
      <c r="D123" s="10"/>
      <c r="E123" s="32">
        <v>318.77</v>
      </c>
      <c r="F123" s="32">
        <v>325.17</v>
      </c>
      <c r="G123" s="5">
        <f t="shared" si="4"/>
        <v>6.4000000000000341</v>
      </c>
      <c r="H123" s="33"/>
      <c r="I123" s="5"/>
      <c r="J123" s="5"/>
      <c r="K123" s="7">
        <f t="shared" si="3"/>
        <v>31.562689804772404</v>
      </c>
    </row>
    <row r="124" spans="2:11" x14ac:dyDescent="0.3">
      <c r="B124" s="68" t="s">
        <v>73</v>
      </c>
      <c r="C124" s="32"/>
      <c r="D124" s="10"/>
      <c r="E124" s="32">
        <v>997.39</v>
      </c>
      <c r="F124" s="32">
        <v>1007.41</v>
      </c>
      <c r="G124" s="5">
        <f t="shared" si="4"/>
        <v>10.019999999999982</v>
      </c>
      <c r="H124" s="33"/>
      <c r="I124" s="5"/>
      <c r="J124" s="5"/>
      <c r="K124" s="7">
        <f t="shared" si="3"/>
        <v>49.415336225596441</v>
      </c>
    </row>
    <row r="125" spans="2:11" x14ac:dyDescent="0.3">
      <c r="B125" s="68" t="s">
        <v>74</v>
      </c>
      <c r="C125" s="32"/>
      <c r="D125" s="10"/>
      <c r="E125" s="32">
        <v>595.49</v>
      </c>
      <c r="F125" s="32">
        <v>600.05999999999995</v>
      </c>
      <c r="G125" s="5">
        <f t="shared" si="4"/>
        <v>4.5699999999999363</v>
      </c>
      <c r="H125" s="33"/>
      <c r="I125" s="5"/>
      <c r="J125" s="5"/>
      <c r="K125" s="7">
        <f t="shared" si="3"/>
        <v>22.537733188719862</v>
      </c>
    </row>
    <row r="126" spans="2:11" x14ac:dyDescent="0.3">
      <c r="B126" s="68" t="s">
        <v>132</v>
      </c>
      <c r="C126" s="32"/>
      <c r="D126" s="10"/>
      <c r="E126" s="32">
        <v>214.15</v>
      </c>
      <c r="F126" s="32">
        <v>214.82</v>
      </c>
      <c r="G126" s="5">
        <f t="shared" si="4"/>
        <v>0.66999999999998749</v>
      </c>
      <c r="H126" s="33"/>
      <c r="I126" s="5"/>
      <c r="J126" s="5"/>
      <c r="K126" s="7">
        <f t="shared" si="3"/>
        <v>3.3042190889370318</v>
      </c>
    </row>
    <row r="127" spans="2:11" x14ac:dyDescent="0.3">
      <c r="B127" s="68" t="s">
        <v>133</v>
      </c>
      <c r="C127" s="32"/>
      <c r="D127" s="10"/>
      <c r="E127" s="32">
        <v>284.33</v>
      </c>
      <c r="F127" s="32">
        <v>288.97000000000003</v>
      </c>
      <c r="G127" s="5">
        <f t="shared" si="4"/>
        <v>4.6400000000000432</v>
      </c>
      <c r="H127" s="33"/>
      <c r="I127" s="5"/>
      <c r="J127" s="5"/>
      <c r="K127" s="7">
        <f t="shared" si="3"/>
        <v>22.882950108460083</v>
      </c>
    </row>
    <row r="128" spans="2:11" x14ac:dyDescent="0.3">
      <c r="B128" s="68" t="s">
        <v>75</v>
      </c>
      <c r="C128" s="32"/>
      <c r="D128" s="10"/>
      <c r="E128" s="32">
        <v>439.97</v>
      </c>
      <c r="F128" s="32">
        <v>445.7</v>
      </c>
      <c r="G128" s="5">
        <f t="shared" si="4"/>
        <v>5.7299999999999613</v>
      </c>
      <c r="H128" s="33"/>
      <c r="I128" s="5"/>
      <c r="J128" s="5"/>
      <c r="K128" s="7">
        <f t="shared" si="3"/>
        <v>28.258470715834953</v>
      </c>
    </row>
    <row r="129" spans="2:11" x14ac:dyDescent="0.3">
      <c r="B129" s="68" t="s">
        <v>134</v>
      </c>
      <c r="C129" s="32"/>
      <c r="D129" s="10"/>
      <c r="E129" s="32">
        <v>602.86</v>
      </c>
      <c r="F129" s="32">
        <v>608.37</v>
      </c>
      <c r="G129" s="5">
        <f t="shared" si="4"/>
        <v>5.5099999999999909</v>
      </c>
      <c r="H129" s="33"/>
      <c r="I129" s="5"/>
      <c r="J129" s="5"/>
      <c r="K129" s="7">
        <f t="shared" si="3"/>
        <v>27.173503253796053</v>
      </c>
    </row>
    <row r="130" spans="2:11" x14ac:dyDescent="0.3">
      <c r="B130" s="68" t="s">
        <v>135</v>
      </c>
      <c r="C130" s="32"/>
      <c r="D130" s="10"/>
      <c r="E130" s="32">
        <v>380.1</v>
      </c>
      <c r="F130" s="32">
        <v>383.49</v>
      </c>
      <c r="G130" s="5">
        <f t="shared" si="4"/>
        <v>3.3899999999999864</v>
      </c>
      <c r="H130" s="33"/>
      <c r="I130" s="5"/>
      <c r="J130" s="5"/>
      <c r="K130" s="7">
        <f t="shared" si="3"/>
        <v>16.718362255965225</v>
      </c>
    </row>
    <row r="131" spans="2:11" x14ac:dyDescent="0.3">
      <c r="B131" s="68" t="s">
        <v>76</v>
      </c>
      <c r="C131" s="32"/>
      <c r="D131" s="10"/>
      <c r="E131" s="32">
        <v>158.72</v>
      </c>
      <c r="F131" s="32">
        <v>161.19</v>
      </c>
      <c r="G131" s="5">
        <f t="shared" si="4"/>
        <v>2.4699999999999989</v>
      </c>
      <c r="H131" s="33"/>
      <c r="I131" s="5"/>
      <c r="J131" s="5"/>
      <c r="K131" s="7">
        <f t="shared" si="3"/>
        <v>12.181225596529279</v>
      </c>
    </row>
    <row r="132" spans="2:11" x14ac:dyDescent="0.3">
      <c r="B132" s="68" t="s">
        <v>136</v>
      </c>
      <c r="C132" s="32"/>
      <c r="D132" s="10"/>
      <c r="E132" s="32">
        <v>883.96</v>
      </c>
      <c r="F132" s="32">
        <v>892.39</v>
      </c>
      <c r="G132" s="5">
        <f t="shared" si="4"/>
        <v>8.42999999999995</v>
      </c>
      <c r="H132" s="33"/>
      <c r="I132" s="5"/>
      <c r="J132" s="5"/>
      <c r="K132" s="7">
        <f t="shared" si="3"/>
        <v>41.573980477223181</v>
      </c>
    </row>
    <row r="133" spans="2:11" x14ac:dyDescent="0.3">
      <c r="B133" s="68" t="s">
        <v>137</v>
      </c>
      <c r="C133" s="32"/>
      <c r="D133" s="10"/>
      <c r="E133" s="32">
        <v>248.17</v>
      </c>
      <c r="F133" s="32">
        <v>248.49</v>
      </c>
      <c r="G133" s="5">
        <f t="shared" si="4"/>
        <v>0.3200000000000216</v>
      </c>
      <c r="H133" s="33"/>
      <c r="I133" s="5"/>
      <c r="J133" s="5"/>
      <c r="K133" s="7">
        <f t="shared" si="3"/>
        <v>1.5781344902387184</v>
      </c>
    </row>
    <row r="134" spans="2:11" x14ac:dyDescent="0.3">
      <c r="B134" s="68" t="s">
        <v>77</v>
      </c>
      <c r="C134" s="32"/>
      <c r="D134" s="10"/>
      <c r="E134" s="32">
        <v>442</v>
      </c>
      <c r="F134" s="32">
        <v>442</v>
      </c>
      <c r="G134" s="5">
        <f t="shared" si="4"/>
        <v>0</v>
      </c>
      <c r="H134" s="33"/>
      <c r="I134" s="5"/>
      <c r="J134" s="5"/>
      <c r="K134" s="7">
        <f t="shared" si="3"/>
        <v>0</v>
      </c>
    </row>
    <row r="135" spans="2:11" x14ac:dyDescent="0.3">
      <c r="B135" s="68" t="s">
        <v>138</v>
      </c>
      <c r="C135" s="32"/>
      <c r="D135" s="10"/>
      <c r="E135" s="32">
        <v>697.27</v>
      </c>
      <c r="F135" s="32">
        <v>703.83</v>
      </c>
      <c r="G135" s="5">
        <f t="shared" si="4"/>
        <v>6.5600000000000591</v>
      </c>
      <c r="H135" s="33"/>
      <c r="I135" s="5"/>
      <c r="J135" s="5"/>
      <c r="K135" s="7">
        <f t="shared" si="3"/>
        <v>32.35175704989183</v>
      </c>
    </row>
    <row r="136" spans="2:11" x14ac:dyDescent="0.3">
      <c r="B136" s="68" t="s">
        <v>78</v>
      </c>
      <c r="C136" s="32"/>
      <c r="D136" s="10"/>
      <c r="E136" s="32">
        <v>937.71</v>
      </c>
      <c r="F136" s="32">
        <v>945.89</v>
      </c>
      <c r="G136" s="5">
        <f t="shared" si="4"/>
        <v>8.17999999999995</v>
      </c>
      <c r="H136" s="33"/>
      <c r="I136" s="5"/>
      <c r="J136" s="5"/>
      <c r="K136" s="7">
        <f t="shared" si="3"/>
        <v>40.341062906724268</v>
      </c>
    </row>
    <row r="137" spans="2:11" x14ac:dyDescent="0.3">
      <c r="B137" s="68" t="s">
        <v>79</v>
      </c>
      <c r="C137" s="32"/>
      <c r="D137" s="10"/>
      <c r="E137" s="32">
        <v>368.39</v>
      </c>
      <c r="F137" s="32">
        <v>372.61</v>
      </c>
      <c r="G137" s="5">
        <f t="shared" si="4"/>
        <v>4.2200000000000273</v>
      </c>
      <c r="H137" s="33"/>
      <c r="I137" s="5"/>
      <c r="J137" s="5"/>
      <c r="K137" s="7">
        <f t="shared" si="3"/>
        <v>20.811648590021829</v>
      </c>
    </row>
    <row r="138" spans="2:11" x14ac:dyDescent="0.3">
      <c r="B138" s="68" t="s">
        <v>80</v>
      </c>
      <c r="C138" s="32"/>
      <c r="D138" s="10"/>
      <c r="E138" s="32">
        <v>423.43</v>
      </c>
      <c r="F138" s="32">
        <v>430.97</v>
      </c>
      <c r="G138" s="5">
        <f t="shared" si="4"/>
        <v>7.5400000000000205</v>
      </c>
      <c r="H138" s="33"/>
      <c r="I138" s="5"/>
      <c r="J138" s="5"/>
      <c r="K138" s="7">
        <f t="shared" si="3"/>
        <v>37.184793926247394</v>
      </c>
    </row>
    <row r="139" spans="2:11" x14ac:dyDescent="0.3">
      <c r="B139" s="68" t="s">
        <v>81</v>
      </c>
      <c r="C139" s="32"/>
      <c r="D139" s="10"/>
      <c r="E139" s="32">
        <v>231.71</v>
      </c>
      <c r="F139" s="32">
        <v>231.71</v>
      </c>
      <c r="G139" s="5">
        <f t="shared" si="4"/>
        <v>0</v>
      </c>
      <c r="H139" s="33"/>
      <c r="I139" s="5"/>
      <c r="J139" s="5"/>
      <c r="K139" s="7">
        <f t="shared" si="3"/>
        <v>0</v>
      </c>
    </row>
    <row r="140" spans="2:11" x14ac:dyDescent="0.3">
      <c r="B140" s="68" t="s">
        <v>139</v>
      </c>
      <c r="C140" s="32"/>
      <c r="D140" s="10"/>
      <c r="E140" s="32">
        <v>546</v>
      </c>
      <c r="F140" s="32">
        <v>549.47</v>
      </c>
      <c r="G140" s="5">
        <f t="shared" si="4"/>
        <v>3.4700000000000273</v>
      </c>
      <c r="H140" s="33"/>
      <c r="I140" s="5"/>
      <c r="J140" s="5"/>
      <c r="K140" s="7">
        <f t="shared" si="3"/>
        <v>17.11289587852508</v>
      </c>
    </row>
    <row r="141" spans="2:11" x14ac:dyDescent="0.3">
      <c r="B141" s="68" t="s">
        <v>82</v>
      </c>
      <c r="C141" s="32"/>
      <c r="D141" s="10"/>
      <c r="E141" s="32">
        <v>444.09</v>
      </c>
      <c r="F141" s="32">
        <v>449.3</v>
      </c>
      <c r="G141" s="5">
        <f t="shared" si="4"/>
        <v>5.2100000000000364</v>
      </c>
      <c r="H141" s="33"/>
      <c r="I141" s="5"/>
      <c r="J141" s="5"/>
      <c r="K141" s="7">
        <f t="shared" si="3"/>
        <v>25.694002169197578</v>
      </c>
    </row>
    <row r="142" spans="2:11" x14ac:dyDescent="0.3">
      <c r="B142" s="68" t="s">
        <v>140</v>
      </c>
      <c r="C142" s="32"/>
      <c r="D142" s="10"/>
      <c r="E142" s="32">
        <v>229.93</v>
      </c>
      <c r="F142" s="32">
        <v>229.95</v>
      </c>
      <c r="G142" s="5">
        <f t="shared" si="4"/>
        <v>1.999999999998181E-2</v>
      </c>
      <c r="H142" s="33"/>
      <c r="I142" s="5"/>
      <c r="J142" s="5"/>
      <c r="K142" s="7">
        <f t="shared" si="3"/>
        <v>9.8633405639823535E-2</v>
      </c>
    </row>
    <row r="143" spans="2:11" x14ac:dyDescent="0.3">
      <c r="B143" s="68" t="s">
        <v>141</v>
      </c>
      <c r="C143" s="32"/>
      <c r="D143" s="10"/>
      <c r="E143" s="32">
        <v>270.97000000000003</v>
      </c>
      <c r="F143" s="32">
        <v>294.54000000000002</v>
      </c>
      <c r="G143" s="5">
        <f t="shared" si="4"/>
        <v>23.569999999999993</v>
      </c>
      <c r="H143" s="33"/>
      <c r="I143" s="5"/>
      <c r="J143" s="5"/>
      <c r="K143" s="7">
        <f t="shared" si="3"/>
        <v>116.23946854663772</v>
      </c>
    </row>
    <row r="144" spans="2:11" x14ac:dyDescent="0.3">
      <c r="B144" s="68" t="s">
        <v>142</v>
      </c>
      <c r="C144" s="32"/>
      <c r="D144" s="10"/>
      <c r="E144" s="32">
        <v>954.1</v>
      </c>
      <c r="F144" s="32">
        <v>961.71</v>
      </c>
      <c r="G144" s="5">
        <f t="shared" si="4"/>
        <v>7.6100000000000136</v>
      </c>
      <c r="H144" s="33"/>
      <c r="I144" s="5"/>
      <c r="J144" s="5"/>
      <c r="K144" s="7">
        <f t="shared" si="3"/>
        <v>37.530010845987057</v>
      </c>
    </row>
    <row r="145" spans="2:13" x14ac:dyDescent="0.3">
      <c r="B145" s="68" t="s">
        <v>143</v>
      </c>
      <c r="C145" s="32"/>
      <c r="D145" s="10"/>
      <c r="E145" s="32">
        <v>430.63</v>
      </c>
      <c r="F145" s="32">
        <v>434.3</v>
      </c>
      <c r="G145" s="5">
        <f t="shared" si="4"/>
        <v>3.6700000000000159</v>
      </c>
      <c r="H145" s="33"/>
      <c r="I145" s="5"/>
      <c r="J145" s="5"/>
      <c r="K145" s="7">
        <f t="shared" ref="K145:K149" si="5">+G145*I$6</f>
        <v>18.099229934924157</v>
      </c>
    </row>
    <row r="146" spans="2:13" x14ac:dyDescent="0.3">
      <c r="B146" s="68" t="s">
        <v>83</v>
      </c>
      <c r="C146" s="32"/>
      <c r="D146" s="10"/>
      <c r="E146" s="32">
        <v>361.35</v>
      </c>
      <c r="F146" s="32">
        <v>365.52</v>
      </c>
      <c r="G146" s="5">
        <f t="shared" si="4"/>
        <v>4.1699999999999591</v>
      </c>
      <c r="H146" s="33"/>
      <c r="I146" s="5"/>
      <c r="J146" s="5"/>
      <c r="K146" s="7">
        <f t="shared" si="5"/>
        <v>20.565065075921709</v>
      </c>
    </row>
    <row r="147" spans="2:13" x14ac:dyDescent="0.3">
      <c r="B147" s="68" t="s">
        <v>144</v>
      </c>
      <c r="C147" s="32"/>
      <c r="D147" s="10"/>
      <c r="E147" s="32">
        <v>2225.56</v>
      </c>
      <c r="F147" s="32">
        <v>2263</v>
      </c>
      <c r="G147" s="5">
        <f t="shared" si="4"/>
        <v>37.440000000000055</v>
      </c>
      <c r="H147" s="33"/>
      <c r="I147" s="5"/>
      <c r="J147" s="5"/>
      <c r="K147" s="7">
        <f t="shared" si="5"/>
        <v>184.64173535791784</v>
      </c>
    </row>
    <row r="148" spans="2:13" x14ac:dyDescent="0.3">
      <c r="B148" s="68" t="s">
        <v>145</v>
      </c>
      <c r="C148" s="32"/>
      <c r="D148" s="10"/>
      <c r="E148" s="32">
        <v>1096.48</v>
      </c>
      <c r="F148" s="32">
        <v>1105.96</v>
      </c>
      <c r="G148" s="5">
        <f t="shared" si="4"/>
        <v>9.4800000000000182</v>
      </c>
      <c r="H148" s="33"/>
      <c r="I148" s="5"/>
      <c r="J148" s="5"/>
      <c r="K148" s="7">
        <f t="shared" si="5"/>
        <v>46.752234273318962</v>
      </c>
    </row>
    <row r="149" spans="2:13" x14ac:dyDescent="0.3">
      <c r="B149" s="158" t="s">
        <v>331</v>
      </c>
      <c r="C149" s="159"/>
      <c r="D149" s="10"/>
      <c r="E149" s="32">
        <v>220.26</v>
      </c>
      <c r="F149" s="32">
        <v>229.16</v>
      </c>
      <c r="G149" s="5">
        <f t="shared" si="4"/>
        <v>8.9000000000000057</v>
      </c>
      <c r="H149" s="33"/>
      <c r="I149" s="5"/>
      <c r="J149" s="5"/>
      <c r="K149" s="7">
        <f t="shared" si="5"/>
        <v>43.891865509761416</v>
      </c>
    </row>
    <row r="150" spans="2:13" x14ac:dyDescent="0.3">
      <c r="B150" s="17"/>
      <c r="C150" s="139" t="s">
        <v>5</v>
      </c>
      <c r="D150" s="36"/>
      <c r="E150" s="32"/>
      <c r="F150" s="32"/>
      <c r="G150" s="144"/>
      <c r="H150" s="70"/>
      <c r="I150" s="70"/>
      <c r="J150" s="70"/>
      <c r="K150" s="7">
        <f>SUM(K11:K149)</f>
        <v>3511.8725373508696</v>
      </c>
      <c r="M150" s="56">
        <f>SUM(K80:K149)</f>
        <v>2310.2409436008697</v>
      </c>
    </row>
  </sheetData>
  <mergeCells count="22">
    <mergeCell ref="J24:J28"/>
    <mergeCell ref="C19:D19"/>
    <mergeCell ref="C20:D20"/>
    <mergeCell ref="C21:D21"/>
    <mergeCell ref="C22:D22"/>
    <mergeCell ref="C23:D23"/>
    <mergeCell ref="C24:D28"/>
    <mergeCell ref="F24:F28"/>
    <mergeCell ref="G24:G28"/>
    <mergeCell ref="H24:H28"/>
    <mergeCell ref="I24:I28"/>
    <mergeCell ref="E24:E28"/>
    <mergeCell ref="G8:H8"/>
    <mergeCell ref="C10:D10"/>
    <mergeCell ref="H11:H17"/>
    <mergeCell ref="C15:D15"/>
    <mergeCell ref="E15:E18"/>
    <mergeCell ref="F15:F18"/>
    <mergeCell ref="G15:G18"/>
    <mergeCell ref="C16:D16"/>
    <mergeCell ref="C17:D17"/>
    <mergeCell ref="C18:D18"/>
  </mergeCells>
  <pageMargins left="0.7" right="0.7" top="0.75" bottom="0.75" header="0.3" footer="0.3"/>
  <pageSetup paperSize="9" scale="59" orientation="portrait" horizontalDpi="360" verticalDpi="36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P152"/>
  <sheetViews>
    <sheetView topLeftCell="A13" workbookViewId="0">
      <selection activeCell="C1" sqref="C1:L153"/>
    </sheetView>
  </sheetViews>
  <sheetFormatPr baseColWidth="10" defaultRowHeight="14.4" x14ac:dyDescent="0.3"/>
  <sheetData>
    <row r="4" spans="3:16" x14ac:dyDescent="0.3">
      <c r="C4" t="s">
        <v>295</v>
      </c>
      <c r="F4" s="10"/>
      <c r="G4" s="10" t="s">
        <v>218</v>
      </c>
      <c r="H4" s="123" t="s">
        <v>189</v>
      </c>
      <c r="I4" s="123" t="s">
        <v>188</v>
      </c>
      <c r="J4" s="123" t="s">
        <v>190</v>
      </c>
    </row>
    <row r="5" spans="3:16" x14ac:dyDescent="0.3">
      <c r="F5" s="122" t="s">
        <v>191</v>
      </c>
      <c r="G5" s="151" t="s">
        <v>219</v>
      </c>
      <c r="H5" s="10">
        <v>976.8</v>
      </c>
      <c r="I5" s="10">
        <v>48</v>
      </c>
      <c r="J5" s="10">
        <f>+H5/I5</f>
        <v>20.349999999999998</v>
      </c>
    </row>
    <row r="6" spans="3:16" x14ac:dyDescent="0.3">
      <c r="F6" s="122" t="s">
        <v>192</v>
      </c>
      <c r="G6" s="122">
        <v>16498</v>
      </c>
      <c r="H6" s="155">
        <v>12.4</v>
      </c>
      <c r="I6" s="10">
        <v>3</v>
      </c>
      <c r="J6" s="10"/>
    </row>
    <row r="7" spans="3:16" x14ac:dyDescent="0.3">
      <c r="C7" s="15" t="s">
        <v>0</v>
      </c>
      <c r="D7" s="15"/>
      <c r="E7" s="15"/>
      <c r="F7" s="122" t="s">
        <v>192</v>
      </c>
      <c r="G7" s="122" t="s">
        <v>322</v>
      </c>
      <c r="H7" s="10">
        <v>2389.6</v>
      </c>
      <c r="I7" s="10">
        <v>516</v>
      </c>
      <c r="J7" s="10"/>
    </row>
    <row r="8" spans="3:16" x14ac:dyDescent="0.3">
      <c r="C8" s="15" t="s">
        <v>146</v>
      </c>
      <c r="E8" s="15"/>
      <c r="F8" s="122"/>
      <c r="G8" s="151" t="s">
        <v>220</v>
      </c>
      <c r="H8" s="122">
        <f>+H7+H6</f>
        <v>2402</v>
      </c>
      <c r="I8" s="122">
        <f>+I7+I6</f>
        <v>519</v>
      </c>
      <c r="J8" s="10">
        <f>+H8/I8</f>
        <v>4.628131021194605</v>
      </c>
    </row>
    <row r="9" spans="3:16" x14ac:dyDescent="0.3">
      <c r="C9" s="15" t="s">
        <v>371</v>
      </c>
      <c r="D9" s="15"/>
      <c r="E9" s="15"/>
      <c r="F9" s="15"/>
      <c r="G9" s="15"/>
      <c r="H9" s="15">
        <f>+H5+H6+H7</f>
        <v>3378.7999999999997</v>
      </c>
      <c r="I9" s="15">
        <f>+I5+I6+I7</f>
        <v>567</v>
      </c>
      <c r="L9" s="138" t="s">
        <v>189</v>
      </c>
    </row>
    <row r="10" spans="3:16" x14ac:dyDescent="0.3">
      <c r="C10" s="58" t="s">
        <v>295</v>
      </c>
      <c r="D10" s="15"/>
      <c r="E10" s="58"/>
      <c r="F10" s="58"/>
      <c r="G10" s="58"/>
      <c r="H10" s="225" t="s">
        <v>151</v>
      </c>
      <c r="I10" s="225"/>
      <c r="J10" s="137">
        <f>+J5</f>
        <v>20.349999999999998</v>
      </c>
      <c r="K10" s="138" t="s">
        <v>191</v>
      </c>
      <c r="L10" s="138">
        <v>182.6</v>
      </c>
    </row>
    <row r="11" spans="3:16" ht="15" thickBot="1" x14ac:dyDescent="0.35">
      <c r="C11" s="58"/>
      <c r="D11" s="15"/>
      <c r="E11" s="58"/>
      <c r="F11" s="58"/>
      <c r="G11" s="58"/>
      <c r="H11" s="153"/>
      <c r="I11" s="152" t="s">
        <v>295</v>
      </c>
      <c r="J11" s="137">
        <f>+J8</f>
        <v>4.628131021194605</v>
      </c>
      <c r="K11" s="138" t="s">
        <v>192</v>
      </c>
      <c r="L11" s="138">
        <f>1715.6+1757.3</f>
        <v>3472.8999999999996</v>
      </c>
    </row>
    <row r="12" spans="3:16" ht="15.6" thickTop="1" thickBot="1" x14ac:dyDescent="0.35">
      <c r="C12" s="105" t="s">
        <v>228</v>
      </c>
      <c r="D12" s="208" t="s">
        <v>209</v>
      </c>
      <c r="E12" s="208"/>
      <c r="F12" s="106" t="s">
        <v>229</v>
      </c>
      <c r="G12" s="62" t="s">
        <v>2</v>
      </c>
      <c r="H12" s="62" t="s">
        <v>3</v>
      </c>
      <c r="I12" s="62"/>
      <c r="J12" s="62"/>
      <c r="K12" s="62"/>
      <c r="L12" s="4" t="s">
        <v>4</v>
      </c>
    </row>
    <row r="13" spans="3:16" ht="15.6" thickTop="1" thickBot="1" x14ac:dyDescent="0.35">
      <c r="C13" s="103" t="s">
        <v>85</v>
      </c>
      <c r="D13" s="145" t="s">
        <v>213</v>
      </c>
      <c r="E13" s="157" t="s">
        <v>212</v>
      </c>
      <c r="F13" s="178">
        <v>1.84</v>
      </c>
      <c r="G13" s="178">
        <v>1.84</v>
      </c>
      <c r="H13" s="177">
        <f>+G13-F13</f>
        <v>0</v>
      </c>
      <c r="I13" s="236">
        <f>(+H17+H16)*J5</f>
        <v>123.11749999999935</v>
      </c>
      <c r="J13" s="177"/>
      <c r="K13" s="177"/>
      <c r="L13" s="99">
        <v>5</v>
      </c>
    </row>
    <row r="14" spans="3:16" ht="15.6" thickTop="1" thickBot="1" x14ac:dyDescent="0.35">
      <c r="C14" s="104" t="s">
        <v>9</v>
      </c>
      <c r="D14" s="146" t="s">
        <v>214</v>
      </c>
      <c r="E14" s="157" t="s">
        <v>212</v>
      </c>
      <c r="F14" s="100">
        <v>0.92</v>
      </c>
      <c r="G14" s="100">
        <v>0.92</v>
      </c>
      <c r="H14" s="177">
        <f>+G14-F14</f>
        <v>0</v>
      </c>
      <c r="I14" s="221"/>
      <c r="J14" s="101"/>
      <c r="K14" s="101"/>
      <c r="L14" s="99">
        <v>13</v>
      </c>
    </row>
    <row r="15" spans="3:16" ht="15.6" thickTop="1" thickBot="1" x14ac:dyDescent="0.35">
      <c r="C15" s="104" t="s">
        <v>13</v>
      </c>
      <c r="D15" s="146" t="s">
        <v>214</v>
      </c>
      <c r="E15" s="157" t="s">
        <v>212</v>
      </c>
      <c r="F15" s="100">
        <v>0.8</v>
      </c>
      <c r="G15" s="100">
        <v>0.8</v>
      </c>
      <c r="H15" s="177">
        <f>+G15-F15</f>
        <v>0</v>
      </c>
      <c r="I15" s="221"/>
      <c r="J15" s="99">
        <f>+H15*J$3</f>
        <v>0</v>
      </c>
      <c r="K15" s="101"/>
      <c r="L15" s="99">
        <v>13</v>
      </c>
    </row>
    <row r="16" spans="3:16" ht="15.6" thickTop="1" thickBot="1" x14ac:dyDescent="0.35">
      <c r="C16" s="104" t="s">
        <v>89</v>
      </c>
      <c r="D16" s="146" t="s">
        <v>215</v>
      </c>
      <c r="E16" s="157" t="s">
        <v>212</v>
      </c>
      <c r="F16" s="100">
        <v>50.46</v>
      </c>
      <c r="G16" s="100">
        <v>53.1</v>
      </c>
      <c r="H16" s="101">
        <f>+G16-F16</f>
        <v>2.6400000000000006</v>
      </c>
      <c r="I16" s="221"/>
      <c r="J16" s="99">
        <f>+H16*J$3</f>
        <v>0</v>
      </c>
      <c r="K16" s="101"/>
      <c r="L16" s="99">
        <v>54</v>
      </c>
      <c r="P16">
        <v>2386</v>
      </c>
    </row>
    <row r="17" spans="3:16" ht="15.6" thickTop="1" thickBot="1" x14ac:dyDescent="0.35">
      <c r="C17" s="103" t="s">
        <v>86</v>
      </c>
      <c r="D17" s="209" t="s">
        <v>212</v>
      </c>
      <c r="E17" s="210"/>
      <c r="F17" s="220">
        <v>352.55</v>
      </c>
      <c r="G17" s="220">
        <v>355.96</v>
      </c>
      <c r="H17" s="220">
        <f>+G17-F17</f>
        <v>3.4099999999999682</v>
      </c>
      <c r="I17" s="221"/>
      <c r="J17" s="176"/>
      <c r="K17" s="176"/>
      <c r="L17" s="99">
        <v>13</v>
      </c>
      <c r="N17" s="56"/>
      <c r="P17">
        <v>2402</v>
      </c>
    </row>
    <row r="18" spans="3:16" ht="15.6" thickTop="1" thickBot="1" x14ac:dyDescent="0.35">
      <c r="C18" s="104" t="s">
        <v>11</v>
      </c>
      <c r="D18" s="202" t="s">
        <v>212</v>
      </c>
      <c r="E18" s="203"/>
      <c r="F18" s="221"/>
      <c r="G18" s="221"/>
      <c r="H18" s="221"/>
      <c r="I18" s="221"/>
      <c r="J18" s="176"/>
      <c r="K18" s="176"/>
      <c r="L18" s="99">
        <v>13</v>
      </c>
    </row>
    <row r="19" spans="3:16" ht="15.6" thickTop="1" thickBot="1" x14ac:dyDescent="0.35">
      <c r="C19" s="104" t="s">
        <v>12</v>
      </c>
      <c r="D19" s="202" t="s">
        <v>212</v>
      </c>
      <c r="E19" s="203"/>
      <c r="F19" s="221"/>
      <c r="G19" s="221"/>
      <c r="H19" s="221"/>
      <c r="I19" s="221"/>
      <c r="J19" s="176"/>
      <c r="K19" s="176"/>
      <c r="L19" s="99">
        <v>13</v>
      </c>
    </row>
    <row r="20" spans="3:16" ht="15.6" thickTop="1" thickBot="1" x14ac:dyDescent="0.35">
      <c r="C20" s="104" t="s">
        <v>147</v>
      </c>
      <c r="D20" s="202" t="s">
        <v>212</v>
      </c>
      <c r="E20" s="203"/>
      <c r="F20" s="222"/>
      <c r="G20" s="222"/>
      <c r="H20" s="222"/>
      <c r="I20" s="176"/>
      <c r="J20" s="176"/>
      <c r="K20" s="176"/>
      <c r="L20" s="99">
        <v>5</v>
      </c>
    </row>
    <row r="21" spans="3:16" ht="15.6" thickTop="1" thickBot="1" x14ac:dyDescent="0.35">
      <c r="C21" s="92" t="s">
        <v>87</v>
      </c>
      <c r="D21" s="204" t="s">
        <v>210</v>
      </c>
      <c r="E21" s="205"/>
      <c r="F21" s="94">
        <v>47.51</v>
      </c>
      <c r="G21" s="94">
        <v>47.96</v>
      </c>
      <c r="H21" s="177">
        <f t="shared" ref="H21:H26" si="0">+G21-F21</f>
        <v>0.45000000000000284</v>
      </c>
      <c r="I21" s="95">
        <f>+H21*J5</f>
        <v>9.1575000000000575</v>
      </c>
      <c r="J21" s="95"/>
      <c r="K21" s="95"/>
      <c r="L21" s="99">
        <f>+I21</f>
        <v>9.1575000000000575</v>
      </c>
    </row>
    <row r="22" spans="3:16" ht="15.6" thickTop="1" thickBot="1" x14ac:dyDescent="0.35">
      <c r="C22" s="92" t="s">
        <v>88</v>
      </c>
      <c r="D22" s="206" t="s">
        <v>210</v>
      </c>
      <c r="E22" s="207"/>
      <c r="F22" s="94">
        <v>110.76</v>
      </c>
      <c r="G22" s="94">
        <v>112.24</v>
      </c>
      <c r="H22" s="177">
        <f t="shared" si="0"/>
        <v>1.4799999999999898</v>
      </c>
      <c r="I22" s="95">
        <f>+H22*J5</f>
        <v>30.117999999999789</v>
      </c>
      <c r="J22" s="95"/>
      <c r="K22" s="95"/>
      <c r="L22" s="99">
        <f>+I22</f>
        <v>30.117999999999789</v>
      </c>
    </row>
    <row r="23" spans="3:16" ht="15.6" thickTop="1" thickBot="1" x14ac:dyDescent="0.35">
      <c r="C23" s="93" t="s">
        <v>10</v>
      </c>
      <c r="D23" s="206" t="s">
        <v>210</v>
      </c>
      <c r="E23" s="207"/>
      <c r="F23" s="94">
        <v>43.63</v>
      </c>
      <c r="G23" s="94">
        <v>45.85</v>
      </c>
      <c r="H23" s="177">
        <f t="shared" si="0"/>
        <v>2.2199999999999989</v>
      </c>
      <c r="I23" s="95">
        <f>+H23*J5</f>
        <v>45.176999999999971</v>
      </c>
      <c r="J23" s="95"/>
      <c r="K23" s="95"/>
      <c r="L23" s="99">
        <f>+I23</f>
        <v>45.176999999999971</v>
      </c>
    </row>
    <row r="24" spans="3:16" ht="15.6" thickTop="1" thickBot="1" x14ac:dyDescent="0.35">
      <c r="C24" s="93" t="s">
        <v>149</v>
      </c>
      <c r="D24" s="206" t="s">
        <v>210</v>
      </c>
      <c r="E24" s="207"/>
      <c r="F24" s="94">
        <v>244.98</v>
      </c>
      <c r="G24" s="94">
        <v>248.66</v>
      </c>
      <c r="H24" s="177">
        <f t="shared" si="0"/>
        <v>3.6800000000000068</v>
      </c>
      <c r="I24" s="95">
        <f>+H24*J5</f>
        <v>74.888000000000133</v>
      </c>
      <c r="J24" s="95"/>
      <c r="K24" s="95"/>
      <c r="L24" s="99">
        <f>+I24</f>
        <v>74.888000000000133</v>
      </c>
    </row>
    <row r="25" spans="3:16" ht="15.6" thickTop="1" thickBot="1" x14ac:dyDescent="0.35">
      <c r="C25" s="93" t="s">
        <v>16</v>
      </c>
      <c r="D25" s="206" t="s">
        <v>210</v>
      </c>
      <c r="E25" s="207"/>
      <c r="F25" s="96">
        <v>70.569999999999993</v>
      </c>
      <c r="G25" s="96">
        <v>70.569999999999993</v>
      </c>
      <c r="H25" s="177">
        <f t="shared" si="0"/>
        <v>0</v>
      </c>
      <c r="I25" s="95">
        <f>+H25*J5</f>
        <v>0</v>
      </c>
      <c r="J25" s="96"/>
      <c r="K25" s="96"/>
      <c r="L25" s="99">
        <v>0</v>
      </c>
    </row>
    <row r="26" spans="3:16" ht="15.6" thickTop="1" thickBot="1" x14ac:dyDescent="0.35">
      <c r="C26" s="67" t="s">
        <v>90</v>
      </c>
      <c r="D26" s="230" t="s">
        <v>211</v>
      </c>
      <c r="E26" s="231"/>
      <c r="F26" s="227">
        <v>333.21</v>
      </c>
      <c r="G26" s="227">
        <v>338.16</v>
      </c>
      <c r="H26" s="220">
        <f t="shared" si="0"/>
        <v>4.9500000000000455</v>
      </c>
      <c r="I26" s="223">
        <f>+H26*J5</f>
        <v>100.73250000000091</v>
      </c>
      <c r="J26" s="223"/>
      <c r="K26" s="223"/>
      <c r="L26" s="99">
        <v>15</v>
      </c>
    </row>
    <row r="27" spans="3:16" ht="15.6" thickTop="1" thickBot="1" x14ac:dyDescent="0.35">
      <c r="C27" s="67" t="s">
        <v>14</v>
      </c>
      <c r="D27" s="232"/>
      <c r="E27" s="233"/>
      <c r="F27" s="228"/>
      <c r="G27" s="228"/>
      <c r="H27" s="221"/>
      <c r="I27" s="224"/>
      <c r="J27" s="224"/>
      <c r="K27" s="224"/>
      <c r="L27" s="99">
        <v>15</v>
      </c>
    </row>
    <row r="28" spans="3:16" ht="15.6" thickTop="1" thickBot="1" x14ac:dyDescent="0.35">
      <c r="C28" s="67" t="s">
        <v>148</v>
      </c>
      <c r="D28" s="232"/>
      <c r="E28" s="233"/>
      <c r="F28" s="228"/>
      <c r="G28" s="228"/>
      <c r="H28" s="221"/>
      <c r="I28" s="224"/>
      <c r="J28" s="224"/>
      <c r="K28" s="224"/>
      <c r="L28" s="99">
        <v>15</v>
      </c>
    </row>
    <row r="29" spans="3:16" ht="15.6" thickTop="1" thickBot="1" x14ac:dyDescent="0.35">
      <c r="C29" s="67" t="s">
        <v>15</v>
      </c>
      <c r="D29" s="232"/>
      <c r="E29" s="233"/>
      <c r="F29" s="228"/>
      <c r="G29" s="228"/>
      <c r="H29" s="221"/>
      <c r="I29" s="224"/>
      <c r="J29" s="224"/>
      <c r="K29" s="224"/>
      <c r="L29" s="99">
        <v>15</v>
      </c>
    </row>
    <row r="30" spans="3:16" ht="15.6" thickTop="1" thickBot="1" x14ac:dyDescent="0.35">
      <c r="C30" s="67" t="s">
        <v>17</v>
      </c>
      <c r="D30" s="234"/>
      <c r="E30" s="235"/>
      <c r="F30" s="229"/>
      <c r="G30" s="229"/>
      <c r="H30" s="222"/>
      <c r="I30" s="224"/>
      <c r="J30" s="224"/>
      <c r="K30" s="224"/>
      <c r="L30" s="99">
        <v>15</v>
      </c>
    </row>
    <row r="31" spans="3:16" ht="15.6" thickTop="1" thickBot="1" x14ac:dyDescent="0.35">
      <c r="C31" s="66" t="s">
        <v>92</v>
      </c>
      <c r="D31" s="6"/>
      <c r="E31" s="6"/>
      <c r="F31" s="6">
        <v>197.35</v>
      </c>
      <c r="G31" s="6">
        <v>197.54</v>
      </c>
      <c r="H31" s="5">
        <f>+G31-F31</f>
        <v>0.18999999999999773</v>
      </c>
      <c r="I31" s="5"/>
      <c r="J31" s="5"/>
      <c r="K31" s="5"/>
      <c r="L31" s="99">
        <f>+H31*J$5</f>
        <v>3.8664999999999532</v>
      </c>
    </row>
    <row r="32" spans="3:16" ht="15.6" thickTop="1" thickBot="1" x14ac:dyDescent="0.35">
      <c r="C32" s="66" t="s">
        <v>93</v>
      </c>
      <c r="D32" s="6"/>
      <c r="E32" s="6"/>
      <c r="F32" s="6">
        <v>60.67</v>
      </c>
      <c r="G32" s="6">
        <v>61.7</v>
      </c>
      <c r="H32" s="5">
        <f t="shared" ref="H32:H95" si="1">+G32-F32</f>
        <v>1.0300000000000011</v>
      </c>
      <c r="I32" s="5"/>
      <c r="J32" s="5"/>
      <c r="K32" s="5"/>
      <c r="L32" s="99">
        <f t="shared" ref="L32:L81" si="2">+H32*J$5</f>
        <v>20.960500000000021</v>
      </c>
    </row>
    <row r="33" spans="3:14" ht="15.6" thickTop="1" thickBot="1" x14ac:dyDescent="0.35">
      <c r="C33" s="66" t="s">
        <v>94</v>
      </c>
      <c r="D33" s="32"/>
      <c r="E33" s="5"/>
      <c r="F33" s="32">
        <v>62.51</v>
      </c>
      <c r="G33" s="32">
        <v>62.51</v>
      </c>
      <c r="H33" s="5">
        <f t="shared" si="1"/>
        <v>0</v>
      </c>
      <c r="I33" s="5"/>
      <c r="J33" s="5"/>
      <c r="K33" s="5"/>
      <c r="L33" s="99">
        <f t="shared" si="2"/>
        <v>0</v>
      </c>
    </row>
    <row r="34" spans="3:14" ht="15.6" thickTop="1" thickBot="1" x14ac:dyDescent="0.35">
      <c r="C34" s="66" t="s">
        <v>95</v>
      </c>
      <c r="D34" s="32"/>
      <c r="E34" s="6"/>
      <c r="F34" s="32">
        <v>58.8</v>
      </c>
      <c r="G34" s="32">
        <v>59.55</v>
      </c>
      <c r="H34" s="5">
        <f t="shared" si="1"/>
        <v>0.75</v>
      </c>
      <c r="I34" s="5"/>
      <c r="J34" s="5"/>
      <c r="K34" s="5"/>
      <c r="L34" s="99">
        <f t="shared" si="2"/>
        <v>15.262499999999999</v>
      </c>
    </row>
    <row r="35" spans="3:14" ht="15.6" thickTop="1" thickBot="1" x14ac:dyDescent="0.35">
      <c r="C35" s="66" t="s">
        <v>96</v>
      </c>
      <c r="D35" s="32"/>
      <c r="E35" s="6"/>
      <c r="F35" s="32">
        <v>20.66</v>
      </c>
      <c r="G35" s="32">
        <v>20.69</v>
      </c>
      <c r="H35" s="5">
        <f t="shared" si="1"/>
        <v>3.0000000000001137E-2</v>
      </c>
      <c r="I35" s="5"/>
      <c r="J35" s="5"/>
      <c r="K35" s="5"/>
      <c r="L35" s="99">
        <f t="shared" si="2"/>
        <v>0.61050000000002302</v>
      </c>
    </row>
    <row r="36" spans="3:14" ht="15.6" thickTop="1" thickBot="1" x14ac:dyDescent="0.35">
      <c r="C36" s="66" t="s">
        <v>97</v>
      </c>
      <c r="D36" s="32"/>
      <c r="E36" s="6"/>
      <c r="F36" s="32">
        <v>26.14</v>
      </c>
      <c r="G36" s="32">
        <v>26.14</v>
      </c>
      <c r="H36" s="5">
        <f t="shared" si="1"/>
        <v>0</v>
      </c>
      <c r="I36" s="5"/>
      <c r="J36" s="5"/>
      <c r="K36" s="5"/>
      <c r="L36" s="99">
        <f t="shared" si="2"/>
        <v>0</v>
      </c>
    </row>
    <row r="37" spans="3:14" ht="15.6" thickTop="1" thickBot="1" x14ac:dyDescent="0.35">
      <c r="C37" s="66" t="s">
        <v>98</v>
      </c>
      <c r="D37" s="32"/>
      <c r="E37" s="6"/>
      <c r="F37" s="32">
        <v>43.9</v>
      </c>
      <c r="G37" s="32">
        <v>44.36</v>
      </c>
      <c r="H37" s="5">
        <f t="shared" si="1"/>
        <v>0.46000000000000085</v>
      </c>
      <c r="I37" s="5"/>
      <c r="J37" s="5"/>
      <c r="K37" s="5"/>
      <c r="L37" s="99">
        <f t="shared" si="2"/>
        <v>9.3610000000000166</v>
      </c>
    </row>
    <row r="38" spans="3:14" ht="15.6" thickTop="1" thickBot="1" x14ac:dyDescent="0.35">
      <c r="C38" s="66" t="s">
        <v>99</v>
      </c>
      <c r="D38" s="32"/>
      <c r="E38" s="6"/>
      <c r="F38" s="32">
        <v>59.18</v>
      </c>
      <c r="G38" s="32">
        <v>59.27</v>
      </c>
      <c r="H38" s="5">
        <f t="shared" si="1"/>
        <v>9.0000000000003411E-2</v>
      </c>
      <c r="I38" s="5"/>
      <c r="J38" s="5"/>
      <c r="K38" s="5"/>
      <c r="L38" s="99">
        <f t="shared" si="2"/>
        <v>1.8315000000000692</v>
      </c>
      <c r="N38" s="56">
        <f>SUM(L13:L81)</f>
        <v>982.79449999999918</v>
      </c>
    </row>
    <row r="39" spans="3:14" ht="15.6" thickTop="1" thickBot="1" x14ac:dyDescent="0.35">
      <c r="C39" s="66" t="s">
        <v>100</v>
      </c>
      <c r="D39" s="32"/>
      <c r="E39" s="6"/>
      <c r="F39" s="32">
        <v>16.62</v>
      </c>
      <c r="G39" s="32">
        <v>16.64</v>
      </c>
      <c r="H39" s="5">
        <f t="shared" si="1"/>
        <v>1.9999999999999574E-2</v>
      </c>
      <c r="I39" s="5"/>
      <c r="J39" s="5"/>
      <c r="K39" s="5"/>
      <c r="L39" s="99">
        <f t="shared" si="2"/>
        <v>0.40699999999999126</v>
      </c>
    </row>
    <row r="40" spans="3:14" ht="15.6" thickTop="1" thickBot="1" x14ac:dyDescent="0.35">
      <c r="C40" s="66" t="s">
        <v>101</v>
      </c>
      <c r="D40" s="32"/>
      <c r="E40" s="6"/>
      <c r="F40" s="32">
        <v>33.090000000000003</v>
      </c>
      <c r="G40" s="32">
        <v>33.83</v>
      </c>
      <c r="H40" s="5">
        <f t="shared" si="1"/>
        <v>0.73999999999999488</v>
      </c>
      <c r="I40" s="5"/>
      <c r="J40" s="5"/>
      <c r="K40" s="5"/>
      <c r="L40" s="99">
        <f t="shared" si="2"/>
        <v>15.058999999999894</v>
      </c>
    </row>
    <row r="41" spans="3:14" ht="15.6" thickTop="1" thickBot="1" x14ac:dyDescent="0.35">
      <c r="C41" s="66" t="s">
        <v>102</v>
      </c>
      <c r="D41" s="32"/>
      <c r="E41" s="6"/>
      <c r="F41" s="32">
        <v>7.87</v>
      </c>
      <c r="G41" s="32">
        <v>7.94</v>
      </c>
      <c r="H41" s="5">
        <f t="shared" si="1"/>
        <v>7.0000000000000284E-2</v>
      </c>
      <c r="I41" s="5"/>
      <c r="J41" s="5"/>
      <c r="K41" s="5"/>
      <c r="L41" s="99">
        <f t="shared" si="2"/>
        <v>1.4245000000000057</v>
      </c>
    </row>
    <row r="42" spans="3:14" ht="15.6" thickTop="1" thickBot="1" x14ac:dyDescent="0.35">
      <c r="C42" s="66" t="s">
        <v>103</v>
      </c>
      <c r="D42" s="32"/>
      <c r="E42" s="6"/>
      <c r="F42" s="32">
        <v>40.97</v>
      </c>
      <c r="G42" s="32">
        <v>41.08</v>
      </c>
      <c r="H42" s="5">
        <f t="shared" si="1"/>
        <v>0.10999999999999943</v>
      </c>
      <c r="I42" s="5"/>
      <c r="J42" s="5"/>
      <c r="K42" s="5"/>
      <c r="L42" s="99">
        <f t="shared" si="2"/>
        <v>2.2384999999999882</v>
      </c>
    </row>
    <row r="43" spans="3:14" ht="15.6" thickTop="1" thickBot="1" x14ac:dyDescent="0.35">
      <c r="C43" s="66" t="s">
        <v>104</v>
      </c>
      <c r="D43" s="32"/>
      <c r="E43" s="10"/>
      <c r="F43" s="32">
        <v>61.77</v>
      </c>
      <c r="G43" s="32">
        <v>61.77</v>
      </c>
      <c r="H43" s="5">
        <f t="shared" si="1"/>
        <v>0</v>
      </c>
      <c r="I43" s="5"/>
      <c r="J43" s="5"/>
      <c r="K43" s="5"/>
      <c r="L43" s="99">
        <f t="shared" si="2"/>
        <v>0</v>
      </c>
    </row>
    <row r="44" spans="3:14" ht="15.6" thickTop="1" thickBot="1" x14ac:dyDescent="0.35">
      <c r="C44" s="66" t="s">
        <v>105</v>
      </c>
      <c r="D44" s="32"/>
      <c r="E44" s="10"/>
      <c r="F44" s="32">
        <v>237.24</v>
      </c>
      <c r="G44" s="32">
        <v>239.91</v>
      </c>
      <c r="H44" s="5">
        <f t="shared" si="1"/>
        <v>2.6699999999999875</v>
      </c>
      <c r="I44" s="5"/>
      <c r="J44" s="5"/>
      <c r="K44" s="5"/>
      <c r="L44" s="99">
        <f t="shared" si="2"/>
        <v>54.334499999999743</v>
      </c>
    </row>
    <row r="45" spans="3:14" ht="15.6" thickTop="1" thickBot="1" x14ac:dyDescent="0.35">
      <c r="C45" s="66" t="s">
        <v>106</v>
      </c>
      <c r="D45" s="32"/>
      <c r="E45" s="10"/>
      <c r="F45" s="32">
        <v>110.09</v>
      </c>
      <c r="G45" s="32">
        <v>110.37</v>
      </c>
      <c r="H45" s="5">
        <f t="shared" si="1"/>
        <v>0.28000000000000114</v>
      </c>
      <c r="I45" s="5"/>
      <c r="J45" s="5"/>
      <c r="K45" s="5"/>
      <c r="L45" s="99">
        <f t="shared" si="2"/>
        <v>5.6980000000000226</v>
      </c>
    </row>
    <row r="46" spans="3:14" ht="15.6" thickTop="1" thickBot="1" x14ac:dyDescent="0.35">
      <c r="C46" s="66" t="s">
        <v>18</v>
      </c>
      <c r="D46" s="32"/>
      <c r="E46" s="10"/>
      <c r="F46" s="32">
        <v>4.12</v>
      </c>
      <c r="G46" s="32">
        <v>4.2300000000000004</v>
      </c>
      <c r="H46" s="5">
        <f t="shared" si="1"/>
        <v>0.11000000000000032</v>
      </c>
      <c r="I46" s="5"/>
      <c r="J46" s="5"/>
      <c r="K46" s="5"/>
      <c r="L46" s="99">
        <f t="shared" si="2"/>
        <v>2.2385000000000064</v>
      </c>
    </row>
    <row r="47" spans="3:14" ht="15.6" thickTop="1" thickBot="1" x14ac:dyDescent="0.35">
      <c r="C47" s="66" t="s">
        <v>19</v>
      </c>
      <c r="D47" s="32"/>
      <c r="E47" s="10"/>
      <c r="F47" s="32">
        <v>117.77</v>
      </c>
      <c r="G47" s="32">
        <v>118.83</v>
      </c>
      <c r="H47" s="5">
        <f t="shared" si="1"/>
        <v>1.0600000000000023</v>
      </c>
      <c r="I47" s="5"/>
      <c r="J47" s="5"/>
      <c r="K47" s="5"/>
      <c r="L47" s="99">
        <f t="shared" si="2"/>
        <v>21.571000000000044</v>
      </c>
    </row>
    <row r="48" spans="3:14" ht="15.6" thickTop="1" thickBot="1" x14ac:dyDescent="0.35">
      <c r="C48" s="66" t="s">
        <v>107</v>
      </c>
      <c r="D48" s="32"/>
      <c r="E48" s="10"/>
      <c r="F48" s="32">
        <v>156.66</v>
      </c>
      <c r="G48" s="32">
        <v>158.03</v>
      </c>
      <c r="H48" s="5">
        <f t="shared" si="1"/>
        <v>1.3700000000000045</v>
      </c>
      <c r="I48" s="5"/>
      <c r="J48" s="5"/>
      <c r="K48" s="5"/>
      <c r="L48" s="99">
        <f t="shared" si="2"/>
        <v>27.879500000000089</v>
      </c>
    </row>
    <row r="49" spans="3:12" ht="15.6" thickTop="1" thickBot="1" x14ac:dyDescent="0.35">
      <c r="C49" s="66" t="s">
        <v>108</v>
      </c>
      <c r="D49" s="32"/>
      <c r="E49" s="10"/>
      <c r="F49" s="32">
        <v>34.31</v>
      </c>
      <c r="G49" s="32">
        <v>34.54</v>
      </c>
      <c r="H49" s="5">
        <f t="shared" si="1"/>
        <v>0.22999999999999687</v>
      </c>
      <c r="I49" s="5"/>
      <c r="J49" s="5"/>
      <c r="K49" s="5"/>
      <c r="L49" s="99">
        <f t="shared" si="2"/>
        <v>4.6804999999999355</v>
      </c>
    </row>
    <row r="50" spans="3:12" ht="15.6" thickTop="1" thickBot="1" x14ac:dyDescent="0.35">
      <c r="C50" s="66" t="s">
        <v>20</v>
      </c>
      <c r="D50" s="32"/>
      <c r="E50" s="10"/>
      <c r="F50" s="32">
        <v>100.27</v>
      </c>
      <c r="G50" s="32">
        <v>100.97</v>
      </c>
      <c r="H50" s="5">
        <f t="shared" si="1"/>
        <v>0.70000000000000284</v>
      </c>
      <c r="I50" s="5"/>
      <c r="J50" s="5"/>
      <c r="K50" s="5"/>
      <c r="L50" s="99">
        <f t="shared" si="2"/>
        <v>14.245000000000056</v>
      </c>
    </row>
    <row r="51" spans="3:12" ht="15.6" thickTop="1" thickBot="1" x14ac:dyDescent="0.35">
      <c r="C51" s="66" t="s">
        <v>21</v>
      </c>
      <c r="D51" s="32"/>
      <c r="E51" s="10"/>
      <c r="F51" s="32">
        <v>27.73</v>
      </c>
      <c r="G51" s="32">
        <v>28.12</v>
      </c>
      <c r="H51" s="5">
        <f t="shared" si="1"/>
        <v>0.39000000000000057</v>
      </c>
      <c r="I51" s="5"/>
      <c r="J51" s="5"/>
      <c r="K51" s="5"/>
      <c r="L51" s="99">
        <f t="shared" si="2"/>
        <v>7.9365000000000103</v>
      </c>
    </row>
    <row r="52" spans="3:12" ht="15.6" thickTop="1" thickBot="1" x14ac:dyDescent="0.35">
      <c r="C52" s="66" t="s">
        <v>22</v>
      </c>
      <c r="D52" s="32"/>
      <c r="E52" s="10"/>
      <c r="F52" s="32">
        <v>137.12</v>
      </c>
      <c r="G52" s="32">
        <v>138.16999999999999</v>
      </c>
      <c r="H52" s="5">
        <f t="shared" si="1"/>
        <v>1.0499999999999829</v>
      </c>
      <c r="I52" s="5"/>
      <c r="J52" s="5"/>
      <c r="K52" s="5"/>
      <c r="L52" s="99">
        <f t="shared" si="2"/>
        <v>21.367499999999652</v>
      </c>
    </row>
    <row r="53" spans="3:12" ht="15.6" thickTop="1" thickBot="1" x14ac:dyDescent="0.35">
      <c r="C53" s="66" t="s">
        <v>23</v>
      </c>
      <c r="D53" s="32"/>
      <c r="E53" s="10"/>
      <c r="F53" s="32">
        <v>44.13</v>
      </c>
      <c r="G53" s="32">
        <v>44.93</v>
      </c>
      <c r="H53" s="5">
        <f t="shared" si="1"/>
        <v>0.79999999999999716</v>
      </c>
      <c r="I53" s="5"/>
      <c r="J53" s="5"/>
      <c r="K53" s="5"/>
      <c r="L53" s="99">
        <f t="shared" si="2"/>
        <v>16.279999999999941</v>
      </c>
    </row>
    <row r="54" spans="3:12" ht="15.6" thickTop="1" thickBot="1" x14ac:dyDescent="0.35">
      <c r="C54" s="66" t="s">
        <v>24</v>
      </c>
      <c r="D54" s="32"/>
      <c r="E54" s="10"/>
      <c r="F54" s="32">
        <v>36.83</v>
      </c>
      <c r="G54" s="32">
        <v>36.85</v>
      </c>
      <c r="H54" s="5">
        <f t="shared" si="1"/>
        <v>2.0000000000003126E-2</v>
      </c>
      <c r="I54" s="5"/>
      <c r="J54" s="5"/>
      <c r="K54" s="5"/>
      <c r="L54" s="99">
        <f t="shared" si="2"/>
        <v>0.40700000000006359</v>
      </c>
    </row>
    <row r="55" spans="3:12" ht="15.6" thickTop="1" thickBot="1" x14ac:dyDescent="0.35">
      <c r="C55" s="66" t="s">
        <v>25</v>
      </c>
      <c r="D55" s="32"/>
      <c r="E55" s="10"/>
      <c r="F55" s="32">
        <v>34.71</v>
      </c>
      <c r="G55" s="32">
        <v>34.93</v>
      </c>
      <c r="H55" s="5">
        <f t="shared" si="1"/>
        <v>0.21999999999999886</v>
      </c>
      <c r="I55" s="5"/>
      <c r="J55" s="5"/>
      <c r="K55" s="5"/>
      <c r="L55" s="99">
        <f t="shared" si="2"/>
        <v>4.4769999999999763</v>
      </c>
    </row>
    <row r="56" spans="3:12" ht="15.6" thickTop="1" thickBot="1" x14ac:dyDescent="0.35">
      <c r="C56" s="66" t="s">
        <v>26</v>
      </c>
      <c r="D56" s="32"/>
      <c r="E56" s="10"/>
      <c r="F56" s="32">
        <v>69.02</v>
      </c>
      <c r="G56" s="32">
        <v>70.02</v>
      </c>
      <c r="H56" s="5">
        <f t="shared" si="1"/>
        <v>1</v>
      </c>
      <c r="I56" s="5"/>
      <c r="J56" s="5"/>
      <c r="K56" s="5"/>
      <c r="L56" s="99">
        <f t="shared" si="2"/>
        <v>20.349999999999998</v>
      </c>
    </row>
    <row r="57" spans="3:12" ht="15.6" thickTop="1" thickBot="1" x14ac:dyDescent="0.35">
      <c r="C57" s="66" t="s">
        <v>27</v>
      </c>
      <c r="D57" s="32"/>
      <c r="E57" s="10"/>
      <c r="F57" s="32">
        <v>87.37</v>
      </c>
      <c r="G57" s="32">
        <v>89.21</v>
      </c>
      <c r="H57" s="5">
        <f t="shared" si="1"/>
        <v>1.8399999999999892</v>
      </c>
      <c r="I57" s="5"/>
      <c r="J57" s="5"/>
      <c r="K57" s="5"/>
      <c r="L57" s="99">
        <f t="shared" si="2"/>
        <v>37.443999999999775</v>
      </c>
    </row>
    <row r="58" spans="3:12" ht="15.6" thickTop="1" thickBot="1" x14ac:dyDescent="0.35">
      <c r="C58" s="66" t="s">
        <v>109</v>
      </c>
      <c r="D58" s="32"/>
      <c r="E58" s="10"/>
      <c r="F58" s="32">
        <v>2.21</v>
      </c>
      <c r="G58" s="32">
        <v>2.21</v>
      </c>
      <c r="H58" s="5">
        <f t="shared" si="1"/>
        <v>0</v>
      </c>
      <c r="I58" s="5"/>
      <c r="J58" s="5"/>
      <c r="K58" s="5"/>
      <c r="L58" s="99">
        <f t="shared" si="2"/>
        <v>0</v>
      </c>
    </row>
    <row r="59" spans="3:12" ht="15.6" thickTop="1" thickBot="1" x14ac:dyDescent="0.35">
      <c r="C59" s="66" t="s">
        <v>28</v>
      </c>
      <c r="D59" s="32"/>
      <c r="E59" s="10"/>
      <c r="F59" s="32">
        <v>18.43</v>
      </c>
      <c r="G59" s="32">
        <v>18.55</v>
      </c>
      <c r="H59" s="5">
        <f t="shared" si="1"/>
        <v>0.12000000000000099</v>
      </c>
      <c r="I59" s="5"/>
      <c r="J59" s="5"/>
      <c r="K59" s="5"/>
      <c r="L59" s="99">
        <f t="shared" si="2"/>
        <v>2.4420000000000202</v>
      </c>
    </row>
    <row r="60" spans="3:12" ht="15.6" thickTop="1" thickBot="1" x14ac:dyDescent="0.35">
      <c r="C60" s="66" t="s">
        <v>29</v>
      </c>
      <c r="D60" s="32"/>
      <c r="E60" s="10"/>
      <c r="F60" s="32">
        <v>61.37</v>
      </c>
      <c r="G60" s="32">
        <v>61.73</v>
      </c>
      <c r="H60" s="5">
        <f t="shared" si="1"/>
        <v>0.35999999999999943</v>
      </c>
      <c r="I60" s="5"/>
      <c r="J60" s="5"/>
      <c r="K60" s="5"/>
      <c r="L60" s="99">
        <f t="shared" si="2"/>
        <v>7.3259999999999881</v>
      </c>
    </row>
    <row r="61" spans="3:12" ht="15.6" thickTop="1" thickBot="1" x14ac:dyDescent="0.35">
      <c r="C61" s="66" t="s">
        <v>30</v>
      </c>
      <c r="D61" s="32"/>
      <c r="E61" s="10"/>
      <c r="F61" s="32">
        <v>7.38</v>
      </c>
      <c r="G61" s="32">
        <v>7.86</v>
      </c>
      <c r="H61" s="5">
        <f t="shared" si="1"/>
        <v>0.48000000000000043</v>
      </c>
      <c r="I61" s="5"/>
      <c r="J61" s="5"/>
      <c r="K61" s="5"/>
      <c r="L61" s="99">
        <f t="shared" si="2"/>
        <v>9.7680000000000078</v>
      </c>
    </row>
    <row r="62" spans="3:12" ht="15.6" thickTop="1" thickBot="1" x14ac:dyDescent="0.35">
      <c r="C62" s="66" t="s">
        <v>31</v>
      </c>
      <c r="D62" s="32"/>
      <c r="E62" s="10"/>
      <c r="F62" s="32">
        <v>99.12</v>
      </c>
      <c r="G62" s="32">
        <v>100.16</v>
      </c>
      <c r="H62" s="5">
        <f t="shared" si="1"/>
        <v>1.039999999999992</v>
      </c>
      <c r="I62" s="5"/>
      <c r="J62" s="5"/>
      <c r="K62" s="5"/>
      <c r="L62" s="99">
        <f t="shared" si="2"/>
        <v>21.163999999999835</v>
      </c>
    </row>
    <row r="63" spans="3:12" ht="15.6" thickTop="1" thickBot="1" x14ac:dyDescent="0.35">
      <c r="C63" s="66" t="s">
        <v>32</v>
      </c>
      <c r="D63" s="32"/>
      <c r="E63" s="10"/>
      <c r="F63" s="32">
        <v>66.69</v>
      </c>
      <c r="G63" s="32">
        <v>67.03</v>
      </c>
      <c r="H63" s="5">
        <f t="shared" si="1"/>
        <v>0.34000000000000341</v>
      </c>
      <c r="I63" s="5"/>
      <c r="J63" s="5"/>
      <c r="K63" s="5"/>
      <c r="L63" s="99">
        <f t="shared" si="2"/>
        <v>6.9190000000000689</v>
      </c>
    </row>
    <row r="64" spans="3:12" ht="15.6" thickTop="1" thickBot="1" x14ac:dyDescent="0.35">
      <c r="C64" s="66" t="s">
        <v>33</v>
      </c>
      <c r="D64" s="32"/>
      <c r="E64" s="10"/>
      <c r="F64" s="32">
        <v>43.87</v>
      </c>
      <c r="G64" s="32">
        <v>44.34</v>
      </c>
      <c r="H64" s="5">
        <f t="shared" si="1"/>
        <v>0.47000000000000597</v>
      </c>
      <c r="I64" s="5"/>
      <c r="J64" s="5"/>
      <c r="K64" s="5"/>
      <c r="L64" s="99">
        <f t="shared" si="2"/>
        <v>9.5645000000001197</v>
      </c>
    </row>
    <row r="65" spans="3:12" ht="15.6" thickTop="1" thickBot="1" x14ac:dyDescent="0.35">
      <c r="C65" s="66" t="s">
        <v>34</v>
      </c>
      <c r="D65" s="32"/>
      <c r="E65" s="10"/>
      <c r="F65" s="32">
        <v>47.56</v>
      </c>
      <c r="G65" s="32">
        <v>47.67</v>
      </c>
      <c r="H65" s="5">
        <f t="shared" si="1"/>
        <v>0.10999999999999943</v>
      </c>
      <c r="I65" s="5"/>
      <c r="J65" s="5"/>
      <c r="K65" s="5"/>
      <c r="L65" s="99">
        <f t="shared" si="2"/>
        <v>2.2384999999999882</v>
      </c>
    </row>
    <row r="66" spans="3:12" ht="15.6" thickTop="1" thickBot="1" x14ac:dyDescent="0.35">
      <c r="C66" s="66" t="s">
        <v>110</v>
      </c>
      <c r="D66" s="32"/>
      <c r="E66" s="10"/>
      <c r="F66" s="32">
        <v>24.28</v>
      </c>
      <c r="G66" s="32">
        <v>24.8</v>
      </c>
      <c r="H66" s="5">
        <f t="shared" si="1"/>
        <v>0.51999999999999957</v>
      </c>
      <c r="I66" s="5"/>
      <c r="J66" s="5"/>
      <c r="K66" s="5"/>
      <c r="L66" s="99">
        <f t="shared" si="2"/>
        <v>10.58199999999999</v>
      </c>
    </row>
    <row r="67" spans="3:12" ht="15.6" thickTop="1" thickBot="1" x14ac:dyDescent="0.35">
      <c r="C67" s="66" t="s">
        <v>35</v>
      </c>
      <c r="D67" s="32"/>
      <c r="E67" s="10"/>
      <c r="F67" s="32">
        <v>93.83</v>
      </c>
      <c r="G67" s="32">
        <v>94.71</v>
      </c>
      <c r="H67" s="5">
        <f t="shared" si="1"/>
        <v>0.87999999999999545</v>
      </c>
      <c r="I67" s="5"/>
      <c r="J67" s="5"/>
      <c r="K67" s="5"/>
      <c r="L67" s="99">
        <f t="shared" si="2"/>
        <v>17.907999999999905</v>
      </c>
    </row>
    <row r="68" spans="3:12" ht="15.6" thickTop="1" thickBot="1" x14ac:dyDescent="0.35">
      <c r="C68" s="66" t="s">
        <v>111</v>
      </c>
      <c r="D68" s="32"/>
      <c r="E68" s="10"/>
      <c r="F68" s="32">
        <v>6.85</v>
      </c>
      <c r="G68" s="32">
        <v>6.85</v>
      </c>
      <c r="H68" s="5">
        <f t="shared" si="1"/>
        <v>0</v>
      </c>
      <c r="I68" s="5"/>
      <c r="J68" s="5"/>
      <c r="K68" s="5"/>
      <c r="L68" s="99">
        <f t="shared" si="2"/>
        <v>0</v>
      </c>
    </row>
    <row r="69" spans="3:12" ht="15.6" thickTop="1" thickBot="1" x14ac:dyDescent="0.35">
      <c r="C69" s="66" t="s">
        <v>36</v>
      </c>
      <c r="D69" s="32"/>
      <c r="E69" s="10"/>
      <c r="F69" s="32">
        <v>106.5</v>
      </c>
      <c r="G69" s="32">
        <v>106.62</v>
      </c>
      <c r="H69" s="5">
        <f t="shared" si="1"/>
        <v>0.12000000000000455</v>
      </c>
      <c r="I69" s="5"/>
      <c r="J69" s="5"/>
      <c r="K69" s="5"/>
      <c r="L69" s="99">
        <f t="shared" si="2"/>
        <v>2.4420000000000921</v>
      </c>
    </row>
    <row r="70" spans="3:12" ht="15.6" thickTop="1" thickBot="1" x14ac:dyDescent="0.35">
      <c r="C70" s="66" t="s">
        <v>37</v>
      </c>
      <c r="D70" s="32"/>
      <c r="E70" s="10"/>
      <c r="F70" s="32">
        <v>42.62</v>
      </c>
      <c r="G70" s="32">
        <v>43.1</v>
      </c>
      <c r="H70" s="5">
        <f t="shared" si="1"/>
        <v>0.48000000000000398</v>
      </c>
      <c r="I70" s="5"/>
      <c r="J70" s="5"/>
      <c r="K70" s="5"/>
      <c r="L70" s="99">
        <f t="shared" si="2"/>
        <v>9.7680000000000806</v>
      </c>
    </row>
    <row r="71" spans="3:12" ht="15.6" thickTop="1" thickBot="1" x14ac:dyDescent="0.35">
      <c r="C71" s="66" t="s">
        <v>38</v>
      </c>
      <c r="D71" s="32"/>
      <c r="E71" s="10"/>
      <c r="F71" s="32">
        <v>11.28</v>
      </c>
      <c r="G71" s="32">
        <v>12.78</v>
      </c>
      <c r="H71" s="5">
        <f t="shared" si="1"/>
        <v>1.5</v>
      </c>
      <c r="I71" s="5"/>
      <c r="J71" s="5"/>
      <c r="K71" s="5"/>
      <c r="L71" s="99">
        <f t="shared" si="2"/>
        <v>30.524999999999999</v>
      </c>
    </row>
    <row r="72" spans="3:12" ht="15.6" thickTop="1" thickBot="1" x14ac:dyDescent="0.35">
      <c r="C72" s="66" t="s">
        <v>39</v>
      </c>
      <c r="D72" s="32"/>
      <c r="E72" s="10"/>
      <c r="F72" s="32">
        <v>4.08</v>
      </c>
      <c r="G72" s="32">
        <v>4.51</v>
      </c>
      <c r="H72" s="5">
        <f t="shared" si="1"/>
        <v>0.42999999999999972</v>
      </c>
      <c r="I72" s="5"/>
      <c r="J72" s="5"/>
      <c r="K72" s="5"/>
      <c r="L72" s="99">
        <f t="shared" si="2"/>
        <v>8.7504999999999935</v>
      </c>
    </row>
    <row r="73" spans="3:12" ht="15.6" thickTop="1" thickBot="1" x14ac:dyDescent="0.35">
      <c r="C73" s="66" t="s">
        <v>40</v>
      </c>
      <c r="D73" s="32"/>
      <c r="E73" s="10"/>
      <c r="F73" s="32">
        <v>4.5</v>
      </c>
      <c r="G73" s="32">
        <v>4.5999999999999996</v>
      </c>
      <c r="H73" s="5">
        <f t="shared" si="1"/>
        <v>9.9999999999999645E-2</v>
      </c>
      <c r="I73" s="5"/>
      <c r="J73" s="5"/>
      <c r="K73" s="5"/>
      <c r="L73" s="99">
        <f t="shared" si="2"/>
        <v>2.0349999999999926</v>
      </c>
    </row>
    <row r="74" spans="3:12" ht="15.6" thickTop="1" thickBot="1" x14ac:dyDescent="0.35">
      <c r="C74" s="66" t="s">
        <v>112</v>
      </c>
      <c r="D74" s="32"/>
      <c r="E74" s="10"/>
      <c r="F74" s="32">
        <v>11.04</v>
      </c>
      <c r="G74" s="32">
        <v>11.4</v>
      </c>
      <c r="H74" s="5">
        <f t="shared" si="1"/>
        <v>0.36000000000000121</v>
      </c>
      <c r="I74" s="5"/>
      <c r="J74" s="5"/>
      <c r="K74" s="5"/>
      <c r="L74" s="99">
        <f t="shared" si="2"/>
        <v>7.3260000000000236</v>
      </c>
    </row>
    <row r="75" spans="3:12" ht="15.6" thickTop="1" thickBot="1" x14ac:dyDescent="0.35">
      <c r="C75" s="66" t="s">
        <v>113</v>
      </c>
      <c r="D75" s="32"/>
      <c r="E75" s="10"/>
      <c r="F75" s="32">
        <v>41.74</v>
      </c>
      <c r="G75" s="32">
        <v>42.08</v>
      </c>
      <c r="H75" s="5">
        <f t="shared" si="1"/>
        <v>0.33999999999999631</v>
      </c>
      <c r="I75" s="5"/>
      <c r="J75" s="5"/>
      <c r="K75" s="5"/>
      <c r="L75" s="99">
        <f t="shared" si="2"/>
        <v>6.9189999999999241</v>
      </c>
    </row>
    <row r="76" spans="3:12" ht="15.6" thickTop="1" thickBot="1" x14ac:dyDescent="0.35">
      <c r="C76" s="66" t="s">
        <v>114</v>
      </c>
      <c r="D76" s="32"/>
      <c r="E76" s="10"/>
      <c r="F76" s="32">
        <v>11.6</v>
      </c>
      <c r="G76" s="32">
        <v>11.6</v>
      </c>
      <c r="H76" s="5">
        <f t="shared" si="1"/>
        <v>0</v>
      </c>
      <c r="I76" s="5"/>
      <c r="J76" s="5"/>
      <c r="K76" s="5"/>
      <c r="L76" s="99">
        <f t="shared" si="2"/>
        <v>0</v>
      </c>
    </row>
    <row r="77" spans="3:12" ht="15.6" thickTop="1" thickBot="1" x14ac:dyDescent="0.35">
      <c r="C77" s="66" t="s">
        <v>115</v>
      </c>
      <c r="D77" s="32"/>
      <c r="E77" s="10"/>
      <c r="F77" s="32">
        <v>3.63</v>
      </c>
      <c r="G77" s="32">
        <v>3.63</v>
      </c>
      <c r="H77" s="5">
        <f t="shared" si="1"/>
        <v>0</v>
      </c>
      <c r="I77" s="5"/>
      <c r="J77" s="5"/>
      <c r="K77" s="5"/>
      <c r="L77" s="99">
        <f t="shared" si="2"/>
        <v>0</v>
      </c>
    </row>
    <row r="78" spans="3:12" ht="15.6" thickTop="1" thickBot="1" x14ac:dyDescent="0.35">
      <c r="C78" s="66" t="s">
        <v>116</v>
      </c>
      <c r="D78" s="32"/>
      <c r="E78" s="10"/>
      <c r="F78" s="32">
        <v>6.09</v>
      </c>
      <c r="G78" s="32">
        <v>6.09</v>
      </c>
      <c r="H78" s="5">
        <f t="shared" si="1"/>
        <v>0</v>
      </c>
      <c r="I78" s="5"/>
      <c r="J78" s="5"/>
      <c r="K78" s="5"/>
      <c r="L78" s="99">
        <f t="shared" si="2"/>
        <v>0</v>
      </c>
    </row>
    <row r="79" spans="3:12" ht="15.6" thickTop="1" thickBot="1" x14ac:dyDescent="0.35">
      <c r="C79" s="66" t="s">
        <v>41</v>
      </c>
      <c r="D79" s="32"/>
      <c r="E79" s="10"/>
      <c r="F79" s="32">
        <v>24.17</v>
      </c>
      <c r="G79" s="32">
        <v>31.64</v>
      </c>
      <c r="H79" s="5">
        <f t="shared" si="1"/>
        <v>7.4699999999999989</v>
      </c>
      <c r="I79" s="5"/>
      <c r="J79" s="5"/>
      <c r="K79" s="5"/>
      <c r="L79" s="99">
        <f t="shared" si="2"/>
        <v>152.01449999999997</v>
      </c>
    </row>
    <row r="80" spans="3:12" ht="15.6" thickTop="1" thickBot="1" x14ac:dyDescent="0.35">
      <c r="C80" s="66" t="s">
        <v>42</v>
      </c>
      <c r="D80" s="32"/>
      <c r="E80" s="10"/>
      <c r="F80" s="32">
        <v>10.4</v>
      </c>
      <c r="G80" s="32">
        <v>10.4</v>
      </c>
      <c r="H80" s="5">
        <f t="shared" si="1"/>
        <v>0</v>
      </c>
      <c r="I80" s="5"/>
      <c r="J80" s="5"/>
      <c r="K80" s="5"/>
      <c r="L80" s="99">
        <f t="shared" si="2"/>
        <v>0</v>
      </c>
    </row>
    <row r="81" spans="3:12" ht="15" thickTop="1" x14ac:dyDescent="0.3">
      <c r="C81" s="66" t="s">
        <v>117</v>
      </c>
      <c r="D81" s="32"/>
      <c r="E81" s="10"/>
      <c r="F81" s="32">
        <v>16.11</v>
      </c>
      <c r="G81" s="32">
        <v>16.2</v>
      </c>
      <c r="H81" s="5">
        <f t="shared" si="1"/>
        <v>8.9999999999999858E-2</v>
      </c>
      <c r="I81" s="5"/>
      <c r="J81" s="5"/>
      <c r="K81" s="5"/>
      <c r="L81" s="99">
        <f t="shared" si="2"/>
        <v>1.831499999999997</v>
      </c>
    </row>
    <row r="82" spans="3:12" x14ac:dyDescent="0.3">
      <c r="C82" s="68" t="s">
        <v>43</v>
      </c>
      <c r="D82" s="32"/>
      <c r="E82" s="10"/>
      <c r="F82" s="32">
        <v>640.07000000000005</v>
      </c>
      <c r="G82" s="32">
        <v>646.63</v>
      </c>
      <c r="H82" s="5">
        <f t="shared" si="1"/>
        <v>6.5599999999999454</v>
      </c>
      <c r="I82" s="5"/>
      <c r="J82" s="5"/>
      <c r="K82" s="5"/>
      <c r="L82" s="7">
        <f>+H82*J$8</f>
        <v>30.360539499036356</v>
      </c>
    </row>
    <row r="83" spans="3:12" x14ac:dyDescent="0.3">
      <c r="C83" s="68" t="s">
        <v>44</v>
      </c>
      <c r="D83" s="32"/>
      <c r="E83" s="10"/>
      <c r="F83" s="32">
        <v>562.52</v>
      </c>
      <c r="G83" s="32">
        <v>566.35</v>
      </c>
      <c r="H83" s="5">
        <f t="shared" si="1"/>
        <v>3.8300000000000409</v>
      </c>
      <c r="I83" s="33"/>
      <c r="J83" s="5"/>
      <c r="K83" s="5"/>
      <c r="L83" s="7">
        <f t="shared" ref="L83:L146" si="3">+H83*J$8</f>
        <v>17.725741811175528</v>
      </c>
    </row>
    <row r="84" spans="3:12" x14ac:dyDescent="0.3">
      <c r="C84" s="68" t="s">
        <v>118</v>
      </c>
      <c r="D84" s="32"/>
      <c r="E84" s="10"/>
      <c r="F84" s="32">
        <v>822.94</v>
      </c>
      <c r="G84" s="32">
        <v>831.73</v>
      </c>
      <c r="H84" s="5">
        <f t="shared" si="1"/>
        <v>8.7899999999999636</v>
      </c>
      <c r="I84" s="33"/>
      <c r="J84" s="5"/>
      <c r="K84" s="5"/>
      <c r="L84" s="7">
        <f t="shared" si="3"/>
        <v>40.681271676300412</v>
      </c>
    </row>
    <row r="85" spans="3:12" x14ac:dyDescent="0.3">
      <c r="C85" s="68" t="s">
        <v>119</v>
      </c>
      <c r="D85" s="32"/>
      <c r="E85" s="10"/>
      <c r="F85" s="32">
        <v>356</v>
      </c>
      <c r="G85" s="32">
        <v>364.19</v>
      </c>
      <c r="H85" s="5">
        <f t="shared" si="1"/>
        <v>8.1899999999999977</v>
      </c>
      <c r="I85" s="33"/>
      <c r="J85" s="5"/>
      <c r="K85" s="5"/>
      <c r="L85" s="7">
        <f t="shared" si="3"/>
        <v>37.904393063583804</v>
      </c>
    </row>
    <row r="86" spans="3:12" x14ac:dyDescent="0.3">
      <c r="C86" s="68" t="s">
        <v>45</v>
      </c>
      <c r="D86" s="32"/>
      <c r="E86" s="10"/>
      <c r="F86" s="32">
        <v>388.58</v>
      </c>
      <c r="G86" s="32">
        <v>391.6</v>
      </c>
      <c r="H86" s="5">
        <f t="shared" si="1"/>
        <v>3.0200000000000387</v>
      </c>
      <c r="I86" s="33"/>
      <c r="J86" s="5"/>
      <c r="K86" s="5"/>
      <c r="L86" s="7">
        <f t="shared" si="3"/>
        <v>13.976955684007885</v>
      </c>
    </row>
    <row r="87" spans="3:12" x14ac:dyDescent="0.3">
      <c r="C87" s="68" t="s">
        <v>46</v>
      </c>
      <c r="D87" s="32"/>
      <c r="E87" s="10"/>
      <c r="F87" s="32">
        <v>607.61</v>
      </c>
      <c r="G87" s="32">
        <v>612.4</v>
      </c>
      <c r="H87" s="5">
        <f t="shared" si="1"/>
        <v>4.7899999999999636</v>
      </c>
      <c r="I87" s="33"/>
      <c r="J87" s="5"/>
      <c r="K87" s="5"/>
      <c r="L87" s="7">
        <f t="shared" si="3"/>
        <v>22.168747591521988</v>
      </c>
    </row>
    <row r="88" spans="3:12" x14ac:dyDescent="0.3">
      <c r="C88" s="68" t="s">
        <v>47</v>
      </c>
      <c r="D88" s="32"/>
      <c r="E88" s="10"/>
      <c r="F88" s="32">
        <v>414</v>
      </c>
      <c r="G88" s="32">
        <v>457.52</v>
      </c>
      <c r="H88" s="5">
        <f t="shared" si="1"/>
        <v>43.519999999999982</v>
      </c>
      <c r="I88" s="33"/>
      <c r="J88" s="5"/>
      <c r="K88" s="5"/>
      <c r="L88" s="7">
        <f t="shared" si="3"/>
        <v>201.41626204238912</v>
      </c>
    </row>
    <row r="89" spans="3:12" x14ac:dyDescent="0.3">
      <c r="C89" s="68" t="s">
        <v>48</v>
      </c>
      <c r="D89" s="32"/>
      <c r="E89" s="10"/>
      <c r="F89" s="32">
        <v>658.09</v>
      </c>
      <c r="G89" s="32">
        <v>672.54</v>
      </c>
      <c r="H89" s="5">
        <f t="shared" si="1"/>
        <v>14.449999999999932</v>
      </c>
      <c r="I89" s="33"/>
      <c r="J89" s="5"/>
      <c r="K89" s="5"/>
      <c r="L89" s="7">
        <f t="shared" si="3"/>
        <v>66.876493256261725</v>
      </c>
    </row>
    <row r="90" spans="3:12" x14ac:dyDescent="0.3">
      <c r="C90" s="68" t="s">
        <v>49</v>
      </c>
      <c r="D90" s="32"/>
      <c r="E90" s="10"/>
      <c r="F90" s="32">
        <v>848.81</v>
      </c>
      <c r="G90" s="32">
        <v>855.72</v>
      </c>
      <c r="H90" s="5">
        <f t="shared" si="1"/>
        <v>6.9100000000000819</v>
      </c>
      <c r="I90" s="33"/>
      <c r="J90" s="5"/>
      <c r="K90" s="5"/>
      <c r="L90" s="7">
        <f t="shared" si="3"/>
        <v>31.980385356455098</v>
      </c>
    </row>
    <row r="91" spans="3:12" x14ac:dyDescent="0.3">
      <c r="C91" s="68" t="s">
        <v>50</v>
      </c>
      <c r="D91" s="32"/>
      <c r="E91" s="10"/>
      <c r="F91" s="32">
        <v>1063.4000000000001</v>
      </c>
      <c r="G91" s="32">
        <v>1079.71</v>
      </c>
      <c r="H91" s="5">
        <f t="shared" si="1"/>
        <v>16.309999999999945</v>
      </c>
      <c r="I91" s="33"/>
      <c r="J91" s="5"/>
      <c r="K91" s="5"/>
      <c r="L91" s="7">
        <f t="shared" si="3"/>
        <v>75.484816955683755</v>
      </c>
    </row>
    <row r="92" spans="3:12" x14ac:dyDescent="0.3">
      <c r="C92" s="68" t="s">
        <v>51</v>
      </c>
      <c r="D92" s="32"/>
      <c r="E92" s="10"/>
      <c r="F92" s="32">
        <v>443.47</v>
      </c>
      <c r="G92" s="32">
        <v>446.45</v>
      </c>
      <c r="H92" s="5">
        <f t="shared" si="1"/>
        <v>2.9799999999999613</v>
      </c>
      <c r="I92" s="33"/>
      <c r="J92" s="5"/>
      <c r="K92" s="5"/>
      <c r="L92" s="7">
        <f t="shared" si="3"/>
        <v>13.791830443159744</v>
      </c>
    </row>
    <row r="93" spans="3:12" x14ac:dyDescent="0.3">
      <c r="C93" s="68" t="s">
        <v>52</v>
      </c>
      <c r="D93" s="32"/>
      <c r="E93" s="10"/>
      <c r="F93" s="32">
        <v>345.14</v>
      </c>
      <c r="G93" s="32">
        <v>345.14</v>
      </c>
      <c r="H93" s="5">
        <f t="shared" si="1"/>
        <v>0</v>
      </c>
      <c r="I93" s="33"/>
      <c r="J93" s="5"/>
      <c r="K93" s="5"/>
      <c r="L93" s="7">
        <f t="shared" si="3"/>
        <v>0</v>
      </c>
    </row>
    <row r="94" spans="3:12" x14ac:dyDescent="0.3">
      <c r="C94" s="68" t="s">
        <v>120</v>
      </c>
      <c r="D94" s="32"/>
      <c r="E94" s="10"/>
      <c r="F94" s="32">
        <v>1377</v>
      </c>
      <c r="G94" s="32">
        <v>1381.34</v>
      </c>
      <c r="H94" s="5">
        <f t="shared" si="1"/>
        <v>4.3399999999999181</v>
      </c>
      <c r="I94" s="33"/>
      <c r="J94" s="5"/>
      <c r="K94" s="5"/>
      <c r="L94" s="7">
        <f t="shared" si="3"/>
        <v>20.086088631984207</v>
      </c>
    </row>
    <row r="95" spans="3:12" x14ac:dyDescent="0.3">
      <c r="C95" s="68" t="s">
        <v>53</v>
      </c>
      <c r="D95" s="32"/>
      <c r="E95" s="10"/>
      <c r="F95" s="32">
        <v>523.32000000000005</v>
      </c>
      <c r="G95" s="32">
        <v>529.5</v>
      </c>
      <c r="H95" s="5">
        <f t="shared" si="1"/>
        <v>6.17999999999995</v>
      </c>
      <c r="I95" s="33"/>
      <c r="J95" s="5"/>
      <c r="K95" s="5"/>
      <c r="L95" s="7">
        <f t="shared" si="3"/>
        <v>28.601849710982428</v>
      </c>
    </row>
    <row r="96" spans="3:12" x14ac:dyDescent="0.3">
      <c r="C96" s="68" t="s">
        <v>121</v>
      </c>
      <c r="D96" s="32"/>
      <c r="E96" s="10"/>
      <c r="F96" s="32">
        <v>323.52999999999997</v>
      </c>
      <c r="G96" s="32">
        <v>326.73</v>
      </c>
      <c r="H96" s="5">
        <f t="shared" ref="H96:H151" si="4">+G96-F96</f>
        <v>3.2000000000000455</v>
      </c>
      <c r="I96" s="33"/>
      <c r="J96" s="5"/>
      <c r="K96" s="5"/>
      <c r="L96" s="7">
        <f t="shared" si="3"/>
        <v>14.810019267822947</v>
      </c>
    </row>
    <row r="97" spans="3:12" x14ac:dyDescent="0.3">
      <c r="C97" s="68" t="s">
        <v>54</v>
      </c>
      <c r="D97" s="32"/>
      <c r="E97" s="10"/>
      <c r="F97" s="32">
        <v>350.18</v>
      </c>
      <c r="G97" s="32">
        <v>355.05</v>
      </c>
      <c r="H97" s="5">
        <f t="shared" si="4"/>
        <v>4.8700000000000045</v>
      </c>
      <c r="I97" s="33"/>
      <c r="J97" s="5"/>
      <c r="K97" s="5"/>
      <c r="L97" s="7">
        <f t="shared" si="3"/>
        <v>22.538998073217748</v>
      </c>
    </row>
    <row r="98" spans="3:12" x14ac:dyDescent="0.3">
      <c r="C98" s="68" t="s">
        <v>55</v>
      </c>
      <c r="D98" s="32"/>
      <c r="E98" s="10"/>
      <c r="F98" s="32">
        <v>512.01</v>
      </c>
      <c r="G98" s="32">
        <v>515.74</v>
      </c>
      <c r="H98" s="5">
        <f t="shared" si="4"/>
        <v>3.7300000000000182</v>
      </c>
      <c r="I98" s="33"/>
      <c r="J98" s="5"/>
      <c r="K98" s="5"/>
      <c r="L98" s="7">
        <f t="shared" si="3"/>
        <v>17.262928709055959</v>
      </c>
    </row>
    <row r="99" spans="3:12" x14ac:dyDescent="0.3">
      <c r="C99" s="68" t="s">
        <v>122</v>
      </c>
      <c r="D99" s="32"/>
      <c r="E99" s="10"/>
      <c r="F99" s="32">
        <v>1250.78</v>
      </c>
      <c r="G99" s="32">
        <v>1262.47</v>
      </c>
      <c r="H99" s="5">
        <f t="shared" si="4"/>
        <v>11.690000000000055</v>
      </c>
      <c r="I99" s="33"/>
      <c r="J99" s="5"/>
      <c r="K99" s="5"/>
      <c r="L99" s="7">
        <f t="shared" si="3"/>
        <v>54.102851637765184</v>
      </c>
    </row>
    <row r="100" spans="3:12" x14ac:dyDescent="0.3">
      <c r="C100" s="68" t="s">
        <v>56</v>
      </c>
      <c r="D100" s="32"/>
      <c r="E100" s="10"/>
      <c r="F100" s="32">
        <v>495.12</v>
      </c>
      <c r="G100" s="32">
        <v>499.19</v>
      </c>
      <c r="H100" s="5">
        <f t="shared" si="4"/>
        <v>4.0699999999999932</v>
      </c>
      <c r="I100" s="33"/>
      <c r="J100" s="5"/>
      <c r="K100" s="5"/>
      <c r="L100" s="7">
        <f t="shared" si="3"/>
        <v>18.83649325626201</v>
      </c>
    </row>
    <row r="101" spans="3:12" x14ac:dyDescent="0.3">
      <c r="C101" s="66" t="s">
        <v>57</v>
      </c>
      <c r="D101" s="32"/>
      <c r="E101" s="10"/>
      <c r="F101" s="32">
        <v>672.17</v>
      </c>
      <c r="G101" s="32">
        <v>679.77</v>
      </c>
      <c r="H101" s="5">
        <f t="shared" si="4"/>
        <v>7.6000000000000227</v>
      </c>
      <c r="I101" s="33"/>
      <c r="J101" s="5"/>
      <c r="K101" s="5"/>
      <c r="L101" s="7">
        <f t="shared" si="3"/>
        <v>35.173795761079106</v>
      </c>
    </row>
    <row r="102" spans="3:12" x14ac:dyDescent="0.3">
      <c r="C102" s="66" t="s">
        <v>58</v>
      </c>
      <c r="D102" s="32"/>
      <c r="E102" s="10"/>
      <c r="F102" s="32">
        <v>9.4</v>
      </c>
      <c r="G102" s="32">
        <v>9.5</v>
      </c>
      <c r="H102" s="5">
        <f t="shared" si="4"/>
        <v>9.9999999999999645E-2</v>
      </c>
      <c r="I102" s="33"/>
      <c r="J102" s="5"/>
      <c r="K102" s="5"/>
      <c r="L102" s="7">
        <f t="shared" si="3"/>
        <v>0.46281310211945886</v>
      </c>
    </row>
    <row r="103" spans="3:12" x14ac:dyDescent="0.3">
      <c r="C103" s="68" t="s">
        <v>59</v>
      </c>
      <c r="D103" s="32"/>
      <c r="E103" s="10"/>
      <c r="F103" s="32">
        <v>1936.61</v>
      </c>
      <c r="G103" s="32">
        <v>1957.11</v>
      </c>
      <c r="H103" s="5">
        <f t="shared" si="4"/>
        <v>20.5</v>
      </c>
      <c r="I103" s="33"/>
      <c r="J103" s="5"/>
      <c r="K103" s="5"/>
      <c r="L103" s="7">
        <f t="shared" si="3"/>
        <v>94.876685934489402</v>
      </c>
    </row>
    <row r="104" spans="3:12" x14ac:dyDescent="0.3">
      <c r="C104" s="68" t="s">
        <v>60</v>
      </c>
      <c r="D104" s="32"/>
      <c r="E104" s="10"/>
      <c r="F104" s="32">
        <v>417.8</v>
      </c>
      <c r="G104" s="32">
        <v>418.9</v>
      </c>
      <c r="H104" s="5">
        <f t="shared" si="4"/>
        <v>1.0999999999999659</v>
      </c>
      <c r="I104" s="33"/>
      <c r="J104" s="5"/>
      <c r="K104" s="5"/>
      <c r="L104" s="7">
        <f t="shared" si="3"/>
        <v>5.0909441233139079</v>
      </c>
    </row>
    <row r="105" spans="3:12" x14ac:dyDescent="0.3">
      <c r="C105" s="68" t="s">
        <v>61</v>
      </c>
      <c r="D105" s="32"/>
      <c r="E105" s="10"/>
      <c r="F105" s="32">
        <v>498.04</v>
      </c>
      <c r="G105" s="32">
        <v>503.24</v>
      </c>
      <c r="H105" s="5">
        <f t="shared" si="4"/>
        <v>5.1999999999999886</v>
      </c>
      <c r="I105" s="33"/>
      <c r="J105" s="5"/>
      <c r="K105" s="5"/>
      <c r="L105" s="7">
        <f t="shared" si="3"/>
        <v>24.066281310211892</v>
      </c>
    </row>
    <row r="106" spans="3:12" x14ac:dyDescent="0.3">
      <c r="C106" s="68" t="s">
        <v>62</v>
      </c>
      <c r="D106" s="32"/>
      <c r="E106" s="10"/>
      <c r="F106" s="32">
        <v>1501.02</v>
      </c>
      <c r="G106" s="32">
        <v>1519.39</v>
      </c>
      <c r="H106" s="5">
        <f t="shared" si="4"/>
        <v>18.370000000000118</v>
      </c>
      <c r="I106" s="33"/>
      <c r="J106" s="5"/>
      <c r="K106" s="5"/>
      <c r="L106" s="7">
        <f t="shared" si="3"/>
        <v>85.018766859345433</v>
      </c>
    </row>
    <row r="107" spans="3:12" x14ac:dyDescent="0.3">
      <c r="C107" s="68" t="s">
        <v>63</v>
      </c>
      <c r="D107" s="32"/>
      <c r="E107" s="10"/>
      <c r="F107" s="32">
        <v>648.53</v>
      </c>
      <c r="G107" s="32">
        <v>654.57000000000005</v>
      </c>
      <c r="H107" s="5">
        <f t="shared" si="4"/>
        <v>6.0400000000000773</v>
      </c>
      <c r="I107" s="33"/>
      <c r="J107" s="5"/>
      <c r="K107" s="5"/>
      <c r="L107" s="7">
        <f t="shared" si="3"/>
        <v>27.95391136801577</v>
      </c>
    </row>
    <row r="108" spans="3:12" x14ac:dyDescent="0.3">
      <c r="C108" s="68" t="s">
        <v>123</v>
      </c>
      <c r="D108" s="32"/>
      <c r="E108" s="10"/>
      <c r="F108" s="32">
        <v>615.37</v>
      </c>
      <c r="G108" s="32">
        <v>619.04</v>
      </c>
      <c r="H108" s="5">
        <f t="shared" si="4"/>
        <v>3.6699999999999591</v>
      </c>
      <c r="I108" s="33"/>
      <c r="J108" s="5"/>
      <c r="K108" s="5"/>
      <c r="L108" s="7">
        <f t="shared" si="3"/>
        <v>16.985240847784009</v>
      </c>
    </row>
    <row r="109" spans="3:12" x14ac:dyDescent="0.3">
      <c r="C109" s="68" t="s">
        <v>64</v>
      </c>
      <c r="D109" s="32"/>
      <c r="E109" s="10"/>
      <c r="F109" s="32">
        <v>438.51</v>
      </c>
      <c r="G109" s="32">
        <v>444.47</v>
      </c>
      <c r="H109" s="5">
        <f t="shared" si="4"/>
        <v>5.9600000000000364</v>
      </c>
      <c r="I109" s="33"/>
      <c r="J109" s="5"/>
      <c r="K109" s="5"/>
      <c r="L109" s="7">
        <f t="shared" si="3"/>
        <v>27.583660886320015</v>
      </c>
    </row>
    <row r="110" spans="3:12" x14ac:dyDescent="0.3">
      <c r="C110" s="68" t="s">
        <v>65</v>
      </c>
      <c r="D110" s="32"/>
      <c r="E110" s="10"/>
      <c r="F110" s="32">
        <v>1005.54</v>
      </c>
      <c r="G110" s="32">
        <v>1027.2</v>
      </c>
      <c r="H110" s="5">
        <f t="shared" si="4"/>
        <v>21.660000000000082</v>
      </c>
      <c r="I110" s="33"/>
      <c r="J110" s="5"/>
      <c r="K110" s="5"/>
      <c r="L110" s="7">
        <f t="shared" si="3"/>
        <v>100.24531791907552</v>
      </c>
    </row>
    <row r="111" spans="3:12" x14ac:dyDescent="0.3">
      <c r="C111" s="68" t="s">
        <v>66</v>
      </c>
      <c r="D111" s="32"/>
      <c r="E111" s="10"/>
      <c r="F111" s="32">
        <v>509.45</v>
      </c>
      <c r="G111" s="32">
        <v>516.59</v>
      </c>
      <c r="H111" s="5">
        <f t="shared" si="4"/>
        <v>7.1400000000000432</v>
      </c>
      <c r="I111" s="33"/>
      <c r="J111" s="5"/>
      <c r="K111" s="5"/>
      <c r="L111" s="7">
        <f t="shared" si="3"/>
        <v>33.044855491329677</v>
      </c>
    </row>
    <row r="112" spans="3:12" x14ac:dyDescent="0.3">
      <c r="C112" s="68" t="s">
        <v>124</v>
      </c>
      <c r="D112" s="32"/>
      <c r="E112" s="10"/>
      <c r="F112" s="32">
        <v>175.93</v>
      </c>
      <c r="G112" s="32">
        <v>177.68</v>
      </c>
      <c r="H112" s="5">
        <f t="shared" si="4"/>
        <v>1.75</v>
      </c>
      <c r="I112" s="33"/>
      <c r="J112" s="5"/>
      <c r="K112" s="5"/>
      <c r="L112" s="7">
        <f t="shared" si="3"/>
        <v>8.0992292870905587</v>
      </c>
    </row>
    <row r="113" spans="3:12" x14ac:dyDescent="0.3">
      <c r="C113" s="68" t="s">
        <v>67</v>
      </c>
      <c r="D113" s="32"/>
      <c r="E113" s="10"/>
      <c r="F113" s="32">
        <v>404.3</v>
      </c>
      <c r="G113" s="32">
        <v>406.98</v>
      </c>
      <c r="H113" s="5">
        <f t="shared" si="4"/>
        <v>2.6800000000000068</v>
      </c>
      <c r="I113" s="33"/>
      <c r="J113" s="5"/>
      <c r="K113" s="5"/>
      <c r="L113" s="7">
        <f t="shared" si="3"/>
        <v>12.403391136801574</v>
      </c>
    </row>
    <row r="114" spans="3:12" x14ac:dyDescent="0.3">
      <c r="C114" s="51" t="s">
        <v>68</v>
      </c>
      <c r="D114" s="32"/>
      <c r="E114" s="51"/>
      <c r="F114" s="9">
        <v>696.53</v>
      </c>
      <c r="G114" s="9">
        <v>696.53</v>
      </c>
      <c r="H114" s="5">
        <f t="shared" si="4"/>
        <v>0</v>
      </c>
      <c r="I114" s="33"/>
      <c r="J114" s="5"/>
      <c r="K114" s="5"/>
      <c r="L114" s="7">
        <f t="shared" si="3"/>
        <v>0</v>
      </c>
    </row>
    <row r="115" spans="3:12" x14ac:dyDescent="0.3">
      <c r="C115" s="68" t="s">
        <v>125</v>
      </c>
      <c r="D115" s="32"/>
      <c r="E115" s="10"/>
      <c r="F115" s="32">
        <v>790.37</v>
      </c>
      <c r="G115" s="32">
        <v>798.39</v>
      </c>
      <c r="H115" s="5">
        <f t="shared" si="4"/>
        <v>8.0199999999999818</v>
      </c>
      <c r="I115" s="33"/>
      <c r="J115" s="5"/>
      <c r="K115" s="5"/>
      <c r="L115" s="7">
        <f t="shared" si="3"/>
        <v>37.117610789980645</v>
      </c>
    </row>
    <row r="116" spans="3:12" x14ac:dyDescent="0.3">
      <c r="C116" s="68" t="s">
        <v>126</v>
      </c>
      <c r="D116" s="9"/>
      <c r="E116" s="10"/>
      <c r="F116" s="32">
        <v>581.64</v>
      </c>
      <c r="G116" s="32">
        <v>584.04</v>
      </c>
      <c r="H116" s="5">
        <f t="shared" si="4"/>
        <v>2.3999999999999773</v>
      </c>
      <c r="I116" s="33"/>
      <c r="J116" s="5"/>
      <c r="K116" s="5"/>
      <c r="L116" s="7">
        <f t="shared" si="3"/>
        <v>11.107514450866947</v>
      </c>
    </row>
    <row r="117" spans="3:12" x14ac:dyDescent="0.3">
      <c r="C117" s="68" t="s">
        <v>69</v>
      </c>
      <c r="D117" s="32"/>
      <c r="E117" s="10"/>
      <c r="F117" s="32">
        <v>304.13</v>
      </c>
      <c r="G117" s="32">
        <v>308.08999999999997</v>
      </c>
      <c r="H117" s="5">
        <f t="shared" si="4"/>
        <v>3.9599999999999795</v>
      </c>
      <c r="I117" s="33"/>
      <c r="J117" s="5"/>
      <c r="K117" s="5"/>
      <c r="L117" s="7">
        <f t="shared" si="3"/>
        <v>18.327398843930542</v>
      </c>
    </row>
    <row r="118" spans="3:12" x14ac:dyDescent="0.3">
      <c r="C118" s="68" t="s">
        <v>127</v>
      </c>
      <c r="D118" s="32"/>
      <c r="E118" s="10"/>
      <c r="F118" s="32">
        <v>691.6</v>
      </c>
      <c r="G118" s="32">
        <v>695.28</v>
      </c>
      <c r="H118" s="5">
        <f t="shared" si="4"/>
        <v>3.67999999999995</v>
      </c>
      <c r="I118" s="33"/>
      <c r="J118" s="5"/>
      <c r="K118" s="5"/>
      <c r="L118" s="7">
        <f t="shared" si="3"/>
        <v>17.031522157995916</v>
      </c>
    </row>
    <row r="119" spans="3:12" x14ac:dyDescent="0.3">
      <c r="C119" s="68" t="s">
        <v>128</v>
      </c>
      <c r="D119" s="32"/>
      <c r="E119" s="10"/>
      <c r="F119" s="32">
        <v>749.07</v>
      </c>
      <c r="G119" s="32">
        <v>756.74</v>
      </c>
      <c r="H119" s="5">
        <f t="shared" si="4"/>
        <v>7.6699999999999591</v>
      </c>
      <c r="I119" s="33"/>
      <c r="J119" s="5"/>
      <c r="K119" s="5"/>
      <c r="L119" s="7">
        <f t="shared" si="3"/>
        <v>35.497764932562433</v>
      </c>
    </row>
    <row r="120" spans="3:12" x14ac:dyDescent="0.3">
      <c r="C120" s="68" t="s">
        <v>129</v>
      </c>
      <c r="D120" s="32"/>
      <c r="E120" s="10"/>
      <c r="F120" s="32">
        <v>452.62</v>
      </c>
      <c r="G120" s="32">
        <v>457.94</v>
      </c>
      <c r="H120" s="5">
        <f t="shared" si="4"/>
        <v>5.3199999999999932</v>
      </c>
      <c r="I120" s="33"/>
      <c r="J120" s="5"/>
      <c r="K120" s="5"/>
      <c r="L120" s="7">
        <f t="shared" si="3"/>
        <v>24.621657032755266</v>
      </c>
    </row>
    <row r="121" spans="3:12" x14ac:dyDescent="0.3">
      <c r="C121" s="68" t="s">
        <v>70</v>
      </c>
      <c r="D121" s="32"/>
      <c r="E121" s="10"/>
      <c r="F121" s="32">
        <v>192.93</v>
      </c>
      <c r="G121" s="32">
        <v>192.93</v>
      </c>
      <c r="H121" s="5">
        <f t="shared" si="4"/>
        <v>0</v>
      </c>
      <c r="I121" s="33"/>
      <c r="J121" s="5"/>
      <c r="K121" s="5"/>
      <c r="L121" s="7">
        <f t="shared" si="3"/>
        <v>0</v>
      </c>
    </row>
    <row r="122" spans="3:12" x14ac:dyDescent="0.3">
      <c r="C122" s="68" t="s">
        <v>71</v>
      </c>
      <c r="D122" s="32"/>
      <c r="E122" s="10"/>
      <c r="F122" s="32">
        <v>435.67</v>
      </c>
      <c r="G122" s="32">
        <v>436.31</v>
      </c>
      <c r="H122" s="5">
        <f t="shared" si="4"/>
        <v>0.63999999999998636</v>
      </c>
      <c r="I122" s="33"/>
      <c r="J122" s="5"/>
      <c r="K122" s="5"/>
      <c r="L122" s="7">
        <f t="shared" si="3"/>
        <v>2.9620038535644841</v>
      </c>
    </row>
    <row r="123" spans="3:12" x14ac:dyDescent="0.3">
      <c r="C123" s="68" t="s">
        <v>130</v>
      </c>
      <c r="D123" s="32"/>
      <c r="E123" s="10"/>
      <c r="F123" s="32">
        <v>317.83999999999997</v>
      </c>
      <c r="G123" s="32">
        <v>320.51</v>
      </c>
      <c r="H123" s="5">
        <f t="shared" si="4"/>
        <v>2.6700000000000159</v>
      </c>
      <c r="I123" s="33"/>
      <c r="J123" s="5"/>
      <c r="K123" s="5"/>
      <c r="L123" s="7">
        <f t="shared" si="3"/>
        <v>12.357109826589669</v>
      </c>
    </row>
    <row r="124" spans="3:12" x14ac:dyDescent="0.3">
      <c r="C124" s="68" t="s">
        <v>131</v>
      </c>
      <c r="D124" s="32"/>
      <c r="E124" s="10"/>
      <c r="F124" s="32">
        <v>238.77</v>
      </c>
      <c r="G124" s="32">
        <v>241.91</v>
      </c>
      <c r="H124" s="5">
        <f t="shared" si="4"/>
        <v>3.1399999999999864</v>
      </c>
      <c r="I124" s="33"/>
      <c r="J124" s="5"/>
      <c r="K124" s="5"/>
      <c r="L124" s="7">
        <f t="shared" si="3"/>
        <v>14.532331406550997</v>
      </c>
    </row>
    <row r="125" spans="3:12" x14ac:dyDescent="0.3">
      <c r="C125" s="68" t="s">
        <v>72</v>
      </c>
      <c r="D125" s="32"/>
      <c r="E125" s="10"/>
      <c r="F125" s="32">
        <v>325.17</v>
      </c>
      <c r="G125" s="32">
        <v>331.97</v>
      </c>
      <c r="H125" s="5">
        <f t="shared" si="4"/>
        <v>6.8000000000000114</v>
      </c>
      <c r="I125" s="33"/>
      <c r="J125" s="5"/>
      <c r="K125" s="5"/>
      <c r="L125" s="7">
        <f t="shared" si="3"/>
        <v>31.471290944123368</v>
      </c>
    </row>
    <row r="126" spans="3:12" x14ac:dyDescent="0.3">
      <c r="C126" s="68" t="s">
        <v>73</v>
      </c>
      <c r="D126" s="32"/>
      <c r="E126" s="10"/>
      <c r="F126" s="32">
        <v>1007.41</v>
      </c>
      <c r="G126" s="32">
        <v>1015.73</v>
      </c>
      <c r="H126" s="5">
        <f t="shared" si="4"/>
        <v>8.32000000000005</v>
      </c>
      <c r="I126" s="33"/>
      <c r="J126" s="5"/>
      <c r="K126" s="5"/>
      <c r="L126" s="7">
        <f t="shared" si="3"/>
        <v>38.506050096339344</v>
      </c>
    </row>
    <row r="127" spans="3:12" x14ac:dyDescent="0.3">
      <c r="C127" s="68" t="s">
        <v>74</v>
      </c>
      <c r="D127" s="32"/>
      <c r="E127" s="10"/>
      <c r="F127" s="32">
        <v>600.05999999999995</v>
      </c>
      <c r="G127" s="32">
        <v>606.70000000000005</v>
      </c>
      <c r="H127" s="5">
        <f t="shared" si="4"/>
        <v>6.6400000000001</v>
      </c>
      <c r="I127" s="33"/>
      <c r="J127" s="5"/>
      <c r="K127" s="5"/>
      <c r="L127" s="7">
        <f t="shared" si="3"/>
        <v>30.730789980732641</v>
      </c>
    </row>
    <row r="128" spans="3:12" x14ac:dyDescent="0.3">
      <c r="C128" s="68" t="s">
        <v>132</v>
      </c>
      <c r="D128" s="32"/>
      <c r="E128" s="10"/>
      <c r="F128" s="32">
        <v>214.82</v>
      </c>
      <c r="G128" s="32">
        <v>215.75</v>
      </c>
      <c r="H128" s="5">
        <f t="shared" si="4"/>
        <v>0.93000000000000682</v>
      </c>
      <c r="I128" s="33"/>
      <c r="J128" s="5"/>
      <c r="K128" s="5"/>
      <c r="L128" s="7">
        <f t="shared" si="3"/>
        <v>4.3041618497110141</v>
      </c>
    </row>
    <row r="129" spans="3:12" x14ac:dyDescent="0.3">
      <c r="C129" s="68" t="s">
        <v>133</v>
      </c>
      <c r="D129" s="32"/>
      <c r="E129" s="10"/>
      <c r="F129" s="32">
        <v>288.97000000000003</v>
      </c>
      <c r="G129" s="32">
        <v>292.66000000000003</v>
      </c>
      <c r="H129" s="5">
        <f t="shared" si="4"/>
        <v>3.6899999999999977</v>
      </c>
      <c r="I129" s="33"/>
      <c r="J129" s="5"/>
      <c r="K129" s="5"/>
      <c r="L129" s="7">
        <f t="shared" si="3"/>
        <v>17.077803468208081</v>
      </c>
    </row>
    <row r="130" spans="3:12" x14ac:dyDescent="0.3">
      <c r="C130" s="68" t="s">
        <v>75</v>
      </c>
      <c r="D130" s="32"/>
      <c r="E130" s="10"/>
      <c r="F130" s="32">
        <v>445.7</v>
      </c>
      <c r="G130" s="32">
        <v>451.25</v>
      </c>
      <c r="H130" s="5">
        <f t="shared" si="4"/>
        <v>5.5500000000000114</v>
      </c>
      <c r="I130" s="33"/>
      <c r="J130" s="5"/>
      <c r="K130" s="5"/>
      <c r="L130" s="7">
        <f t="shared" si="3"/>
        <v>25.686127167630112</v>
      </c>
    </row>
    <row r="131" spans="3:12" x14ac:dyDescent="0.3">
      <c r="C131" s="68" t="s">
        <v>134</v>
      </c>
      <c r="D131" s="32"/>
      <c r="E131" s="10"/>
      <c r="F131" s="32">
        <v>608.37</v>
      </c>
      <c r="G131" s="32">
        <v>614.65</v>
      </c>
      <c r="H131" s="5">
        <f t="shared" si="4"/>
        <v>6.2799999999999727</v>
      </c>
      <c r="I131" s="33"/>
      <c r="J131" s="5"/>
      <c r="K131" s="5"/>
      <c r="L131" s="7">
        <f t="shared" si="3"/>
        <v>29.064662813101993</v>
      </c>
    </row>
    <row r="132" spans="3:12" x14ac:dyDescent="0.3">
      <c r="C132" s="68" t="s">
        <v>135</v>
      </c>
      <c r="D132" s="32"/>
      <c r="E132" s="10"/>
      <c r="F132" s="32">
        <v>383.49</v>
      </c>
      <c r="G132" s="32">
        <v>386.43</v>
      </c>
      <c r="H132" s="5">
        <f t="shared" si="4"/>
        <v>2.9399999999999977</v>
      </c>
      <c r="I132" s="33"/>
      <c r="J132" s="5"/>
      <c r="K132" s="5"/>
      <c r="L132" s="7">
        <f t="shared" si="3"/>
        <v>13.606705202312128</v>
      </c>
    </row>
    <row r="133" spans="3:12" x14ac:dyDescent="0.3">
      <c r="C133" s="68" t="s">
        <v>76</v>
      </c>
      <c r="D133" s="32"/>
      <c r="E133" s="10"/>
      <c r="F133" s="32">
        <v>161.19</v>
      </c>
      <c r="G133" s="32">
        <v>163.97</v>
      </c>
      <c r="H133" s="5">
        <f t="shared" si="4"/>
        <v>2.7800000000000011</v>
      </c>
      <c r="I133" s="33"/>
      <c r="J133" s="5"/>
      <c r="K133" s="5"/>
      <c r="L133" s="7">
        <f t="shared" si="3"/>
        <v>12.866204238921007</v>
      </c>
    </row>
    <row r="134" spans="3:12" x14ac:dyDescent="0.3">
      <c r="C134" s="68" t="s">
        <v>136</v>
      </c>
      <c r="D134" s="32"/>
      <c r="E134" s="10"/>
      <c r="F134" s="32">
        <v>892.39</v>
      </c>
      <c r="G134" s="32">
        <v>900.13</v>
      </c>
      <c r="H134" s="5">
        <f t="shared" si="4"/>
        <v>7.7400000000000091</v>
      </c>
      <c r="I134" s="33"/>
      <c r="J134" s="5"/>
      <c r="K134" s="5"/>
      <c r="L134" s="7">
        <f t="shared" si="3"/>
        <v>35.821734104046286</v>
      </c>
    </row>
    <row r="135" spans="3:12" x14ac:dyDescent="0.3">
      <c r="C135" s="68" t="s">
        <v>137</v>
      </c>
      <c r="D135" s="32"/>
      <c r="E135" s="10"/>
      <c r="F135" s="32">
        <v>248.49</v>
      </c>
      <c r="G135" s="32">
        <v>249.55</v>
      </c>
      <c r="H135" s="5">
        <f t="shared" si="4"/>
        <v>1.0600000000000023</v>
      </c>
      <c r="I135" s="33"/>
      <c r="J135" s="5"/>
      <c r="K135" s="5"/>
      <c r="L135" s="7">
        <f t="shared" si="3"/>
        <v>4.9058188824662921</v>
      </c>
    </row>
    <row r="136" spans="3:12" x14ac:dyDescent="0.3">
      <c r="C136" s="68" t="s">
        <v>77</v>
      </c>
      <c r="D136" s="32"/>
      <c r="E136" s="10"/>
      <c r="F136" s="32">
        <v>442</v>
      </c>
      <c r="G136" s="32">
        <v>447.26</v>
      </c>
      <c r="H136" s="5">
        <f t="shared" si="4"/>
        <v>5.2599999999999909</v>
      </c>
      <c r="I136" s="33"/>
      <c r="J136" s="5"/>
      <c r="K136" s="5"/>
      <c r="L136" s="7">
        <f t="shared" si="3"/>
        <v>24.343969171483579</v>
      </c>
    </row>
    <row r="137" spans="3:12" x14ac:dyDescent="0.3">
      <c r="C137" s="68" t="s">
        <v>138</v>
      </c>
      <c r="D137" s="32"/>
      <c r="E137" s="10"/>
      <c r="F137" s="32">
        <v>703.83</v>
      </c>
      <c r="G137" s="32">
        <v>709.94</v>
      </c>
      <c r="H137" s="5">
        <f t="shared" si="4"/>
        <v>6.1100000000000136</v>
      </c>
      <c r="I137" s="33"/>
      <c r="J137" s="5"/>
      <c r="K137" s="5"/>
      <c r="L137" s="7">
        <f t="shared" si="3"/>
        <v>28.277880539499101</v>
      </c>
    </row>
    <row r="138" spans="3:12" x14ac:dyDescent="0.3">
      <c r="C138" s="68" t="s">
        <v>78</v>
      </c>
      <c r="D138" s="32"/>
      <c r="E138" s="10"/>
      <c r="F138" s="32">
        <v>945.89</v>
      </c>
      <c r="G138" s="32">
        <v>953.9</v>
      </c>
      <c r="H138" s="5">
        <f t="shared" si="4"/>
        <v>8.0099999999999909</v>
      </c>
      <c r="I138" s="33"/>
      <c r="J138" s="5"/>
      <c r="K138" s="5"/>
      <c r="L138" s="7">
        <f t="shared" si="3"/>
        <v>37.071329479768742</v>
      </c>
    </row>
    <row r="139" spans="3:12" x14ac:dyDescent="0.3">
      <c r="C139" s="68" t="s">
        <v>79</v>
      </c>
      <c r="D139" s="32"/>
      <c r="E139" s="10"/>
      <c r="F139" s="32">
        <v>372.61</v>
      </c>
      <c r="G139" s="32">
        <v>375.53</v>
      </c>
      <c r="H139" s="5">
        <f t="shared" si="4"/>
        <v>2.9199999999999591</v>
      </c>
      <c r="I139" s="33"/>
      <c r="J139" s="5"/>
      <c r="K139" s="5"/>
      <c r="L139" s="7">
        <f t="shared" si="3"/>
        <v>13.514142581888057</v>
      </c>
    </row>
    <row r="140" spans="3:12" x14ac:dyDescent="0.3">
      <c r="C140" s="68" t="s">
        <v>80</v>
      </c>
      <c r="D140" s="32"/>
      <c r="E140" s="10"/>
      <c r="F140" s="32">
        <v>430.97</v>
      </c>
      <c r="G140" s="32">
        <v>438.19</v>
      </c>
      <c r="H140" s="5">
        <f t="shared" si="4"/>
        <v>7.2199999999999704</v>
      </c>
      <c r="I140" s="33"/>
      <c r="J140" s="5"/>
      <c r="K140" s="5"/>
      <c r="L140" s="7">
        <f t="shared" si="3"/>
        <v>33.415105973024914</v>
      </c>
    </row>
    <row r="141" spans="3:12" x14ac:dyDescent="0.3">
      <c r="C141" s="68" t="s">
        <v>81</v>
      </c>
      <c r="D141" s="32"/>
      <c r="E141" s="10"/>
      <c r="F141" s="32">
        <v>231.71</v>
      </c>
      <c r="G141" s="32">
        <v>231.71</v>
      </c>
      <c r="H141" s="5">
        <f t="shared" si="4"/>
        <v>0</v>
      </c>
      <c r="I141" s="33"/>
      <c r="J141" s="5"/>
      <c r="K141" s="5"/>
      <c r="L141" s="7">
        <f t="shared" si="3"/>
        <v>0</v>
      </c>
    </row>
    <row r="142" spans="3:12" x14ac:dyDescent="0.3">
      <c r="C142" s="68" t="s">
        <v>139</v>
      </c>
      <c r="D142" s="32"/>
      <c r="E142" s="10"/>
      <c r="F142" s="32">
        <v>549.47</v>
      </c>
      <c r="G142" s="32">
        <v>549.47</v>
      </c>
      <c r="H142" s="5">
        <f t="shared" si="4"/>
        <v>0</v>
      </c>
      <c r="I142" s="33"/>
      <c r="J142" s="5"/>
      <c r="K142" s="5"/>
      <c r="L142" s="7">
        <f t="shared" si="3"/>
        <v>0</v>
      </c>
    </row>
    <row r="143" spans="3:12" x14ac:dyDescent="0.3">
      <c r="C143" s="68" t="s">
        <v>82</v>
      </c>
      <c r="D143" s="32"/>
      <c r="E143" s="10"/>
      <c r="F143" s="32">
        <v>449.3</v>
      </c>
      <c r="G143" s="32">
        <v>454.48</v>
      </c>
      <c r="H143" s="5">
        <f t="shared" si="4"/>
        <v>5.1800000000000068</v>
      </c>
      <c r="I143" s="33"/>
      <c r="J143" s="5"/>
      <c r="K143" s="5"/>
      <c r="L143" s="7">
        <f t="shared" si="3"/>
        <v>23.973718689788086</v>
      </c>
    </row>
    <row r="144" spans="3:12" x14ac:dyDescent="0.3">
      <c r="C144" s="68" t="s">
        <v>140</v>
      </c>
      <c r="D144" s="32"/>
      <c r="E144" s="10"/>
      <c r="F144" s="32">
        <v>229.95</v>
      </c>
      <c r="G144" s="32">
        <v>232.96</v>
      </c>
      <c r="H144" s="5">
        <f t="shared" si="4"/>
        <v>3.0100000000000193</v>
      </c>
      <c r="I144" s="33"/>
      <c r="J144" s="5"/>
      <c r="K144" s="5"/>
      <c r="L144" s="7">
        <f t="shared" si="3"/>
        <v>13.930674373795851</v>
      </c>
    </row>
    <row r="145" spans="3:12" x14ac:dyDescent="0.3">
      <c r="C145" s="68" t="s">
        <v>141</v>
      </c>
      <c r="D145" s="32"/>
      <c r="E145" s="10"/>
      <c r="F145" s="32">
        <v>294.54000000000002</v>
      </c>
      <c r="G145" s="32">
        <v>376.45</v>
      </c>
      <c r="H145" s="5">
        <f t="shared" si="4"/>
        <v>81.909999999999968</v>
      </c>
      <c r="I145" s="33"/>
      <c r="J145" s="5"/>
      <c r="K145" s="5"/>
      <c r="L145" s="7">
        <v>35</v>
      </c>
    </row>
    <row r="146" spans="3:12" x14ac:dyDescent="0.3">
      <c r="C146" s="68" t="s">
        <v>142</v>
      </c>
      <c r="D146" s="32"/>
      <c r="E146" s="10"/>
      <c r="F146" s="32">
        <v>961.71</v>
      </c>
      <c r="G146" s="32">
        <v>972.08</v>
      </c>
      <c r="H146" s="5">
        <f t="shared" si="4"/>
        <v>10.370000000000005</v>
      </c>
      <c r="I146" s="33"/>
      <c r="J146" s="5"/>
      <c r="K146" s="5"/>
      <c r="L146" s="7">
        <f t="shared" si="3"/>
        <v>47.993718689788075</v>
      </c>
    </row>
    <row r="147" spans="3:12" x14ac:dyDescent="0.3">
      <c r="C147" s="68" t="s">
        <v>143</v>
      </c>
      <c r="D147" s="32"/>
      <c r="E147" s="10"/>
      <c r="F147" s="32">
        <v>434.3</v>
      </c>
      <c r="G147" s="32">
        <v>437.96</v>
      </c>
      <c r="H147" s="5">
        <f t="shared" si="4"/>
        <v>3.6599999999999682</v>
      </c>
      <c r="I147" s="33"/>
      <c r="J147" s="5"/>
      <c r="K147" s="5"/>
      <c r="L147" s="7">
        <f t="shared" ref="L147:L151" si="5">+H147*J$8</f>
        <v>16.938959537572106</v>
      </c>
    </row>
    <row r="148" spans="3:12" x14ac:dyDescent="0.3">
      <c r="C148" s="68" t="s">
        <v>83</v>
      </c>
      <c r="D148" s="32"/>
      <c r="E148" s="10"/>
      <c r="F148" s="32">
        <v>365.52</v>
      </c>
      <c r="G148" s="32">
        <v>373.11</v>
      </c>
      <c r="H148" s="5">
        <f t="shared" si="4"/>
        <v>7.5900000000000318</v>
      </c>
      <c r="I148" s="33"/>
      <c r="J148" s="5"/>
      <c r="K148" s="5"/>
      <c r="L148" s="7">
        <f t="shared" si="5"/>
        <v>35.127514450867196</v>
      </c>
    </row>
    <row r="149" spans="3:12" x14ac:dyDescent="0.3">
      <c r="C149" s="68" t="s">
        <v>144</v>
      </c>
      <c r="D149" s="32"/>
      <c r="E149" s="10"/>
      <c r="F149" s="32">
        <v>2263</v>
      </c>
      <c r="G149" s="32">
        <v>2276.21</v>
      </c>
      <c r="H149" s="5">
        <f t="shared" si="4"/>
        <v>13.210000000000036</v>
      </c>
      <c r="I149" s="33"/>
      <c r="J149" s="5"/>
      <c r="K149" s="5"/>
      <c r="L149" s="7">
        <f t="shared" si="5"/>
        <v>61.137610789980897</v>
      </c>
    </row>
    <row r="150" spans="3:12" x14ac:dyDescent="0.3">
      <c r="C150" s="68" t="s">
        <v>145</v>
      </c>
      <c r="D150" s="32"/>
      <c r="E150" s="10"/>
      <c r="F150" s="32">
        <v>1105.96</v>
      </c>
      <c r="G150" s="32">
        <v>1113.56</v>
      </c>
      <c r="H150" s="5">
        <f t="shared" si="4"/>
        <v>7.5999999999999091</v>
      </c>
      <c r="I150" s="33"/>
      <c r="J150" s="5"/>
      <c r="K150" s="5"/>
      <c r="L150" s="7">
        <f t="shared" si="5"/>
        <v>35.17379576107858</v>
      </c>
    </row>
    <row r="151" spans="3:12" x14ac:dyDescent="0.3">
      <c r="C151" s="158" t="s">
        <v>331</v>
      </c>
      <c r="D151" s="159"/>
      <c r="E151" s="10"/>
      <c r="F151" s="32">
        <v>229.16</v>
      </c>
      <c r="G151" s="32">
        <v>233.3</v>
      </c>
      <c r="H151" s="5">
        <f t="shared" si="4"/>
        <v>4.1400000000000148</v>
      </c>
      <c r="I151" s="33"/>
      <c r="J151" s="5"/>
      <c r="K151" s="5"/>
      <c r="L151" s="7">
        <f t="shared" si="5"/>
        <v>19.160462427745731</v>
      </c>
    </row>
    <row r="152" spans="3:12" x14ac:dyDescent="0.3">
      <c r="C152" s="17"/>
      <c r="D152" s="139" t="s">
        <v>5</v>
      </c>
      <c r="E152" s="36"/>
      <c r="F152" s="32"/>
      <c r="G152" s="32"/>
      <c r="H152" s="144"/>
      <c r="I152" s="70"/>
      <c r="J152" s="70"/>
      <c r="K152" s="70"/>
      <c r="L152" s="7">
        <f>SUM(L82:L151)</f>
        <v>2042.2667052023121</v>
      </c>
    </row>
  </sheetData>
  <mergeCells count="22">
    <mergeCell ref="K26:K30"/>
    <mergeCell ref="D21:E21"/>
    <mergeCell ref="D22:E22"/>
    <mergeCell ref="D23:E23"/>
    <mergeCell ref="D24:E24"/>
    <mergeCell ref="D25:E25"/>
    <mergeCell ref="D26:E30"/>
    <mergeCell ref="F26:F30"/>
    <mergeCell ref="G26:G30"/>
    <mergeCell ref="H26:H30"/>
    <mergeCell ref="I26:I30"/>
    <mergeCell ref="J26:J30"/>
    <mergeCell ref="H10:I10"/>
    <mergeCell ref="D12:E12"/>
    <mergeCell ref="I13:I19"/>
    <mergeCell ref="D17:E17"/>
    <mergeCell ref="F17:F20"/>
    <mergeCell ref="G17:G20"/>
    <mergeCell ref="H17:H20"/>
    <mergeCell ref="D18:E18"/>
    <mergeCell ref="D19:E19"/>
    <mergeCell ref="D20:E20"/>
  </mergeCells>
  <pageMargins left="0.7" right="0.7" top="0.75" bottom="0.75" header="0.3" footer="0.3"/>
  <pageSetup scale="75" orientation="portrait" horizontalDpi="0" verticalDpi="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L153"/>
  <sheetViews>
    <sheetView topLeftCell="A82" workbookViewId="0">
      <selection activeCell="G129" sqref="G129"/>
    </sheetView>
  </sheetViews>
  <sheetFormatPr baseColWidth="10" defaultRowHeight="14.4" x14ac:dyDescent="0.3"/>
  <cols>
    <col min="3" max="3" width="18.109375" customWidth="1"/>
  </cols>
  <sheetData>
    <row r="5" spans="3:12" x14ac:dyDescent="0.3">
      <c r="C5" t="s">
        <v>295</v>
      </c>
      <c r="F5" s="10"/>
      <c r="G5" s="10" t="s">
        <v>218</v>
      </c>
      <c r="H5" s="123" t="s">
        <v>189</v>
      </c>
      <c r="I5" s="123" t="s">
        <v>188</v>
      </c>
      <c r="J5" s="123" t="s">
        <v>190</v>
      </c>
    </row>
    <row r="6" spans="3:12" x14ac:dyDescent="0.3">
      <c r="F6" s="122" t="s">
        <v>191</v>
      </c>
      <c r="G6" s="151" t="s">
        <v>219</v>
      </c>
      <c r="H6" s="10">
        <v>976.8</v>
      </c>
      <c r="I6" s="10">
        <v>48</v>
      </c>
      <c r="J6" s="10">
        <f>+H6/I6</f>
        <v>20.349999999999998</v>
      </c>
    </row>
    <row r="7" spans="3:12" x14ac:dyDescent="0.3">
      <c r="F7" s="122" t="s">
        <v>192</v>
      </c>
      <c r="G7" s="122">
        <v>16498</v>
      </c>
      <c r="H7" s="155">
        <v>12.4</v>
      </c>
      <c r="I7" s="10">
        <v>3</v>
      </c>
      <c r="J7" s="10"/>
    </row>
    <row r="8" spans="3:12" x14ac:dyDescent="0.3">
      <c r="C8" s="15" t="s">
        <v>0</v>
      </c>
      <c r="D8" s="15"/>
      <c r="E8" s="15"/>
      <c r="F8" s="122" t="s">
        <v>192</v>
      </c>
      <c r="G8" s="122" t="s">
        <v>322</v>
      </c>
      <c r="H8" s="10">
        <v>2389.6</v>
      </c>
      <c r="I8" s="10">
        <v>516</v>
      </c>
      <c r="J8" s="10"/>
    </row>
    <row r="9" spans="3:12" x14ac:dyDescent="0.3">
      <c r="C9" s="15" t="s">
        <v>146</v>
      </c>
      <c r="E9" s="15"/>
      <c r="F9" s="122"/>
      <c r="G9" s="151" t="s">
        <v>220</v>
      </c>
      <c r="H9" s="122">
        <f>+H8+H7</f>
        <v>2402</v>
      </c>
      <c r="I9" s="122">
        <f>+I8+I7</f>
        <v>519</v>
      </c>
      <c r="J9" s="10">
        <f>+H9/I9</f>
        <v>4.628131021194605</v>
      </c>
    </row>
    <row r="10" spans="3:12" x14ac:dyDescent="0.3">
      <c r="C10" s="15" t="s">
        <v>371</v>
      </c>
      <c r="D10" s="15"/>
      <c r="E10" s="15"/>
      <c r="F10" s="15"/>
      <c r="G10" s="15"/>
      <c r="H10" s="15">
        <f>+H6+H7+H8</f>
        <v>3378.7999999999997</v>
      </c>
      <c r="I10" s="15">
        <f>+I6+I7+I8</f>
        <v>567</v>
      </c>
      <c r="L10" s="138" t="s">
        <v>189</v>
      </c>
    </row>
    <row r="11" spans="3:12" x14ac:dyDescent="0.3">
      <c r="C11" s="58" t="s">
        <v>295</v>
      </c>
      <c r="D11" s="15"/>
      <c r="E11" s="58"/>
      <c r="F11" s="58"/>
      <c r="G11" s="58"/>
      <c r="H11" s="225" t="s">
        <v>151</v>
      </c>
      <c r="I11" s="225"/>
      <c r="J11" s="137">
        <f>+J6</f>
        <v>20.349999999999998</v>
      </c>
      <c r="K11" s="138" t="s">
        <v>191</v>
      </c>
      <c r="L11" s="138">
        <v>182.6</v>
      </c>
    </row>
    <row r="12" spans="3:12" ht="15" thickBot="1" x14ac:dyDescent="0.35">
      <c r="C12" s="58"/>
      <c r="D12" s="15"/>
      <c r="E12" s="58"/>
      <c r="F12" s="58"/>
      <c r="G12" s="58"/>
      <c r="H12" s="153"/>
      <c r="I12" s="152" t="s">
        <v>295</v>
      </c>
      <c r="J12" s="137">
        <f>+J9</f>
        <v>4.628131021194605</v>
      </c>
      <c r="K12" s="138" t="s">
        <v>192</v>
      </c>
      <c r="L12" s="138">
        <f>1715.6+1757.3</f>
        <v>3472.8999999999996</v>
      </c>
    </row>
    <row r="13" spans="3:12" ht="15.6" thickTop="1" thickBot="1" x14ac:dyDescent="0.35">
      <c r="C13" s="105" t="s">
        <v>228</v>
      </c>
      <c r="D13" s="208" t="s">
        <v>209</v>
      </c>
      <c r="E13" s="208"/>
      <c r="F13" s="106" t="s">
        <v>229</v>
      </c>
      <c r="G13" s="62" t="s">
        <v>2</v>
      </c>
      <c r="H13" s="62" t="s">
        <v>3</v>
      </c>
      <c r="I13" s="62"/>
      <c r="J13" s="62"/>
      <c r="K13" s="62"/>
      <c r="L13" s="4" t="s">
        <v>4</v>
      </c>
    </row>
    <row r="14" spans="3:12" ht="15.6" thickTop="1" thickBot="1" x14ac:dyDescent="0.35">
      <c r="C14" s="103" t="s">
        <v>85</v>
      </c>
      <c r="D14" s="145" t="s">
        <v>213</v>
      </c>
      <c r="E14" s="157" t="s">
        <v>212</v>
      </c>
      <c r="F14" s="179">
        <v>1.84</v>
      </c>
      <c r="G14" s="179">
        <v>1.84</v>
      </c>
      <c r="H14" s="181">
        <f>+G14-F14</f>
        <v>0</v>
      </c>
      <c r="I14" s="236">
        <f>(+H18+H17)*J6</f>
        <v>0</v>
      </c>
      <c r="J14" s="181"/>
      <c r="K14" s="181"/>
      <c r="L14" s="99">
        <v>5</v>
      </c>
    </row>
    <row r="15" spans="3:12" ht="15.6" thickTop="1" thickBot="1" x14ac:dyDescent="0.35">
      <c r="C15" s="104" t="s">
        <v>9</v>
      </c>
      <c r="D15" s="146" t="s">
        <v>214</v>
      </c>
      <c r="E15" s="157" t="s">
        <v>212</v>
      </c>
      <c r="F15" s="100">
        <v>0.92</v>
      </c>
      <c r="G15" s="100">
        <v>0.92</v>
      </c>
      <c r="H15" s="181">
        <f>+G15-F15</f>
        <v>0</v>
      </c>
      <c r="I15" s="221"/>
      <c r="J15" s="101"/>
      <c r="K15" s="101"/>
      <c r="L15" s="99">
        <v>13</v>
      </c>
    </row>
    <row r="16" spans="3:12" ht="15.6" thickTop="1" thickBot="1" x14ac:dyDescent="0.35">
      <c r="C16" s="104" t="s">
        <v>13</v>
      </c>
      <c r="D16" s="146" t="s">
        <v>214</v>
      </c>
      <c r="E16" s="157" t="s">
        <v>212</v>
      </c>
      <c r="F16" s="100">
        <v>0.8</v>
      </c>
      <c r="G16" s="100">
        <v>0.8</v>
      </c>
      <c r="H16" s="181">
        <f>+G16-F16</f>
        <v>0</v>
      </c>
      <c r="I16" s="221"/>
      <c r="J16" s="99">
        <f>+H16*J$3</f>
        <v>0</v>
      </c>
      <c r="K16" s="101"/>
      <c r="L16" s="99">
        <v>13</v>
      </c>
    </row>
    <row r="17" spans="3:12" ht="15.6" thickTop="1" thickBot="1" x14ac:dyDescent="0.35">
      <c r="C17" s="104" t="s">
        <v>89</v>
      </c>
      <c r="D17" s="146" t="s">
        <v>215</v>
      </c>
      <c r="E17" s="157" t="s">
        <v>212</v>
      </c>
      <c r="F17" s="100">
        <v>53.1</v>
      </c>
      <c r="G17" s="100">
        <v>53.1</v>
      </c>
      <c r="H17" s="101">
        <f>+G17-F17</f>
        <v>0</v>
      </c>
      <c r="I17" s="221"/>
      <c r="J17" s="99">
        <f>+H17*J$3</f>
        <v>0</v>
      </c>
      <c r="K17" s="101"/>
      <c r="L17" s="99">
        <v>54</v>
      </c>
    </row>
    <row r="18" spans="3:12" ht="15.6" thickTop="1" thickBot="1" x14ac:dyDescent="0.35">
      <c r="C18" s="103" t="s">
        <v>86</v>
      </c>
      <c r="D18" s="209" t="s">
        <v>212</v>
      </c>
      <c r="E18" s="210"/>
      <c r="F18" s="220">
        <v>355.96</v>
      </c>
      <c r="G18" s="220">
        <v>355.96</v>
      </c>
      <c r="H18" s="220">
        <f>+G18-F18</f>
        <v>0</v>
      </c>
      <c r="I18" s="221"/>
      <c r="J18" s="180"/>
      <c r="K18" s="180"/>
      <c r="L18" s="99">
        <v>13</v>
      </c>
    </row>
    <row r="19" spans="3:12" ht="15.6" thickTop="1" thickBot="1" x14ac:dyDescent="0.35">
      <c r="C19" s="104" t="s">
        <v>11</v>
      </c>
      <c r="D19" s="202" t="s">
        <v>212</v>
      </c>
      <c r="E19" s="203"/>
      <c r="F19" s="221"/>
      <c r="G19" s="221"/>
      <c r="H19" s="221"/>
      <c r="I19" s="221"/>
      <c r="J19" s="180"/>
      <c r="K19" s="180"/>
      <c r="L19" s="99">
        <v>13</v>
      </c>
    </row>
    <row r="20" spans="3:12" ht="15.6" thickTop="1" thickBot="1" x14ac:dyDescent="0.35">
      <c r="C20" s="104" t="s">
        <v>12</v>
      </c>
      <c r="D20" s="202" t="s">
        <v>212</v>
      </c>
      <c r="E20" s="203"/>
      <c r="F20" s="221"/>
      <c r="G20" s="221"/>
      <c r="H20" s="221"/>
      <c r="I20" s="221"/>
      <c r="J20" s="180"/>
      <c r="K20" s="180"/>
      <c r="L20" s="99">
        <v>13</v>
      </c>
    </row>
    <row r="21" spans="3:12" ht="15.6" thickTop="1" thickBot="1" x14ac:dyDescent="0.35">
      <c r="C21" s="104" t="s">
        <v>147</v>
      </c>
      <c r="D21" s="202" t="s">
        <v>212</v>
      </c>
      <c r="E21" s="203"/>
      <c r="F21" s="222"/>
      <c r="G21" s="222"/>
      <c r="H21" s="222"/>
      <c r="I21" s="180"/>
      <c r="J21" s="180"/>
      <c r="K21" s="180"/>
      <c r="L21" s="99">
        <v>5</v>
      </c>
    </row>
    <row r="22" spans="3:12" ht="15.6" thickTop="1" thickBot="1" x14ac:dyDescent="0.35">
      <c r="C22" s="92" t="s">
        <v>87</v>
      </c>
      <c r="D22" s="204" t="s">
        <v>210</v>
      </c>
      <c r="E22" s="205"/>
      <c r="F22" s="94">
        <v>47.96</v>
      </c>
      <c r="G22" s="94">
        <v>47.96</v>
      </c>
      <c r="H22" s="181">
        <f t="shared" ref="H22:H27" si="0">+G22-F22</f>
        <v>0</v>
      </c>
      <c r="I22" s="95">
        <f>+H22*J6</f>
        <v>0</v>
      </c>
      <c r="J22" s="95"/>
      <c r="K22" s="95"/>
      <c r="L22" s="99">
        <f>+I22</f>
        <v>0</v>
      </c>
    </row>
    <row r="23" spans="3:12" ht="15.6" thickTop="1" thickBot="1" x14ac:dyDescent="0.35">
      <c r="C23" s="92" t="s">
        <v>88</v>
      </c>
      <c r="D23" s="206" t="s">
        <v>210</v>
      </c>
      <c r="E23" s="207"/>
      <c r="F23" s="94">
        <v>112.24</v>
      </c>
      <c r="G23" s="94">
        <v>112.24</v>
      </c>
      <c r="H23" s="181">
        <f t="shared" si="0"/>
        <v>0</v>
      </c>
      <c r="I23" s="95">
        <f>+H23*J6</f>
        <v>0</v>
      </c>
      <c r="J23" s="95"/>
      <c r="K23" s="95"/>
      <c r="L23" s="99">
        <f>+I23</f>
        <v>0</v>
      </c>
    </row>
    <row r="24" spans="3:12" ht="15.6" thickTop="1" thickBot="1" x14ac:dyDescent="0.35">
      <c r="C24" s="93" t="s">
        <v>10</v>
      </c>
      <c r="D24" s="206" t="s">
        <v>210</v>
      </c>
      <c r="E24" s="207"/>
      <c r="F24" s="94">
        <v>45.85</v>
      </c>
      <c r="G24" s="94">
        <v>45.85</v>
      </c>
      <c r="H24" s="181">
        <f t="shared" si="0"/>
        <v>0</v>
      </c>
      <c r="I24" s="95">
        <f>+H24*J6</f>
        <v>0</v>
      </c>
      <c r="J24" s="95"/>
      <c r="K24" s="95"/>
      <c r="L24" s="99">
        <f>+I24</f>
        <v>0</v>
      </c>
    </row>
    <row r="25" spans="3:12" ht="15.6" thickTop="1" thickBot="1" x14ac:dyDescent="0.35">
      <c r="C25" s="93" t="s">
        <v>149</v>
      </c>
      <c r="D25" s="206" t="s">
        <v>210</v>
      </c>
      <c r="E25" s="207"/>
      <c r="F25" s="94">
        <v>248.66</v>
      </c>
      <c r="G25" s="94">
        <v>248.66</v>
      </c>
      <c r="H25" s="181">
        <f t="shared" si="0"/>
        <v>0</v>
      </c>
      <c r="I25" s="95">
        <f>+H25*J6</f>
        <v>0</v>
      </c>
      <c r="J25" s="95"/>
      <c r="K25" s="95"/>
      <c r="L25" s="99">
        <f>+I25</f>
        <v>0</v>
      </c>
    </row>
    <row r="26" spans="3:12" ht="15.6" thickTop="1" thickBot="1" x14ac:dyDescent="0.35">
      <c r="C26" s="93" t="s">
        <v>16</v>
      </c>
      <c r="D26" s="206" t="s">
        <v>210</v>
      </c>
      <c r="E26" s="207"/>
      <c r="F26" s="96">
        <v>70.569999999999993</v>
      </c>
      <c r="G26" s="96">
        <v>70.569999999999993</v>
      </c>
      <c r="H26" s="181">
        <f t="shared" si="0"/>
        <v>0</v>
      </c>
      <c r="I26" s="95">
        <f>+H26*J6</f>
        <v>0</v>
      </c>
      <c r="J26" s="96"/>
      <c r="K26" s="96"/>
      <c r="L26" s="99">
        <v>0</v>
      </c>
    </row>
    <row r="27" spans="3:12" ht="15.6" thickTop="1" thickBot="1" x14ac:dyDescent="0.35">
      <c r="C27" s="67" t="s">
        <v>90</v>
      </c>
      <c r="D27" s="230" t="s">
        <v>211</v>
      </c>
      <c r="E27" s="231"/>
      <c r="F27" s="227">
        <v>338.16</v>
      </c>
      <c r="G27" s="227">
        <v>338.16</v>
      </c>
      <c r="H27" s="220">
        <f t="shared" si="0"/>
        <v>0</v>
      </c>
      <c r="I27" s="223">
        <f>+H27*J6</f>
        <v>0</v>
      </c>
      <c r="J27" s="223"/>
      <c r="K27" s="223"/>
      <c r="L27" s="99">
        <v>15</v>
      </c>
    </row>
    <row r="28" spans="3:12" ht="15.6" thickTop="1" thickBot="1" x14ac:dyDescent="0.35">
      <c r="C28" s="67" t="s">
        <v>14</v>
      </c>
      <c r="D28" s="232"/>
      <c r="E28" s="233"/>
      <c r="F28" s="228"/>
      <c r="G28" s="228"/>
      <c r="H28" s="221"/>
      <c r="I28" s="224"/>
      <c r="J28" s="224"/>
      <c r="K28" s="224"/>
      <c r="L28" s="99">
        <v>15</v>
      </c>
    </row>
    <row r="29" spans="3:12" ht="15.6" thickTop="1" thickBot="1" x14ac:dyDescent="0.35">
      <c r="C29" s="67" t="s">
        <v>148</v>
      </c>
      <c r="D29" s="232"/>
      <c r="E29" s="233"/>
      <c r="F29" s="228"/>
      <c r="G29" s="228"/>
      <c r="H29" s="221"/>
      <c r="I29" s="224"/>
      <c r="J29" s="224"/>
      <c r="K29" s="224"/>
      <c r="L29" s="99">
        <v>15</v>
      </c>
    </row>
    <row r="30" spans="3:12" ht="15.6" thickTop="1" thickBot="1" x14ac:dyDescent="0.35">
      <c r="C30" s="67" t="s">
        <v>15</v>
      </c>
      <c r="D30" s="232"/>
      <c r="E30" s="233"/>
      <c r="F30" s="228"/>
      <c r="G30" s="228"/>
      <c r="H30" s="221"/>
      <c r="I30" s="224"/>
      <c r="J30" s="224"/>
      <c r="K30" s="224"/>
      <c r="L30" s="99">
        <v>15</v>
      </c>
    </row>
    <row r="31" spans="3:12" ht="15.6" thickTop="1" thickBot="1" x14ac:dyDescent="0.35">
      <c r="C31" s="67" t="s">
        <v>17</v>
      </c>
      <c r="D31" s="234"/>
      <c r="E31" s="235"/>
      <c r="F31" s="229"/>
      <c r="G31" s="229"/>
      <c r="H31" s="222"/>
      <c r="I31" s="224"/>
      <c r="J31" s="224"/>
      <c r="K31" s="224"/>
      <c r="L31" s="99">
        <v>15</v>
      </c>
    </row>
    <row r="32" spans="3:12" ht="15.6" thickTop="1" thickBot="1" x14ac:dyDescent="0.35">
      <c r="C32" s="66" t="s">
        <v>92</v>
      </c>
      <c r="D32" s="6"/>
      <c r="E32" s="6"/>
      <c r="F32" s="6">
        <v>197.54</v>
      </c>
      <c r="G32" s="6">
        <v>197.54</v>
      </c>
      <c r="H32" s="5">
        <f>+G32-F32</f>
        <v>0</v>
      </c>
      <c r="I32" s="5"/>
      <c r="J32" s="5"/>
      <c r="K32" s="5"/>
      <c r="L32" s="99">
        <f>+H32*J$6</f>
        <v>0</v>
      </c>
    </row>
    <row r="33" spans="3:12" ht="15.6" thickTop="1" thickBot="1" x14ac:dyDescent="0.35">
      <c r="C33" s="66" t="s">
        <v>93</v>
      </c>
      <c r="D33" s="6"/>
      <c r="E33" s="6"/>
      <c r="F33" s="6">
        <v>61.7</v>
      </c>
      <c r="G33" s="6">
        <v>61.7</v>
      </c>
      <c r="H33" s="5">
        <f t="shared" ref="H33:H96" si="1">+G33-F33</f>
        <v>0</v>
      </c>
      <c r="I33" s="5"/>
      <c r="J33" s="5"/>
      <c r="K33" s="5"/>
      <c r="L33" s="99">
        <f t="shared" ref="L33:L82" si="2">+H33*J$6</f>
        <v>0</v>
      </c>
    </row>
    <row r="34" spans="3:12" ht="15.6" thickTop="1" thickBot="1" x14ac:dyDescent="0.35">
      <c r="C34" s="66" t="s">
        <v>94</v>
      </c>
      <c r="D34" s="32"/>
      <c r="E34" s="5"/>
      <c r="F34" s="32">
        <v>62.51</v>
      </c>
      <c r="G34" s="32">
        <v>62.51</v>
      </c>
      <c r="H34" s="5">
        <f t="shared" si="1"/>
        <v>0</v>
      </c>
      <c r="I34" s="5"/>
      <c r="J34" s="5"/>
      <c r="K34" s="5"/>
      <c r="L34" s="99">
        <f t="shared" si="2"/>
        <v>0</v>
      </c>
    </row>
    <row r="35" spans="3:12" ht="15.6" thickTop="1" thickBot="1" x14ac:dyDescent="0.35">
      <c r="C35" s="66" t="s">
        <v>95</v>
      </c>
      <c r="D35" s="32"/>
      <c r="E35" s="6"/>
      <c r="F35" s="32">
        <v>59.55</v>
      </c>
      <c r="G35" s="32">
        <v>59.55</v>
      </c>
      <c r="H35" s="5">
        <f t="shared" si="1"/>
        <v>0</v>
      </c>
      <c r="I35" s="5"/>
      <c r="J35" s="5"/>
      <c r="K35" s="5"/>
      <c r="L35" s="99">
        <f t="shared" si="2"/>
        <v>0</v>
      </c>
    </row>
    <row r="36" spans="3:12" ht="15.6" thickTop="1" thickBot="1" x14ac:dyDescent="0.35">
      <c r="C36" s="66" t="s">
        <v>96</v>
      </c>
      <c r="D36" s="32"/>
      <c r="E36" s="6"/>
      <c r="F36" s="32">
        <v>20.69</v>
      </c>
      <c r="G36" s="32">
        <v>20.69</v>
      </c>
      <c r="H36" s="5">
        <f t="shared" si="1"/>
        <v>0</v>
      </c>
      <c r="I36" s="5"/>
      <c r="J36" s="5"/>
      <c r="K36" s="5"/>
      <c r="L36" s="99">
        <f t="shared" si="2"/>
        <v>0</v>
      </c>
    </row>
    <row r="37" spans="3:12" ht="15.6" thickTop="1" thickBot="1" x14ac:dyDescent="0.35">
      <c r="C37" s="66" t="s">
        <v>97</v>
      </c>
      <c r="D37" s="32"/>
      <c r="E37" s="6"/>
      <c r="F37" s="32">
        <v>26.14</v>
      </c>
      <c r="G37" s="32">
        <v>26.14</v>
      </c>
      <c r="H37" s="5">
        <f t="shared" si="1"/>
        <v>0</v>
      </c>
      <c r="I37" s="5"/>
      <c r="J37" s="5"/>
      <c r="K37" s="5"/>
      <c r="L37" s="99">
        <f t="shared" si="2"/>
        <v>0</v>
      </c>
    </row>
    <row r="38" spans="3:12" ht="15.6" thickTop="1" thickBot="1" x14ac:dyDescent="0.35">
      <c r="C38" s="66" t="s">
        <v>98</v>
      </c>
      <c r="D38" s="32"/>
      <c r="E38" s="6"/>
      <c r="F38" s="32">
        <v>44.36</v>
      </c>
      <c r="G38" s="32">
        <v>44.36</v>
      </c>
      <c r="H38" s="5">
        <f t="shared" si="1"/>
        <v>0</v>
      </c>
      <c r="I38" s="5"/>
      <c r="J38" s="5"/>
      <c r="K38" s="5"/>
      <c r="L38" s="99">
        <f t="shared" si="2"/>
        <v>0</v>
      </c>
    </row>
    <row r="39" spans="3:12" ht="15.6" thickTop="1" thickBot="1" x14ac:dyDescent="0.35">
      <c r="C39" s="66" t="s">
        <v>99</v>
      </c>
      <c r="D39" s="32"/>
      <c r="E39" s="6"/>
      <c r="F39" s="32">
        <v>59.27</v>
      </c>
      <c r="G39" s="32">
        <v>59.27</v>
      </c>
      <c r="H39" s="5">
        <f t="shared" si="1"/>
        <v>0</v>
      </c>
      <c r="I39" s="5"/>
      <c r="J39" s="5"/>
      <c r="K39" s="5"/>
      <c r="L39" s="99">
        <f t="shared" si="2"/>
        <v>0</v>
      </c>
    </row>
    <row r="40" spans="3:12" ht="15.6" thickTop="1" thickBot="1" x14ac:dyDescent="0.35">
      <c r="C40" s="66" t="s">
        <v>100</v>
      </c>
      <c r="D40" s="32"/>
      <c r="E40" s="6"/>
      <c r="F40" s="32">
        <v>16.64</v>
      </c>
      <c r="G40" s="32">
        <v>16.64</v>
      </c>
      <c r="H40" s="5">
        <f t="shared" si="1"/>
        <v>0</v>
      </c>
      <c r="I40" s="5"/>
      <c r="J40" s="5"/>
      <c r="K40" s="5"/>
      <c r="L40" s="99">
        <f t="shared" si="2"/>
        <v>0</v>
      </c>
    </row>
    <row r="41" spans="3:12" ht="15.6" thickTop="1" thickBot="1" x14ac:dyDescent="0.35">
      <c r="C41" s="66" t="s">
        <v>101</v>
      </c>
      <c r="D41" s="32"/>
      <c r="E41" s="6"/>
      <c r="F41" s="32">
        <v>33.83</v>
      </c>
      <c r="G41" s="32">
        <v>33.83</v>
      </c>
      <c r="H41" s="5">
        <f t="shared" si="1"/>
        <v>0</v>
      </c>
      <c r="I41" s="5"/>
      <c r="J41" s="5"/>
      <c r="K41" s="5"/>
      <c r="L41" s="99">
        <f t="shared" si="2"/>
        <v>0</v>
      </c>
    </row>
    <row r="42" spans="3:12" ht="15.6" thickTop="1" thickBot="1" x14ac:dyDescent="0.35">
      <c r="C42" s="66" t="s">
        <v>102</v>
      </c>
      <c r="D42" s="32"/>
      <c r="E42" s="6"/>
      <c r="F42" s="32">
        <v>7.94</v>
      </c>
      <c r="G42" s="32">
        <v>7.94</v>
      </c>
      <c r="H42" s="5">
        <f t="shared" si="1"/>
        <v>0</v>
      </c>
      <c r="I42" s="5"/>
      <c r="J42" s="5"/>
      <c r="K42" s="5"/>
      <c r="L42" s="99">
        <f t="shared" si="2"/>
        <v>0</v>
      </c>
    </row>
    <row r="43" spans="3:12" ht="15.6" thickTop="1" thickBot="1" x14ac:dyDescent="0.35">
      <c r="C43" s="66" t="s">
        <v>103</v>
      </c>
      <c r="D43" s="32"/>
      <c r="E43" s="6"/>
      <c r="F43" s="32">
        <v>41.08</v>
      </c>
      <c r="G43" s="32">
        <v>41.08</v>
      </c>
      <c r="H43" s="5">
        <f t="shared" si="1"/>
        <v>0</v>
      </c>
      <c r="I43" s="5"/>
      <c r="J43" s="5"/>
      <c r="K43" s="5"/>
      <c r="L43" s="99">
        <f t="shared" si="2"/>
        <v>0</v>
      </c>
    </row>
    <row r="44" spans="3:12" ht="15.6" thickTop="1" thickBot="1" x14ac:dyDescent="0.35">
      <c r="C44" s="66" t="s">
        <v>104</v>
      </c>
      <c r="D44" s="32"/>
      <c r="E44" s="10"/>
      <c r="F44" s="32">
        <v>61.77</v>
      </c>
      <c r="G44" s="32">
        <v>61.77</v>
      </c>
      <c r="H44" s="5">
        <f t="shared" si="1"/>
        <v>0</v>
      </c>
      <c r="I44" s="5"/>
      <c r="J44" s="5"/>
      <c r="K44" s="5"/>
      <c r="L44" s="99">
        <f t="shared" si="2"/>
        <v>0</v>
      </c>
    </row>
    <row r="45" spans="3:12" ht="15.6" thickTop="1" thickBot="1" x14ac:dyDescent="0.35">
      <c r="C45" s="66" t="s">
        <v>105</v>
      </c>
      <c r="D45" s="32"/>
      <c r="E45" s="10"/>
      <c r="F45" s="32">
        <v>239.91</v>
      </c>
      <c r="G45" s="32">
        <v>239.91</v>
      </c>
      <c r="H45" s="5">
        <f t="shared" si="1"/>
        <v>0</v>
      </c>
      <c r="I45" s="5"/>
      <c r="J45" s="5"/>
      <c r="K45" s="5"/>
      <c r="L45" s="99">
        <f t="shared" si="2"/>
        <v>0</v>
      </c>
    </row>
    <row r="46" spans="3:12" ht="15.6" thickTop="1" thickBot="1" x14ac:dyDescent="0.35">
      <c r="C46" s="66" t="s">
        <v>106</v>
      </c>
      <c r="D46" s="32"/>
      <c r="E46" s="10"/>
      <c r="F46" s="32">
        <v>110.37</v>
      </c>
      <c r="G46" s="32">
        <v>110.37</v>
      </c>
      <c r="H46" s="5">
        <f t="shared" si="1"/>
        <v>0</v>
      </c>
      <c r="I46" s="5"/>
      <c r="J46" s="5"/>
      <c r="K46" s="5"/>
      <c r="L46" s="99">
        <f t="shared" si="2"/>
        <v>0</v>
      </c>
    </row>
    <row r="47" spans="3:12" ht="15.6" thickTop="1" thickBot="1" x14ac:dyDescent="0.35">
      <c r="C47" s="66" t="s">
        <v>18</v>
      </c>
      <c r="D47" s="32"/>
      <c r="E47" s="10"/>
      <c r="F47" s="32">
        <v>4.2300000000000004</v>
      </c>
      <c r="G47" s="32">
        <v>4.2300000000000004</v>
      </c>
      <c r="H47" s="5">
        <f t="shared" si="1"/>
        <v>0</v>
      </c>
      <c r="I47" s="5"/>
      <c r="J47" s="5"/>
      <c r="K47" s="5"/>
      <c r="L47" s="99">
        <f t="shared" si="2"/>
        <v>0</v>
      </c>
    </row>
    <row r="48" spans="3:12" ht="15.6" thickTop="1" thickBot="1" x14ac:dyDescent="0.35">
      <c r="C48" s="66" t="s">
        <v>19</v>
      </c>
      <c r="D48" s="32"/>
      <c r="E48" s="10"/>
      <c r="F48" s="32">
        <v>118.83</v>
      </c>
      <c r="G48" s="32">
        <v>118.83</v>
      </c>
      <c r="H48" s="5">
        <f t="shared" si="1"/>
        <v>0</v>
      </c>
      <c r="I48" s="5"/>
      <c r="J48" s="5"/>
      <c r="K48" s="5"/>
      <c r="L48" s="99">
        <f t="shared" si="2"/>
        <v>0</v>
      </c>
    </row>
    <row r="49" spans="3:12" ht="15.6" thickTop="1" thickBot="1" x14ac:dyDescent="0.35">
      <c r="C49" s="66" t="s">
        <v>107</v>
      </c>
      <c r="D49" s="32"/>
      <c r="E49" s="10"/>
      <c r="F49" s="32">
        <v>158.03</v>
      </c>
      <c r="G49" s="32">
        <v>158.03</v>
      </c>
      <c r="H49" s="5">
        <f t="shared" si="1"/>
        <v>0</v>
      </c>
      <c r="I49" s="5"/>
      <c r="J49" s="5"/>
      <c r="K49" s="5"/>
      <c r="L49" s="99">
        <f t="shared" si="2"/>
        <v>0</v>
      </c>
    </row>
    <row r="50" spans="3:12" ht="15.6" thickTop="1" thickBot="1" x14ac:dyDescent="0.35">
      <c r="C50" s="66" t="s">
        <v>108</v>
      </c>
      <c r="D50" s="32"/>
      <c r="E50" s="10"/>
      <c r="F50" s="32">
        <v>34.54</v>
      </c>
      <c r="G50" s="32">
        <v>34.54</v>
      </c>
      <c r="H50" s="5">
        <f t="shared" si="1"/>
        <v>0</v>
      </c>
      <c r="I50" s="5"/>
      <c r="J50" s="5"/>
      <c r="K50" s="5"/>
      <c r="L50" s="99">
        <f t="shared" si="2"/>
        <v>0</v>
      </c>
    </row>
    <row r="51" spans="3:12" ht="15.6" thickTop="1" thickBot="1" x14ac:dyDescent="0.35">
      <c r="C51" s="66" t="s">
        <v>20</v>
      </c>
      <c r="D51" s="32"/>
      <c r="E51" s="10"/>
      <c r="F51" s="32">
        <v>100.97</v>
      </c>
      <c r="G51" s="32">
        <v>100.97</v>
      </c>
      <c r="H51" s="5">
        <f t="shared" si="1"/>
        <v>0</v>
      </c>
      <c r="I51" s="5"/>
      <c r="J51" s="5"/>
      <c r="K51" s="5"/>
      <c r="L51" s="99">
        <f t="shared" si="2"/>
        <v>0</v>
      </c>
    </row>
    <row r="52" spans="3:12" ht="15.6" thickTop="1" thickBot="1" x14ac:dyDescent="0.35">
      <c r="C52" s="66" t="s">
        <v>21</v>
      </c>
      <c r="D52" s="32"/>
      <c r="E52" s="10"/>
      <c r="F52" s="32">
        <v>28.12</v>
      </c>
      <c r="G52" s="32">
        <v>28.12</v>
      </c>
      <c r="H52" s="5">
        <f t="shared" si="1"/>
        <v>0</v>
      </c>
      <c r="I52" s="5"/>
      <c r="J52" s="5"/>
      <c r="K52" s="5"/>
      <c r="L52" s="99">
        <f t="shared" si="2"/>
        <v>0</v>
      </c>
    </row>
    <row r="53" spans="3:12" ht="15.6" thickTop="1" thickBot="1" x14ac:dyDescent="0.35">
      <c r="C53" s="66" t="s">
        <v>22</v>
      </c>
      <c r="D53" s="32"/>
      <c r="E53" s="10"/>
      <c r="F53" s="32">
        <v>138.16999999999999</v>
      </c>
      <c r="G53" s="32">
        <v>138.16999999999999</v>
      </c>
      <c r="H53" s="5">
        <f t="shared" si="1"/>
        <v>0</v>
      </c>
      <c r="I53" s="5"/>
      <c r="J53" s="5"/>
      <c r="K53" s="5"/>
      <c r="L53" s="99">
        <f t="shared" si="2"/>
        <v>0</v>
      </c>
    </row>
    <row r="54" spans="3:12" ht="15.6" thickTop="1" thickBot="1" x14ac:dyDescent="0.35">
      <c r="C54" s="66" t="s">
        <v>23</v>
      </c>
      <c r="D54" s="32"/>
      <c r="E54" s="10"/>
      <c r="F54" s="32">
        <v>44.93</v>
      </c>
      <c r="G54" s="32">
        <v>44.93</v>
      </c>
      <c r="H54" s="5">
        <f t="shared" si="1"/>
        <v>0</v>
      </c>
      <c r="I54" s="5"/>
      <c r="J54" s="5"/>
      <c r="K54" s="5"/>
      <c r="L54" s="99">
        <f t="shared" si="2"/>
        <v>0</v>
      </c>
    </row>
    <row r="55" spans="3:12" ht="15.6" thickTop="1" thickBot="1" x14ac:dyDescent="0.35">
      <c r="C55" s="66" t="s">
        <v>24</v>
      </c>
      <c r="D55" s="32"/>
      <c r="E55" s="10"/>
      <c r="F55" s="32">
        <v>36.85</v>
      </c>
      <c r="G55" s="32">
        <v>36.85</v>
      </c>
      <c r="H55" s="5">
        <f t="shared" si="1"/>
        <v>0</v>
      </c>
      <c r="I55" s="5"/>
      <c r="J55" s="5"/>
      <c r="K55" s="5"/>
      <c r="L55" s="99">
        <f t="shared" si="2"/>
        <v>0</v>
      </c>
    </row>
    <row r="56" spans="3:12" ht="15.6" thickTop="1" thickBot="1" x14ac:dyDescent="0.35">
      <c r="C56" s="66" t="s">
        <v>25</v>
      </c>
      <c r="D56" s="32"/>
      <c r="E56" s="10"/>
      <c r="F56" s="32">
        <v>34.93</v>
      </c>
      <c r="G56" s="32">
        <v>34.93</v>
      </c>
      <c r="H56" s="5">
        <f t="shared" si="1"/>
        <v>0</v>
      </c>
      <c r="I56" s="5"/>
      <c r="J56" s="5"/>
      <c r="K56" s="5"/>
      <c r="L56" s="99">
        <f t="shared" si="2"/>
        <v>0</v>
      </c>
    </row>
    <row r="57" spans="3:12" ht="15.6" thickTop="1" thickBot="1" x14ac:dyDescent="0.35">
      <c r="C57" s="66" t="s">
        <v>26</v>
      </c>
      <c r="D57" s="32"/>
      <c r="E57" s="10"/>
      <c r="F57" s="32">
        <v>70.02</v>
      </c>
      <c r="G57" s="32">
        <v>70.02</v>
      </c>
      <c r="H57" s="5">
        <f t="shared" si="1"/>
        <v>0</v>
      </c>
      <c r="I57" s="5"/>
      <c r="J57" s="5"/>
      <c r="K57" s="5"/>
      <c r="L57" s="99">
        <f t="shared" si="2"/>
        <v>0</v>
      </c>
    </row>
    <row r="58" spans="3:12" ht="15.6" thickTop="1" thickBot="1" x14ac:dyDescent="0.35">
      <c r="C58" s="66" t="s">
        <v>27</v>
      </c>
      <c r="D58" s="32"/>
      <c r="E58" s="10"/>
      <c r="F58" s="32">
        <v>89.21</v>
      </c>
      <c r="G58" s="32">
        <v>89.21</v>
      </c>
      <c r="H58" s="5">
        <f t="shared" si="1"/>
        <v>0</v>
      </c>
      <c r="I58" s="5"/>
      <c r="J58" s="5"/>
      <c r="K58" s="5"/>
      <c r="L58" s="99">
        <f t="shared" si="2"/>
        <v>0</v>
      </c>
    </row>
    <row r="59" spans="3:12" ht="15.6" thickTop="1" thickBot="1" x14ac:dyDescent="0.35">
      <c r="C59" s="66" t="s">
        <v>109</v>
      </c>
      <c r="D59" s="32"/>
      <c r="E59" s="10"/>
      <c r="F59" s="32">
        <v>2.21</v>
      </c>
      <c r="G59" s="32">
        <v>2.21</v>
      </c>
      <c r="H59" s="5">
        <f t="shared" si="1"/>
        <v>0</v>
      </c>
      <c r="I59" s="5"/>
      <c r="J59" s="5"/>
      <c r="K59" s="5"/>
      <c r="L59" s="99">
        <f t="shared" si="2"/>
        <v>0</v>
      </c>
    </row>
    <row r="60" spans="3:12" ht="15.6" thickTop="1" thickBot="1" x14ac:dyDescent="0.35">
      <c r="C60" s="66" t="s">
        <v>28</v>
      </c>
      <c r="D60" s="32"/>
      <c r="E60" s="10"/>
      <c r="F60" s="32">
        <v>18.55</v>
      </c>
      <c r="G60" s="32">
        <v>18.55</v>
      </c>
      <c r="H60" s="5">
        <f t="shared" si="1"/>
        <v>0</v>
      </c>
      <c r="I60" s="5"/>
      <c r="J60" s="5"/>
      <c r="K60" s="5"/>
      <c r="L60" s="99">
        <f t="shared" si="2"/>
        <v>0</v>
      </c>
    </row>
    <row r="61" spans="3:12" ht="15.6" thickTop="1" thickBot="1" x14ac:dyDescent="0.35">
      <c r="C61" s="66" t="s">
        <v>29</v>
      </c>
      <c r="D61" s="32"/>
      <c r="E61" s="10"/>
      <c r="F61" s="32">
        <v>61.73</v>
      </c>
      <c r="G61" s="32">
        <v>61.73</v>
      </c>
      <c r="H61" s="5">
        <f t="shared" si="1"/>
        <v>0</v>
      </c>
      <c r="I61" s="5"/>
      <c r="J61" s="5"/>
      <c r="K61" s="5"/>
      <c r="L61" s="99">
        <f t="shared" si="2"/>
        <v>0</v>
      </c>
    </row>
    <row r="62" spans="3:12" ht="15.6" thickTop="1" thickBot="1" x14ac:dyDescent="0.35">
      <c r="C62" s="66" t="s">
        <v>30</v>
      </c>
      <c r="D62" s="32"/>
      <c r="E62" s="10"/>
      <c r="F62" s="32">
        <v>7.86</v>
      </c>
      <c r="G62" s="32">
        <v>7.86</v>
      </c>
      <c r="H62" s="5">
        <f t="shared" si="1"/>
        <v>0</v>
      </c>
      <c r="I62" s="5"/>
      <c r="J62" s="5"/>
      <c r="K62" s="5"/>
      <c r="L62" s="99">
        <f t="shared" si="2"/>
        <v>0</v>
      </c>
    </row>
    <row r="63" spans="3:12" ht="15.6" thickTop="1" thickBot="1" x14ac:dyDescent="0.35">
      <c r="C63" s="66" t="s">
        <v>31</v>
      </c>
      <c r="D63" s="32"/>
      <c r="E63" s="10"/>
      <c r="F63" s="32">
        <v>100.16</v>
      </c>
      <c r="G63" s="32">
        <v>100.16</v>
      </c>
      <c r="H63" s="5">
        <f t="shared" si="1"/>
        <v>0</v>
      </c>
      <c r="I63" s="5"/>
      <c r="J63" s="5"/>
      <c r="K63" s="5"/>
      <c r="L63" s="99">
        <f t="shared" si="2"/>
        <v>0</v>
      </c>
    </row>
    <row r="64" spans="3:12" ht="15.6" thickTop="1" thickBot="1" x14ac:dyDescent="0.35">
      <c r="C64" s="66" t="s">
        <v>32</v>
      </c>
      <c r="D64" s="32"/>
      <c r="E64" s="10"/>
      <c r="F64" s="32">
        <v>67.03</v>
      </c>
      <c r="G64" s="32">
        <v>67.03</v>
      </c>
      <c r="H64" s="5">
        <f t="shared" si="1"/>
        <v>0</v>
      </c>
      <c r="I64" s="5"/>
      <c r="J64" s="5"/>
      <c r="K64" s="5"/>
      <c r="L64" s="99">
        <f t="shared" si="2"/>
        <v>0</v>
      </c>
    </row>
    <row r="65" spans="3:12" ht="15.6" thickTop="1" thickBot="1" x14ac:dyDescent="0.35">
      <c r="C65" s="66" t="s">
        <v>33</v>
      </c>
      <c r="D65" s="32"/>
      <c r="E65" s="10"/>
      <c r="F65" s="32">
        <v>44.34</v>
      </c>
      <c r="G65" s="32">
        <v>44.34</v>
      </c>
      <c r="H65" s="5">
        <f t="shared" si="1"/>
        <v>0</v>
      </c>
      <c r="I65" s="5"/>
      <c r="J65" s="5"/>
      <c r="K65" s="5"/>
      <c r="L65" s="99">
        <f t="shared" si="2"/>
        <v>0</v>
      </c>
    </row>
    <row r="66" spans="3:12" ht="15.6" thickTop="1" thickBot="1" x14ac:dyDescent="0.35">
      <c r="C66" s="66" t="s">
        <v>34</v>
      </c>
      <c r="D66" s="32"/>
      <c r="E66" s="10"/>
      <c r="F66" s="32">
        <v>47.67</v>
      </c>
      <c r="G66" s="32">
        <v>47.67</v>
      </c>
      <c r="H66" s="5">
        <f t="shared" si="1"/>
        <v>0</v>
      </c>
      <c r="I66" s="5"/>
      <c r="J66" s="5"/>
      <c r="K66" s="5"/>
      <c r="L66" s="99">
        <f t="shared" si="2"/>
        <v>0</v>
      </c>
    </row>
    <row r="67" spans="3:12" ht="15.6" thickTop="1" thickBot="1" x14ac:dyDescent="0.35">
      <c r="C67" s="66" t="s">
        <v>110</v>
      </c>
      <c r="D67" s="32"/>
      <c r="E67" s="10"/>
      <c r="F67" s="32">
        <v>24.8</v>
      </c>
      <c r="G67" s="32">
        <v>24.8</v>
      </c>
      <c r="H67" s="5">
        <f t="shared" si="1"/>
        <v>0</v>
      </c>
      <c r="I67" s="5"/>
      <c r="J67" s="5"/>
      <c r="K67" s="5"/>
      <c r="L67" s="99">
        <f t="shared" si="2"/>
        <v>0</v>
      </c>
    </row>
    <row r="68" spans="3:12" ht="15.6" thickTop="1" thickBot="1" x14ac:dyDescent="0.35">
      <c r="C68" s="66" t="s">
        <v>35</v>
      </c>
      <c r="D68" s="32"/>
      <c r="E68" s="10"/>
      <c r="F68" s="32">
        <v>94.71</v>
      </c>
      <c r="G68" s="32">
        <v>94.71</v>
      </c>
      <c r="H68" s="5">
        <f t="shared" si="1"/>
        <v>0</v>
      </c>
      <c r="I68" s="5"/>
      <c r="J68" s="5"/>
      <c r="K68" s="5"/>
      <c r="L68" s="99">
        <f t="shared" si="2"/>
        <v>0</v>
      </c>
    </row>
    <row r="69" spans="3:12" ht="15.6" thickTop="1" thickBot="1" x14ac:dyDescent="0.35">
      <c r="C69" s="66" t="s">
        <v>111</v>
      </c>
      <c r="D69" s="32"/>
      <c r="E69" s="10"/>
      <c r="F69" s="32">
        <v>6.85</v>
      </c>
      <c r="G69" s="32">
        <v>6.85</v>
      </c>
      <c r="H69" s="5">
        <f t="shared" si="1"/>
        <v>0</v>
      </c>
      <c r="I69" s="5"/>
      <c r="J69" s="5"/>
      <c r="K69" s="5"/>
      <c r="L69" s="99">
        <f t="shared" si="2"/>
        <v>0</v>
      </c>
    </row>
    <row r="70" spans="3:12" ht="15.6" thickTop="1" thickBot="1" x14ac:dyDescent="0.35">
      <c r="C70" s="66" t="s">
        <v>36</v>
      </c>
      <c r="D70" s="32"/>
      <c r="E70" s="10"/>
      <c r="F70" s="32">
        <v>106.62</v>
      </c>
      <c r="G70" s="32">
        <v>106.62</v>
      </c>
      <c r="H70" s="5">
        <f t="shared" si="1"/>
        <v>0</v>
      </c>
      <c r="I70" s="5"/>
      <c r="J70" s="5"/>
      <c r="K70" s="5"/>
      <c r="L70" s="99">
        <f t="shared" si="2"/>
        <v>0</v>
      </c>
    </row>
    <row r="71" spans="3:12" ht="15.6" thickTop="1" thickBot="1" x14ac:dyDescent="0.35">
      <c r="C71" s="66" t="s">
        <v>37</v>
      </c>
      <c r="D71" s="32"/>
      <c r="E71" s="10"/>
      <c r="F71" s="32">
        <v>43.1</v>
      </c>
      <c r="G71" s="32">
        <v>43.1</v>
      </c>
      <c r="H71" s="5">
        <f t="shared" si="1"/>
        <v>0</v>
      </c>
      <c r="I71" s="5"/>
      <c r="J71" s="5"/>
      <c r="K71" s="5"/>
      <c r="L71" s="99">
        <f t="shared" si="2"/>
        <v>0</v>
      </c>
    </row>
    <row r="72" spans="3:12" ht="15.6" thickTop="1" thickBot="1" x14ac:dyDescent="0.35">
      <c r="C72" s="66" t="s">
        <v>38</v>
      </c>
      <c r="D72" s="32"/>
      <c r="E72" s="10"/>
      <c r="F72" s="32">
        <v>12.78</v>
      </c>
      <c r="G72" s="32">
        <v>12.78</v>
      </c>
      <c r="H72" s="5">
        <f t="shared" si="1"/>
        <v>0</v>
      </c>
      <c r="I72" s="5"/>
      <c r="J72" s="5"/>
      <c r="K72" s="5"/>
      <c r="L72" s="99">
        <f t="shared" si="2"/>
        <v>0</v>
      </c>
    </row>
    <row r="73" spans="3:12" ht="15.6" thickTop="1" thickBot="1" x14ac:dyDescent="0.35">
      <c r="C73" s="66" t="s">
        <v>39</v>
      </c>
      <c r="D73" s="32"/>
      <c r="E73" s="10"/>
      <c r="F73" s="32">
        <v>4.51</v>
      </c>
      <c r="G73" s="32">
        <v>4.51</v>
      </c>
      <c r="H73" s="5">
        <f t="shared" si="1"/>
        <v>0</v>
      </c>
      <c r="I73" s="5"/>
      <c r="J73" s="5"/>
      <c r="K73" s="5"/>
      <c r="L73" s="99">
        <f t="shared" si="2"/>
        <v>0</v>
      </c>
    </row>
    <row r="74" spans="3:12" ht="15.6" thickTop="1" thickBot="1" x14ac:dyDescent="0.35">
      <c r="C74" s="66" t="s">
        <v>40</v>
      </c>
      <c r="D74" s="32"/>
      <c r="E74" s="10"/>
      <c r="F74" s="32">
        <v>4.5999999999999996</v>
      </c>
      <c r="G74" s="32">
        <v>4.5999999999999996</v>
      </c>
      <c r="H74" s="5">
        <f t="shared" si="1"/>
        <v>0</v>
      </c>
      <c r="I74" s="5"/>
      <c r="J74" s="5"/>
      <c r="K74" s="5"/>
      <c r="L74" s="99">
        <f t="shared" si="2"/>
        <v>0</v>
      </c>
    </row>
    <row r="75" spans="3:12" ht="15.6" thickTop="1" thickBot="1" x14ac:dyDescent="0.35">
      <c r="C75" s="66" t="s">
        <v>112</v>
      </c>
      <c r="D75" s="32"/>
      <c r="E75" s="10"/>
      <c r="F75" s="32">
        <v>11.4</v>
      </c>
      <c r="G75" s="32">
        <v>11.4</v>
      </c>
      <c r="H75" s="5">
        <f t="shared" si="1"/>
        <v>0</v>
      </c>
      <c r="I75" s="5"/>
      <c r="J75" s="5"/>
      <c r="K75" s="5"/>
      <c r="L75" s="99">
        <f t="shared" si="2"/>
        <v>0</v>
      </c>
    </row>
    <row r="76" spans="3:12" ht="15.6" thickTop="1" thickBot="1" x14ac:dyDescent="0.35">
      <c r="C76" s="66" t="s">
        <v>113</v>
      </c>
      <c r="D76" s="32"/>
      <c r="E76" s="10"/>
      <c r="F76" s="32">
        <v>42.08</v>
      </c>
      <c r="G76" s="32">
        <v>42.08</v>
      </c>
      <c r="H76" s="5">
        <f t="shared" si="1"/>
        <v>0</v>
      </c>
      <c r="I76" s="5"/>
      <c r="J76" s="5"/>
      <c r="K76" s="5"/>
      <c r="L76" s="99">
        <f t="shared" si="2"/>
        <v>0</v>
      </c>
    </row>
    <row r="77" spans="3:12" ht="15.6" thickTop="1" thickBot="1" x14ac:dyDescent="0.35">
      <c r="C77" s="66" t="s">
        <v>114</v>
      </c>
      <c r="D77" s="32"/>
      <c r="E77" s="10"/>
      <c r="F77" s="32">
        <v>11.6</v>
      </c>
      <c r="G77" s="32">
        <v>11.6</v>
      </c>
      <c r="H77" s="5">
        <f t="shared" si="1"/>
        <v>0</v>
      </c>
      <c r="I77" s="5"/>
      <c r="J77" s="5"/>
      <c r="K77" s="5"/>
      <c r="L77" s="99">
        <f t="shared" si="2"/>
        <v>0</v>
      </c>
    </row>
    <row r="78" spans="3:12" ht="15.6" thickTop="1" thickBot="1" x14ac:dyDescent="0.35">
      <c r="C78" s="66" t="s">
        <v>115</v>
      </c>
      <c r="D78" s="32"/>
      <c r="E78" s="10"/>
      <c r="F78" s="32">
        <v>3.63</v>
      </c>
      <c r="G78" s="32">
        <v>3.63</v>
      </c>
      <c r="H78" s="5">
        <f t="shared" si="1"/>
        <v>0</v>
      </c>
      <c r="I78" s="5"/>
      <c r="J78" s="5"/>
      <c r="K78" s="5"/>
      <c r="L78" s="99">
        <f t="shared" si="2"/>
        <v>0</v>
      </c>
    </row>
    <row r="79" spans="3:12" ht="15.6" thickTop="1" thickBot="1" x14ac:dyDescent="0.35">
      <c r="C79" s="66" t="s">
        <v>116</v>
      </c>
      <c r="D79" s="32"/>
      <c r="E79" s="10"/>
      <c r="F79" s="32">
        <v>6.09</v>
      </c>
      <c r="G79" s="32">
        <v>6.09</v>
      </c>
      <c r="H79" s="5">
        <f t="shared" si="1"/>
        <v>0</v>
      </c>
      <c r="I79" s="5"/>
      <c r="J79" s="5"/>
      <c r="K79" s="5"/>
      <c r="L79" s="99">
        <f t="shared" si="2"/>
        <v>0</v>
      </c>
    </row>
    <row r="80" spans="3:12" ht="15.6" thickTop="1" thickBot="1" x14ac:dyDescent="0.35">
      <c r="C80" s="66" t="s">
        <v>41</v>
      </c>
      <c r="D80" s="32"/>
      <c r="E80" s="10"/>
      <c r="F80" s="32">
        <v>31.64</v>
      </c>
      <c r="G80" s="32">
        <v>31.64</v>
      </c>
      <c r="H80" s="5">
        <f t="shared" si="1"/>
        <v>0</v>
      </c>
      <c r="I80" s="5"/>
      <c r="J80" s="5"/>
      <c r="K80" s="5"/>
      <c r="L80" s="99">
        <f t="shared" si="2"/>
        <v>0</v>
      </c>
    </row>
    <row r="81" spans="3:12" ht="15.6" thickTop="1" thickBot="1" x14ac:dyDescent="0.35">
      <c r="C81" s="66" t="s">
        <v>42</v>
      </c>
      <c r="D81" s="32"/>
      <c r="E81" s="10"/>
      <c r="F81" s="32">
        <v>10.4</v>
      </c>
      <c r="G81" s="32">
        <v>10.4</v>
      </c>
      <c r="H81" s="5">
        <f t="shared" si="1"/>
        <v>0</v>
      </c>
      <c r="I81" s="5"/>
      <c r="J81" s="5"/>
      <c r="K81" s="5"/>
      <c r="L81" s="99">
        <f t="shared" si="2"/>
        <v>0</v>
      </c>
    </row>
    <row r="82" spans="3:12" ht="15" thickTop="1" x14ac:dyDescent="0.3">
      <c r="C82" s="66" t="s">
        <v>117</v>
      </c>
      <c r="D82" s="32"/>
      <c r="E82" s="10"/>
      <c r="F82" s="32">
        <v>16.2</v>
      </c>
      <c r="G82" s="32">
        <v>16.2</v>
      </c>
      <c r="H82" s="5">
        <f t="shared" si="1"/>
        <v>0</v>
      </c>
      <c r="I82" s="5"/>
      <c r="J82" s="5"/>
      <c r="K82" s="5"/>
      <c r="L82" s="99">
        <f t="shared" si="2"/>
        <v>0</v>
      </c>
    </row>
    <row r="83" spans="3:12" x14ac:dyDescent="0.3">
      <c r="C83" s="68" t="s">
        <v>43</v>
      </c>
      <c r="D83" s="32"/>
      <c r="E83" s="10"/>
      <c r="F83" s="32">
        <v>646.63</v>
      </c>
      <c r="G83" s="32">
        <v>654.83000000000004</v>
      </c>
      <c r="H83" s="5">
        <f t="shared" si="1"/>
        <v>8.2000000000000455</v>
      </c>
      <c r="I83" s="5"/>
      <c r="J83" s="5"/>
      <c r="K83" s="5"/>
      <c r="L83" s="7">
        <f>+H83*J$9</f>
        <v>37.95067437379597</v>
      </c>
    </row>
    <row r="84" spans="3:12" x14ac:dyDescent="0.3">
      <c r="C84" s="68" t="s">
        <v>44</v>
      </c>
      <c r="D84" s="32"/>
      <c r="E84" s="10"/>
      <c r="F84" s="32">
        <v>566.35</v>
      </c>
      <c r="G84" s="32">
        <v>570.49</v>
      </c>
      <c r="H84" s="5">
        <f t="shared" si="1"/>
        <v>4.1399999999999864</v>
      </c>
      <c r="I84" s="33"/>
      <c r="J84" s="5"/>
      <c r="K84" s="5"/>
      <c r="L84" s="7">
        <f t="shared" ref="L84:L147" si="3">+H84*J$9</f>
        <v>19.1604624277456</v>
      </c>
    </row>
    <row r="85" spans="3:12" x14ac:dyDescent="0.3">
      <c r="C85" s="68" t="s">
        <v>118</v>
      </c>
      <c r="D85" s="32"/>
      <c r="E85" s="10"/>
      <c r="F85" s="32">
        <v>831.73</v>
      </c>
      <c r="G85" s="32">
        <v>839.17</v>
      </c>
      <c r="H85" s="5">
        <f t="shared" si="1"/>
        <v>7.4399999999999409</v>
      </c>
      <c r="I85" s="33"/>
      <c r="J85" s="5"/>
      <c r="K85" s="5"/>
      <c r="L85" s="7">
        <f t="shared" si="3"/>
        <v>34.433294797687587</v>
      </c>
    </row>
    <row r="86" spans="3:12" x14ac:dyDescent="0.3">
      <c r="C86" s="68" t="s">
        <v>119</v>
      </c>
      <c r="D86" s="32"/>
      <c r="E86" s="10"/>
      <c r="F86" s="32">
        <v>364.19</v>
      </c>
      <c r="G86" s="32">
        <v>373.04</v>
      </c>
      <c r="H86" s="5">
        <f t="shared" si="1"/>
        <v>8.8500000000000227</v>
      </c>
      <c r="I86" s="33"/>
      <c r="J86" s="5"/>
      <c r="K86" s="5"/>
      <c r="L86" s="7">
        <f t="shared" si="3"/>
        <v>40.958959537572362</v>
      </c>
    </row>
    <row r="87" spans="3:12" x14ac:dyDescent="0.3">
      <c r="C87" s="68" t="s">
        <v>45</v>
      </c>
      <c r="D87" s="32"/>
      <c r="E87" s="10"/>
      <c r="F87" s="32">
        <v>391.6</v>
      </c>
      <c r="G87" s="32">
        <v>395.48</v>
      </c>
      <c r="H87" s="5">
        <f t="shared" si="1"/>
        <v>3.8799999999999955</v>
      </c>
      <c r="I87" s="33"/>
      <c r="J87" s="5"/>
      <c r="K87" s="5"/>
      <c r="L87" s="7">
        <f t="shared" si="3"/>
        <v>17.957148362235046</v>
      </c>
    </row>
    <row r="88" spans="3:12" x14ac:dyDescent="0.3">
      <c r="C88" s="68" t="s">
        <v>46</v>
      </c>
      <c r="D88" s="32"/>
      <c r="E88" s="10"/>
      <c r="F88" s="32">
        <v>612.4</v>
      </c>
      <c r="G88" s="32">
        <v>617.1</v>
      </c>
      <c r="H88" s="5">
        <f t="shared" si="1"/>
        <v>4.7000000000000455</v>
      </c>
      <c r="I88" s="33"/>
      <c r="J88" s="5"/>
      <c r="K88" s="5"/>
      <c r="L88" s="7">
        <f t="shared" si="3"/>
        <v>21.752215799614852</v>
      </c>
    </row>
    <row r="89" spans="3:12" x14ac:dyDescent="0.3">
      <c r="C89" s="69" t="s">
        <v>47</v>
      </c>
      <c r="D89" s="32"/>
      <c r="E89" s="10"/>
      <c r="F89" s="32">
        <v>417.52</v>
      </c>
      <c r="G89" s="32">
        <v>417.67</v>
      </c>
      <c r="H89" s="5">
        <f t="shared" si="1"/>
        <v>0.15000000000003411</v>
      </c>
      <c r="I89" s="33"/>
      <c r="J89" s="5"/>
      <c r="K89" s="5"/>
      <c r="L89" s="7">
        <f t="shared" si="3"/>
        <v>0.69421965317934864</v>
      </c>
    </row>
    <row r="90" spans="3:12" x14ac:dyDescent="0.3">
      <c r="C90" s="68" t="s">
        <v>48</v>
      </c>
      <c r="D90" s="32"/>
      <c r="E90" s="10"/>
      <c r="F90" s="32">
        <v>672.54</v>
      </c>
      <c r="G90" s="32">
        <v>687.33</v>
      </c>
      <c r="H90" s="5">
        <f t="shared" si="1"/>
        <v>14.790000000000077</v>
      </c>
      <c r="I90" s="33"/>
      <c r="J90" s="5"/>
      <c r="K90" s="5"/>
      <c r="L90" s="7">
        <f t="shared" si="3"/>
        <v>68.450057803468567</v>
      </c>
    </row>
    <row r="91" spans="3:12" x14ac:dyDescent="0.3">
      <c r="C91" s="68" t="s">
        <v>49</v>
      </c>
      <c r="D91" s="32"/>
      <c r="E91" s="10"/>
      <c r="F91" s="32">
        <v>855.72</v>
      </c>
      <c r="G91" s="32">
        <v>861.93</v>
      </c>
      <c r="H91" s="5">
        <f t="shared" si="1"/>
        <v>6.2099999999999227</v>
      </c>
      <c r="I91" s="33"/>
      <c r="J91" s="5"/>
      <c r="K91" s="5"/>
      <c r="L91" s="7">
        <f t="shared" si="3"/>
        <v>28.74069364161814</v>
      </c>
    </row>
    <row r="92" spans="3:12" x14ac:dyDescent="0.3">
      <c r="C92" s="68" t="s">
        <v>50</v>
      </c>
      <c r="D92" s="32"/>
      <c r="E92" s="10"/>
      <c r="F92" s="32">
        <v>1079.71</v>
      </c>
      <c r="G92" s="32">
        <v>1089.76</v>
      </c>
      <c r="H92" s="5">
        <f t="shared" si="1"/>
        <v>10.049999999999955</v>
      </c>
      <c r="I92" s="33"/>
      <c r="J92" s="5"/>
      <c r="K92" s="5"/>
      <c r="L92" s="7">
        <f t="shared" si="3"/>
        <v>46.512716763005571</v>
      </c>
    </row>
    <row r="93" spans="3:12" x14ac:dyDescent="0.3">
      <c r="C93" s="68" t="s">
        <v>51</v>
      </c>
      <c r="D93" s="32"/>
      <c r="E93" s="10"/>
      <c r="F93" s="32">
        <v>446.45</v>
      </c>
      <c r="G93" s="32">
        <v>449.09</v>
      </c>
      <c r="H93" s="5">
        <f t="shared" si="1"/>
        <v>2.6399999999999864</v>
      </c>
      <c r="I93" s="33"/>
      <c r="J93" s="5"/>
      <c r="K93" s="5"/>
      <c r="L93" s="7">
        <f t="shared" si="3"/>
        <v>12.218265895953694</v>
      </c>
    </row>
    <row r="94" spans="3:12" x14ac:dyDescent="0.3">
      <c r="C94" s="68" t="s">
        <v>52</v>
      </c>
      <c r="D94" s="32"/>
      <c r="E94" s="10"/>
      <c r="F94" s="32">
        <v>345.14</v>
      </c>
      <c r="G94" s="32">
        <v>345.14</v>
      </c>
      <c r="H94" s="5">
        <f t="shared" si="1"/>
        <v>0</v>
      </c>
      <c r="I94" s="33"/>
      <c r="J94" s="5"/>
      <c r="K94" s="5"/>
      <c r="L94" s="7">
        <f t="shared" si="3"/>
        <v>0</v>
      </c>
    </row>
    <row r="95" spans="3:12" x14ac:dyDescent="0.3">
      <c r="C95" s="68" t="s">
        <v>120</v>
      </c>
      <c r="D95" s="32"/>
      <c r="E95" s="10"/>
      <c r="F95" s="32">
        <v>1381.34</v>
      </c>
      <c r="G95" s="32">
        <v>1388.91</v>
      </c>
      <c r="H95" s="5">
        <f t="shared" si="1"/>
        <v>7.5700000000001637</v>
      </c>
      <c r="I95" s="33"/>
      <c r="J95" s="5"/>
      <c r="K95" s="5"/>
      <c r="L95" s="7">
        <f t="shared" si="3"/>
        <v>35.034951830443916</v>
      </c>
    </row>
    <row r="96" spans="3:12" x14ac:dyDescent="0.3">
      <c r="C96" s="68" t="s">
        <v>53</v>
      </c>
      <c r="D96" s="32"/>
      <c r="E96" s="10"/>
      <c r="F96" s="32">
        <v>529.5</v>
      </c>
      <c r="G96" s="32">
        <v>536.16999999999996</v>
      </c>
      <c r="H96" s="5">
        <f t="shared" si="1"/>
        <v>6.6699999999999591</v>
      </c>
      <c r="I96" s="33"/>
      <c r="J96" s="5"/>
      <c r="K96" s="5"/>
      <c r="L96" s="7">
        <f t="shared" si="3"/>
        <v>30.869633911367824</v>
      </c>
    </row>
    <row r="97" spans="3:12" x14ac:dyDescent="0.3">
      <c r="C97" s="68" t="s">
        <v>121</v>
      </c>
      <c r="D97" s="32"/>
      <c r="E97" s="10"/>
      <c r="F97" s="32">
        <v>326.73</v>
      </c>
      <c r="G97" s="32">
        <v>329.62</v>
      </c>
      <c r="H97" s="5">
        <f t="shared" ref="H97:H152" si="4">+G97-F97</f>
        <v>2.8899999999999864</v>
      </c>
      <c r="I97" s="33"/>
      <c r="J97" s="5"/>
      <c r="K97" s="5"/>
      <c r="L97" s="7">
        <f t="shared" si="3"/>
        <v>13.375298651252345</v>
      </c>
    </row>
    <row r="98" spans="3:12" x14ac:dyDescent="0.3">
      <c r="C98" s="68" t="s">
        <v>54</v>
      </c>
      <c r="D98" s="32"/>
      <c r="E98" s="10"/>
      <c r="F98" s="32">
        <v>355.05</v>
      </c>
      <c r="G98" s="32">
        <v>359.93</v>
      </c>
      <c r="H98" s="5">
        <f t="shared" si="4"/>
        <v>4.8799999999999955</v>
      </c>
      <c r="I98" s="33"/>
      <c r="J98" s="5"/>
      <c r="K98" s="5"/>
      <c r="L98" s="7">
        <f t="shared" si="3"/>
        <v>22.585279383429651</v>
      </c>
    </row>
    <row r="99" spans="3:12" x14ac:dyDescent="0.3">
      <c r="C99" s="68" t="s">
        <v>55</v>
      </c>
      <c r="D99" s="32"/>
      <c r="E99" s="10"/>
      <c r="F99" s="32">
        <v>515.74</v>
      </c>
      <c r="G99" s="32">
        <v>520.55999999999995</v>
      </c>
      <c r="H99" s="5">
        <f t="shared" si="4"/>
        <v>4.8199999999999363</v>
      </c>
      <c r="I99" s="33"/>
      <c r="J99" s="5"/>
      <c r="K99" s="5"/>
      <c r="L99" s="7">
        <f t="shared" si="3"/>
        <v>22.307591522157701</v>
      </c>
    </row>
    <row r="100" spans="3:12" x14ac:dyDescent="0.3">
      <c r="C100" s="68" t="s">
        <v>122</v>
      </c>
      <c r="D100" s="32"/>
      <c r="E100" s="10"/>
      <c r="F100" s="32">
        <v>1262.47</v>
      </c>
      <c r="G100" s="32">
        <v>1273.01</v>
      </c>
      <c r="H100" s="5">
        <f t="shared" si="4"/>
        <v>10.539999999999964</v>
      </c>
      <c r="I100" s="33"/>
      <c r="J100" s="5"/>
      <c r="K100" s="5"/>
      <c r="L100" s="7">
        <f t="shared" si="3"/>
        <v>48.780500963390971</v>
      </c>
    </row>
    <row r="101" spans="3:12" x14ac:dyDescent="0.3">
      <c r="C101" s="68" t="s">
        <v>56</v>
      </c>
      <c r="D101" s="32"/>
      <c r="E101" s="10"/>
      <c r="F101" s="32">
        <v>499.19</v>
      </c>
      <c r="G101" s="32">
        <v>503.1</v>
      </c>
      <c r="H101" s="5">
        <f t="shared" si="4"/>
        <v>3.910000000000025</v>
      </c>
      <c r="I101" s="33"/>
      <c r="J101" s="5"/>
      <c r="K101" s="5"/>
      <c r="L101" s="7">
        <f t="shared" si="3"/>
        <v>18.095992292871021</v>
      </c>
    </row>
    <row r="102" spans="3:12" x14ac:dyDescent="0.3">
      <c r="C102" s="66" t="s">
        <v>57</v>
      </c>
      <c r="D102" s="32"/>
      <c r="E102" s="10"/>
      <c r="F102" s="32">
        <v>679.77</v>
      </c>
      <c r="G102" s="32">
        <v>681.72</v>
      </c>
      <c r="H102" s="5">
        <f t="shared" si="4"/>
        <v>1.9500000000000455</v>
      </c>
      <c r="I102" s="33"/>
      <c r="J102" s="5"/>
      <c r="K102" s="5"/>
      <c r="L102" s="7">
        <f t="shared" si="3"/>
        <v>9.0248554913296903</v>
      </c>
    </row>
    <row r="103" spans="3:12" x14ac:dyDescent="0.3">
      <c r="C103" s="66" t="s">
        <v>58</v>
      </c>
      <c r="D103" s="32"/>
      <c r="E103" s="10"/>
      <c r="F103" s="32">
        <v>9.5</v>
      </c>
      <c r="G103" s="32">
        <v>9.5</v>
      </c>
      <c r="H103" s="5">
        <f t="shared" si="4"/>
        <v>0</v>
      </c>
      <c r="I103" s="33"/>
      <c r="J103" s="5"/>
      <c r="K103" s="5"/>
      <c r="L103" s="7">
        <f t="shared" si="3"/>
        <v>0</v>
      </c>
    </row>
    <row r="104" spans="3:12" x14ac:dyDescent="0.3">
      <c r="C104" s="68" t="s">
        <v>59</v>
      </c>
      <c r="D104" s="32"/>
      <c r="E104" s="10"/>
      <c r="F104" s="32">
        <v>1957.11</v>
      </c>
      <c r="G104" s="32">
        <v>1975.33</v>
      </c>
      <c r="H104" s="5">
        <f t="shared" si="4"/>
        <v>18.220000000000027</v>
      </c>
      <c r="I104" s="33"/>
      <c r="J104" s="5"/>
      <c r="K104" s="5"/>
      <c r="L104" s="7">
        <f t="shared" si="3"/>
        <v>84.324547206165832</v>
      </c>
    </row>
    <row r="105" spans="3:12" x14ac:dyDescent="0.3">
      <c r="C105" s="68" t="s">
        <v>60</v>
      </c>
      <c r="D105" s="32"/>
      <c r="E105" s="10"/>
      <c r="F105" s="32">
        <v>418.9</v>
      </c>
      <c r="G105" s="32">
        <v>420.61</v>
      </c>
      <c r="H105" s="5">
        <f t="shared" si="4"/>
        <v>1.7100000000000364</v>
      </c>
      <c r="I105" s="33"/>
      <c r="J105" s="5"/>
      <c r="K105" s="5"/>
      <c r="L105" s="7">
        <f t="shared" si="3"/>
        <v>7.9141040462429428</v>
      </c>
    </row>
    <row r="106" spans="3:12" x14ac:dyDescent="0.3">
      <c r="C106" s="68" t="s">
        <v>61</v>
      </c>
      <c r="D106" s="32"/>
      <c r="E106" s="10"/>
      <c r="F106" s="32">
        <v>503.24</v>
      </c>
      <c r="G106" s="32">
        <v>508.16</v>
      </c>
      <c r="H106" s="5">
        <f t="shared" si="4"/>
        <v>4.9200000000000159</v>
      </c>
      <c r="I106" s="33"/>
      <c r="J106" s="5"/>
      <c r="K106" s="5"/>
      <c r="L106" s="7">
        <f t="shared" si="3"/>
        <v>22.770404624277528</v>
      </c>
    </row>
    <row r="107" spans="3:12" x14ac:dyDescent="0.3">
      <c r="C107" s="68" t="s">
        <v>62</v>
      </c>
      <c r="D107" s="32"/>
      <c r="E107" s="10"/>
      <c r="F107" s="32">
        <v>1519.39</v>
      </c>
      <c r="G107" s="32">
        <v>1536.6</v>
      </c>
      <c r="H107" s="5">
        <f t="shared" si="4"/>
        <v>17.209999999999809</v>
      </c>
      <c r="I107" s="33"/>
      <c r="J107" s="5"/>
      <c r="K107" s="5"/>
      <c r="L107" s="7">
        <f t="shared" si="3"/>
        <v>79.650134874758265</v>
      </c>
    </row>
    <row r="108" spans="3:12" x14ac:dyDescent="0.3">
      <c r="C108" s="68" t="s">
        <v>63</v>
      </c>
      <c r="D108" s="32"/>
      <c r="E108" s="10"/>
      <c r="F108" s="32">
        <v>654.57000000000005</v>
      </c>
      <c r="G108" s="32">
        <v>659.61</v>
      </c>
      <c r="H108" s="5">
        <f t="shared" si="4"/>
        <v>5.0399999999999636</v>
      </c>
      <c r="I108" s="33"/>
      <c r="J108" s="5"/>
      <c r="K108" s="5"/>
      <c r="L108" s="7">
        <f t="shared" si="3"/>
        <v>23.32578034682064</v>
      </c>
    </row>
    <row r="109" spans="3:12" x14ac:dyDescent="0.3">
      <c r="C109" s="68" t="s">
        <v>123</v>
      </c>
      <c r="D109" s="32"/>
      <c r="E109" s="10"/>
      <c r="F109" s="32">
        <v>619.04</v>
      </c>
      <c r="G109" s="32">
        <v>622.08000000000004</v>
      </c>
      <c r="H109" s="5">
        <f t="shared" si="4"/>
        <v>3.0400000000000773</v>
      </c>
      <c r="I109" s="33"/>
      <c r="J109" s="5"/>
      <c r="K109" s="5"/>
      <c r="L109" s="7">
        <f t="shared" si="3"/>
        <v>14.069518304431957</v>
      </c>
    </row>
    <row r="110" spans="3:12" x14ac:dyDescent="0.3">
      <c r="C110" s="68" t="s">
        <v>64</v>
      </c>
      <c r="D110" s="32"/>
      <c r="E110" s="10"/>
      <c r="F110" s="32">
        <v>444.47</v>
      </c>
      <c r="G110" s="32">
        <v>451.57</v>
      </c>
      <c r="H110" s="5">
        <f t="shared" si="4"/>
        <v>7.0999999999999659</v>
      </c>
      <c r="I110" s="33"/>
      <c r="J110" s="5"/>
      <c r="K110" s="5"/>
      <c r="L110" s="7">
        <f t="shared" si="3"/>
        <v>32.85973025048154</v>
      </c>
    </row>
    <row r="111" spans="3:12" x14ac:dyDescent="0.3">
      <c r="C111" s="68" t="s">
        <v>65</v>
      </c>
      <c r="D111" s="32"/>
      <c r="E111" s="10"/>
      <c r="F111" s="32">
        <v>1027.2</v>
      </c>
      <c r="G111" s="32">
        <v>1044.3699999999999</v>
      </c>
      <c r="H111" s="5">
        <f t="shared" si="4"/>
        <v>17.169999999999845</v>
      </c>
      <c r="I111" s="33"/>
      <c r="J111" s="5"/>
      <c r="K111" s="5"/>
      <c r="L111" s="7">
        <f t="shared" si="3"/>
        <v>79.465009633910654</v>
      </c>
    </row>
    <row r="112" spans="3:12" x14ac:dyDescent="0.3">
      <c r="C112" s="68" t="s">
        <v>66</v>
      </c>
      <c r="D112" s="32"/>
      <c r="E112" s="10"/>
      <c r="F112" s="32">
        <v>516.59</v>
      </c>
      <c r="G112" s="32">
        <v>523.27</v>
      </c>
      <c r="H112" s="5">
        <f t="shared" si="4"/>
        <v>6.67999999999995</v>
      </c>
      <c r="I112" s="33"/>
      <c r="J112" s="5"/>
      <c r="K112" s="5"/>
      <c r="L112" s="7">
        <f t="shared" si="3"/>
        <v>30.915915221579731</v>
      </c>
    </row>
    <row r="113" spans="3:12" x14ac:dyDescent="0.3">
      <c r="C113" s="68" t="s">
        <v>124</v>
      </c>
      <c r="D113" s="32"/>
      <c r="E113" s="10"/>
      <c r="F113" s="32">
        <v>177.68</v>
      </c>
      <c r="G113" s="32">
        <v>179.47</v>
      </c>
      <c r="H113" s="5">
        <f t="shared" si="4"/>
        <v>1.789999999999992</v>
      </c>
      <c r="I113" s="33"/>
      <c r="J113" s="5"/>
      <c r="K113" s="5"/>
      <c r="L113" s="7">
        <f t="shared" si="3"/>
        <v>8.2843545279383068</v>
      </c>
    </row>
    <row r="114" spans="3:12" x14ac:dyDescent="0.3">
      <c r="C114" s="68" t="s">
        <v>67</v>
      </c>
      <c r="D114" s="32"/>
      <c r="E114" s="10"/>
      <c r="F114" s="32">
        <v>406.98</v>
      </c>
      <c r="G114" s="32">
        <v>410.09</v>
      </c>
      <c r="H114" s="5">
        <f t="shared" si="4"/>
        <v>3.1099999999999568</v>
      </c>
      <c r="I114" s="33"/>
      <c r="J114" s="5"/>
      <c r="K114" s="5"/>
      <c r="L114" s="7">
        <f t="shared" si="3"/>
        <v>14.393487475915022</v>
      </c>
    </row>
    <row r="115" spans="3:12" x14ac:dyDescent="0.3">
      <c r="C115" s="51" t="s">
        <v>68</v>
      </c>
      <c r="D115" s="32"/>
      <c r="E115" s="51"/>
      <c r="F115" s="9">
        <v>696.53</v>
      </c>
      <c r="G115" s="9">
        <v>696.6</v>
      </c>
      <c r="H115" s="5">
        <f t="shared" si="4"/>
        <v>7.0000000000050022E-2</v>
      </c>
      <c r="I115" s="33"/>
      <c r="J115" s="5"/>
      <c r="K115" s="5"/>
      <c r="L115" s="7">
        <f t="shared" si="3"/>
        <v>0.32396917148385385</v>
      </c>
    </row>
    <row r="116" spans="3:12" x14ac:dyDescent="0.3">
      <c r="C116" s="68" t="s">
        <v>125</v>
      </c>
      <c r="D116" s="32"/>
      <c r="E116" s="10"/>
      <c r="F116" s="32">
        <v>798.39</v>
      </c>
      <c r="G116" s="32">
        <v>805.85</v>
      </c>
      <c r="H116" s="5">
        <f t="shared" si="4"/>
        <v>7.4600000000000364</v>
      </c>
      <c r="I116" s="33"/>
      <c r="J116" s="5"/>
      <c r="K116" s="5"/>
      <c r="L116" s="7">
        <f t="shared" si="3"/>
        <v>34.525857418111919</v>
      </c>
    </row>
    <row r="117" spans="3:12" x14ac:dyDescent="0.3">
      <c r="C117" s="68" t="s">
        <v>126</v>
      </c>
      <c r="D117" s="9"/>
      <c r="E117" s="10"/>
      <c r="F117" s="32">
        <v>584.04</v>
      </c>
      <c r="G117" s="32">
        <v>584.82000000000005</v>
      </c>
      <c r="H117" s="5">
        <f t="shared" si="4"/>
        <v>0.7800000000000864</v>
      </c>
      <c r="I117" s="33"/>
      <c r="J117" s="5"/>
      <c r="K117" s="5"/>
      <c r="L117" s="7">
        <f t="shared" si="3"/>
        <v>3.6099421965321916</v>
      </c>
    </row>
    <row r="118" spans="3:12" x14ac:dyDescent="0.3">
      <c r="C118" s="68" t="s">
        <v>69</v>
      </c>
      <c r="D118" s="32"/>
      <c r="E118" s="10"/>
      <c r="F118" s="32">
        <v>308.08999999999997</v>
      </c>
      <c r="G118" s="32">
        <v>312.22000000000003</v>
      </c>
      <c r="H118" s="5">
        <f t="shared" si="4"/>
        <v>4.1300000000000523</v>
      </c>
      <c r="I118" s="33"/>
      <c r="J118" s="5"/>
      <c r="K118" s="5"/>
      <c r="L118" s="7">
        <f t="shared" si="3"/>
        <v>19.11418111753396</v>
      </c>
    </row>
    <row r="119" spans="3:12" x14ac:dyDescent="0.3">
      <c r="C119" s="68" t="s">
        <v>127</v>
      </c>
      <c r="D119" s="32"/>
      <c r="E119" s="10"/>
      <c r="F119" s="32">
        <v>695.28</v>
      </c>
      <c r="G119" s="32">
        <v>700.46</v>
      </c>
      <c r="H119" s="5">
        <f t="shared" si="4"/>
        <v>5.1800000000000637</v>
      </c>
      <c r="I119" s="33"/>
      <c r="J119" s="5"/>
      <c r="K119" s="5"/>
      <c r="L119" s="7">
        <f t="shared" si="3"/>
        <v>23.973718689788349</v>
      </c>
    </row>
    <row r="120" spans="3:12" x14ac:dyDescent="0.3">
      <c r="C120" s="68" t="s">
        <v>128</v>
      </c>
      <c r="D120" s="32"/>
      <c r="E120" s="10"/>
      <c r="F120" s="32">
        <v>756.74</v>
      </c>
      <c r="G120" s="32">
        <v>762.6</v>
      </c>
      <c r="H120" s="5">
        <f t="shared" si="4"/>
        <v>5.8600000000000136</v>
      </c>
      <c r="I120" s="33"/>
      <c r="J120" s="5"/>
      <c r="K120" s="5"/>
      <c r="L120" s="7">
        <f t="shared" si="3"/>
        <v>27.12084778420045</v>
      </c>
    </row>
    <row r="121" spans="3:12" x14ac:dyDescent="0.3">
      <c r="C121" s="68" t="s">
        <v>129</v>
      </c>
      <c r="D121" s="32"/>
      <c r="E121" s="10"/>
      <c r="F121" s="32">
        <v>457.94</v>
      </c>
      <c r="G121" s="32">
        <v>466.13</v>
      </c>
      <c r="H121" s="5">
        <f t="shared" si="4"/>
        <v>8.1899999999999977</v>
      </c>
      <c r="I121" s="33"/>
      <c r="J121" s="5"/>
      <c r="K121" s="5"/>
      <c r="L121" s="7">
        <f t="shared" si="3"/>
        <v>37.904393063583804</v>
      </c>
    </row>
    <row r="122" spans="3:12" x14ac:dyDescent="0.3">
      <c r="C122" s="68" t="s">
        <v>70</v>
      </c>
      <c r="D122" s="32"/>
      <c r="E122" s="10"/>
      <c r="F122" s="32">
        <v>192.93</v>
      </c>
      <c r="G122" s="32">
        <v>192.94</v>
      </c>
      <c r="H122" s="5">
        <f t="shared" si="4"/>
        <v>9.9999999999909051E-3</v>
      </c>
      <c r="I122" s="33"/>
      <c r="J122" s="5"/>
      <c r="K122" s="5"/>
      <c r="L122" s="7">
        <f t="shared" si="3"/>
        <v>4.6281310211903959E-2</v>
      </c>
    </row>
    <row r="123" spans="3:12" x14ac:dyDescent="0.3">
      <c r="C123" s="68" t="s">
        <v>71</v>
      </c>
      <c r="D123" s="32"/>
      <c r="E123" s="10"/>
      <c r="F123" s="32">
        <v>436.31</v>
      </c>
      <c r="G123" s="32">
        <v>436.64</v>
      </c>
      <c r="H123" s="5">
        <f t="shared" si="4"/>
        <v>0.32999999999998408</v>
      </c>
      <c r="I123" s="33"/>
      <c r="J123" s="5"/>
      <c r="K123" s="5"/>
      <c r="L123" s="7">
        <f t="shared" si="3"/>
        <v>1.527283236994146</v>
      </c>
    </row>
    <row r="124" spans="3:12" x14ac:dyDescent="0.3">
      <c r="C124" s="68" t="s">
        <v>130</v>
      </c>
      <c r="D124" s="32"/>
      <c r="E124" s="10"/>
      <c r="F124" s="32">
        <v>320.51</v>
      </c>
      <c r="G124" s="32">
        <v>323</v>
      </c>
      <c r="H124" s="5">
        <f t="shared" si="4"/>
        <v>2.4900000000000091</v>
      </c>
      <c r="I124" s="33"/>
      <c r="J124" s="5"/>
      <c r="K124" s="5"/>
      <c r="L124" s="7">
        <f t="shared" si="3"/>
        <v>11.524046242774608</v>
      </c>
    </row>
    <row r="125" spans="3:12" x14ac:dyDescent="0.3">
      <c r="C125" s="68" t="s">
        <v>131</v>
      </c>
      <c r="D125" s="32"/>
      <c r="E125" s="10"/>
      <c r="F125" s="32">
        <v>241.91</v>
      </c>
      <c r="G125" s="32">
        <v>246.39</v>
      </c>
      <c r="H125" s="5">
        <f t="shared" si="4"/>
        <v>4.4799999999999898</v>
      </c>
      <c r="I125" s="33"/>
      <c r="J125" s="5"/>
      <c r="K125" s="5"/>
      <c r="L125" s="7">
        <f t="shared" si="3"/>
        <v>20.734026974951782</v>
      </c>
    </row>
    <row r="126" spans="3:12" x14ac:dyDescent="0.3">
      <c r="C126" s="68" t="s">
        <v>72</v>
      </c>
      <c r="D126" s="32"/>
      <c r="E126" s="10"/>
      <c r="F126" s="32">
        <v>331.97</v>
      </c>
      <c r="G126" s="32">
        <v>338.49</v>
      </c>
      <c r="H126" s="5">
        <f t="shared" si="4"/>
        <v>6.5199999999999818</v>
      </c>
      <c r="I126" s="33"/>
      <c r="J126" s="5"/>
      <c r="K126" s="5"/>
      <c r="L126" s="7">
        <f t="shared" si="3"/>
        <v>30.175414258188741</v>
      </c>
    </row>
    <row r="127" spans="3:12" x14ac:dyDescent="0.3">
      <c r="C127" s="68" t="s">
        <v>73</v>
      </c>
      <c r="D127" s="32"/>
      <c r="E127" s="10"/>
      <c r="F127" s="32">
        <v>1015.73</v>
      </c>
      <c r="G127" s="32">
        <v>1019.53</v>
      </c>
      <c r="H127" s="5">
        <f t="shared" si="4"/>
        <v>3.7999999999999545</v>
      </c>
      <c r="I127" s="33"/>
      <c r="J127" s="5"/>
      <c r="K127" s="5"/>
      <c r="L127" s="7">
        <f t="shared" si="3"/>
        <v>17.58689788053929</v>
      </c>
    </row>
    <row r="128" spans="3:12" x14ac:dyDescent="0.3">
      <c r="C128" s="68" t="s">
        <v>74</v>
      </c>
      <c r="D128" s="32"/>
      <c r="E128" s="10"/>
      <c r="F128" s="32">
        <v>606.70000000000005</v>
      </c>
      <c r="G128" s="32">
        <v>610.78</v>
      </c>
      <c r="H128" s="5">
        <f t="shared" si="4"/>
        <v>4.0799999999999272</v>
      </c>
      <c r="I128" s="33"/>
      <c r="J128" s="5"/>
      <c r="K128" s="5"/>
      <c r="L128" s="7">
        <f t="shared" si="3"/>
        <v>18.88277456647365</v>
      </c>
    </row>
    <row r="129" spans="3:12" x14ac:dyDescent="0.3">
      <c r="C129" s="68" t="s">
        <v>132</v>
      </c>
      <c r="D129" s="32"/>
      <c r="E129" s="10"/>
      <c r="F129" s="32">
        <v>215.75</v>
      </c>
      <c r="G129" s="32">
        <v>216.09</v>
      </c>
      <c r="H129" s="5">
        <f t="shared" si="4"/>
        <v>0.34000000000000341</v>
      </c>
      <c r="I129" s="33"/>
      <c r="J129" s="5"/>
      <c r="K129" s="5"/>
      <c r="L129" s="7">
        <f t="shared" si="3"/>
        <v>1.5735645472061814</v>
      </c>
    </row>
    <row r="130" spans="3:12" x14ac:dyDescent="0.3">
      <c r="C130" s="68" t="s">
        <v>133</v>
      </c>
      <c r="D130" s="32"/>
      <c r="E130" s="10"/>
      <c r="F130" s="32">
        <v>292.66000000000003</v>
      </c>
      <c r="G130" s="32">
        <v>295.11</v>
      </c>
      <c r="H130" s="5">
        <f t="shared" si="4"/>
        <v>2.4499999999999886</v>
      </c>
      <c r="I130" s="33"/>
      <c r="J130" s="5"/>
      <c r="K130" s="5"/>
      <c r="L130" s="7">
        <f t="shared" si="3"/>
        <v>11.33892100192673</v>
      </c>
    </row>
    <row r="131" spans="3:12" x14ac:dyDescent="0.3">
      <c r="C131" s="68" t="s">
        <v>75</v>
      </c>
      <c r="D131" s="32"/>
      <c r="E131" s="10"/>
      <c r="F131" s="32">
        <v>451.25</v>
      </c>
      <c r="G131" s="32">
        <v>456.86</v>
      </c>
      <c r="H131" s="5">
        <f t="shared" si="4"/>
        <v>5.6100000000000136</v>
      </c>
      <c r="I131" s="33"/>
      <c r="J131" s="5"/>
      <c r="K131" s="5"/>
      <c r="L131" s="7">
        <f t="shared" si="3"/>
        <v>25.963815028901799</v>
      </c>
    </row>
    <row r="132" spans="3:12" x14ac:dyDescent="0.3">
      <c r="C132" s="68" t="s">
        <v>134</v>
      </c>
      <c r="D132" s="32"/>
      <c r="E132" s="10"/>
      <c r="F132" s="32">
        <v>614.65</v>
      </c>
      <c r="G132" s="32">
        <v>629.33000000000004</v>
      </c>
      <c r="H132" s="5">
        <f t="shared" si="4"/>
        <v>14.680000000000064</v>
      </c>
      <c r="I132" s="33"/>
      <c r="J132" s="5"/>
      <c r="K132" s="5"/>
      <c r="L132" s="7">
        <f t="shared" si="3"/>
        <v>67.940963391137089</v>
      </c>
    </row>
    <row r="133" spans="3:12" x14ac:dyDescent="0.3">
      <c r="C133" s="68" t="s">
        <v>135</v>
      </c>
      <c r="D133" s="32"/>
      <c r="E133" s="10"/>
      <c r="F133" s="32">
        <v>386.43</v>
      </c>
      <c r="G133" s="32">
        <v>389.37</v>
      </c>
      <c r="H133" s="5">
        <f t="shared" si="4"/>
        <v>2.9399999999999977</v>
      </c>
      <c r="I133" s="33"/>
      <c r="J133" s="5"/>
      <c r="K133" s="5"/>
      <c r="L133" s="7">
        <f t="shared" si="3"/>
        <v>13.606705202312128</v>
      </c>
    </row>
    <row r="134" spans="3:12" x14ac:dyDescent="0.3">
      <c r="C134" s="68" t="s">
        <v>76</v>
      </c>
      <c r="D134" s="32"/>
      <c r="E134" s="10"/>
      <c r="F134" s="32">
        <v>163.97</v>
      </c>
      <c r="G134" s="32">
        <v>166.31</v>
      </c>
      <c r="H134" s="5">
        <f t="shared" si="4"/>
        <v>2.3400000000000034</v>
      </c>
      <c r="I134" s="33"/>
      <c r="J134" s="5"/>
      <c r="K134" s="5"/>
      <c r="L134" s="7">
        <f t="shared" si="3"/>
        <v>10.829826589595392</v>
      </c>
    </row>
    <row r="135" spans="3:12" x14ac:dyDescent="0.3">
      <c r="C135" s="68" t="s">
        <v>136</v>
      </c>
      <c r="D135" s="32"/>
      <c r="E135" s="10"/>
      <c r="F135" s="32">
        <v>900.13</v>
      </c>
      <c r="G135" s="32">
        <v>909.81</v>
      </c>
      <c r="H135" s="5">
        <f t="shared" si="4"/>
        <v>9.67999999999995</v>
      </c>
      <c r="I135" s="33"/>
      <c r="J135" s="5"/>
      <c r="K135" s="5"/>
      <c r="L135" s="7">
        <f t="shared" si="3"/>
        <v>44.800308285163545</v>
      </c>
    </row>
    <row r="136" spans="3:12" x14ac:dyDescent="0.3">
      <c r="C136" s="68" t="s">
        <v>137</v>
      </c>
      <c r="D136" s="32"/>
      <c r="E136" s="10"/>
      <c r="F136" s="32">
        <v>249.55</v>
      </c>
      <c r="G136" s="32">
        <v>250.85</v>
      </c>
      <c r="H136" s="5">
        <f t="shared" si="4"/>
        <v>1.2999999999999829</v>
      </c>
      <c r="I136" s="33"/>
      <c r="J136" s="5"/>
      <c r="K136" s="5"/>
      <c r="L136" s="7">
        <f t="shared" si="3"/>
        <v>6.0165703275529072</v>
      </c>
    </row>
    <row r="137" spans="3:12" x14ac:dyDescent="0.3">
      <c r="C137" s="68" t="s">
        <v>77</v>
      </c>
      <c r="D137" s="32"/>
      <c r="E137" s="10"/>
      <c r="F137" s="32">
        <v>447.26</v>
      </c>
      <c r="G137" s="32">
        <v>456.66</v>
      </c>
      <c r="H137" s="5">
        <f t="shared" si="4"/>
        <v>9.4000000000000341</v>
      </c>
      <c r="I137" s="33"/>
      <c r="J137" s="5"/>
      <c r="K137" s="5"/>
      <c r="L137" s="7">
        <f t="shared" si="3"/>
        <v>43.504431599229441</v>
      </c>
    </row>
    <row r="138" spans="3:12" x14ac:dyDescent="0.3">
      <c r="C138" s="68" t="s">
        <v>138</v>
      </c>
      <c r="D138" s="32"/>
      <c r="E138" s="10"/>
      <c r="F138" s="32">
        <v>709.94</v>
      </c>
      <c r="G138" s="32">
        <v>710.61</v>
      </c>
      <c r="H138" s="5">
        <f t="shared" si="4"/>
        <v>0.66999999999995907</v>
      </c>
      <c r="I138" s="33"/>
      <c r="J138" s="5"/>
      <c r="K138" s="5"/>
      <c r="L138" s="7">
        <f t="shared" si="3"/>
        <v>3.1008477842001958</v>
      </c>
    </row>
    <row r="139" spans="3:12" x14ac:dyDescent="0.3">
      <c r="C139" s="68" t="s">
        <v>78</v>
      </c>
      <c r="D139" s="32"/>
      <c r="E139" s="10"/>
      <c r="F139" s="32">
        <v>953.9</v>
      </c>
      <c r="G139" s="32">
        <v>960.63</v>
      </c>
      <c r="H139" s="5">
        <f t="shared" si="4"/>
        <v>6.7300000000000182</v>
      </c>
      <c r="I139" s="33"/>
      <c r="J139" s="5"/>
      <c r="K139" s="5"/>
      <c r="L139" s="7">
        <f t="shared" si="3"/>
        <v>31.147321772639774</v>
      </c>
    </row>
    <row r="140" spans="3:12" x14ac:dyDescent="0.3">
      <c r="C140" s="68" t="s">
        <v>79</v>
      </c>
      <c r="D140" s="32"/>
      <c r="E140" s="10"/>
      <c r="F140" s="32">
        <v>375.53</v>
      </c>
      <c r="G140" s="32">
        <v>378.65</v>
      </c>
      <c r="H140" s="5">
        <f t="shared" si="4"/>
        <v>3.1200000000000045</v>
      </c>
      <c r="I140" s="33"/>
      <c r="J140" s="5"/>
      <c r="K140" s="5"/>
      <c r="L140" s="7">
        <f t="shared" si="3"/>
        <v>14.439768786127189</v>
      </c>
    </row>
    <row r="141" spans="3:12" x14ac:dyDescent="0.3">
      <c r="C141" s="68" t="s">
        <v>80</v>
      </c>
      <c r="D141" s="32"/>
      <c r="E141" s="10"/>
      <c r="F141" s="32">
        <v>438.19</v>
      </c>
      <c r="G141" s="32">
        <v>444.76</v>
      </c>
      <c r="H141" s="5">
        <f t="shared" si="4"/>
        <v>6.5699999999999932</v>
      </c>
      <c r="I141" s="33"/>
      <c r="J141" s="5"/>
      <c r="K141" s="5"/>
      <c r="L141" s="7">
        <f t="shared" si="3"/>
        <v>30.406820809248522</v>
      </c>
    </row>
    <row r="142" spans="3:12" x14ac:dyDescent="0.3">
      <c r="C142" s="68" t="s">
        <v>81</v>
      </c>
      <c r="D142" s="32"/>
      <c r="E142" s="10"/>
      <c r="F142" s="32">
        <v>231.71</v>
      </c>
      <c r="G142" s="32">
        <v>231.71</v>
      </c>
      <c r="H142" s="5">
        <f t="shared" si="4"/>
        <v>0</v>
      </c>
      <c r="I142" s="33"/>
      <c r="J142" s="5"/>
      <c r="K142" s="5"/>
      <c r="L142" s="7">
        <f t="shared" si="3"/>
        <v>0</v>
      </c>
    </row>
    <row r="143" spans="3:12" x14ac:dyDescent="0.3">
      <c r="C143" s="68" t="s">
        <v>139</v>
      </c>
      <c r="D143" s="32"/>
      <c r="E143" s="10"/>
      <c r="F143" s="32">
        <v>549.47</v>
      </c>
      <c r="G143" s="32">
        <v>549.70000000000005</v>
      </c>
      <c r="H143" s="5">
        <f t="shared" si="4"/>
        <v>0.23000000000001819</v>
      </c>
      <c r="I143" s="33"/>
      <c r="J143" s="5"/>
      <c r="K143" s="5"/>
      <c r="L143" s="7">
        <f t="shared" si="3"/>
        <v>1.0644701348748433</v>
      </c>
    </row>
    <row r="144" spans="3:12" x14ac:dyDescent="0.3">
      <c r="C144" s="68" t="s">
        <v>82</v>
      </c>
      <c r="D144" s="32"/>
      <c r="E144" s="10"/>
      <c r="F144" s="32">
        <v>454.48</v>
      </c>
      <c r="G144" s="32">
        <v>458.94</v>
      </c>
      <c r="H144" s="5">
        <f t="shared" si="4"/>
        <v>4.4599999999999795</v>
      </c>
      <c r="I144" s="33"/>
      <c r="J144" s="5"/>
      <c r="K144" s="5"/>
      <c r="L144" s="7">
        <f t="shared" si="3"/>
        <v>20.641464354527844</v>
      </c>
    </row>
    <row r="145" spans="3:12" x14ac:dyDescent="0.3">
      <c r="C145" s="68" t="s">
        <v>140</v>
      </c>
      <c r="D145" s="32"/>
      <c r="E145" s="10"/>
      <c r="F145" s="32">
        <v>232.96</v>
      </c>
      <c r="G145" s="32">
        <v>232.96</v>
      </c>
      <c r="H145" s="5">
        <f t="shared" si="4"/>
        <v>0</v>
      </c>
      <c r="I145" s="33"/>
      <c r="J145" s="5"/>
      <c r="K145" s="5"/>
      <c r="L145" s="7">
        <f t="shared" si="3"/>
        <v>0</v>
      </c>
    </row>
    <row r="146" spans="3:12" x14ac:dyDescent="0.3">
      <c r="C146" s="68" t="s">
        <v>141</v>
      </c>
      <c r="D146" s="32"/>
      <c r="E146" s="10"/>
      <c r="F146" s="32">
        <v>376.45</v>
      </c>
      <c r="G146" s="32">
        <v>377.97</v>
      </c>
      <c r="H146" s="5">
        <f t="shared" si="4"/>
        <v>1.5200000000000387</v>
      </c>
      <c r="I146" s="33"/>
      <c r="J146" s="5"/>
      <c r="K146" s="5"/>
      <c r="L146" s="7">
        <f t="shared" si="3"/>
        <v>7.0347591522159787</v>
      </c>
    </row>
    <row r="147" spans="3:12" x14ac:dyDescent="0.3">
      <c r="C147" s="68" t="s">
        <v>142</v>
      </c>
      <c r="D147" s="32"/>
      <c r="E147" s="10"/>
      <c r="F147" s="32">
        <v>972.08</v>
      </c>
      <c r="G147" s="32">
        <v>986.4</v>
      </c>
      <c r="H147" s="5">
        <f t="shared" si="4"/>
        <v>14.319999999999936</v>
      </c>
      <c r="I147" s="33"/>
      <c r="J147" s="5"/>
      <c r="K147" s="5"/>
      <c r="L147" s="7">
        <f t="shared" si="3"/>
        <v>66.274836223506455</v>
      </c>
    </row>
    <row r="148" spans="3:12" x14ac:dyDescent="0.3">
      <c r="C148" s="68" t="s">
        <v>143</v>
      </c>
      <c r="D148" s="32"/>
      <c r="E148" s="10"/>
      <c r="F148" s="32">
        <v>437.96</v>
      </c>
      <c r="G148" s="32">
        <v>440.8</v>
      </c>
      <c r="H148" s="5">
        <f t="shared" si="4"/>
        <v>2.8400000000000318</v>
      </c>
      <c r="I148" s="33"/>
      <c r="J148" s="5"/>
      <c r="K148" s="5"/>
      <c r="L148" s="7">
        <f t="shared" ref="L148:L153" si="5">+H148*J$9</f>
        <v>13.143892100192826</v>
      </c>
    </row>
    <row r="149" spans="3:12" x14ac:dyDescent="0.3">
      <c r="C149" s="68" t="s">
        <v>83</v>
      </c>
      <c r="D149" s="32"/>
      <c r="E149" s="10"/>
      <c r="F149" s="32">
        <v>373.11</v>
      </c>
      <c r="G149" s="32">
        <v>377.06</v>
      </c>
      <c r="H149" s="5">
        <f t="shared" si="4"/>
        <v>3.9499999999999886</v>
      </c>
      <c r="I149" s="33"/>
      <c r="J149" s="5"/>
      <c r="K149" s="5"/>
      <c r="L149" s="7">
        <f t="shared" si="5"/>
        <v>18.281117533718636</v>
      </c>
    </row>
    <row r="150" spans="3:12" x14ac:dyDescent="0.3">
      <c r="C150" s="68" t="s">
        <v>144</v>
      </c>
      <c r="D150" s="32"/>
      <c r="E150" s="10"/>
      <c r="F150" s="32">
        <v>2276.21</v>
      </c>
      <c r="G150" s="32">
        <v>2298.9299999999998</v>
      </c>
      <c r="H150" s="5">
        <f t="shared" si="4"/>
        <v>22.7199999999998</v>
      </c>
      <c r="I150" s="33"/>
      <c r="J150" s="5"/>
      <c r="K150" s="5"/>
      <c r="L150" s="7">
        <f t="shared" si="5"/>
        <v>105.1511368015405</v>
      </c>
    </row>
    <row r="151" spans="3:12" x14ac:dyDescent="0.3">
      <c r="C151" s="68" t="s">
        <v>145</v>
      </c>
      <c r="D151" s="32"/>
      <c r="E151" s="10"/>
      <c r="F151" s="32">
        <v>1113.56</v>
      </c>
      <c r="G151" s="32">
        <v>1124.28</v>
      </c>
      <c r="H151" s="5">
        <f t="shared" si="4"/>
        <v>10.720000000000027</v>
      </c>
      <c r="I151" s="33"/>
      <c r="J151" s="5"/>
      <c r="K151" s="5"/>
      <c r="L151" s="7">
        <f t="shared" si="5"/>
        <v>49.613564547206295</v>
      </c>
    </row>
    <row r="152" spans="3:12" x14ac:dyDescent="0.3">
      <c r="C152" s="186" t="s">
        <v>331</v>
      </c>
      <c r="D152" s="159"/>
      <c r="E152" s="10"/>
      <c r="F152" s="32">
        <v>233.3</v>
      </c>
      <c r="G152" s="32">
        <v>239.03</v>
      </c>
      <c r="H152" s="5">
        <f t="shared" si="4"/>
        <v>5.7299999999999898</v>
      </c>
      <c r="I152" s="33"/>
      <c r="J152" s="5"/>
      <c r="K152" s="5"/>
      <c r="L152" s="7">
        <f t="shared" si="5"/>
        <v>26.519190751445038</v>
      </c>
    </row>
    <row r="153" spans="3:12" x14ac:dyDescent="0.3">
      <c r="C153" s="17"/>
      <c r="D153" s="139" t="s">
        <v>5</v>
      </c>
      <c r="E153" s="36"/>
      <c r="F153" s="32"/>
      <c r="G153" s="32"/>
      <c r="H153" s="144"/>
      <c r="I153" s="70"/>
      <c r="J153" s="70"/>
      <c r="K153" s="70"/>
      <c r="L153" s="7">
        <f t="shared" si="5"/>
        <v>0</v>
      </c>
    </row>
  </sheetData>
  <mergeCells count="22">
    <mergeCell ref="H11:I11"/>
    <mergeCell ref="D13:E13"/>
    <mergeCell ref="I14:I20"/>
    <mergeCell ref="D18:E18"/>
    <mergeCell ref="F18:F21"/>
    <mergeCell ref="G18:G21"/>
    <mergeCell ref="H18:H21"/>
    <mergeCell ref="D19:E19"/>
    <mergeCell ref="D20:E20"/>
    <mergeCell ref="D21:E21"/>
    <mergeCell ref="K27:K31"/>
    <mergeCell ref="D22:E22"/>
    <mergeCell ref="D23:E23"/>
    <mergeCell ref="D24:E24"/>
    <mergeCell ref="D25:E25"/>
    <mergeCell ref="D26:E26"/>
    <mergeCell ref="D27:E31"/>
    <mergeCell ref="F27:F31"/>
    <mergeCell ref="G27:G31"/>
    <mergeCell ref="H27:H31"/>
    <mergeCell ref="I27:I31"/>
    <mergeCell ref="J27:J31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O155"/>
  <sheetViews>
    <sheetView topLeftCell="A132" workbookViewId="0">
      <selection activeCell="C6" sqref="C6:L157"/>
    </sheetView>
  </sheetViews>
  <sheetFormatPr baseColWidth="10" defaultRowHeight="14.4" x14ac:dyDescent="0.3"/>
  <sheetData>
    <row r="7" spans="3:12" x14ac:dyDescent="0.3">
      <c r="C7" t="s">
        <v>295</v>
      </c>
      <c r="F7" s="10"/>
      <c r="G7" s="10" t="s">
        <v>218</v>
      </c>
      <c r="H7" s="123" t="s">
        <v>189</v>
      </c>
      <c r="I7" s="123" t="s">
        <v>188</v>
      </c>
      <c r="J7" s="123" t="s">
        <v>190</v>
      </c>
    </row>
    <row r="8" spans="3:12" x14ac:dyDescent="0.3">
      <c r="F8" s="122" t="s">
        <v>191</v>
      </c>
      <c r="G8" s="151" t="s">
        <v>219</v>
      </c>
      <c r="H8" s="10">
        <v>1015.5</v>
      </c>
      <c r="I8" s="10">
        <v>49</v>
      </c>
      <c r="J8" s="10">
        <f>+H8/I8</f>
        <v>20.724489795918366</v>
      </c>
    </row>
    <row r="9" spans="3:12" x14ac:dyDescent="0.3">
      <c r="F9" s="122" t="s">
        <v>192</v>
      </c>
      <c r="G9" s="122">
        <v>16498</v>
      </c>
      <c r="H9" s="155">
        <v>32.1</v>
      </c>
      <c r="I9" s="10">
        <v>14</v>
      </c>
      <c r="J9" s="10"/>
    </row>
    <row r="10" spans="3:12" x14ac:dyDescent="0.3">
      <c r="C10" s="15" t="s">
        <v>0</v>
      </c>
      <c r="D10" s="15"/>
      <c r="E10" s="15"/>
      <c r="F10" s="122" t="s">
        <v>192</v>
      </c>
      <c r="G10" s="122" t="s">
        <v>322</v>
      </c>
      <c r="H10" s="10">
        <v>2334</v>
      </c>
      <c r="I10" s="10">
        <v>497</v>
      </c>
      <c r="J10" s="10"/>
    </row>
    <row r="11" spans="3:12" x14ac:dyDescent="0.3">
      <c r="C11" s="15" t="s">
        <v>146</v>
      </c>
      <c r="E11" s="15"/>
      <c r="F11" s="122"/>
      <c r="G11" s="151" t="s">
        <v>220</v>
      </c>
      <c r="H11" s="122">
        <f>+H10+H9</f>
        <v>2366.1</v>
      </c>
      <c r="I11" s="122">
        <f>+I10+I9</f>
        <v>511</v>
      </c>
      <c r="J11" s="10">
        <f>+H11/I11</f>
        <v>4.6303326810176122</v>
      </c>
    </row>
    <row r="12" spans="3:12" x14ac:dyDescent="0.3">
      <c r="C12" s="15" t="s">
        <v>372</v>
      </c>
      <c r="D12" s="15"/>
      <c r="E12" s="15"/>
      <c r="F12" s="15"/>
      <c r="G12" s="15"/>
      <c r="H12" s="15">
        <f>+H8+H9+H10</f>
        <v>3381.6</v>
      </c>
      <c r="I12" s="15">
        <f>+I8+I9+I10</f>
        <v>560</v>
      </c>
      <c r="L12" s="138" t="s">
        <v>189</v>
      </c>
    </row>
    <row r="13" spans="3:12" x14ac:dyDescent="0.3">
      <c r="C13" s="58" t="s">
        <v>295</v>
      </c>
      <c r="D13" s="15"/>
      <c r="E13" s="58"/>
      <c r="F13" s="58"/>
      <c r="G13" s="58"/>
      <c r="H13" s="225" t="s">
        <v>151</v>
      </c>
      <c r="I13" s="225"/>
      <c r="J13" s="137">
        <f>+J8</f>
        <v>20.724489795918366</v>
      </c>
      <c r="K13" s="138" t="s">
        <v>191</v>
      </c>
      <c r="L13" s="138">
        <v>182.6</v>
      </c>
    </row>
    <row r="14" spans="3:12" ht="15" thickBot="1" x14ac:dyDescent="0.35">
      <c r="C14" s="58"/>
      <c r="D14" s="15"/>
      <c r="E14" s="58"/>
      <c r="F14" s="58"/>
      <c r="G14" s="58"/>
      <c r="H14" s="153"/>
      <c r="I14" s="152" t="s">
        <v>295</v>
      </c>
      <c r="J14" s="137">
        <f>+J11</f>
        <v>4.6303326810176122</v>
      </c>
      <c r="K14" s="138" t="s">
        <v>192</v>
      </c>
      <c r="L14" s="138">
        <f>1715.6+1757.3</f>
        <v>3472.8999999999996</v>
      </c>
    </row>
    <row r="15" spans="3:12" ht="15.6" thickTop="1" thickBot="1" x14ac:dyDescent="0.35">
      <c r="C15" s="105" t="s">
        <v>228</v>
      </c>
      <c r="D15" s="208" t="s">
        <v>209</v>
      </c>
      <c r="E15" s="208"/>
      <c r="F15" s="106" t="s">
        <v>229</v>
      </c>
      <c r="G15" s="62" t="s">
        <v>2</v>
      </c>
      <c r="H15" s="62" t="s">
        <v>3</v>
      </c>
      <c r="I15" s="62"/>
      <c r="J15" s="62"/>
      <c r="K15" s="62"/>
      <c r="L15" s="4" t="s">
        <v>4</v>
      </c>
    </row>
    <row r="16" spans="3:12" ht="15.6" thickTop="1" thickBot="1" x14ac:dyDescent="0.35">
      <c r="C16" s="103" t="s">
        <v>85</v>
      </c>
      <c r="D16" s="145" t="s">
        <v>213</v>
      </c>
      <c r="E16" s="157" t="s">
        <v>212</v>
      </c>
      <c r="F16" s="185">
        <v>1.84</v>
      </c>
      <c r="G16" s="185">
        <v>1.84</v>
      </c>
      <c r="H16" s="184">
        <f>+G16-F16</f>
        <v>0</v>
      </c>
      <c r="I16" s="236">
        <f>(+H20+H19)*J8</f>
        <v>128.90632653061235</v>
      </c>
      <c r="J16" s="184"/>
      <c r="K16" s="184"/>
      <c r="L16" s="99">
        <v>10</v>
      </c>
    </row>
    <row r="17" spans="3:15" ht="15.6" thickTop="1" thickBot="1" x14ac:dyDescent="0.35">
      <c r="C17" s="104" t="s">
        <v>9</v>
      </c>
      <c r="D17" s="146" t="s">
        <v>214</v>
      </c>
      <c r="E17" s="157" t="s">
        <v>212</v>
      </c>
      <c r="F17" s="100">
        <v>0.92</v>
      </c>
      <c r="G17" s="100">
        <v>0.92</v>
      </c>
      <c r="H17" s="187">
        <f>+G17-F17</f>
        <v>0</v>
      </c>
      <c r="I17" s="221"/>
      <c r="J17" s="101"/>
      <c r="K17" s="101"/>
      <c r="L17" s="99">
        <v>13</v>
      </c>
    </row>
    <row r="18" spans="3:15" ht="15.6" thickTop="1" thickBot="1" x14ac:dyDescent="0.35">
      <c r="C18" s="104" t="s">
        <v>13</v>
      </c>
      <c r="D18" s="146" t="s">
        <v>214</v>
      </c>
      <c r="E18" s="157" t="s">
        <v>212</v>
      </c>
      <c r="F18" s="100">
        <v>0.8</v>
      </c>
      <c r="G18" s="100">
        <v>0.8</v>
      </c>
      <c r="H18" s="187">
        <f>+G18-F18</f>
        <v>0</v>
      </c>
      <c r="I18" s="221"/>
      <c r="J18" s="99">
        <f>+H18*J$3</f>
        <v>0</v>
      </c>
      <c r="K18" s="101"/>
      <c r="L18" s="99">
        <v>13</v>
      </c>
    </row>
    <row r="19" spans="3:15" ht="15.6" thickTop="1" thickBot="1" x14ac:dyDescent="0.35">
      <c r="C19" s="104" t="s">
        <v>89</v>
      </c>
      <c r="D19" s="146" t="s">
        <v>215</v>
      </c>
      <c r="E19" s="157" t="s">
        <v>212</v>
      </c>
      <c r="F19" s="100">
        <v>53.1</v>
      </c>
      <c r="G19" s="100">
        <v>55.83</v>
      </c>
      <c r="H19" s="187">
        <f>+G19-F19</f>
        <v>2.7299999999999969</v>
      </c>
      <c r="I19" s="221"/>
      <c r="J19" s="99">
        <f>+H19*J$3</f>
        <v>0</v>
      </c>
      <c r="K19" s="101"/>
      <c r="L19" s="99">
        <v>57</v>
      </c>
      <c r="O19" s="56"/>
    </row>
    <row r="20" spans="3:15" ht="15.6" thickTop="1" thickBot="1" x14ac:dyDescent="0.35">
      <c r="C20" s="103" t="s">
        <v>86</v>
      </c>
      <c r="D20" s="209" t="s">
        <v>212</v>
      </c>
      <c r="E20" s="210"/>
      <c r="F20" s="220">
        <v>355.96</v>
      </c>
      <c r="G20" s="220">
        <v>359.45</v>
      </c>
      <c r="H20" s="220">
        <f>+G20-F20</f>
        <v>3.4900000000000091</v>
      </c>
      <c r="I20" s="221"/>
      <c r="J20" s="183"/>
      <c r="K20" s="183"/>
      <c r="L20" s="99">
        <v>13</v>
      </c>
    </row>
    <row r="21" spans="3:15" ht="15.6" thickTop="1" thickBot="1" x14ac:dyDescent="0.35">
      <c r="C21" s="104" t="s">
        <v>11</v>
      </c>
      <c r="D21" s="202" t="s">
        <v>212</v>
      </c>
      <c r="E21" s="203"/>
      <c r="F21" s="221"/>
      <c r="G21" s="221"/>
      <c r="H21" s="221"/>
      <c r="I21" s="221"/>
      <c r="J21" s="183"/>
      <c r="K21" s="183"/>
      <c r="L21" s="99">
        <v>13</v>
      </c>
    </row>
    <row r="22" spans="3:15" ht="15.6" thickTop="1" thickBot="1" x14ac:dyDescent="0.35">
      <c r="C22" s="104" t="s">
        <v>12</v>
      </c>
      <c r="D22" s="202" t="s">
        <v>212</v>
      </c>
      <c r="E22" s="203"/>
      <c r="F22" s="221"/>
      <c r="G22" s="221"/>
      <c r="H22" s="221"/>
      <c r="I22" s="221"/>
      <c r="J22" s="183"/>
      <c r="K22" s="183"/>
      <c r="L22" s="99">
        <v>13</v>
      </c>
    </row>
    <row r="23" spans="3:15" ht="15.6" thickTop="1" thickBot="1" x14ac:dyDescent="0.35">
      <c r="C23" s="104" t="s">
        <v>147</v>
      </c>
      <c r="D23" s="202" t="s">
        <v>212</v>
      </c>
      <c r="E23" s="203"/>
      <c r="F23" s="222"/>
      <c r="G23" s="222"/>
      <c r="H23" s="222"/>
      <c r="I23" s="183"/>
      <c r="J23" s="183"/>
      <c r="K23" s="183"/>
      <c r="L23" s="99">
        <v>5</v>
      </c>
    </row>
    <row r="24" spans="3:15" ht="15.6" thickTop="1" thickBot="1" x14ac:dyDescent="0.35">
      <c r="C24" s="92" t="s">
        <v>87</v>
      </c>
      <c r="D24" s="204" t="s">
        <v>210</v>
      </c>
      <c r="E24" s="205"/>
      <c r="F24" s="94">
        <v>47.96</v>
      </c>
      <c r="G24" s="94">
        <v>47.99</v>
      </c>
      <c r="H24" s="191">
        <f>+G24-F24</f>
        <v>3.0000000000001137E-2</v>
      </c>
      <c r="I24" s="95">
        <f>+H24*J8</f>
        <v>0.62173469387757452</v>
      </c>
      <c r="J24" s="95"/>
      <c r="K24" s="95"/>
      <c r="L24" s="99">
        <f>+I24</f>
        <v>0.62173469387757452</v>
      </c>
    </row>
    <row r="25" spans="3:15" ht="15.6" thickTop="1" thickBot="1" x14ac:dyDescent="0.35">
      <c r="C25" s="92" t="s">
        <v>88</v>
      </c>
      <c r="D25" s="206" t="s">
        <v>210</v>
      </c>
      <c r="E25" s="207"/>
      <c r="F25" s="94">
        <v>112.24</v>
      </c>
      <c r="G25" s="94">
        <v>112.37</v>
      </c>
      <c r="H25" s="192">
        <f>+G25-F25</f>
        <v>0.13000000000000966</v>
      </c>
      <c r="I25" s="95">
        <f>+H25*J8</f>
        <v>2.6941836734695879</v>
      </c>
      <c r="J25" s="95"/>
      <c r="K25" s="95"/>
      <c r="L25" s="99">
        <f>+I25</f>
        <v>2.6941836734695879</v>
      </c>
    </row>
    <row r="26" spans="3:15" ht="15.6" thickTop="1" thickBot="1" x14ac:dyDescent="0.35">
      <c r="C26" s="93" t="s">
        <v>10</v>
      </c>
      <c r="D26" s="206" t="s">
        <v>210</v>
      </c>
      <c r="E26" s="207"/>
      <c r="F26" s="94">
        <v>45.85</v>
      </c>
      <c r="G26" s="94">
        <v>49.24</v>
      </c>
      <c r="H26" s="192">
        <f>+G26-F26</f>
        <v>3.3900000000000006</v>
      </c>
      <c r="I26" s="95">
        <f>+H26*J8</f>
        <v>70.256020408163266</v>
      </c>
      <c r="J26" s="95"/>
      <c r="K26" s="95"/>
      <c r="L26" s="99">
        <f>+I26</f>
        <v>70.256020408163266</v>
      </c>
    </row>
    <row r="27" spans="3:15" ht="15.6" thickTop="1" thickBot="1" x14ac:dyDescent="0.35">
      <c r="C27" s="93" t="s">
        <v>149</v>
      </c>
      <c r="D27" s="206" t="s">
        <v>210</v>
      </c>
      <c r="E27" s="207"/>
      <c r="F27" s="94">
        <v>248.66</v>
      </c>
      <c r="G27" s="94">
        <v>253.12</v>
      </c>
      <c r="H27" s="192">
        <f>+G27-F27</f>
        <v>4.460000000000008</v>
      </c>
      <c r="I27" s="95">
        <f>+H27*J8</f>
        <v>92.43122448979608</v>
      </c>
      <c r="J27" s="95"/>
      <c r="K27" s="95"/>
      <c r="L27" s="99">
        <f>+I27</f>
        <v>92.43122448979608</v>
      </c>
    </row>
    <row r="28" spans="3:15" ht="15.6" thickTop="1" thickBot="1" x14ac:dyDescent="0.35">
      <c r="C28" s="93" t="s">
        <v>16</v>
      </c>
      <c r="D28" s="206" t="s">
        <v>210</v>
      </c>
      <c r="E28" s="207"/>
      <c r="F28" s="96">
        <v>70.569999999999993</v>
      </c>
      <c r="G28" s="96">
        <v>70.569999999999993</v>
      </c>
      <c r="H28" s="191">
        <f>+G28-F28</f>
        <v>0</v>
      </c>
      <c r="I28" s="95">
        <f>+H28*J8</f>
        <v>0</v>
      </c>
      <c r="J28" s="96"/>
      <c r="K28" s="96"/>
      <c r="L28" s="99">
        <v>0</v>
      </c>
    </row>
    <row r="29" spans="3:15" ht="15.6" thickTop="1" thickBot="1" x14ac:dyDescent="0.35">
      <c r="C29" s="67" t="s">
        <v>90</v>
      </c>
      <c r="D29" s="230" t="s">
        <v>211</v>
      </c>
      <c r="E29" s="231"/>
      <c r="F29" s="227">
        <v>338.16</v>
      </c>
      <c r="G29" s="227">
        <v>340.04</v>
      </c>
      <c r="H29" s="220">
        <v>2.7299999999999969</v>
      </c>
      <c r="I29" s="223">
        <f>+H29*J8</f>
        <v>56.577857142857077</v>
      </c>
      <c r="J29" s="223"/>
      <c r="K29" s="223"/>
      <c r="L29" s="99">
        <v>15</v>
      </c>
    </row>
    <row r="30" spans="3:15" ht="15.6" thickTop="1" thickBot="1" x14ac:dyDescent="0.35">
      <c r="C30" s="67" t="s">
        <v>14</v>
      </c>
      <c r="D30" s="232"/>
      <c r="E30" s="233"/>
      <c r="F30" s="228"/>
      <c r="G30" s="228"/>
      <c r="H30" s="221"/>
      <c r="I30" s="224"/>
      <c r="J30" s="224"/>
      <c r="K30" s="224"/>
      <c r="L30" s="99">
        <v>15</v>
      </c>
    </row>
    <row r="31" spans="3:15" ht="15.6" thickTop="1" thickBot="1" x14ac:dyDescent="0.35">
      <c r="C31" s="67" t="s">
        <v>148</v>
      </c>
      <c r="D31" s="232"/>
      <c r="E31" s="233"/>
      <c r="F31" s="228"/>
      <c r="G31" s="228"/>
      <c r="H31" s="221"/>
      <c r="I31" s="224"/>
      <c r="J31" s="224"/>
      <c r="K31" s="224"/>
      <c r="L31" s="99">
        <v>15</v>
      </c>
    </row>
    <row r="32" spans="3:15" ht="15.6" thickTop="1" thickBot="1" x14ac:dyDescent="0.35">
      <c r="C32" s="67" t="s">
        <v>15</v>
      </c>
      <c r="D32" s="232"/>
      <c r="E32" s="233"/>
      <c r="F32" s="228"/>
      <c r="G32" s="228"/>
      <c r="H32" s="221"/>
      <c r="I32" s="224"/>
      <c r="J32" s="224"/>
      <c r="K32" s="224"/>
      <c r="L32" s="99">
        <v>15</v>
      </c>
    </row>
    <row r="33" spans="3:12" ht="15.6" thickTop="1" thickBot="1" x14ac:dyDescent="0.35">
      <c r="C33" s="67" t="s">
        <v>17</v>
      </c>
      <c r="D33" s="234"/>
      <c r="E33" s="235"/>
      <c r="F33" s="229"/>
      <c r="G33" s="229"/>
      <c r="H33" s="222"/>
      <c r="I33" s="224"/>
      <c r="J33" s="224"/>
      <c r="K33" s="224"/>
      <c r="L33" s="99">
        <v>15</v>
      </c>
    </row>
    <row r="34" spans="3:12" ht="15.6" thickTop="1" thickBot="1" x14ac:dyDescent="0.35">
      <c r="C34" s="66" t="s">
        <v>92</v>
      </c>
      <c r="D34" s="6"/>
      <c r="E34" s="6"/>
      <c r="F34" s="6">
        <v>197.54</v>
      </c>
      <c r="G34" s="6">
        <v>199.92</v>
      </c>
      <c r="H34" s="5">
        <f>+G34-F34</f>
        <v>2.3799999999999955</v>
      </c>
      <c r="I34" s="5"/>
      <c r="J34" s="5"/>
      <c r="K34" s="5"/>
      <c r="L34" s="99">
        <f>+H34*J$8</f>
        <v>49.324285714285615</v>
      </c>
    </row>
    <row r="35" spans="3:12" ht="15.6" thickTop="1" thickBot="1" x14ac:dyDescent="0.35">
      <c r="C35" s="66" t="s">
        <v>93</v>
      </c>
      <c r="D35" s="6"/>
      <c r="E35" s="6"/>
      <c r="F35" s="6">
        <v>61.7</v>
      </c>
      <c r="G35" s="6">
        <v>62.6</v>
      </c>
      <c r="H35" s="5">
        <f t="shared" ref="H35:H98" si="0">+G35-F35</f>
        <v>0.89999999999999858</v>
      </c>
      <c r="I35" s="5"/>
      <c r="J35" s="5"/>
      <c r="K35" s="5"/>
      <c r="L35" s="99">
        <f t="shared" ref="L35:L84" si="1">+H35*J$8</f>
        <v>18.652040816326501</v>
      </c>
    </row>
    <row r="36" spans="3:12" ht="15.6" thickTop="1" thickBot="1" x14ac:dyDescent="0.35">
      <c r="C36" s="66" t="s">
        <v>94</v>
      </c>
      <c r="D36" s="32"/>
      <c r="E36" s="5"/>
      <c r="F36" s="32">
        <v>62.51</v>
      </c>
      <c r="G36" s="32">
        <v>63.25</v>
      </c>
      <c r="H36" s="5">
        <f t="shared" si="0"/>
        <v>0.74000000000000199</v>
      </c>
      <c r="I36" s="5"/>
      <c r="J36" s="5"/>
      <c r="K36" s="5"/>
      <c r="L36" s="99">
        <f t="shared" si="1"/>
        <v>15.336122448979632</v>
      </c>
    </row>
    <row r="37" spans="3:12" ht="15.6" thickTop="1" thickBot="1" x14ac:dyDescent="0.35">
      <c r="C37" s="66" t="s">
        <v>95</v>
      </c>
      <c r="D37" s="32"/>
      <c r="E37" s="6"/>
      <c r="F37" s="32">
        <v>59.55</v>
      </c>
      <c r="G37" s="32">
        <v>59.93</v>
      </c>
      <c r="H37" s="5">
        <f t="shared" si="0"/>
        <v>0.38000000000000256</v>
      </c>
      <c r="I37" s="5"/>
      <c r="J37" s="5"/>
      <c r="K37" s="5"/>
      <c r="L37" s="99">
        <f t="shared" si="1"/>
        <v>7.8753061224490324</v>
      </c>
    </row>
    <row r="38" spans="3:12" ht="15.6" thickTop="1" thickBot="1" x14ac:dyDescent="0.35">
      <c r="C38" s="66" t="s">
        <v>96</v>
      </c>
      <c r="D38" s="32"/>
      <c r="E38" s="6"/>
      <c r="F38" s="32">
        <v>20.69</v>
      </c>
      <c r="G38" s="32">
        <v>20.73</v>
      </c>
      <c r="H38" s="5">
        <f t="shared" si="0"/>
        <v>3.9999999999999147E-2</v>
      </c>
      <c r="I38" s="5"/>
      <c r="J38" s="5"/>
      <c r="K38" s="5"/>
      <c r="L38" s="99">
        <f t="shared" si="1"/>
        <v>0.82897959183671699</v>
      </c>
    </row>
    <row r="39" spans="3:12" ht="15.6" thickTop="1" thickBot="1" x14ac:dyDescent="0.35">
      <c r="C39" s="66" t="s">
        <v>97</v>
      </c>
      <c r="D39" s="32"/>
      <c r="E39" s="6"/>
      <c r="F39" s="32">
        <v>26.14</v>
      </c>
      <c r="G39" s="32">
        <v>26.19</v>
      </c>
      <c r="H39" s="5">
        <f t="shared" si="0"/>
        <v>5.0000000000000711E-2</v>
      </c>
      <c r="I39" s="5"/>
      <c r="J39" s="5"/>
      <c r="K39" s="5"/>
      <c r="L39" s="99">
        <f t="shared" si="1"/>
        <v>1.036224489795933</v>
      </c>
    </row>
    <row r="40" spans="3:12" ht="15.6" thickTop="1" thickBot="1" x14ac:dyDescent="0.35">
      <c r="C40" s="66" t="s">
        <v>98</v>
      </c>
      <c r="D40" s="32"/>
      <c r="E40" s="6"/>
      <c r="F40" s="32">
        <v>44.36</v>
      </c>
      <c r="G40" s="32">
        <v>44.71</v>
      </c>
      <c r="H40" s="5">
        <f t="shared" si="0"/>
        <v>0.35000000000000142</v>
      </c>
      <c r="I40" s="5"/>
      <c r="J40" s="5"/>
      <c r="K40" s="5"/>
      <c r="L40" s="99">
        <f t="shared" si="1"/>
        <v>7.2535714285714574</v>
      </c>
    </row>
    <row r="41" spans="3:12" ht="15.6" thickTop="1" thickBot="1" x14ac:dyDescent="0.35">
      <c r="C41" s="66" t="s">
        <v>99</v>
      </c>
      <c r="D41" s="32"/>
      <c r="E41" s="6"/>
      <c r="F41" s="32">
        <v>59.27</v>
      </c>
      <c r="G41" s="32">
        <v>59.42</v>
      </c>
      <c r="H41" s="5">
        <f t="shared" si="0"/>
        <v>0.14999999999999858</v>
      </c>
      <c r="I41" s="5"/>
      <c r="J41" s="5"/>
      <c r="K41" s="5"/>
      <c r="L41" s="99">
        <f t="shared" si="1"/>
        <v>3.1086734693877256</v>
      </c>
    </row>
    <row r="42" spans="3:12" ht="15.6" thickTop="1" thickBot="1" x14ac:dyDescent="0.35">
      <c r="C42" s="66" t="s">
        <v>100</v>
      </c>
      <c r="D42" s="32"/>
      <c r="E42" s="6"/>
      <c r="F42" s="32">
        <v>16.64</v>
      </c>
      <c r="G42" s="32">
        <v>16.64</v>
      </c>
      <c r="H42" s="5">
        <f t="shared" si="0"/>
        <v>0</v>
      </c>
      <c r="I42" s="5"/>
      <c r="J42" s="5"/>
      <c r="K42" s="5"/>
      <c r="L42" s="99">
        <f t="shared" si="1"/>
        <v>0</v>
      </c>
    </row>
    <row r="43" spans="3:12" ht="15.6" thickTop="1" thickBot="1" x14ac:dyDescent="0.35">
      <c r="C43" s="66" t="s">
        <v>101</v>
      </c>
      <c r="D43" s="32"/>
      <c r="E43" s="6"/>
      <c r="F43" s="32">
        <v>33.83</v>
      </c>
      <c r="G43" s="32">
        <v>34.64</v>
      </c>
      <c r="H43" s="5">
        <f t="shared" si="0"/>
        <v>0.81000000000000227</v>
      </c>
      <c r="I43" s="5"/>
      <c r="J43" s="5"/>
      <c r="K43" s="5"/>
      <c r="L43" s="99">
        <f t="shared" si="1"/>
        <v>16.786836734693924</v>
      </c>
    </row>
    <row r="44" spans="3:12" ht="15.6" thickTop="1" thickBot="1" x14ac:dyDescent="0.35">
      <c r="C44" s="66" t="s">
        <v>102</v>
      </c>
      <c r="D44" s="32"/>
      <c r="E44" s="6"/>
      <c r="F44" s="32">
        <v>7.94</v>
      </c>
      <c r="G44" s="32">
        <v>8.07</v>
      </c>
      <c r="H44" s="5">
        <f t="shared" si="0"/>
        <v>0.12999999999999989</v>
      </c>
      <c r="I44" s="5"/>
      <c r="J44" s="5"/>
      <c r="K44" s="5"/>
      <c r="L44" s="99">
        <f t="shared" si="1"/>
        <v>2.6941836734693854</v>
      </c>
    </row>
    <row r="45" spans="3:12" ht="15.6" thickTop="1" thickBot="1" x14ac:dyDescent="0.35">
      <c r="C45" s="66" t="s">
        <v>103</v>
      </c>
      <c r="D45" s="32"/>
      <c r="E45" s="6"/>
      <c r="F45" s="32">
        <v>41.08</v>
      </c>
      <c r="G45" s="32">
        <v>41.35</v>
      </c>
      <c r="H45" s="5">
        <f t="shared" si="0"/>
        <v>0.27000000000000313</v>
      </c>
      <c r="I45" s="5"/>
      <c r="J45" s="5"/>
      <c r="K45" s="5"/>
      <c r="L45" s="99">
        <f t="shared" si="1"/>
        <v>5.5956122448980237</v>
      </c>
    </row>
    <row r="46" spans="3:12" ht="15.6" thickTop="1" thickBot="1" x14ac:dyDescent="0.35">
      <c r="C46" s="66" t="s">
        <v>104</v>
      </c>
      <c r="D46" s="32"/>
      <c r="E46" s="10"/>
      <c r="F46" s="32">
        <v>61.77</v>
      </c>
      <c r="G46" s="32">
        <v>61.79</v>
      </c>
      <c r="H46" s="5">
        <f t="shared" si="0"/>
        <v>1.9999999999996021E-2</v>
      </c>
      <c r="I46" s="5"/>
      <c r="J46" s="5"/>
      <c r="K46" s="5"/>
      <c r="L46" s="99">
        <f t="shared" si="1"/>
        <v>0.41448979591828483</v>
      </c>
    </row>
    <row r="47" spans="3:12" ht="15.6" thickTop="1" thickBot="1" x14ac:dyDescent="0.35">
      <c r="C47" s="66" t="s">
        <v>105</v>
      </c>
      <c r="D47" s="32"/>
      <c r="E47" s="10"/>
      <c r="F47" s="32">
        <v>239.91</v>
      </c>
      <c r="G47" s="32">
        <v>241.73</v>
      </c>
      <c r="H47" s="5">
        <f t="shared" si="0"/>
        <v>1.8199999999999932</v>
      </c>
      <c r="I47" s="5"/>
      <c r="J47" s="5"/>
      <c r="K47" s="5"/>
      <c r="L47" s="99">
        <f t="shared" si="1"/>
        <v>37.718571428571288</v>
      </c>
    </row>
    <row r="48" spans="3:12" ht="15.6" thickTop="1" thickBot="1" x14ac:dyDescent="0.35">
      <c r="C48" s="66" t="s">
        <v>106</v>
      </c>
      <c r="D48" s="32"/>
      <c r="E48" s="10"/>
      <c r="F48" s="32">
        <v>110.37</v>
      </c>
      <c r="G48" s="32">
        <v>110.7</v>
      </c>
      <c r="H48" s="5">
        <f t="shared" si="0"/>
        <v>0.32999999999999829</v>
      </c>
      <c r="I48" s="5"/>
      <c r="J48" s="5"/>
      <c r="K48" s="5"/>
      <c r="L48" s="99">
        <f t="shared" si="1"/>
        <v>6.8390816326530253</v>
      </c>
    </row>
    <row r="49" spans="3:14" ht="15.6" thickTop="1" thickBot="1" x14ac:dyDescent="0.35">
      <c r="C49" s="66" t="s">
        <v>18</v>
      </c>
      <c r="D49" s="32"/>
      <c r="E49" s="10"/>
      <c r="F49" s="32">
        <v>4.2300000000000004</v>
      </c>
      <c r="G49" s="32">
        <v>4.26</v>
      </c>
      <c r="H49" s="5">
        <f t="shared" si="0"/>
        <v>2.9999999999999361E-2</v>
      </c>
      <c r="I49" s="5"/>
      <c r="J49" s="5"/>
      <c r="K49" s="5"/>
      <c r="L49" s="99">
        <f t="shared" si="1"/>
        <v>0.62173469387753777</v>
      </c>
    </row>
    <row r="50" spans="3:14" ht="15.6" thickTop="1" thickBot="1" x14ac:dyDescent="0.35">
      <c r="C50" s="66" t="s">
        <v>19</v>
      </c>
      <c r="D50" s="32"/>
      <c r="E50" s="10"/>
      <c r="F50" s="32">
        <v>118.83</v>
      </c>
      <c r="G50" s="32">
        <v>120.47</v>
      </c>
      <c r="H50" s="5">
        <f t="shared" si="0"/>
        <v>1.6400000000000006</v>
      </c>
      <c r="I50" s="5"/>
      <c r="J50" s="5"/>
      <c r="K50" s="5"/>
      <c r="L50" s="99">
        <f t="shared" si="1"/>
        <v>33.988163265306135</v>
      </c>
    </row>
    <row r="51" spans="3:14" ht="15.6" thickTop="1" thickBot="1" x14ac:dyDescent="0.35">
      <c r="C51" s="66" t="s">
        <v>107</v>
      </c>
      <c r="D51" s="32"/>
      <c r="E51" s="10"/>
      <c r="F51" s="32">
        <v>158.03</v>
      </c>
      <c r="G51" s="32">
        <v>159.51</v>
      </c>
      <c r="H51" s="5">
        <f t="shared" si="0"/>
        <v>1.4799999999999898</v>
      </c>
      <c r="I51" s="5"/>
      <c r="J51" s="5"/>
      <c r="K51" s="5"/>
      <c r="L51" s="99">
        <f t="shared" si="1"/>
        <v>30.672244897958969</v>
      </c>
    </row>
    <row r="52" spans="3:14" ht="15.6" thickTop="1" thickBot="1" x14ac:dyDescent="0.35">
      <c r="C52" s="66" t="s">
        <v>108</v>
      </c>
      <c r="D52" s="32"/>
      <c r="E52" s="10"/>
      <c r="F52" s="32">
        <v>34.54</v>
      </c>
      <c r="G52" s="32">
        <v>34.94</v>
      </c>
      <c r="H52" s="5">
        <f t="shared" si="0"/>
        <v>0.39999999999999858</v>
      </c>
      <c r="I52" s="5"/>
      <c r="J52" s="5"/>
      <c r="K52" s="5"/>
      <c r="L52" s="99">
        <f t="shared" si="1"/>
        <v>8.2897959183673162</v>
      </c>
    </row>
    <row r="53" spans="3:14" ht="15.6" thickTop="1" thickBot="1" x14ac:dyDescent="0.35">
      <c r="C53" s="66" t="s">
        <v>20</v>
      </c>
      <c r="D53" s="32"/>
      <c r="E53" s="10"/>
      <c r="F53" s="32">
        <v>100.97</v>
      </c>
      <c r="G53" s="32">
        <v>101.72</v>
      </c>
      <c r="H53" s="5">
        <f t="shared" si="0"/>
        <v>0.75</v>
      </c>
      <c r="I53" s="5"/>
      <c r="J53" s="5"/>
      <c r="K53" s="5"/>
      <c r="L53" s="99">
        <f t="shared" si="1"/>
        <v>15.543367346938775</v>
      </c>
    </row>
    <row r="54" spans="3:14" ht="15.6" thickTop="1" thickBot="1" x14ac:dyDescent="0.35">
      <c r="C54" s="66" t="s">
        <v>21</v>
      </c>
      <c r="D54" s="32"/>
      <c r="E54" s="10"/>
      <c r="F54" s="32">
        <v>28.12</v>
      </c>
      <c r="G54" s="32">
        <v>28.49</v>
      </c>
      <c r="H54" s="5">
        <f t="shared" si="0"/>
        <v>0.36999999999999744</v>
      </c>
      <c r="I54" s="5"/>
      <c r="J54" s="5"/>
      <c r="K54" s="5"/>
      <c r="L54" s="99">
        <f t="shared" si="1"/>
        <v>7.6680612244897421</v>
      </c>
    </row>
    <row r="55" spans="3:14" ht="15.6" thickTop="1" thickBot="1" x14ac:dyDescent="0.35">
      <c r="C55" s="66" t="s">
        <v>22</v>
      </c>
      <c r="D55" s="32"/>
      <c r="E55" s="10"/>
      <c r="F55" s="32">
        <v>138.16999999999999</v>
      </c>
      <c r="G55" s="32">
        <v>139.25</v>
      </c>
      <c r="H55" s="5">
        <f t="shared" si="0"/>
        <v>1.0800000000000125</v>
      </c>
      <c r="I55" s="5"/>
      <c r="J55" s="5"/>
      <c r="K55" s="5"/>
      <c r="L55" s="99">
        <f t="shared" si="1"/>
        <v>22.382448979592095</v>
      </c>
    </row>
    <row r="56" spans="3:14" ht="15.6" thickTop="1" thickBot="1" x14ac:dyDescent="0.35">
      <c r="C56" s="66" t="s">
        <v>23</v>
      </c>
      <c r="D56" s="32"/>
      <c r="E56" s="10"/>
      <c r="F56" s="32">
        <v>44.93</v>
      </c>
      <c r="G56" s="32">
        <v>46.84</v>
      </c>
      <c r="H56" s="5">
        <f t="shared" si="0"/>
        <v>1.9100000000000037</v>
      </c>
      <c r="I56" s="5"/>
      <c r="J56" s="5"/>
      <c r="K56" s="5"/>
      <c r="L56" s="99">
        <f t="shared" si="1"/>
        <v>39.583775510204156</v>
      </c>
    </row>
    <row r="57" spans="3:14" ht="15.6" thickTop="1" thickBot="1" x14ac:dyDescent="0.35">
      <c r="C57" s="66" t="s">
        <v>24</v>
      </c>
      <c r="D57" s="32"/>
      <c r="E57" s="10"/>
      <c r="F57" s="32">
        <v>36.85</v>
      </c>
      <c r="G57" s="32">
        <v>36.89</v>
      </c>
      <c r="H57" s="5">
        <f t="shared" si="0"/>
        <v>3.9999999999999147E-2</v>
      </c>
      <c r="I57" s="5"/>
      <c r="J57" s="5"/>
      <c r="K57" s="5"/>
      <c r="L57" s="99">
        <f t="shared" si="1"/>
        <v>0.82897959183671699</v>
      </c>
    </row>
    <row r="58" spans="3:14" ht="15.6" thickTop="1" thickBot="1" x14ac:dyDescent="0.35">
      <c r="C58" s="66" t="s">
        <v>25</v>
      </c>
      <c r="D58" s="32"/>
      <c r="E58" s="10"/>
      <c r="F58" s="32">
        <v>34.93</v>
      </c>
      <c r="G58" s="32">
        <v>35.08</v>
      </c>
      <c r="H58" s="5">
        <f t="shared" si="0"/>
        <v>0.14999999999999858</v>
      </c>
      <c r="I58" s="5"/>
      <c r="J58" s="5"/>
      <c r="K58" s="5"/>
      <c r="L58" s="99">
        <f t="shared" si="1"/>
        <v>3.1086734693877256</v>
      </c>
    </row>
    <row r="59" spans="3:14" ht="15.6" thickTop="1" thickBot="1" x14ac:dyDescent="0.35">
      <c r="C59" s="66" t="s">
        <v>26</v>
      </c>
      <c r="D59" s="32"/>
      <c r="E59" s="10"/>
      <c r="F59" s="32">
        <v>70.02</v>
      </c>
      <c r="G59" s="32">
        <v>71.040000000000006</v>
      </c>
      <c r="H59" s="5">
        <f t="shared" si="0"/>
        <v>1.0200000000000102</v>
      </c>
      <c r="I59" s="5"/>
      <c r="J59" s="5"/>
      <c r="K59" s="5"/>
      <c r="L59" s="99">
        <f t="shared" si="1"/>
        <v>21.138979591836947</v>
      </c>
    </row>
    <row r="60" spans="3:14" ht="15.6" thickTop="1" thickBot="1" x14ac:dyDescent="0.35">
      <c r="C60" s="66" t="s">
        <v>27</v>
      </c>
      <c r="D60" s="32"/>
      <c r="E60" s="10"/>
      <c r="F60" s="32">
        <v>89.21</v>
      </c>
      <c r="G60" s="32">
        <v>91.7</v>
      </c>
      <c r="H60" s="5">
        <f t="shared" si="0"/>
        <v>2.4900000000000091</v>
      </c>
      <c r="I60" s="5"/>
      <c r="J60" s="5"/>
      <c r="K60" s="5"/>
      <c r="L60" s="99">
        <f t="shared" si="1"/>
        <v>51.603979591836918</v>
      </c>
      <c r="N60" s="56">
        <f>SUM(L16:L84)</f>
        <v>1032.068061224491</v>
      </c>
    </row>
    <row r="61" spans="3:14" ht="15.6" thickTop="1" thickBot="1" x14ac:dyDescent="0.35">
      <c r="C61" s="66" t="s">
        <v>109</v>
      </c>
      <c r="D61" s="32"/>
      <c r="E61" s="10"/>
      <c r="F61" s="32">
        <v>2.21</v>
      </c>
      <c r="G61" s="32">
        <v>2.21</v>
      </c>
      <c r="H61" s="5">
        <f t="shared" si="0"/>
        <v>0</v>
      </c>
      <c r="I61" s="5"/>
      <c r="J61" s="5"/>
      <c r="K61" s="5"/>
      <c r="L61" s="99">
        <f t="shared" si="1"/>
        <v>0</v>
      </c>
    </row>
    <row r="62" spans="3:14" ht="15.6" thickTop="1" thickBot="1" x14ac:dyDescent="0.35">
      <c r="C62" s="66" t="s">
        <v>28</v>
      </c>
      <c r="D62" s="32"/>
      <c r="E62" s="10"/>
      <c r="F62" s="32">
        <v>18.55</v>
      </c>
      <c r="G62" s="32">
        <v>18.7</v>
      </c>
      <c r="H62" s="5">
        <f t="shared" si="0"/>
        <v>0.14999999999999858</v>
      </c>
      <c r="I62" s="5"/>
      <c r="J62" s="5"/>
      <c r="K62" s="5"/>
      <c r="L62" s="99">
        <f t="shared" si="1"/>
        <v>3.1086734693877256</v>
      </c>
    </row>
    <row r="63" spans="3:14" ht="15.6" thickTop="1" thickBot="1" x14ac:dyDescent="0.35">
      <c r="C63" s="66" t="s">
        <v>29</v>
      </c>
      <c r="D63" s="32"/>
      <c r="E63" s="10"/>
      <c r="F63" s="32">
        <v>61.73</v>
      </c>
      <c r="G63" s="32">
        <v>62.07</v>
      </c>
      <c r="H63" s="5">
        <f t="shared" si="0"/>
        <v>0.34000000000000341</v>
      </c>
      <c r="I63" s="5"/>
      <c r="J63" s="5"/>
      <c r="K63" s="5"/>
      <c r="L63" s="99">
        <f t="shared" si="1"/>
        <v>7.0463265306123155</v>
      </c>
    </row>
    <row r="64" spans="3:14" ht="15.6" thickTop="1" thickBot="1" x14ac:dyDescent="0.35">
      <c r="C64" s="66" t="s">
        <v>30</v>
      </c>
      <c r="D64" s="32"/>
      <c r="E64" s="10"/>
      <c r="F64" s="32">
        <v>7.86</v>
      </c>
      <c r="G64" s="32">
        <v>8.44</v>
      </c>
      <c r="H64" s="5">
        <f t="shared" si="0"/>
        <v>0.57999999999999918</v>
      </c>
      <c r="I64" s="5"/>
      <c r="J64" s="5"/>
      <c r="K64" s="5"/>
      <c r="L64" s="99">
        <f t="shared" si="1"/>
        <v>12.020204081632635</v>
      </c>
    </row>
    <row r="65" spans="3:12" ht="15.6" thickTop="1" thickBot="1" x14ac:dyDescent="0.35">
      <c r="C65" s="66" t="s">
        <v>31</v>
      </c>
      <c r="D65" s="32"/>
      <c r="E65" s="10"/>
      <c r="F65" s="32">
        <v>100.16</v>
      </c>
      <c r="G65" s="32">
        <v>101</v>
      </c>
      <c r="H65" s="5">
        <f t="shared" si="0"/>
        <v>0.84000000000000341</v>
      </c>
      <c r="I65" s="5"/>
      <c r="J65" s="5"/>
      <c r="K65" s="5"/>
      <c r="L65" s="99">
        <f t="shared" si="1"/>
        <v>17.408571428571499</v>
      </c>
    </row>
    <row r="66" spans="3:12" ht="15.6" thickTop="1" thickBot="1" x14ac:dyDescent="0.35">
      <c r="C66" s="66" t="s">
        <v>32</v>
      </c>
      <c r="D66" s="32"/>
      <c r="E66" s="10"/>
      <c r="F66" s="32">
        <v>67.03</v>
      </c>
      <c r="G66" s="32">
        <v>67.39</v>
      </c>
      <c r="H66" s="5">
        <f t="shared" si="0"/>
        <v>0.35999999999999943</v>
      </c>
      <c r="I66" s="5"/>
      <c r="J66" s="5"/>
      <c r="K66" s="5"/>
      <c r="L66" s="99">
        <f t="shared" si="1"/>
        <v>7.4608163265306002</v>
      </c>
    </row>
    <row r="67" spans="3:12" ht="15.6" thickTop="1" thickBot="1" x14ac:dyDescent="0.35">
      <c r="C67" s="66" t="s">
        <v>33</v>
      </c>
      <c r="D67" s="32"/>
      <c r="E67" s="10"/>
      <c r="F67" s="32">
        <v>44.34</v>
      </c>
      <c r="G67" s="32">
        <v>46.71</v>
      </c>
      <c r="H67" s="5">
        <f t="shared" si="0"/>
        <v>2.3699999999999974</v>
      </c>
      <c r="I67" s="5"/>
      <c r="J67" s="5"/>
      <c r="K67" s="5"/>
      <c r="L67" s="99">
        <f t="shared" si="1"/>
        <v>49.117040816326472</v>
      </c>
    </row>
    <row r="68" spans="3:12" ht="15.6" thickTop="1" thickBot="1" x14ac:dyDescent="0.35">
      <c r="C68" s="66" t="s">
        <v>34</v>
      </c>
      <c r="D68" s="32"/>
      <c r="E68" s="10"/>
      <c r="F68" s="32">
        <v>47.67</v>
      </c>
      <c r="G68" s="32">
        <v>47.74</v>
      </c>
      <c r="H68" s="5">
        <f t="shared" si="0"/>
        <v>7.0000000000000284E-2</v>
      </c>
      <c r="I68" s="5"/>
      <c r="J68" s="5"/>
      <c r="K68" s="5"/>
      <c r="L68" s="99">
        <f t="shared" si="1"/>
        <v>1.4507142857142916</v>
      </c>
    </row>
    <row r="69" spans="3:12" ht="15.6" thickTop="1" thickBot="1" x14ac:dyDescent="0.35">
      <c r="C69" s="66" t="s">
        <v>110</v>
      </c>
      <c r="D69" s="32"/>
      <c r="E69" s="10"/>
      <c r="F69" s="32">
        <v>24.8</v>
      </c>
      <c r="G69" s="32">
        <v>25.67</v>
      </c>
      <c r="H69" s="5">
        <f t="shared" si="0"/>
        <v>0.87000000000000099</v>
      </c>
      <c r="I69" s="5"/>
      <c r="J69" s="5"/>
      <c r="K69" s="5"/>
      <c r="L69" s="99">
        <f t="shared" si="1"/>
        <v>18.030306122448998</v>
      </c>
    </row>
    <row r="70" spans="3:12" ht="15.6" thickTop="1" thickBot="1" x14ac:dyDescent="0.35">
      <c r="C70" s="66" t="s">
        <v>35</v>
      </c>
      <c r="D70" s="32"/>
      <c r="E70" s="10"/>
      <c r="F70" s="32">
        <v>94.71</v>
      </c>
      <c r="G70" s="32">
        <v>95.54</v>
      </c>
      <c r="H70" s="5">
        <f t="shared" si="0"/>
        <v>0.83000000000001251</v>
      </c>
      <c r="I70" s="5"/>
      <c r="J70" s="5"/>
      <c r="K70" s="5"/>
      <c r="L70" s="99">
        <f t="shared" si="1"/>
        <v>17.201326530612501</v>
      </c>
    </row>
    <row r="71" spans="3:12" ht="15.6" thickTop="1" thickBot="1" x14ac:dyDescent="0.35">
      <c r="C71" s="66" t="s">
        <v>111</v>
      </c>
      <c r="D71" s="32"/>
      <c r="E71" s="10"/>
      <c r="F71" s="32">
        <v>6.85</v>
      </c>
      <c r="G71" s="32">
        <v>6.9</v>
      </c>
      <c r="H71" s="5">
        <f t="shared" si="0"/>
        <v>5.0000000000000711E-2</v>
      </c>
      <c r="I71" s="5"/>
      <c r="J71" s="5"/>
      <c r="K71" s="5"/>
      <c r="L71" s="99">
        <f t="shared" si="1"/>
        <v>1.036224489795933</v>
      </c>
    </row>
    <row r="72" spans="3:12" ht="15.6" thickTop="1" thickBot="1" x14ac:dyDescent="0.35">
      <c r="C72" s="66" t="s">
        <v>36</v>
      </c>
      <c r="D72" s="32"/>
      <c r="E72" s="10"/>
      <c r="F72" s="32">
        <v>106.62</v>
      </c>
      <c r="G72" s="32">
        <v>106.62</v>
      </c>
      <c r="H72" s="5">
        <f t="shared" si="0"/>
        <v>0</v>
      </c>
      <c r="I72" s="5"/>
      <c r="J72" s="5"/>
      <c r="K72" s="5"/>
      <c r="L72" s="99">
        <f t="shared" si="1"/>
        <v>0</v>
      </c>
    </row>
    <row r="73" spans="3:12" ht="15.6" thickTop="1" thickBot="1" x14ac:dyDescent="0.35">
      <c r="C73" s="66" t="s">
        <v>37</v>
      </c>
      <c r="D73" s="32"/>
      <c r="E73" s="10"/>
      <c r="F73" s="32">
        <v>43.1</v>
      </c>
      <c r="G73" s="32">
        <v>43.69</v>
      </c>
      <c r="H73" s="5">
        <f t="shared" si="0"/>
        <v>0.58999999999999631</v>
      </c>
      <c r="I73" s="5"/>
      <c r="J73" s="5"/>
      <c r="K73" s="5"/>
      <c r="L73" s="99">
        <f t="shared" si="1"/>
        <v>12.22744897959176</v>
      </c>
    </row>
    <row r="74" spans="3:12" ht="15.6" thickTop="1" thickBot="1" x14ac:dyDescent="0.35">
      <c r="C74" s="66" t="s">
        <v>38</v>
      </c>
      <c r="D74" s="32"/>
      <c r="E74" s="10"/>
      <c r="F74" s="32">
        <v>12.78</v>
      </c>
      <c r="G74" s="32">
        <v>14.59</v>
      </c>
      <c r="H74" s="5">
        <f t="shared" si="0"/>
        <v>1.8100000000000005</v>
      </c>
      <c r="I74" s="5"/>
      <c r="J74" s="5"/>
      <c r="K74" s="5"/>
      <c r="L74" s="99">
        <f t="shared" si="1"/>
        <v>37.511326530612251</v>
      </c>
    </row>
    <row r="75" spans="3:12" ht="15.6" thickTop="1" thickBot="1" x14ac:dyDescent="0.35">
      <c r="C75" s="66" t="s">
        <v>39</v>
      </c>
      <c r="D75" s="32"/>
      <c r="E75" s="10"/>
      <c r="F75" s="32">
        <v>4.51</v>
      </c>
      <c r="G75" s="32">
        <v>5.0999999999999996</v>
      </c>
      <c r="H75" s="5">
        <f t="shared" si="0"/>
        <v>0.58999999999999986</v>
      </c>
      <c r="I75" s="5"/>
      <c r="J75" s="5"/>
      <c r="K75" s="5"/>
      <c r="L75" s="99">
        <f t="shared" si="1"/>
        <v>12.227448979591832</v>
      </c>
    </row>
    <row r="76" spans="3:12" ht="15.6" thickTop="1" thickBot="1" x14ac:dyDescent="0.35">
      <c r="C76" s="66" t="s">
        <v>40</v>
      </c>
      <c r="D76" s="32"/>
      <c r="E76" s="10"/>
      <c r="F76" s="32">
        <v>4.5999999999999996</v>
      </c>
      <c r="G76" s="32">
        <v>4.5999999999999996</v>
      </c>
      <c r="H76" s="5">
        <f t="shared" si="0"/>
        <v>0</v>
      </c>
      <c r="I76" s="5"/>
      <c r="J76" s="5"/>
      <c r="K76" s="5"/>
      <c r="L76" s="99">
        <f t="shared" si="1"/>
        <v>0</v>
      </c>
    </row>
    <row r="77" spans="3:12" ht="15.6" thickTop="1" thickBot="1" x14ac:dyDescent="0.35">
      <c r="C77" s="66" t="s">
        <v>112</v>
      </c>
      <c r="D77" s="32"/>
      <c r="E77" s="10"/>
      <c r="F77" s="32">
        <v>11.4</v>
      </c>
      <c r="G77" s="32">
        <v>12.01</v>
      </c>
      <c r="H77" s="5">
        <f t="shared" si="0"/>
        <v>0.60999999999999943</v>
      </c>
      <c r="I77" s="5"/>
      <c r="J77" s="5"/>
      <c r="K77" s="5"/>
      <c r="L77" s="99">
        <f t="shared" si="1"/>
        <v>12.641938775510191</v>
      </c>
    </row>
    <row r="78" spans="3:12" ht="15.6" thickTop="1" thickBot="1" x14ac:dyDescent="0.35">
      <c r="C78" s="66" t="s">
        <v>113</v>
      </c>
      <c r="D78" s="32"/>
      <c r="E78" s="10"/>
      <c r="F78" s="32">
        <v>42.08</v>
      </c>
      <c r="G78" s="32">
        <v>43.31</v>
      </c>
      <c r="H78" s="5">
        <f t="shared" si="0"/>
        <v>1.230000000000004</v>
      </c>
      <c r="I78" s="5"/>
      <c r="J78" s="5"/>
      <c r="K78" s="5"/>
      <c r="L78" s="99">
        <f t="shared" si="1"/>
        <v>25.491122448979674</v>
      </c>
    </row>
    <row r="79" spans="3:12" ht="15.6" thickTop="1" thickBot="1" x14ac:dyDescent="0.35">
      <c r="C79" s="66" t="s">
        <v>114</v>
      </c>
      <c r="D79" s="32"/>
      <c r="E79" s="10"/>
      <c r="F79" s="32">
        <v>11.6</v>
      </c>
      <c r="G79" s="32">
        <v>11.63</v>
      </c>
      <c r="H79" s="5">
        <f t="shared" si="0"/>
        <v>3.0000000000001137E-2</v>
      </c>
      <c r="I79" s="5"/>
      <c r="J79" s="5"/>
      <c r="K79" s="5"/>
      <c r="L79" s="99">
        <f t="shared" si="1"/>
        <v>0.62173469387757452</v>
      </c>
    </row>
    <row r="80" spans="3:12" ht="15.6" thickTop="1" thickBot="1" x14ac:dyDescent="0.35">
      <c r="C80" s="66" t="s">
        <v>115</v>
      </c>
      <c r="D80" s="32"/>
      <c r="E80" s="10"/>
      <c r="F80" s="32">
        <v>3.63</v>
      </c>
      <c r="G80" s="32">
        <v>3.63</v>
      </c>
      <c r="H80" s="5">
        <f t="shared" si="0"/>
        <v>0</v>
      </c>
      <c r="I80" s="5"/>
      <c r="J80" s="5"/>
      <c r="K80" s="5"/>
      <c r="L80" s="99">
        <f t="shared" si="1"/>
        <v>0</v>
      </c>
    </row>
    <row r="81" spans="3:12" ht="15.6" thickTop="1" thickBot="1" x14ac:dyDescent="0.35">
      <c r="C81" s="66" t="s">
        <v>116</v>
      </c>
      <c r="D81" s="32"/>
      <c r="E81" s="10"/>
      <c r="F81" s="32">
        <v>6.09</v>
      </c>
      <c r="G81" s="32">
        <v>6.09</v>
      </c>
      <c r="H81" s="5">
        <f t="shared" si="0"/>
        <v>0</v>
      </c>
      <c r="I81" s="5"/>
      <c r="J81" s="5"/>
      <c r="K81" s="5"/>
      <c r="L81" s="99">
        <f t="shared" si="1"/>
        <v>0</v>
      </c>
    </row>
    <row r="82" spans="3:12" ht="15.6" thickTop="1" thickBot="1" x14ac:dyDescent="0.35">
      <c r="C82" s="66" t="s">
        <v>41</v>
      </c>
      <c r="D82" s="32"/>
      <c r="E82" s="10"/>
      <c r="F82" s="32">
        <v>31.64</v>
      </c>
      <c r="G82" s="32">
        <v>31.97</v>
      </c>
      <c r="H82" s="5">
        <f t="shared" si="0"/>
        <v>0.32999999999999829</v>
      </c>
      <c r="I82" s="5"/>
      <c r="J82" s="5"/>
      <c r="K82" s="5"/>
      <c r="L82" s="99">
        <f t="shared" si="1"/>
        <v>6.8390816326530253</v>
      </c>
    </row>
    <row r="83" spans="3:12" ht="15.6" thickTop="1" thickBot="1" x14ac:dyDescent="0.35">
      <c r="C83" s="66" t="s">
        <v>42</v>
      </c>
      <c r="D83" s="32"/>
      <c r="E83" s="10"/>
      <c r="F83" s="32">
        <v>10.4</v>
      </c>
      <c r="G83" s="32">
        <v>10.41</v>
      </c>
      <c r="H83" s="5">
        <f t="shared" si="0"/>
        <v>9.9999999999997868E-3</v>
      </c>
      <c r="I83" s="5"/>
      <c r="J83" s="5"/>
      <c r="K83" s="5"/>
      <c r="L83" s="99">
        <f t="shared" si="1"/>
        <v>0.20724489795917925</v>
      </c>
    </row>
    <row r="84" spans="3:12" ht="15" thickTop="1" x14ac:dyDescent="0.3">
      <c r="C84" s="66" t="s">
        <v>117</v>
      </c>
      <c r="D84" s="32"/>
      <c r="E84" s="10"/>
      <c r="F84" s="32">
        <v>16.2</v>
      </c>
      <c r="G84" s="32">
        <v>16.37</v>
      </c>
      <c r="H84" s="5">
        <f t="shared" si="0"/>
        <v>0.17000000000000171</v>
      </c>
      <c r="I84" s="5"/>
      <c r="J84" s="5"/>
      <c r="K84" s="5"/>
      <c r="L84" s="99">
        <f t="shared" si="1"/>
        <v>3.5231632653061578</v>
      </c>
    </row>
    <row r="85" spans="3:12" x14ac:dyDescent="0.3">
      <c r="C85" s="68" t="s">
        <v>43</v>
      </c>
      <c r="D85" s="32"/>
      <c r="E85" s="10"/>
      <c r="F85" s="32">
        <v>646.63</v>
      </c>
      <c r="G85" s="32">
        <v>657.3</v>
      </c>
      <c r="H85" s="5">
        <f t="shared" si="0"/>
        <v>10.669999999999959</v>
      </c>
      <c r="I85" s="5"/>
      <c r="J85" s="5"/>
      <c r="K85" s="5"/>
      <c r="L85" s="7">
        <f>+H85*J$11</f>
        <v>49.40564970645773</v>
      </c>
    </row>
    <row r="86" spans="3:12" x14ac:dyDescent="0.3">
      <c r="C86" s="68" t="s">
        <v>44</v>
      </c>
      <c r="D86" s="32"/>
      <c r="E86" s="10"/>
      <c r="F86" s="32">
        <v>566.35</v>
      </c>
      <c r="G86" s="32">
        <v>572.03</v>
      </c>
      <c r="H86" s="5">
        <f t="shared" si="0"/>
        <v>5.67999999999995</v>
      </c>
      <c r="I86" s="33"/>
      <c r="J86" s="5"/>
      <c r="K86" s="5"/>
      <c r="L86" s="7">
        <f t="shared" ref="L86:L149" si="2">+H86*J$11</f>
        <v>26.300289628179804</v>
      </c>
    </row>
    <row r="87" spans="3:12" x14ac:dyDescent="0.3">
      <c r="C87" s="68" t="s">
        <v>118</v>
      </c>
      <c r="D87" s="32"/>
      <c r="E87" s="10"/>
      <c r="F87" s="32">
        <v>831.73</v>
      </c>
      <c r="G87" s="32">
        <v>840.93</v>
      </c>
      <c r="H87" s="5">
        <f t="shared" si="0"/>
        <v>9.1999999999999318</v>
      </c>
      <c r="I87" s="33"/>
      <c r="J87" s="5"/>
      <c r="K87" s="5"/>
      <c r="L87" s="7">
        <f t="shared" si="2"/>
        <v>42.599060665361719</v>
      </c>
    </row>
    <row r="88" spans="3:12" x14ac:dyDescent="0.3">
      <c r="C88" s="68" t="s">
        <v>119</v>
      </c>
      <c r="D88" s="32"/>
      <c r="E88" s="10"/>
      <c r="F88" s="32">
        <v>364.19</v>
      </c>
      <c r="G88" s="32">
        <v>376.03</v>
      </c>
      <c r="H88" s="5">
        <f t="shared" si="0"/>
        <v>11.839999999999975</v>
      </c>
      <c r="I88" s="33"/>
      <c r="J88" s="5"/>
      <c r="K88" s="5"/>
      <c r="L88" s="7">
        <f t="shared" si="2"/>
        <v>54.823138943248409</v>
      </c>
    </row>
    <row r="89" spans="3:12" x14ac:dyDescent="0.3">
      <c r="C89" s="68" t="s">
        <v>45</v>
      </c>
      <c r="D89" s="32"/>
      <c r="E89" s="10"/>
      <c r="F89" s="32">
        <v>391.6</v>
      </c>
      <c r="G89" s="32">
        <v>396.62</v>
      </c>
      <c r="H89" s="5">
        <f t="shared" si="0"/>
        <v>5.0199999999999818</v>
      </c>
      <c r="I89" s="33"/>
      <c r="J89" s="5"/>
      <c r="K89" s="5"/>
      <c r="L89" s="7">
        <f t="shared" si="2"/>
        <v>23.244270058708327</v>
      </c>
    </row>
    <row r="90" spans="3:12" x14ac:dyDescent="0.3">
      <c r="C90" s="68" t="s">
        <v>46</v>
      </c>
      <c r="D90" s="32"/>
      <c r="E90" s="10"/>
      <c r="F90" s="32">
        <v>612.4</v>
      </c>
      <c r="G90" s="32">
        <v>618.17999999999995</v>
      </c>
      <c r="H90" s="5">
        <f t="shared" si="0"/>
        <v>5.7799999999999727</v>
      </c>
      <c r="I90" s="33"/>
      <c r="J90" s="5"/>
      <c r="K90" s="5"/>
      <c r="L90" s="7">
        <f t="shared" si="2"/>
        <v>26.763322896281672</v>
      </c>
    </row>
    <row r="91" spans="3:12" x14ac:dyDescent="0.3">
      <c r="C91" s="68" t="s">
        <v>47</v>
      </c>
      <c r="D91" s="32"/>
      <c r="E91" s="10"/>
      <c r="F91" s="32">
        <v>417.52</v>
      </c>
      <c r="G91" s="32">
        <v>417.77</v>
      </c>
      <c r="H91" s="5">
        <f t="shared" si="0"/>
        <v>0.25</v>
      </c>
      <c r="I91" s="33"/>
      <c r="J91" s="5"/>
      <c r="K91" s="5"/>
      <c r="L91" s="7">
        <f t="shared" si="2"/>
        <v>1.157583170254403</v>
      </c>
    </row>
    <row r="92" spans="3:12" x14ac:dyDescent="0.3">
      <c r="C92" s="68" t="s">
        <v>48</v>
      </c>
      <c r="D92" s="32"/>
      <c r="E92" s="10"/>
      <c r="F92" s="32">
        <v>672.54</v>
      </c>
      <c r="G92" s="32">
        <v>690.41</v>
      </c>
      <c r="H92" s="5">
        <f t="shared" si="0"/>
        <v>17.870000000000005</v>
      </c>
      <c r="I92" s="33"/>
      <c r="J92" s="5"/>
      <c r="K92" s="5"/>
      <c r="L92" s="7">
        <f t="shared" si="2"/>
        <v>82.744045009784756</v>
      </c>
    </row>
    <row r="93" spans="3:12" x14ac:dyDescent="0.3">
      <c r="C93" s="68" t="s">
        <v>49</v>
      </c>
      <c r="D93" s="32"/>
      <c r="E93" s="10"/>
      <c r="F93" s="32">
        <v>855.72</v>
      </c>
      <c r="G93" s="32">
        <v>864</v>
      </c>
      <c r="H93" s="5">
        <f t="shared" si="0"/>
        <v>8.2799999999999727</v>
      </c>
      <c r="I93" s="33"/>
      <c r="J93" s="5"/>
      <c r="K93" s="5"/>
      <c r="L93" s="7">
        <f t="shared" si="2"/>
        <v>38.339154598825701</v>
      </c>
    </row>
    <row r="94" spans="3:12" x14ac:dyDescent="0.3">
      <c r="C94" s="68" t="s">
        <v>50</v>
      </c>
      <c r="D94" s="32"/>
      <c r="E94" s="10"/>
      <c r="F94" s="32">
        <v>1079.71</v>
      </c>
      <c r="G94" s="32">
        <v>1092.49</v>
      </c>
      <c r="H94" s="5">
        <f t="shared" si="0"/>
        <v>12.779999999999973</v>
      </c>
      <c r="I94" s="33"/>
      <c r="J94" s="5"/>
      <c r="K94" s="5"/>
      <c r="L94" s="7">
        <f t="shared" si="2"/>
        <v>59.175651663404956</v>
      </c>
    </row>
    <row r="95" spans="3:12" x14ac:dyDescent="0.3">
      <c r="C95" s="68" t="s">
        <v>51</v>
      </c>
      <c r="D95" s="32"/>
      <c r="E95" s="10"/>
      <c r="F95" s="32">
        <v>446.45</v>
      </c>
      <c r="G95" s="32">
        <v>449.17</v>
      </c>
      <c r="H95" s="5">
        <f t="shared" si="0"/>
        <v>2.7200000000000273</v>
      </c>
      <c r="I95" s="33"/>
      <c r="J95" s="5"/>
      <c r="K95" s="5"/>
      <c r="L95" s="7">
        <f t="shared" si="2"/>
        <v>12.594504892368031</v>
      </c>
    </row>
    <row r="96" spans="3:12" x14ac:dyDescent="0.3">
      <c r="C96" s="68" t="s">
        <v>52</v>
      </c>
      <c r="D96" s="32"/>
      <c r="E96" s="10"/>
      <c r="F96" s="32">
        <v>345.14</v>
      </c>
      <c r="G96" s="32">
        <v>345.14</v>
      </c>
      <c r="H96" s="5">
        <f t="shared" si="0"/>
        <v>0</v>
      </c>
      <c r="I96" s="33"/>
      <c r="J96" s="5"/>
      <c r="K96" s="5"/>
      <c r="L96" s="7">
        <f t="shared" si="2"/>
        <v>0</v>
      </c>
    </row>
    <row r="97" spans="3:12" x14ac:dyDescent="0.3">
      <c r="C97" s="68" t="s">
        <v>120</v>
      </c>
      <c r="D97" s="32"/>
      <c r="E97" s="10"/>
      <c r="F97" s="32">
        <v>1381.34</v>
      </c>
      <c r="G97" s="32">
        <v>1391.04</v>
      </c>
      <c r="H97" s="5">
        <f t="shared" si="0"/>
        <v>9.7000000000000455</v>
      </c>
      <c r="I97" s="33"/>
      <c r="J97" s="5"/>
      <c r="K97" s="5"/>
      <c r="L97" s="7">
        <f t="shared" si="2"/>
        <v>44.914227005871048</v>
      </c>
    </row>
    <row r="98" spans="3:12" x14ac:dyDescent="0.3">
      <c r="C98" s="68" t="s">
        <v>53</v>
      </c>
      <c r="D98" s="32"/>
      <c r="E98" s="10"/>
      <c r="F98" s="32">
        <v>529.5</v>
      </c>
      <c r="G98" s="32">
        <v>538.27</v>
      </c>
      <c r="H98" s="5">
        <f t="shared" si="0"/>
        <v>8.7699999999999818</v>
      </c>
      <c r="I98" s="33"/>
      <c r="J98" s="5"/>
      <c r="K98" s="5"/>
      <c r="L98" s="7">
        <f t="shared" si="2"/>
        <v>40.608017612524378</v>
      </c>
    </row>
    <row r="99" spans="3:12" x14ac:dyDescent="0.3">
      <c r="C99" s="68" t="s">
        <v>121</v>
      </c>
      <c r="D99" s="32"/>
      <c r="E99" s="10"/>
      <c r="F99" s="32">
        <v>326.73</v>
      </c>
      <c r="G99" s="32">
        <v>330.27</v>
      </c>
      <c r="H99" s="5">
        <f t="shared" ref="H99:H154" si="3">+G99-F99</f>
        <v>3.5399999999999636</v>
      </c>
      <c r="I99" s="33"/>
      <c r="J99" s="5"/>
      <c r="K99" s="5"/>
      <c r="L99" s="7">
        <f t="shared" si="2"/>
        <v>16.39137769080218</v>
      </c>
    </row>
    <row r="100" spans="3:12" x14ac:dyDescent="0.3">
      <c r="C100" s="68" t="s">
        <v>54</v>
      </c>
      <c r="D100" s="32"/>
      <c r="E100" s="10"/>
      <c r="F100" s="32">
        <v>355.05</v>
      </c>
      <c r="G100" s="32">
        <v>360.73</v>
      </c>
      <c r="H100" s="5">
        <f t="shared" si="3"/>
        <v>5.6800000000000068</v>
      </c>
      <c r="I100" s="33"/>
      <c r="J100" s="5"/>
      <c r="K100" s="5"/>
      <c r="L100" s="7">
        <f t="shared" si="2"/>
        <v>26.300289628180067</v>
      </c>
    </row>
    <row r="101" spans="3:12" x14ac:dyDescent="0.3">
      <c r="C101" s="68" t="s">
        <v>55</v>
      </c>
      <c r="D101" s="32"/>
      <c r="E101" s="10"/>
      <c r="F101" s="32">
        <v>515.74</v>
      </c>
      <c r="G101" s="32">
        <v>520.98</v>
      </c>
      <c r="H101" s="5">
        <f t="shared" si="3"/>
        <v>5.2400000000000091</v>
      </c>
      <c r="I101" s="33"/>
      <c r="J101" s="5"/>
      <c r="K101" s="5"/>
      <c r="L101" s="7">
        <f t="shared" si="2"/>
        <v>24.262943248532331</v>
      </c>
    </row>
    <row r="102" spans="3:12" x14ac:dyDescent="0.3">
      <c r="C102" s="68" t="s">
        <v>122</v>
      </c>
      <c r="D102" s="32"/>
      <c r="E102" s="10"/>
      <c r="F102" s="32">
        <v>1262.47</v>
      </c>
      <c r="G102" s="32">
        <v>1276.25</v>
      </c>
      <c r="H102" s="5">
        <f t="shared" si="3"/>
        <v>13.779999999999973</v>
      </c>
      <c r="I102" s="33"/>
      <c r="J102" s="5"/>
      <c r="K102" s="5"/>
      <c r="L102" s="7">
        <f t="shared" si="2"/>
        <v>63.805984344422569</v>
      </c>
    </row>
    <row r="103" spans="3:12" x14ac:dyDescent="0.3">
      <c r="C103" s="68" t="s">
        <v>56</v>
      </c>
      <c r="D103" s="32"/>
      <c r="E103" s="10"/>
      <c r="F103" s="32">
        <v>499.19</v>
      </c>
      <c r="G103" s="32">
        <v>504.21</v>
      </c>
      <c r="H103" s="5">
        <f t="shared" si="3"/>
        <v>5.0199999999999818</v>
      </c>
      <c r="I103" s="33"/>
      <c r="J103" s="5"/>
      <c r="K103" s="5"/>
      <c r="L103" s="7">
        <f t="shared" si="2"/>
        <v>23.244270058708327</v>
      </c>
    </row>
    <row r="104" spans="3:12" x14ac:dyDescent="0.3">
      <c r="C104" s="66" t="s">
        <v>57</v>
      </c>
      <c r="D104" s="32"/>
      <c r="E104" s="10"/>
      <c r="F104" s="32">
        <v>679.77</v>
      </c>
      <c r="G104" s="32">
        <v>683.11</v>
      </c>
      <c r="H104" s="5">
        <f t="shared" si="3"/>
        <v>3.3400000000000318</v>
      </c>
      <c r="I104" s="33"/>
      <c r="J104" s="5"/>
      <c r="K104" s="5"/>
      <c r="L104" s="7">
        <f t="shared" si="2"/>
        <v>15.465311154598972</v>
      </c>
    </row>
    <row r="105" spans="3:12" x14ac:dyDescent="0.3">
      <c r="C105" s="66" t="s">
        <v>58</v>
      </c>
      <c r="D105" s="32"/>
      <c r="E105" s="10"/>
      <c r="F105" s="32">
        <v>9.5</v>
      </c>
      <c r="G105" s="32">
        <v>9.5</v>
      </c>
      <c r="H105" s="5">
        <f t="shared" si="3"/>
        <v>0</v>
      </c>
      <c r="I105" s="33"/>
      <c r="J105" s="5"/>
      <c r="K105" s="5"/>
      <c r="L105" s="7">
        <f t="shared" si="2"/>
        <v>0</v>
      </c>
    </row>
    <row r="106" spans="3:12" x14ac:dyDescent="0.3">
      <c r="C106" s="68" t="s">
        <v>59</v>
      </c>
      <c r="D106" s="32"/>
      <c r="E106" s="10"/>
      <c r="F106" s="32">
        <v>1957.11</v>
      </c>
      <c r="G106" s="32">
        <v>1980.71</v>
      </c>
      <c r="H106" s="5">
        <f t="shared" si="3"/>
        <v>23.600000000000136</v>
      </c>
      <c r="I106" s="33"/>
      <c r="J106" s="5"/>
      <c r="K106" s="5"/>
      <c r="L106" s="7">
        <f t="shared" si="2"/>
        <v>109.27585127201628</v>
      </c>
    </row>
    <row r="107" spans="3:12" x14ac:dyDescent="0.3">
      <c r="C107" s="68" t="s">
        <v>60</v>
      </c>
      <c r="D107" s="32"/>
      <c r="E107" s="10"/>
      <c r="F107" s="32">
        <v>418.9</v>
      </c>
      <c r="G107" s="32">
        <v>421.06</v>
      </c>
      <c r="H107" s="5">
        <f t="shared" si="3"/>
        <v>2.160000000000025</v>
      </c>
      <c r="I107" s="33"/>
      <c r="J107" s="5"/>
      <c r="K107" s="5"/>
      <c r="L107" s="7">
        <f t="shared" si="2"/>
        <v>10.001518590998158</v>
      </c>
    </row>
    <row r="108" spans="3:12" x14ac:dyDescent="0.3">
      <c r="C108" s="68" t="s">
        <v>61</v>
      </c>
      <c r="D108" s="32"/>
      <c r="E108" s="10"/>
      <c r="F108" s="32">
        <v>503.24</v>
      </c>
      <c r="G108" s="32">
        <v>510.22</v>
      </c>
      <c r="H108" s="5">
        <f t="shared" si="3"/>
        <v>6.9800000000000182</v>
      </c>
      <c r="I108" s="33"/>
      <c r="J108" s="5"/>
      <c r="K108" s="5"/>
      <c r="L108" s="7">
        <f t="shared" si="2"/>
        <v>32.319722113503019</v>
      </c>
    </row>
    <row r="109" spans="3:12" x14ac:dyDescent="0.3">
      <c r="C109" s="68" t="s">
        <v>62</v>
      </c>
      <c r="D109" s="32"/>
      <c r="E109" s="10"/>
      <c r="F109" s="32">
        <v>1519.39</v>
      </c>
      <c r="G109" s="32">
        <v>1541.42</v>
      </c>
      <c r="H109" s="5">
        <f t="shared" si="3"/>
        <v>22.029999999999973</v>
      </c>
      <c r="I109" s="33"/>
      <c r="J109" s="5"/>
      <c r="K109" s="5"/>
      <c r="L109" s="7">
        <f t="shared" si="2"/>
        <v>102.00622896281787</v>
      </c>
    </row>
    <row r="110" spans="3:12" x14ac:dyDescent="0.3">
      <c r="C110" s="68" t="s">
        <v>63</v>
      </c>
      <c r="D110" s="32"/>
      <c r="E110" s="10"/>
      <c r="F110" s="32">
        <v>654.57000000000005</v>
      </c>
      <c r="G110" s="32">
        <v>661.74</v>
      </c>
      <c r="H110" s="5">
        <f t="shared" si="3"/>
        <v>7.1699999999999591</v>
      </c>
      <c r="I110" s="33"/>
      <c r="J110" s="5"/>
      <c r="K110" s="5"/>
      <c r="L110" s="7">
        <f t="shared" si="2"/>
        <v>33.199485322896088</v>
      </c>
    </row>
    <row r="111" spans="3:12" x14ac:dyDescent="0.3">
      <c r="C111" s="68" t="s">
        <v>123</v>
      </c>
      <c r="D111" s="32"/>
      <c r="E111" s="10"/>
      <c r="F111" s="32">
        <v>619.04</v>
      </c>
      <c r="G111" s="32">
        <v>622.89</v>
      </c>
      <c r="H111" s="5">
        <f t="shared" si="3"/>
        <v>3.8500000000000227</v>
      </c>
      <c r="I111" s="33"/>
      <c r="J111" s="5"/>
      <c r="K111" s="5"/>
      <c r="L111" s="7">
        <f t="shared" si="2"/>
        <v>17.826780821917911</v>
      </c>
    </row>
    <row r="112" spans="3:12" x14ac:dyDescent="0.3">
      <c r="C112" s="68" t="s">
        <v>64</v>
      </c>
      <c r="D112" s="32"/>
      <c r="E112" s="10"/>
      <c r="F112" s="32">
        <v>444.47</v>
      </c>
      <c r="G112" s="32">
        <v>453.37</v>
      </c>
      <c r="H112" s="5">
        <f t="shared" si="3"/>
        <v>8.8999999999999773</v>
      </c>
      <c r="I112" s="33"/>
      <c r="J112" s="5"/>
      <c r="K112" s="5"/>
      <c r="L112" s="7">
        <f t="shared" si="2"/>
        <v>41.209960861056643</v>
      </c>
    </row>
    <row r="113" spans="3:12" x14ac:dyDescent="0.3">
      <c r="C113" s="68" t="s">
        <v>65</v>
      </c>
      <c r="D113" s="32"/>
      <c r="E113" s="10"/>
      <c r="F113" s="32">
        <v>1027.2</v>
      </c>
      <c r="G113" s="32">
        <v>1049.1600000000001</v>
      </c>
      <c r="H113" s="5">
        <f t="shared" si="3"/>
        <v>21.960000000000036</v>
      </c>
      <c r="I113" s="33"/>
      <c r="J113" s="5"/>
      <c r="K113" s="5"/>
      <c r="L113" s="7">
        <f t="shared" si="2"/>
        <v>101.68210567514693</v>
      </c>
    </row>
    <row r="114" spans="3:12" x14ac:dyDescent="0.3">
      <c r="C114" s="68" t="s">
        <v>66</v>
      </c>
      <c r="D114" s="32"/>
      <c r="E114" s="10"/>
      <c r="F114" s="32">
        <v>516.59</v>
      </c>
      <c r="G114" s="32">
        <v>524.67999999999995</v>
      </c>
      <c r="H114" s="5">
        <f t="shared" si="3"/>
        <v>8.0899999999999181</v>
      </c>
      <c r="I114" s="33"/>
      <c r="J114" s="5"/>
      <c r="K114" s="5"/>
      <c r="L114" s="7">
        <f t="shared" si="2"/>
        <v>37.459391389432106</v>
      </c>
    </row>
    <row r="115" spans="3:12" x14ac:dyDescent="0.3">
      <c r="C115" s="68" t="s">
        <v>124</v>
      </c>
      <c r="D115" s="32"/>
      <c r="E115" s="10"/>
      <c r="F115" s="32">
        <v>177.68</v>
      </c>
      <c r="G115" s="32">
        <v>179.72</v>
      </c>
      <c r="H115" s="5">
        <f t="shared" si="3"/>
        <v>2.039999999999992</v>
      </c>
      <c r="I115" s="33"/>
      <c r="J115" s="5"/>
      <c r="K115" s="5"/>
      <c r="L115" s="7">
        <f t="shared" si="2"/>
        <v>9.445878669275892</v>
      </c>
    </row>
    <row r="116" spans="3:12" x14ac:dyDescent="0.3">
      <c r="C116" s="68" t="s">
        <v>67</v>
      </c>
      <c r="D116" s="32"/>
      <c r="E116" s="10"/>
      <c r="F116" s="32">
        <v>406.98</v>
      </c>
      <c r="G116" s="32">
        <v>411.16</v>
      </c>
      <c r="H116" s="5">
        <f t="shared" si="3"/>
        <v>4.1800000000000068</v>
      </c>
      <c r="I116" s="33"/>
      <c r="J116" s="5"/>
      <c r="K116" s="5"/>
      <c r="L116" s="7">
        <f t="shared" si="2"/>
        <v>19.354790606653651</v>
      </c>
    </row>
    <row r="117" spans="3:12" x14ac:dyDescent="0.3">
      <c r="C117" s="51" t="s">
        <v>68</v>
      </c>
      <c r="D117" s="32"/>
      <c r="E117" s="51"/>
      <c r="F117" s="9">
        <v>696.53</v>
      </c>
      <c r="G117" s="9">
        <v>696.65</v>
      </c>
      <c r="H117" s="5">
        <f t="shared" si="3"/>
        <v>0.12000000000000455</v>
      </c>
      <c r="I117" s="33"/>
      <c r="J117" s="5"/>
      <c r="K117" s="5"/>
      <c r="L117" s="7">
        <f t="shared" si="2"/>
        <v>0.5556399217221345</v>
      </c>
    </row>
    <row r="118" spans="3:12" x14ac:dyDescent="0.3">
      <c r="C118" s="68" t="s">
        <v>125</v>
      </c>
      <c r="D118" s="32"/>
      <c r="E118" s="10"/>
      <c r="F118" s="32">
        <v>798.39</v>
      </c>
      <c r="G118" s="32">
        <v>807.92</v>
      </c>
      <c r="H118" s="5">
        <f t="shared" si="3"/>
        <v>9.5299999999999727</v>
      </c>
      <c r="I118" s="33"/>
      <c r="J118" s="5"/>
      <c r="K118" s="5"/>
      <c r="L118" s="7">
        <f t="shared" si="2"/>
        <v>44.127070450097719</v>
      </c>
    </row>
    <row r="119" spans="3:12" x14ac:dyDescent="0.3">
      <c r="C119" s="68" t="s">
        <v>126</v>
      </c>
      <c r="D119" s="9"/>
      <c r="E119" s="10"/>
      <c r="F119" s="32">
        <v>584.04</v>
      </c>
      <c r="G119" s="32">
        <v>584.84</v>
      </c>
      <c r="H119" s="5">
        <f t="shared" si="3"/>
        <v>0.80000000000006821</v>
      </c>
      <c r="I119" s="33"/>
      <c r="J119" s="5"/>
      <c r="K119" s="5"/>
      <c r="L119" s="7">
        <f t="shared" si="2"/>
        <v>3.7042661448144054</v>
      </c>
    </row>
    <row r="120" spans="3:12" x14ac:dyDescent="0.3">
      <c r="C120" s="68" t="s">
        <v>69</v>
      </c>
      <c r="D120" s="32"/>
      <c r="E120" s="10"/>
      <c r="F120" s="32">
        <v>308.08999999999997</v>
      </c>
      <c r="G120" s="32">
        <v>313.60000000000002</v>
      </c>
      <c r="H120" s="5">
        <f t="shared" si="3"/>
        <v>5.5100000000000477</v>
      </c>
      <c r="I120" s="33"/>
      <c r="J120" s="5"/>
      <c r="K120" s="5"/>
      <c r="L120" s="7">
        <f t="shared" si="2"/>
        <v>25.513133072407264</v>
      </c>
    </row>
    <row r="121" spans="3:12" x14ac:dyDescent="0.3">
      <c r="C121" s="68" t="s">
        <v>127</v>
      </c>
      <c r="D121" s="32"/>
      <c r="E121" s="10"/>
      <c r="F121" s="32">
        <v>695.28</v>
      </c>
      <c r="G121" s="32">
        <v>701.92</v>
      </c>
      <c r="H121" s="5">
        <f t="shared" si="3"/>
        <v>6.6399999999999864</v>
      </c>
      <c r="I121" s="33"/>
      <c r="J121" s="5"/>
      <c r="K121" s="5"/>
      <c r="L121" s="7">
        <f t="shared" si="2"/>
        <v>30.745409001956883</v>
      </c>
    </row>
    <row r="122" spans="3:12" x14ac:dyDescent="0.3">
      <c r="C122" s="68" t="s">
        <v>128</v>
      </c>
      <c r="D122" s="32"/>
      <c r="E122" s="10"/>
      <c r="F122" s="32">
        <v>756.74</v>
      </c>
      <c r="G122" s="32">
        <v>764.14</v>
      </c>
      <c r="H122" s="5">
        <f t="shared" si="3"/>
        <v>7.3999999999999773</v>
      </c>
      <c r="I122" s="33"/>
      <c r="J122" s="5"/>
      <c r="K122" s="5"/>
      <c r="L122" s="7">
        <f t="shared" si="2"/>
        <v>34.264461839530227</v>
      </c>
    </row>
    <row r="123" spans="3:12" x14ac:dyDescent="0.3">
      <c r="C123" s="68" t="s">
        <v>129</v>
      </c>
      <c r="D123" s="32"/>
      <c r="E123" s="10"/>
      <c r="F123" s="32">
        <v>457.94</v>
      </c>
      <c r="G123" s="32">
        <v>468.46</v>
      </c>
      <c r="H123" s="5">
        <f t="shared" si="3"/>
        <v>10.519999999999982</v>
      </c>
      <c r="I123" s="33"/>
      <c r="J123" s="5"/>
      <c r="K123" s="5"/>
      <c r="L123" s="7">
        <f t="shared" si="2"/>
        <v>48.711099804305199</v>
      </c>
    </row>
    <row r="124" spans="3:12" x14ac:dyDescent="0.3">
      <c r="C124" s="68" t="s">
        <v>70</v>
      </c>
      <c r="D124" s="32"/>
      <c r="E124" s="10"/>
      <c r="F124" s="32">
        <v>192.93</v>
      </c>
      <c r="G124" s="32">
        <v>192.93</v>
      </c>
      <c r="H124" s="5">
        <f t="shared" si="3"/>
        <v>0</v>
      </c>
      <c r="I124" s="33"/>
      <c r="J124" s="5"/>
      <c r="K124" s="5"/>
      <c r="L124" s="7">
        <f t="shared" si="2"/>
        <v>0</v>
      </c>
    </row>
    <row r="125" spans="3:12" x14ac:dyDescent="0.3">
      <c r="C125" s="68" t="s">
        <v>71</v>
      </c>
      <c r="D125" s="32"/>
      <c r="E125" s="10"/>
      <c r="F125" s="32">
        <v>436.31</v>
      </c>
      <c r="G125" s="32">
        <v>436.68</v>
      </c>
      <c r="H125" s="5">
        <f t="shared" si="3"/>
        <v>0.37000000000000455</v>
      </c>
      <c r="I125" s="33"/>
      <c r="J125" s="5"/>
      <c r="K125" s="5"/>
      <c r="L125" s="7">
        <f t="shared" si="2"/>
        <v>1.7132230919765377</v>
      </c>
    </row>
    <row r="126" spans="3:12" x14ac:dyDescent="0.3">
      <c r="C126" s="68" t="s">
        <v>130</v>
      </c>
      <c r="D126" s="32"/>
      <c r="E126" s="10"/>
      <c r="F126" s="32">
        <v>320.51</v>
      </c>
      <c r="G126" s="32">
        <v>323.16000000000003</v>
      </c>
      <c r="H126" s="5">
        <f t="shared" si="3"/>
        <v>2.6500000000000341</v>
      </c>
      <c r="I126" s="33"/>
      <c r="J126" s="5"/>
      <c r="K126" s="5"/>
      <c r="L126" s="7">
        <f t="shared" si="2"/>
        <v>12.27038160469683</v>
      </c>
    </row>
    <row r="127" spans="3:12" x14ac:dyDescent="0.3">
      <c r="C127" s="68" t="s">
        <v>131</v>
      </c>
      <c r="D127" s="32"/>
      <c r="E127" s="10"/>
      <c r="F127" s="32">
        <v>241.91</v>
      </c>
      <c r="G127" s="32">
        <v>247.55</v>
      </c>
      <c r="H127" s="5">
        <f t="shared" si="3"/>
        <v>5.6400000000000148</v>
      </c>
      <c r="I127" s="33"/>
      <c r="J127" s="5"/>
      <c r="K127" s="5"/>
      <c r="L127" s="7">
        <f t="shared" si="2"/>
        <v>26.115076320939401</v>
      </c>
    </row>
    <row r="128" spans="3:12" x14ac:dyDescent="0.3">
      <c r="C128" s="68" t="s">
        <v>72</v>
      </c>
      <c r="D128" s="32"/>
      <c r="E128" s="10"/>
      <c r="F128" s="32">
        <v>331.97</v>
      </c>
      <c r="G128" s="32">
        <v>340.52</v>
      </c>
      <c r="H128" s="5">
        <f t="shared" si="3"/>
        <v>8.5499999999999545</v>
      </c>
      <c r="I128" s="33"/>
      <c r="J128" s="5"/>
      <c r="K128" s="5"/>
      <c r="L128" s="7">
        <f t="shared" si="2"/>
        <v>39.589344422700371</v>
      </c>
    </row>
    <row r="129" spans="3:14" x14ac:dyDescent="0.3">
      <c r="C129" s="68" t="s">
        <v>73</v>
      </c>
      <c r="D129" s="32"/>
      <c r="E129" s="10"/>
      <c r="F129" s="32">
        <v>1015.73</v>
      </c>
      <c r="G129" s="32">
        <v>1022.96</v>
      </c>
      <c r="H129" s="5">
        <f t="shared" si="3"/>
        <v>7.2300000000000182</v>
      </c>
      <c r="I129" s="33"/>
      <c r="J129" s="5"/>
      <c r="K129" s="5"/>
      <c r="L129" s="7">
        <f t="shared" si="2"/>
        <v>33.477305283757417</v>
      </c>
    </row>
    <row r="130" spans="3:14" x14ac:dyDescent="0.3">
      <c r="C130" s="68" t="s">
        <v>74</v>
      </c>
      <c r="D130" s="32"/>
      <c r="E130" s="10"/>
      <c r="F130" s="32">
        <v>606.70000000000005</v>
      </c>
      <c r="G130" s="32">
        <v>611.02</v>
      </c>
      <c r="H130" s="5">
        <f t="shared" si="3"/>
        <v>4.3199999999999363</v>
      </c>
      <c r="I130" s="33"/>
      <c r="J130" s="5"/>
      <c r="K130" s="5"/>
      <c r="L130" s="7">
        <f t="shared" si="2"/>
        <v>20.00303718199579</v>
      </c>
    </row>
    <row r="131" spans="3:14" x14ac:dyDescent="0.3">
      <c r="C131" s="68" t="s">
        <v>132</v>
      </c>
      <c r="D131" s="32"/>
      <c r="E131" s="10"/>
      <c r="F131" s="32">
        <v>215.75</v>
      </c>
      <c r="G131" s="32">
        <v>216.11</v>
      </c>
      <c r="H131" s="5">
        <f t="shared" si="3"/>
        <v>0.36000000000001364</v>
      </c>
      <c r="I131" s="33"/>
      <c r="J131" s="5"/>
      <c r="K131" s="5"/>
      <c r="L131" s="7">
        <f t="shared" si="2"/>
        <v>1.6669197651664036</v>
      </c>
    </row>
    <row r="132" spans="3:14" x14ac:dyDescent="0.3">
      <c r="C132" s="68" t="s">
        <v>133</v>
      </c>
      <c r="D132" s="32"/>
      <c r="E132" s="10"/>
      <c r="F132" s="32">
        <v>292.66000000000003</v>
      </c>
      <c r="G132" s="32">
        <v>296.41000000000003</v>
      </c>
      <c r="H132" s="5">
        <f t="shared" si="3"/>
        <v>3.75</v>
      </c>
      <c r="I132" s="33"/>
      <c r="J132" s="5"/>
      <c r="K132" s="5"/>
      <c r="L132" s="7">
        <f t="shared" si="2"/>
        <v>17.363747553816047</v>
      </c>
    </row>
    <row r="133" spans="3:14" x14ac:dyDescent="0.3">
      <c r="C133" s="68" t="s">
        <v>75</v>
      </c>
      <c r="D133" s="32"/>
      <c r="E133" s="10"/>
      <c r="F133" s="32">
        <v>451.25</v>
      </c>
      <c r="G133" s="32">
        <v>458.46</v>
      </c>
      <c r="H133" s="5">
        <f t="shared" si="3"/>
        <v>7.2099999999999795</v>
      </c>
      <c r="I133" s="33"/>
      <c r="J133" s="5"/>
      <c r="K133" s="5"/>
      <c r="L133" s="7">
        <f t="shared" si="2"/>
        <v>33.384698630136889</v>
      </c>
    </row>
    <row r="134" spans="3:14" x14ac:dyDescent="0.3">
      <c r="C134" s="68" t="s">
        <v>134</v>
      </c>
      <c r="D134" s="32"/>
      <c r="E134" s="10"/>
      <c r="F134" s="32">
        <v>614.65</v>
      </c>
      <c r="G134" s="32">
        <v>634.02</v>
      </c>
      <c r="H134" s="5">
        <f t="shared" si="3"/>
        <v>19.370000000000005</v>
      </c>
      <c r="I134" s="33"/>
      <c r="J134" s="5"/>
      <c r="K134" s="5"/>
      <c r="L134" s="7">
        <f t="shared" si="2"/>
        <v>89.689544031311172</v>
      </c>
    </row>
    <row r="135" spans="3:14" x14ac:dyDescent="0.3">
      <c r="C135" s="68" t="s">
        <v>135</v>
      </c>
      <c r="D135" s="32"/>
      <c r="E135" s="10"/>
      <c r="F135" s="32">
        <v>386.43</v>
      </c>
      <c r="G135" s="32">
        <v>390.14</v>
      </c>
      <c r="H135" s="5">
        <f t="shared" si="3"/>
        <v>3.7099999999999795</v>
      </c>
      <c r="I135" s="33"/>
      <c r="J135" s="5"/>
      <c r="K135" s="5"/>
      <c r="L135" s="7">
        <f t="shared" si="2"/>
        <v>17.178534246575246</v>
      </c>
    </row>
    <row r="136" spans="3:14" x14ac:dyDescent="0.3">
      <c r="C136" s="68" t="s">
        <v>76</v>
      </c>
      <c r="D136" s="32"/>
      <c r="E136" s="10"/>
      <c r="F136" s="32">
        <v>163.97</v>
      </c>
      <c r="G136" s="32">
        <v>166.95</v>
      </c>
      <c r="H136" s="5">
        <f t="shared" si="3"/>
        <v>2.9799999999999898</v>
      </c>
      <c r="I136" s="33"/>
      <c r="J136" s="5"/>
      <c r="K136" s="5"/>
      <c r="L136" s="7">
        <f t="shared" si="2"/>
        <v>13.798391389432437</v>
      </c>
    </row>
    <row r="137" spans="3:14" x14ac:dyDescent="0.3">
      <c r="C137" s="68" t="s">
        <v>136</v>
      </c>
      <c r="D137" s="32"/>
      <c r="E137" s="10"/>
      <c r="F137" s="32">
        <v>900.13</v>
      </c>
      <c r="G137" s="32">
        <v>912.02</v>
      </c>
      <c r="H137" s="5">
        <f t="shared" si="3"/>
        <v>11.889999999999986</v>
      </c>
      <c r="I137" s="33"/>
      <c r="J137" s="5"/>
      <c r="K137" s="5"/>
      <c r="L137" s="7">
        <f t="shared" si="2"/>
        <v>55.054655577299343</v>
      </c>
    </row>
    <row r="138" spans="3:14" x14ac:dyDescent="0.3">
      <c r="C138" s="68" t="s">
        <v>137</v>
      </c>
      <c r="D138" s="32"/>
      <c r="E138" s="10"/>
      <c r="F138" s="32">
        <v>249.55</v>
      </c>
      <c r="G138" s="32">
        <v>250.8</v>
      </c>
      <c r="H138" s="5">
        <f t="shared" si="3"/>
        <v>1.25</v>
      </c>
      <c r="I138" s="33"/>
      <c r="J138" s="5"/>
      <c r="K138" s="5"/>
      <c r="L138" s="7">
        <f t="shared" si="2"/>
        <v>5.7879158512720155</v>
      </c>
    </row>
    <row r="139" spans="3:14" x14ac:dyDescent="0.3">
      <c r="C139" s="68" t="s">
        <v>77</v>
      </c>
      <c r="D139" s="32"/>
      <c r="E139" s="10"/>
      <c r="F139" s="32">
        <v>447.26</v>
      </c>
      <c r="G139" s="32">
        <v>458.19</v>
      </c>
      <c r="H139" s="5">
        <f t="shared" si="3"/>
        <v>10.930000000000007</v>
      </c>
      <c r="I139" s="33"/>
      <c r="J139" s="5"/>
      <c r="K139" s="5"/>
      <c r="L139" s="7">
        <f t="shared" si="2"/>
        <v>50.609536203522531</v>
      </c>
    </row>
    <row r="140" spans="3:14" x14ac:dyDescent="0.3">
      <c r="C140" s="68" t="s">
        <v>138</v>
      </c>
      <c r="D140" s="32"/>
      <c r="E140" s="10"/>
      <c r="F140" s="32">
        <v>709.94</v>
      </c>
      <c r="G140" s="32">
        <v>711.11</v>
      </c>
      <c r="H140" s="5">
        <f t="shared" si="3"/>
        <v>1.1699999999999591</v>
      </c>
      <c r="I140" s="33"/>
      <c r="J140" s="5"/>
      <c r="K140" s="5"/>
      <c r="L140" s="7">
        <f t="shared" si="2"/>
        <v>5.4174892367904164</v>
      </c>
    </row>
    <row r="141" spans="3:14" x14ac:dyDescent="0.3">
      <c r="C141" s="68" t="s">
        <v>78</v>
      </c>
      <c r="D141" s="32"/>
      <c r="E141" s="10"/>
      <c r="F141" s="32">
        <v>953.9</v>
      </c>
      <c r="G141" s="32">
        <v>962.85</v>
      </c>
      <c r="H141" s="5">
        <f t="shared" si="3"/>
        <v>8.9500000000000455</v>
      </c>
      <c r="I141" s="33"/>
      <c r="J141" s="5"/>
      <c r="K141" s="5"/>
      <c r="L141" s="7">
        <f t="shared" si="2"/>
        <v>41.44147749510784</v>
      </c>
      <c r="N141" s="56">
        <f>SUM(L85:L154)</f>
        <v>2301.6550297455951</v>
      </c>
    </row>
    <row r="142" spans="3:14" x14ac:dyDescent="0.3">
      <c r="C142" s="68" t="s">
        <v>79</v>
      </c>
      <c r="D142" s="32"/>
      <c r="E142" s="10"/>
      <c r="F142" s="32">
        <v>375.53</v>
      </c>
      <c r="G142" s="32">
        <v>379.32</v>
      </c>
      <c r="H142" s="5">
        <f t="shared" si="3"/>
        <v>3.7900000000000205</v>
      </c>
      <c r="I142" s="33"/>
      <c r="J142" s="5"/>
      <c r="K142" s="5"/>
      <c r="L142" s="7">
        <f t="shared" si="2"/>
        <v>17.548960861056845</v>
      </c>
    </row>
    <row r="143" spans="3:14" x14ac:dyDescent="0.3">
      <c r="C143" s="68" t="s">
        <v>80</v>
      </c>
      <c r="D143" s="32"/>
      <c r="E143" s="10"/>
      <c r="F143" s="32">
        <v>438.19</v>
      </c>
      <c r="G143" s="32">
        <v>445.11200000000002</v>
      </c>
      <c r="H143" s="5">
        <f t="shared" si="3"/>
        <v>6.9220000000000255</v>
      </c>
      <c r="I143" s="33"/>
      <c r="J143" s="5"/>
      <c r="K143" s="5"/>
      <c r="L143" s="7">
        <f t="shared" si="2"/>
        <v>32.05116281800403</v>
      </c>
    </row>
    <row r="144" spans="3:14" x14ac:dyDescent="0.3">
      <c r="C144" s="68" t="s">
        <v>81</v>
      </c>
      <c r="D144" s="32"/>
      <c r="E144" s="10"/>
      <c r="F144" s="32">
        <v>231.71</v>
      </c>
      <c r="G144" s="32">
        <v>231.71</v>
      </c>
      <c r="H144" s="5">
        <f t="shared" si="3"/>
        <v>0</v>
      </c>
      <c r="I144" s="33"/>
      <c r="J144" s="5"/>
      <c r="K144" s="5"/>
      <c r="L144" s="7">
        <f t="shared" si="2"/>
        <v>0</v>
      </c>
    </row>
    <row r="145" spans="3:12" x14ac:dyDescent="0.3">
      <c r="C145" s="68" t="s">
        <v>139</v>
      </c>
      <c r="D145" s="32"/>
      <c r="E145" s="10"/>
      <c r="F145" s="32">
        <v>549.47</v>
      </c>
      <c r="G145" s="32">
        <v>549.74</v>
      </c>
      <c r="H145" s="5">
        <f t="shared" si="3"/>
        <v>0.26999999999998181</v>
      </c>
      <c r="I145" s="33"/>
      <c r="J145" s="5"/>
      <c r="K145" s="5"/>
      <c r="L145" s="7">
        <f t="shared" si="2"/>
        <v>1.2501898238746711</v>
      </c>
    </row>
    <row r="146" spans="3:12" x14ac:dyDescent="0.3">
      <c r="C146" s="68" t="s">
        <v>82</v>
      </c>
      <c r="D146" s="32"/>
      <c r="E146" s="10"/>
      <c r="F146" s="32">
        <v>454.48</v>
      </c>
      <c r="G146" s="32">
        <v>460.25</v>
      </c>
      <c r="H146" s="5">
        <f t="shared" si="3"/>
        <v>5.7699999999999818</v>
      </c>
      <c r="I146" s="33"/>
      <c r="J146" s="5"/>
      <c r="K146" s="5"/>
      <c r="L146" s="7">
        <f t="shared" si="2"/>
        <v>26.717019569471539</v>
      </c>
    </row>
    <row r="147" spans="3:12" x14ac:dyDescent="0.3">
      <c r="C147" s="68" t="s">
        <v>140</v>
      </c>
      <c r="D147" s="32"/>
      <c r="E147" s="10"/>
      <c r="F147" s="32">
        <v>232.96</v>
      </c>
      <c r="G147" s="32">
        <v>232.96</v>
      </c>
      <c r="H147" s="5">
        <f t="shared" si="3"/>
        <v>0</v>
      </c>
      <c r="I147" s="33"/>
      <c r="J147" s="5"/>
      <c r="K147" s="5"/>
      <c r="L147" s="7">
        <f t="shared" si="2"/>
        <v>0</v>
      </c>
    </row>
    <row r="148" spans="3:12" x14ac:dyDescent="0.3">
      <c r="C148" s="68" t="s">
        <v>141</v>
      </c>
      <c r="D148" s="32"/>
      <c r="E148" s="10"/>
      <c r="F148" s="32">
        <v>376.45</v>
      </c>
      <c r="G148" s="32">
        <v>378.28</v>
      </c>
      <c r="H148" s="5">
        <f t="shared" si="3"/>
        <v>1.8299999999999841</v>
      </c>
      <c r="I148" s="33"/>
      <c r="J148" s="5"/>
      <c r="K148" s="5"/>
      <c r="L148" s="7">
        <f t="shared" si="2"/>
        <v>8.4735088062621564</v>
      </c>
    </row>
    <row r="149" spans="3:12" x14ac:dyDescent="0.3">
      <c r="C149" s="68" t="s">
        <v>142</v>
      </c>
      <c r="D149" s="32"/>
      <c r="E149" s="10"/>
      <c r="F149" s="32">
        <v>972.08</v>
      </c>
      <c r="G149" s="32">
        <v>990.13</v>
      </c>
      <c r="H149" s="5">
        <f t="shared" si="3"/>
        <v>18.049999999999955</v>
      </c>
      <c r="I149" s="33"/>
      <c r="J149" s="5"/>
      <c r="K149" s="5"/>
      <c r="L149" s="7">
        <f t="shared" si="2"/>
        <v>83.577504892367685</v>
      </c>
    </row>
    <row r="150" spans="3:12" x14ac:dyDescent="0.3">
      <c r="C150" s="68" t="s">
        <v>143</v>
      </c>
      <c r="D150" s="32"/>
      <c r="E150" s="10"/>
      <c r="F150" s="32">
        <v>437.96</v>
      </c>
      <c r="G150" s="32">
        <v>441.64</v>
      </c>
      <c r="H150" s="5">
        <f t="shared" si="3"/>
        <v>3.6800000000000068</v>
      </c>
      <c r="I150" s="33"/>
      <c r="J150" s="5"/>
      <c r="K150" s="5"/>
      <c r="L150" s="7">
        <f t="shared" ref="L150:L154" si="4">+H150*J$11</f>
        <v>17.039624266144845</v>
      </c>
    </row>
    <row r="151" spans="3:12" x14ac:dyDescent="0.3">
      <c r="C151" s="68" t="s">
        <v>83</v>
      </c>
      <c r="D151" s="32"/>
      <c r="E151" s="10"/>
      <c r="F151" s="32">
        <v>373.11</v>
      </c>
      <c r="G151" s="32">
        <v>379.02</v>
      </c>
      <c r="H151" s="5">
        <f t="shared" si="3"/>
        <v>5.9099999999999682</v>
      </c>
      <c r="I151" s="33"/>
      <c r="J151" s="5"/>
      <c r="K151" s="5"/>
      <c r="L151" s="7">
        <f t="shared" si="4"/>
        <v>27.36526614481394</v>
      </c>
    </row>
    <row r="152" spans="3:12" x14ac:dyDescent="0.3">
      <c r="C152" s="68" t="s">
        <v>144</v>
      </c>
      <c r="D152" s="32"/>
      <c r="E152" s="10"/>
      <c r="F152" s="32">
        <v>2276.21</v>
      </c>
      <c r="G152" s="32">
        <v>2307.14</v>
      </c>
      <c r="H152" s="5">
        <f t="shared" si="3"/>
        <v>30.929999999999836</v>
      </c>
      <c r="I152" s="33"/>
      <c r="J152" s="5"/>
      <c r="K152" s="5"/>
      <c r="L152" s="7">
        <f t="shared" si="4"/>
        <v>143.21618982387398</v>
      </c>
    </row>
    <row r="153" spans="3:12" x14ac:dyDescent="0.3">
      <c r="C153" s="68" t="s">
        <v>145</v>
      </c>
      <c r="D153" s="32"/>
      <c r="E153" s="10"/>
      <c r="F153" s="32">
        <v>1113.56</v>
      </c>
      <c r="G153" s="32">
        <v>1128.76</v>
      </c>
      <c r="H153" s="5">
        <f t="shared" si="3"/>
        <v>15.200000000000045</v>
      </c>
      <c r="I153" s="33"/>
      <c r="J153" s="5"/>
      <c r="K153" s="5"/>
      <c r="L153" s="7">
        <f t="shared" si="4"/>
        <v>70.381056751467909</v>
      </c>
    </row>
    <row r="154" spans="3:12" x14ac:dyDescent="0.3">
      <c r="C154" s="158" t="s">
        <v>331</v>
      </c>
      <c r="D154" s="159"/>
      <c r="E154" s="10"/>
      <c r="F154" s="32">
        <v>233.3</v>
      </c>
      <c r="G154" s="32">
        <v>241.06</v>
      </c>
      <c r="H154" s="5">
        <f t="shared" si="3"/>
        <v>7.7599999999999909</v>
      </c>
      <c r="I154" s="33"/>
      <c r="J154" s="5"/>
      <c r="K154" s="5"/>
      <c r="L154" s="7">
        <f t="shared" si="4"/>
        <v>35.931381604696625</v>
      </c>
    </row>
    <row r="155" spans="3:12" x14ac:dyDescent="0.3">
      <c r="C155" s="17"/>
      <c r="D155" s="139" t="s">
        <v>5</v>
      </c>
      <c r="E155" s="36"/>
      <c r="F155" s="32"/>
      <c r="G155" s="32"/>
      <c r="H155" s="144"/>
      <c r="I155" s="70"/>
      <c r="J155" s="70"/>
      <c r="K155" s="70"/>
      <c r="L155" s="7">
        <f>SUM(L85:L154)</f>
        <v>2301.6550297455951</v>
      </c>
    </row>
  </sheetData>
  <mergeCells count="22">
    <mergeCell ref="K29:K33"/>
    <mergeCell ref="D24:E24"/>
    <mergeCell ref="D25:E25"/>
    <mergeCell ref="D26:E26"/>
    <mergeCell ref="D27:E27"/>
    <mergeCell ref="D28:E28"/>
    <mergeCell ref="D29:E33"/>
    <mergeCell ref="F29:F33"/>
    <mergeCell ref="G29:G33"/>
    <mergeCell ref="H29:H33"/>
    <mergeCell ref="I29:I33"/>
    <mergeCell ref="J29:J33"/>
    <mergeCell ref="H13:I13"/>
    <mergeCell ref="D15:E15"/>
    <mergeCell ref="I16:I22"/>
    <mergeCell ref="D20:E20"/>
    <mergeCell ref="F20:F23"/>
    <mergeCell ref="G20:G23"/>
    <mergeCell ref="H20:H23"/>
    <mergeCell ref="D21:E21"/>
    <mergeCell ref="D22:E22"/>
    <mergeCell ref="D23:E23"/>
  </mergeCells>
  <pageMargins left="0.7" right="0.7" top="0.75" bottom="0.75" header="0.3" footer="0.3"/>
  <pageSetup scale="75" orientation="portrait" horizontalDpi="0" verticalDpi="0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M156"/>
  <sheetViews>
    <sheetView tabSelected="1" workbookViewId="0">
      <selection activeCell="C4" sqref="C4:L152"/>
    </sheetView>
  </sheetViews>
  <sheetFormatPr baseColWidth="10" defaultRowHeight="14.4" x14ac:dyDescent="0.3"/>
  <cols>
    <col min="4" max="4" width="21.6640625" customWidth="1"/>
  </cols>
  <sheetData>
    <row r="4" spans="3:13" x14ac:dyDescent="0.3">
      <c r="C4" t="s">
        <v>295</v>
      </c>
      <c r="F4" s="10"/>
      <c r="G4" s="10" t="s">
        <v>218</v>
      </c>
      <c r="H4" s="123" t="s">
        <v>189</v>
      </c>
      <c r="I4" s="123" t="s">
        <v>188</v>
      </c>
      <c r="J4" s="123" t="s">
        <v>190</v>
      </c>
    </row>
    <row r="5" spans="3:13" x14ac:dyDescent="0.3">
      <c r="F5" s="122" t="s">
        <v>191</v>
      </c>
      <c r="G5" s="151" t="s">
        <v>219</v>
      </c>
      <c r="H5" s="10">
        <v>1130.8</v>
      </c>
      <c r="I5" s="10">
        <v>53</v>
      </c>
      <c r="J5" s="10">
        <f>+H5/I5</f>
        <v>21.335849056603774</v>
      </c>
    </row>
    <row r="6" spans="3:13" x14ac:dyDescent="0.3">
      <c r="F6" s="122" t="s">
        <v>192</v>
      </c>
      <c r="G6" s="122">
        <v>16498</v>
      </c>
      <c r="H6" s="155"/>
      <c r="I6" s="10"/>
      <c r="J6" s="10"/>
    </row>
    <row r="7" spans="3:13" x14ac:dyDescent="0.3">
      <c r="C7" s="15" t="s">
        <v>0</v>
      </c>
      <c r="D7" s="15"/>
      <c r="E7" s="15"/>
      <c r="F7" s="122" t="s">
        <v>192</v>
      </c>
      <c r="G7" s="122" t="s">
        <v>322</v>
      </c>
      <c r="H7" s="10">
        <v>2341.5</v>
      </c>
      <c r="I7" s="10">
        <v>492</v>
      </c>
      <c r="J7" s="10"/>
    </row>
    <row r="8" spans="3:13" x14ac:dyDescent="0.3">
      <c r="C8" s="15" t="s">
        <v>146</v>
      </c>
      <c r="E8" s="15"/>
      <c r="F8" s="122"/>
      <c r="G8" s="151" t="s">
        <v>220</v>
      </c>
      <c r="H8" s="122">
        <f>+H7+H6</f>
        <v>2341.5</v>
      </c>
      <c r="I8" s="122">
        <v>492</v>
      </c>
      <c r="J8" s="10">
        <f>+H8/I8</f>
        <v>4.7591463414634143</v>
      </c>
    </row>
    <row r="9" spans="3:13" x14ac:dyDescent="0.3">
      <c r="C9" s="15" t="s">
        <v>373</v>
      </c>
      <c r="D9" s="15"/>
      <c r="E9" s="15"/>
      <c r="F9" s="15"/>
      <c r="G9" s="15"/>
      <c r="H9" s="15">
        <f>+H5+H6+H7</f>
        <v>3472.3</v>
      </c>
      <c r="I9" s="15">
        <f>+I5+I6+I7</f>
        <v>545</v>
      </c>
      <c r="L9" s="138" t="s">
        <v>189</v>
      </c>
    </row>
    <row r="10" spans="3:13" x14ac:dyDescent="0.3">
      <c r="C10" s="58" t="s">
        <v>295</v>
      </c>
      <c r="D10" s="15"/>
      <c r="E10" s="58"/>
      <c r="F10" s="58"/>
      <c r="G10" s="58"/>
      <c r="H10" s="225" t="s">
        <v>151</v>
      </c>
      <c r="I10" s="225"/>
      <c r="J10" s="137">
        <f>+J5</f>
        <v>21.335849056603774</v>
      </c>
      <c r="K10" s="138" t="s">
        <v>191</v>
      </c>
      <c r="L10" s="138">
        <v>182.6</v>
      </c>
    </row>
    <row r="11" spans="3:13" ht="15" thickBot="1" x14ac:dyDescent="0.35">
      <c r="C11" s="58"/>
      <c r="D11" s="15"/>
      <c r="E11" s="58"/>
      <c r="F11" s="58"/>
      <c r="G11" s="58"/>
      <c r="H11" s="153"/>
      <c r="I11" s="152" t="s">
        <v>295</v>
      </c>
      <c r="J11" s="137">
        <f>+J8</f>
        <v>4.7591463414634143</v>
      </c>
      <c r="K11" s="138" t="s">
        <v>192</v>
      </c>
      <c r="L11" s="138">
        <f>1715.6+1757.3</f>
        <v>3472.8999999999996</v>
      </c>
    </row>
    <row r="12" spans="3:13" ht="15.6" thickTop="1" thickBot="1" x14ac:dyDescent="0.35">
      <c r="C12" s="105" t="s">
        <v>228</v>
      </c>
      <c r="D12" s="208" t="s">
        <v>209</v>
      </c>
      <c r="E12" s="208"/>
      <c r="F12" s="106" t="s">
        <v>229</v>
      </c>
      <c r="G12" s="62" t="s">
        <v>2</v>
      </c>
      <c r="H12" s="62" t="s">
        <v>3</v>
      </c>
      <c r="I12" s="62"/>
      <c r="J12" s="62"/>
      <c r="K12" s="62"/>
      <c r="L12" s="4" t="s">
        <v>4</v>
      </c>
    </row>
    <row r="13" spans="3:13" ht="15.6" thickTop="1" thickBot="1" x14ac:dyDescent="0.35">
      <c r="C13" s="103" t="s">
        <v>85</v>
      </c>
      <c r="D13" s="145" t="s">
        <v>213</v>
      </c>
      <c r="E13" s="157" t="s">
        <v>212</v>
      </c>
      <c r="F13" s="190">
        <v>1.84</v>
      </c>
      <c r="G13" s="190">
        <v>1.84</v>
      </c>
      <c r="H13" s="189">
        <f>+G13-F13</f>
        <v>0</v>
      </c>
      <c r="I13" s="236">
        <f>(+H17+H16)*J5</f>
        <v>140.60324528301956</v>
      </c>
      <c r="J13" s="189"/>
      <c r="K13" s="189"/>
      <c r="L13" s="99">
        <v>10</v>
      </c>
    </row>
    <row r="14" spans="3:13" ht="15.6" thickTop="1" thickBot="1" x14ac:dyDescent="0.35">
      <c r="C14" s="104" t="s">
        <v>9</v>
      </c>
      <c r="D14" s="146" t="s">
        <v>214</v>
      </c>
      <c r="E14" s="157" t="s">
        <v>212</v>
      </c>
      <c r="F14" s="100">
        <v>0.92</v>
      </c>
      <c r="G14" s="100">
        <v>0.92</v>
      </c>
      <c r="H14" s="189">
        <f>+G14-F14</f>
        <v>0</v>
      </c>
      <c r="I14" s="221"/>
      <c r="J14" s="101"/>
      <c r="K14" s="101"/>
      <c r="L14" s="99">
        <v>13</v>
      </c>
    </row>
    <row r="15" spans="3:13" ht="15.6" thickTop="1" thickBot="1" x14ac:dyDescent="0.35">
      <c r="C15" s="104" t="s">
        <v>13</v>
      </c>
      <c r="D15" s="146" t="s">
        <v>214</v>
      </c>
      <c r="E15" s="157" t="s">
        <v>212</v>
      </c>
      <c r="F15" s="100">
        <v>0.8</v>
      </c>
      <c r="G15" s="100">
        <v>0.8</v>
      </c>
      <c r="H15" s="189">
        <f>+G15-F15</f>
        <v>0</v>
      </c>
      <c r="I15" s="221"/>
      <c r="J15" s="99">
        <f>+H15*J$3</f>
        <v>0</v>
      </c>
      <c r="K15" s="101"/>
      <c r="L15" s="99">
        <v>13</v>
      </c>
    </row>
    <row r="16" spans="3:13" ht="15.6" thickTop="1" thickBot="1" x14ac:dyDescent="0.35">
      <c r="C16" s="104" t="s">
        <v>89</v>
      </c>
      <c r="D16" s="146" t="s">
        <v>215</v>
      </c>
      <c r="E16" s="157" t="s">
        <v>212</v>
      </c>
      <c r="F16" s="100">
        <v>55.83</v>
      </c>
      <c r="G16" s="100">
        <v>58.39</v>
      </c>
      <c r="H16" s="189">
        <f>+G16-F16</f>
        <v>2.5600000000000023</v>
      </c>
      <c r="I16" s="221"/>
      <c r="J16" s="99">
        <f>+H16*J$3</f>
        <v>0</v>
      </c>
      <c r="K16" s="101"/>
      <c r="L16" s="99">
        <v>55</v>
      </c>
      <c r="M16" s="56">
        <f>+L13+L14+L15+L16+L17+L18+L19+L20</f>
        <v>140</v>
      </c>
    </row>
    <row r="17" spans="3:12" ht="15.6" thickTop="1" thickBot="1" x14ac:dyDescent="0.35">
      <c r="C17" s="103" t="s">
        <v>86</v>
      </c>
      <c r="D17" s="209" t="s">
        <v>212</v>
      </c>
      <c r="E17" s="210"/>
      <c r="F17" s="220">
        <v>359.45</v>
      </c>
      <c r="G17" s="220">
        <v>363.48</v>
      </c>
      <c r="H17" s="220">
        <f>+G17-F17</f>
        <v>4.0300000000000296</v>
      </c>
      <c r="I17" s="221"/>
      <c r="J17" s="188"/>
      <c r="K17" s="188"/>
      <c r="L17" s="99">
        <v>13</v>
      </c>
    </row>
    <row r="18" spans="3:12" ht="15.6" thickTop="1" thickBot="1" x14ac:dyDescent="0.35">
      <c r="C18" s="104" t="s">
        <v>11</v>
      </c>
      <c r="D18" s="202" t="s">
        <v>212</v>
      </c>
      <c r="E18" s="203"/>
      <c r="F18" s="221"/>
      <c r="G18" s="221"/>
      <c r="H18" s="221"/>
      <c r="I18" s="221"/>
      <c r="J18" s="188"/>
      <c r="K18" s="188"/>
      <c r="L18" s="99">
        <v>13</v>
      </c>
    </row>
    <row r="19" spans="3:12" ht="15.6" thickTop="1" thickBot="1" x14ac:dyDescent="0.35">
      <c r="C19" s="104" t="s">
        <v>12</v>
      </c>
      <c r="D19" s="202" t="s">
        <v>212</v>
      </c>
      <c r="E19" s="203"/>
      <c r="F19" s="221"/>
      <c r="G19" s="221"/>
      <c r="H19" s="221"/>
      <c r="I19" s="221"/>
      <c r="J19" s="188"/>
      <c r="K19" s="188"/>
      <c r="L19" s="99">
        <v>13</v>
      </c>
    </row>
    <row r="20" spans="3:12" ht="15.6" thickTop="1" thickBot="1" x14ac:dyDescent="0.35">
      <c r="C20" s="104" t="s">
        <v>147</v>
      </c>
      <c r="D20" s="202" t="s">
        <v>212</v>
      </c>
      <c r="E20" s="203"/>
      <c r="F20" s="222"/>
      <c r="G20" s="222"/>
      <c r="H20" s="222"/>
      <c r="I20" s="188"/>
      <c r="J20" s="188"/>
      <c r="K20" s="188"/>
      <c r="L20" s="99">
        <v>10</v>
      </c>
    </row>
    <row r="21" spans="3:12" ht="15.6" thickTop="1" thickBot="1" x14ac:dyDescent="0.35">
      <c r="C21" s="92" t="s">
        <v>87</v>
      </c>
      <c r="D21" s="204" t="s">
        <v>210</v>
      </c>
      <c r="E21" s="205"/>
      <c r="F21" s="94">
        <v>47.99</v>
      </c>
      <c r="G21" s="94">
        <v>48.37</v>
      </c>
      <c r="H21" s="191">
        <f>+G21-F21</f>
        <v>0.37999999999999545</v>
      </c>
      <c r="I21" s="95">
        <f>+H21*J5</f>
        <v>8.1076226415093373</v>
      </c>
      <c r="J21" s="95"/>
      <c r="K21" s="95"/>
      <c r="L21" s="99">
        <f>+I21</f>
        <v>8.1076226415093373</v>
      </c>
    </row>
    <row r="22" spans="3:12" ht="15.6" thickTop="1" thickBot="1" x14ac:dyDescent="0.35">
      <c r="C22" s="92" t="s">
        <v>88</v>
      </c>
      <c r="D22" s="206" t="s">
        <v>210</v>
      </c>
      <c r="E22" s="207"/>
      <c r="F22" s="94">
        <v>112.37</v>
      </c>
      <c r="G22" s="94">
        <v>113.19</v>
      </c>
      <c r="H22" s="192">
        <f>+G22-F22</f>
        <v>0.81999999999999318</v>
      </c>
      <c r="I22" s="95">
        <f>+H22*J5</f>
        <v>17.49539622641495</v>
      </c>
      <c r="J22" s="95"/>
      <c r="K22" s="95"/>
      <c r="L22" s="99">
        <f>+I22</f>
        <v>17.49539622641495</v>
      </c>
    </row>
    <row r="23" spans="3:12" ht="15.6" thickTop="1" thickBot="1" x14ac:dyDescent="0.35">
      <c r="C23" s="93" t="s">
        <v>10</v>
      </c>
      <c r="D23" s="206" t="s">
        <v>210</v>
      </c>
      <c r="E23" s="207"/>
      <c r="F23" s="94">
        <v>49.24</v>
      </c>
      <c r="G23" s="94">
        <v>52.61</v>
      </c>
      <c r="H23" s="192">
        <f>+G23-F23</f>
        <v>3.3699999999999974</v>
      </c>
      <c r="I23" s="95">
        <f>+H23*J5</f>
        <v>71.901811320754661</v>
      </c>
      <c r="J23" s="95"/>
      <c r="K23" s="95"/>
      <c r="L23" s="99">
        <f>+I23</f>
        <v>71.901811320754661</v>
      </c>
    </row>
    <row r="24" spans="3:12" ht="15.6" thickTop="1" thickBot="1" x14ac:dyDescent="0.35">
      <c r="C24" s="93" t="s">
        <v>149</v>
      </c>
      <c r="D24" s="206" t="s">
        <v>210</v>
      </c>
      <c r="E24" s="207"/>
      <c r="F24" s="94">
        <v>253.12</v>
      </c>
      <c r="G24" s="94">
        <v>257.13</v>
      </c>
      <c r="H24" s="192">
        <f>+G24-F24</f>
        <v>4.0099999999999909</v>
      </c>
      <c r="I24" s="95">
        <f>+H24*J5</f>
        <v>85.556754716980933</v>
      </c>
      <c r="J24" s="95"/>
      <c r="K24" s="95"/>
      <c r="L24" s="99">
        <f>+I24</f>
        <v>85.556754716980933</v>
      </c>
    </row>
    <row r="25" spans="3:12" ht="15.6" thickTop="1" thickBot="1" x14ac:dyDescent="0.35">
      <c r="C25" s="93" t="s">
        <v>16</v>
      </c>
      <c r="D25" s="206" t="s">
        <v>210</v>
      </c>
      <c r="E25" s="207"/>
      <c r="F25" s="96">
        <v>70.569999999999993</v>
      </c>
      <c r="G25" s="96">
        <v>70.569999999999993</v>
      </c>
      <c r="H25" s="191">
        <f>+G25-F25</f>
        <v>0</v>
      </c>
      <c r="I25" s="95">
        <f>+H25*J5</f>
        <v>0</v>
      </c>
      <c r="J25" s="96"/>
      <c r="K25" s="96"/>
      <c r="L25" s="99">
        <v>0</v>
      </c>
    </row>
    <row r="26" spans="3:12" ht="15.6" thickTop="1" thickBot="1" x14ac:dyDescent="0.35">
      <c r="C26" s="67" t="s">
        <v>90</v>
      </c>
      <c r="D26" s="230" t="s">
        <v>211</v>
      </c>
      <c r="E26" s="231"/>
      <c r="F26" s="227">
        <v>340.04</v>
      </c>
      <c r="G26" s="227">
        <v>341.8</v>
      </c>
      <c r="H26" s="220">
        <f>+G26-F26</f>
        <v>1.7599999999999909</v>
      </c>
      <c r="I26" s="223">
        <f>+H26*J5</f>
        <v>37.551094339622445</v>
      </c>
      <c r="J26" s="223"/>
      <c r="K26" s="223"/>
      <c r="L26" s="99">
        <v>10</v>
      </c>
    </row>
    <row r="27" spans="3:12" ht="15.6" thickTop="1" thickBot="1" x14ac:dyDescent="0.35">
      <c r="C27" s="67" t="s">
        <v>14</v>
      </c>
      <c r="D27" s="232"/>
      <c r="E27" s="233"/>
      <c r="F27" s="228"/>
      <c r="G27" s="228"/>
      <c r="H27" s="221"/>
      <c r="I27" s="224"/>
      <c r="J27" s="224"/>
      <c r="K27" s="224"/>
      <c r="L27" s="99">
        <v>10</v>
      </c>
    </row>
    <row r="28" spans="3:12" ht="15.6" thickTop="1" thickBot="1" x14ac:dyDescent="0.35">
      <c r="C28" s="67" t="s">
        <v>148</v>
      </c>
      <c r="D28" s="232"/>
      <c r="E28" s="233"/>
      <c r="F28" s="228"/>
      <c r="G28" s="228"/>
      <c r="H28" s="221"/>
      <c r="I28" s="224"/>
      <c r="J28" s="224"/>
      <c r="K28" s="224"/>
      <c r="L28" s="99">
        <v>10</v>
      </c>
    </row>
    <row r="29" spans="3:12" ht="15.6" thickTop="1" thickBot="1" x14ac:dyDescent="0.35">
      <c r="C29" s="67" t="s">
        <v>15</v>
      </c>
      <c r="D29" s="232"/>
      <c r="E29" s="233"/>
      <c r="F29" s="228"/>
      <c r="G29" s="228"/>
      <c r="H29" s="221"/>
      <c r="I29" s="224"/>
      <c r="J29" s="224"/>
      <c r="K29" s="224"/>
      <c r="L29" s="99">
        <v>10</v>
      </c>
    </row>
    <row r="30" spans="3:12" ht="15.6" thickTop="1" thickBot="1" x14ac:dyDescent="0.35">
      <c r="C30" s="67" t="s">
        <v>17</v>
      </c>
      <c r="D30" s="234"/>
      <c r="E30" s="235"/>
      <c r="F30" s="229"/>
      <c r="G30" s="229"/>
      <c r="H30" s="222"/>
      <c r="I30" s="224"/>
      <c r="J30" s="224"/>
      <c r="K30" s="224"/>
      <c r="L30" s="99">
        <v>10</v>
      </c>
    </row>
    <row r="31" spans="3:12" ht="15.6" thickTop="1" thickBot="1" x14ac:dyDescent="0.35">
      <c r="C31" s="66" t="s">
        <v>92</v>
      </c>
      <c r="D31" s="6"/>
      <c r="E31" s="6"/>
      <c r="F31" s="6">
        <v>199.92</v>
      </c>
      <c r="G31" s="6">
        <v>205.68</v>
      </c>
      <c r="H31" s="5">
        <f>+G31-F31</f>
        <v>5.7600000000000193</v>
      </c>
      <c r="I31" s="5"/>
      <c r="J31" s="5"/>
      <c r="K31" s="5"/>
      <c r="L31" s="99">
        <f>+H31*J$5</f>
        <v>122.89449056603814</v>
      </c>
    </row>
    <row r="32" spans="3:12" ht="15.6" thickTop="1" thickBot="1" x14ac:dyDescent="0.35">
      <c r="C32" s="66" t="s">
        <v>93</v>
      </c>
      <c r="D32" s="6"/>
      <c r="E32" s="6"/>
      <c r="F32" s="6">
        <v>62.6</v>
      </c>
      <c r="G32" s="6">
        <v>63.67</v>
      </c>
      <c r="H32" s="5">
        <f t="shared" ref="H32:H95" si="0">+G32-F32</f>
        <v>1.0700000000000003</v>
      </c>
      <c r="I32" s="5"/>
      <c r="J32" s="5"/>
      <c r="K32" s="5"/>
      <c r="L32" s="99">
        <f t="shared" ref="L32:L81" si="1">+H32*J$5</f>
        <v>22.829358490566044</v>
      </c>
    </row>
    <row r="33" spans="3:12" ht="15.6" thickTop="1" thickBot="1" x14ac:dyDescent="0.35">
      <c r="C33" s="66" t="s">
        <v>94</v>
      </c>
      <c r="D33" s="32"/>
      <c r="E33" s="5"/>
      <c r="F33" s="32">
        <v>63.25</v>
      </c>
      <c r="G33" s="32">
        <v>63.83</v>
      </c>
      <c r="H33" s="5">
        <f t="shared" si="0"/>
        <v>0.57999999999999829</v>
      </c>
      <c r="I33" s="5"/>
      <c r="J33" s="5"/>
      <c r="K33" s="5"/>
      <c r="L33" s="99">
        <f t="shared" si="1"/>
        <v>12.374792452830153</v>
      </c>
    </row>
    <row r="34" spans="3:12" ht="15.6" thickTop="1" thickBot="1" x14ac:dyDescent="0.35">
      <c r="C34" s="66" t="s">
        <v>95</v>
      </c>
      <c r="D34" s="32"/>
      <c r="E34" s="6"/>
      <c r="F34" s="32">
        <v>59.93</v>
      </c>
      <c r="G34" s="32">
        <v>59.93</v>
      </c>
      <c r="H34" s="5">
        <f t="shared" si="0"/>
        <v>0</v>
      </c>
      <c r="I34" s="5"/>
      <c r="J34" s="5"/>
      <c r="K34" s="5"/>
      <c r="L34" s="99">
        <f t="shared" si="1"/>
        <v>0</v>
      </c>
    </row>
    <row r="35" spans="3:12" ht="15.6" thickTop="1" thickBot="1" x14ac:dyDescent="0.35">
      <c r="C35" s="66" t="s">
        <v>96</v>
      </c>
      <c r="D35" s="32"/>
      <c r="E35" s="6"/>
      <c r="F35" s="32">
        <v>20.73</v>
      </c>
      <c r="G35" s="32">
        <v>20.8</v>
      </c>
      <c r="H35" s="5">
        <f t="shared" si="0"/>
        <v>7.0000000000000284E-2</v>
      </c>
      <c r="I35" s="5"/>
      <c r="J35" s="5"/>
      <c r="K35" s="5"/>
      <c r="L35" s="99">
        <f t="shared" si="1"/>
        <v>1.4935094339622703</v>
      </c>
    </row>
    <row r="36" spans="3:12" ht="15.6" thickTop="1" thickBot="1" x14ac:dyDescent="0.35">
      <c r="C36" s="66" t="s">
        <v>97</v>
      </c>
      <c r="D36" s="32"/>
      <c r="E36" s="6"/>
      <c r="F36" s="32">
        <v>26.19</v>
      </c>
      <c r="G36" s="32">
        <v>26.19</v>
      </c>
      <c r="H36" s="5">
        <f t="shared" si="0"/>
        <v>0</v>
      </c>
      <c r="I36" s="5"/>
      <c r="J36" s="5"/>
      <c r="K36" s="5"/>
      <c r="L36" s="99">
        <f t="shared" si="1"/>
        <v>0</v>
      </c>
    </row>
    <row r="37" spans="3:12" ht="15.6" thickTop="1" thickBot="1" x14ac:dyDescent="0.35">
      <c r="C37" s="66" t="s">
        <v>98</v>
      </c>
      <c r="D37" s="32"/>
      <c r="E37" s="6"/>
      <c r="F37" s="32">
        <v>44.71</v>
      </c>
      <c r="G37" s="32">
        <v>45.07</v>
      </c>
      <c r="H37" s="5">
        <f t="shared" si="0"/>
        <v>0.35999999999999943</v>
      </c>
      <c r="I37" s="5"/>
      <c r="J37" s="5"/>
      <c r="K37" s="5"/>
      <c r="L37" s="99">
        <f t="shared" si="1"/>
        <v>7.6809056603773467</v>
      </c>
    </row>
    <row r="38" spans="3:12" ht="15.6" thickTop="1" thickBot="1" x14ac:dyDescent="0.35">
      <c r="C38" s="66" t="s">
        <v>99</v>
      </c>
      <c r="D38" s="32"/>
      <c r="E38" s="6"/>
      <c r="F38" s="32">
        <v>59.42</v>
      </c>
      <c r="G38" s="32">
        <v>67.95</v>
      </c>
      <c r="H38" s="5">
        <f t="shared" si="0"/>
        <v>8.5300000000000011</v>
      </c>
      <c r="I38" s="5"/>
      <c r="J38" s="5"/>
      <c r="K38" s="5"/>
      <c r="L38" s="99">
        <f t="shared" si="1"/>
        <v>181.99479245283021</v>
      </c>
    </row>
    <row r="39" spans="3:12" ht="15.6" thickTop="1" thickBot="1" x14ac:dyDescent="0.35">
      <c r="C39" s="66" t="s">
        <v>100</v>
      </c>
      <c r="D39" s="32"/>
      <c r="E39" s="6"/>
      <c r="F39" s="32">
        <v>16.64</v>
      </c>
      <c r="G39" s="32">
        <v>16.64</v>
      </c>
      <c r="H39" s="5">
        <f t="shared" si="0"/>
        <v>0</v>
      </c>
      <c r="I39" s="5"/>
      <c r="J39" s="5"/>
      <c r="K39" s="5"/>
      <c r="L39" s="99">
        <f t="shared" si="1"/>
        <v>0</v>
      </c>
    </row>
    <row r="40" spans="3:12" ht="15.6" thickTop="1" thickBot="1" x14ac:dyDescent="0.35">
      <c r="C40" s="66" t="s">
        <v>101</v>
      </c>
      <c r="D40" s="32"/>
      <c r="E40" s="6"/>
      <c r="F40" s="32">
        <v>34.64</v>
      </c>
      <c r="G40" s="32">
        <v>35.82</v>
      </c>
      <c r="H40" s="5">
        <f t="shared" si="0"/>
        <v>1.1799999999999997</v>
      </c>
      <c r="I40" s="5"/>
      <c r="J40" s="5"/>
      <c r="K40" s="5"/>
      <c r="L40" s="99">
        <f t="shared" si="1"/>
        <v>25.176301886792448</v>
      </c>
    </row>
    <row r="41" spans="3:12" ht="15.6" thickTop="1" thickBot="1" x14ac:dyDescent="0.35">
      <c r="C41" s="66" t="s">
        <v>102</v>
      </c>
      <c r="D41" s="32"/>
      <c r="E41" s="6"/>
      <c r="F41" s="32">
        <v>8.07</v>
      </c>
      <c r="G41" s="32">
        <v>8.18</v>
      </c>
      <c r="H41" s="5">
        <f t="shared" si="0"/>
        <v>0.10999999999999943</v>
      </c>
      <c r="I41" s="5"/>
      <c r="J41" s="5"/>
      <c r="K41" s="5"/>
      <c r="L41" s="99">
        <f t="shared" si="1"/>
        <v>2.3469433962264028</v>
      </c>
    </row>
    <row r="42" spans="3:12" ht="15.6" thickTop="1" thickBot="1" x14ac:dyDescent="0.35">
      <c r="C42" s="66" t="s">
        <v>103</v>
      </c>
      <c r="D42" s="32"/>
      <c r="E42" s="6"/>
      <c r="F42" s="32">
        <v>41.35</v>
      </c>
      <c r="G42" s="32">
        <v>41.5</v>
      </c>
      <c r="H42" s="5">
        <f t="shared" si="0"/>
        <v>0.14999999999999858</v>
      </c>
      <c r="I42" s="5"/>
      <c r="J42" s="5"/>
      <c r="K42" s="5"/>
      <c r="L42" s="99">
        <f t="shared" si="1"/>
        <v>3.200377358490536</v>
      </c>
    </row>
    <row r="43" spans="3:12" ht="15.6" thickTop="1" thickBot="1" x14ac:dyDescent="0.35">
      <c r="C43" s="66" t="s">
        <v>104</v>
      </c>
      <c r="D43" s="32"/>
      <c r="E43" s="10"/>
      <c r="F43" s="32">
        <v>61.79</v>
      </c>
      <c r="G43" s="32">
        <v>61.79</v>
      </c>
      <c r="H43" s="5">
        <f t="shared" si="0"/>
        <v>0</v>
      </c>
      <c r="I43" s="5"/>
      <c r="J43" s="5"/>
      <c r="K43" s="5"/>
      <c r="L43" s="99">
        <f t="shared" si="1"/>
        <v>0</v>
      </c>
    </row>
    <row r="44" spans="3:12" ht="15.6" thickTop="1" thickBot="1" x14ac:dyDescent="0.35">
      <c r="C44" s="66" t="s">
        <v>105</v>
      </c>
      <c r="D44" s="32"/>
      <c r="E44" s="10"/>
      <c r="F44" s="32">
        <v>241.73</v>
      </c>
      <c r="G44" s="32">
        <v>243</v>
      </c>
      <c r="H44" s="5">
        <f t="shared" si="0"/>
        <v>1.2700000000000102</v>
      </c>
      <c r="I44" s="5"/>
      <c r="J44" s="5"/>
      <c r="K44" s="5"/>
      <c r="L44" s="99">
        <f t="shared" si="1"/>
        <v>27.096528301887012</v>
      </c>
    </row>
    <row r="45" spans="3:12" ht="15.6" thickTop="1" thickBot="1" x14ac:dyDescent="0.35">
      <c r="C45" s="66" t="s">
        <v>106</v>
      </c>
      <c r="D45" s="32"/>
      <c r="E45" s="10"/>
      <c r="F45" s="32">
        <v>110.7</v>
      </c>
      <c r="G45" s="32">
        <v>110.95</v>
      </c>
      <c r="H45" s="5">
        <f t="shared" si="0"/>
        <v>0.25</v>
      </c>
      <c r="I45" s="5"/>
      <c r="J45" s="5"/>
      <c r="K45" s="5"/>
      <c r="L45" s="99">
        <f t="shared" si="1"/>
        <v>5.3339622641509434</v>
      </c>
    </row>
    <row r="46" spans="3:12" ht="15.6" thickTop="1" thickBot="1" x14ac:dyDescent="0.35">
      <c r="C46" s="66" t="s">
        <v>18</v>
      </c>
      <c r="D46" s="32"/>
      <c r="E46" s="10"/>
      <c r="F46" s="32">
        <v>4.26</v>
      </c>
      <c r="G46" s="32">
        <v>4.29</v>
      </c>
      <c r="H46" s="5">
        <f t="shared" si="0"/>
        <v>3.0000000000000249E-2</v>
      </c>
      <c r="I46" s="5"/>
      <c r="J46" s="5"/>
      <c r="K46" s="5"/>
      <c r="L46" s="99">
        <f t="shared" si="1"/>
        <v>0.64007547169811851</v>
      </c>
    </row>
    <row r="47" spans="3:12" ht="15.6" thickTop="1" thickBot="1" x14ac:dyDescent="0.35">
      <c r="C47" s="66" t="s">
        <v>19</v>
      </c>
      <c r="D47" s="32"/>
      <c r="E47" s="10"/>
      <c r="F47" s="32">
        <v>120.47</v>
      </c>
      <c r="G47" s="32">
        <v>121.8</v>
      </c>
      <c r="H47" s="5">
        <f t="shared" si="0"/>
        <v>1.3299999999999983</v>
      </c>
      <c r="I47" s="5"/>
      <c r="J47" s="5"/>
      <c r="K47" s="5"/>
      <c r="L47" s="99">
        <f t="shared" si="1"/>
        <v>28.376679245282983</v>
      </c>
    </row>
    <row r="48" spans="3:12" ht="15.6" thickTop="1" thickBot="1" x14ac:dyDescent="0.35">
      <c r="C48" s="66" t="s">
        <v>107</v>
      </c>
      <c r="D48" s="32"/>
      <c r="E48" s="10"/>
      <c r="F48" s="32">
        <v>159.51</v>
      </c>
      <c r="G48" s="32">
        <v>161.03</v>
      </c>
      <c r="H48" s="5">
        <f t="shared" si="0"/>
        <v>1.5200000000000102</v>
      </c>
      <c r="I48" s="5"/>
      <c r="J48" s="5"/>
      <c r="K48" s="5"/>
      <c r="L48" s="99">
        <f t="shared" si="1"/>
        <v>32.430490566037953</v>
      </c>
    </row>
    <row r="49" spans="3:12" ht="15.6" thickTop="1" thickBot="1" x14ac:dyDescent="0.35">
      <c r="C49" s="66" t="s">
        <v>108</v>
      </c>
      <c r="D49" s="32"/>
      <c r="E49" s="10"/>
      <c r="F49" s="32">
        <v>34.94</v>
      </c>
      <c r="G49" s="32">
        <v>35.71</v>
      </c>
      <c r="H49" s="5">
        <f t="shared" si="0"/>
        <v>0.77000000000000313</v>
      </c>
      <c r="I49" s="5"/>
      <c r="J49" s="5"/>
      <c r="K49" s="5"/>
      <c r="L49" s="99">
        <f t="shared" si="1"/>
        <v>16.428603773584971</v>
      </c>
    </row>
    <row r="50" spans="3:12" ht="15.6" thickTop="1" thickBot="1" x14ac:dyDescent="0.35">
      <c r="C50" s="66" t="s">
        <v>20</v>
      </c>
      <c r="D50" s="32"/>
      <c r="E50" s="10"/>
      <c r="F50" s="32">
        <v>101.72</v>
      </c>
      <c r="G50" s="32">
        <v>102.4</v>
      </c>
      <c r="H50" s="5">
        <f t="shared" si="0"/>
        <v>0.68000000000000682</v>
      </c>
      <c r="I50" s="5"/>
      <c r="J50" s="5"/>
      <c r="K50" s="5"/>
      <c r="L50" s="99">
        <f t="shared" si="1"/>
        <v>14.508377358490712</v>
      </c>
    </row>
    <row r="51" spans="3:12" ht="15.6" thickTop="1" thickBot="1" x14ac:dyDescent="0.35">
      <c r="C51" s="66" t="s">
        <v>21</v>
      </c>
      <c r="D51" s="32"/>
      <c r="E51" s="10"/>
      <c r="F51" s="32">
        <v>28.49</v>
      </c>
      <c r="G51" s="32">
        <v>28.92</v>
      </c>
      <c r="H51" s="5">
        <f t="shared" si="0"/>
        <v>0.43000000000000327</v>
      </c>
      <c r="I51" s="5"/>
      <c r="J51" s="5"/>
      <c r="K51" s="5"/>
      <c r="L51" s="99">
        <f t="shared" si="1"/>
        <v>9.1744150943396932</v>
      </c>
    </row>
    <row r="52" spans="3:12" ht="15.6" thickTop="1" thickBot="1" x14ac:dyDescent="0.35">
      <c r="C52" s="66" t="s">
        <v>22</v>
      </c>
      <c r="D52" s="32"/>
      <c r="E52" s="10"/>
      <c r="F52" s="32">
        <v>139.25</v>
      </c>
      <c r="G52" s="32">
        <v>141.02000000000001</v>
      </c>
      <c r="H52" s="5">
        <f t="shared" si="0"/>
        <v>1.7700000000000102</v>
      </c>
      <c r="I52" s="5"/>
      <c r="J52" s="5"/>
      <c r="K52" s="5"/>
      <c r="L52" s="99">
        <f t="shared" si="1"/>
        <v>37.764452830188901</v>
      </c>
    </row>
    <row r="53" spans="3:12" ht="15.6" thickTop="1" thickBot="1" x14ac:dyDescent="0.35">
      <c r="C53" s="66" t="s">
        <v>23</v>
      </c>
      <c r="D53" s="32"/>
      <c r="E53" s="10"/>
      <c r="F53" s="32">
        <v>46.84</v>
      </c>
      <c r="G53" s="32">
        <v>49.18</v>
      </c>
      <c r="H53" s="5">
        <f t="shared" si="0"/>
        <v>2.3399999999999963</v>
      </c>
      <c r="I53" s="5"/>
      <c r="J53" s="5"/>
      <c r="K53" s="5"/>
      <c r="L53" s="99">
        <f t="shared" si="1"/>
        <v>49.925886792452751</v>
      </c>
    </row>
    <row r="54" spans="3:12" ht="15.6" thickTop="1" thickBot="1" x14ac:dyDescent="0.35">
      <c r="C54" s="66" t="s">
        <v>24</v>
      </c>
      <c r="D54" s="32"/>
      <c r="E54" s="10"/>
      <c r="F54" s="32">
        <v>36.89</v>
      </c>
      <c r="G54" s="32">
        <v>37.08</v>
      </c>
      <c r="H54" s="5">
        <f t="shared" si="0"/>
        <v>0.18999999999999773</v>
      </c>
      <c r="I54" s="5"/>
      <c r="J54" s="5"/>
      <c r="K54" s="5"/>
      <c r="L54" s="99">
        <f t="shared" si="1"/>
        <v>4.0538113207546687</v>
      </c>
    </row>
    <row r="55" spans="3:12" ht="15.6" thickTop="1" thickBot="1" x14ac:dyDescent="0.35">
      <c r="C55" s="66" t="s">
        <v>25</v>
      </c>
      <c r="D55" s="32"/>
      <c r="E55" s="10"/>
      <c r="F55" s="32">
        <v>35.08</v>
      </c>
      <c r="G55" s="32">
        <v>35.17</v>
      </c>
      <c r="H55" s="5">
        <f t="shared" si="0"/>
        <v>9.0000000000003411E-2</v>
      </c>
      <c r="I55" s="5"/>
      <c r="J55" s="5"/>
      <c r="K55" s="5"/>
      <c r="L55" s="99">
        <f t="shared" si="1"/>
        <v>1.9202264150944124</v>
      </c>
    </row>
    <row r="56" spans="3:12" ht="15.6" thickTop="1" thickBot="1" x14ac:dyDescent="0.35">
      <c r="C56" s="66" t="s">
        <v>26</v>
      </c>
      <c r="D56" s="32"/>
      <c r="E56" s="10"/>
      <c r="F56" s="32">
        <v>71.040000000000006</v>
      </c>
      <c r="G56" s="32">
        <v>71.42</v>
      </c>
      <c r="H56" s="5">
        <f t="shared" si="0"/>
        <v>0.37999999999999545</v>
      </c>
      <c r="I56" s="5"/>
      <c r="J56" s="5"/>
      <c r="K56" s="5"/>
      <c r="L56" s="99">
        <f t="shared" si="1"/>
        <v>8.1076226415093373</v>
      </c>
    </row>
    <row r="57" spans="3:12" ht="15.6" thickTop="1" thickBot="1" x14ac:dyDescent="0.35">
      <c r="C57" s="66" t="s">
        <v>27</v>
      </c>
      <c r="D57" s="32"/>
      <c r="E57" s="10"/>
      <c r="F57" s="32">
        <v>91.7</v>
      </c>
      <c r="G57" s="32">
        <v>93.95</v>
      </c>
      <c r="H57" s="5">
        <f t="shared" si="0"/>
        <v>2.25</v>
      </c>
      <c r="I57" s="5"/>
      <c r="J57" s="5"/>
      <c r="K57" s="5"/>
      <c r="L57" s="99">
        <f t="shared" si="1"/>
        <v>48.005660377358488</v>
      </c>
    </row>
    <row r="58" spans="3:12" ht="15.6" thickTop="1" thickBot="1" x14ac:dyDescent="0.35">
      <c r="C58" s="66" t="s">
        <v>109</v>
      </c>
      <c r="D58" s="32"/>
      <c r="E58" s="10"/>
      <c r="F58" s="32">
        <v>2.21</v>
      </c>
      <c r="G58" s="32">
        <v>2.44</v>
      </c>
      <c r="H58" s="5">
        <f t="shared" si="0"/>
        <v>0.22999999999999998</v>
      </c>
      <c r="I58" s="5"/>
      <c r="J58" s="5"/>
      <c r="K58" s="5"/>
      <c r="L58" s="99">
        <f t="shared" si="1"/>
        <v>4.9072452830188675</v>
      </c>
    </row>
    <row r="59" spans="3:12" ht="15.6" thickTop="1" thickBot="1" x14ac:dyDescent="0.35">
      <c r="C59" s="66" t="s">
        <v>28</v>
      </c>
      <c r="D59" s="32"/>
      <c r="E59" s="10"/>
      <c r="F59" s="32">
        <v>18.7</v>
      </c>
      <c r="G59" s="32">
        <v>18.77</v>
      </c>
      <c r="H59" s="5">
        <f t="shared" si="0"/>
        <v>7.0000000000000284E-2</v>
      </c>
      <c r="I59" s="5"/>
      <c r="J59" s="5"/>
      <c r="K59" s="5"/>
      <c r="L59" s="99">
        <f t="shared" si="1"/>
        <v>1.4935094339622703</v>
      </c>
    </row>
    <row r="60" spans="3:12" ht="15.6" thickTop="1" thickBot="1" x14ac:dyDescent="0.35">
      <c r="C60" s="66" t="s">
        <v>29</v>
      </c>
      <c r="D60" s="32"/>
      <c r="E60" s="10"/>
      <c r="F60" s="32">
        <v>62.07</v>
      </c>
      <c r="G60" s="32">
        <v>62.31</v>
      </c>
      <c r="H60" s="5">
        <f t="shared" si="0"/>
        <v>0.24000000000000199</v>
      </c>
      <c r="I60" s="5"/>
      <c r="J60" s="5"/>
      <c r="K60" s="5"/>
      <c r="L60" s="99">
        <f t="shared" si="1"/>
        <v>5.1206037735849481</v>
      </c>
    </row>
    <row r="61" spans="3:12" ht="15.6" thickTop="1" thickBot="1" x14ac:dyDescent="0.35">
      <c r="C61" s="66" t="s">
        <v>30</v>
      </c>
      <c r="D61" s="32"/>
      <c r="E61" s="10"/>
      <c r="F61" s="32">
        <v>8.44</v>
      </c>
      <c r="G61" s="32">
        <v>8.75</v>
      </c>
      <c r="H61" s="5">
        <f t="shared" si="0"/>
        <v>0.3100000000000005</v>
      </c>
      <c r="I61" s="5"/>
      <c r="J61" s="5"/>
      <c r="K61" s="5"/>
      <c r="L61" s="99">
        <f t="shared" si="1"/>
        <v>6.6141132075471809</v>
      </c>
    </row>
    <row r="62" spans="3:12" ht="15.6" thickTop="1" thickBot="1" x14ac:dyDescent="0.35">
      <c r="C62" s="66" t="s">
        <v>31</v>
      </c>
      <c r="D62" s="32"/>
      <c r="E62" s="10"/>
      <c r="F62" s="32">
        <v>101</v>
      </c>
      <c r="G62" s="32">
        <v>101.79</v>
      </c>
      <c r="H62" s="5">
        <f t="shared" si="0"/>
        <v>0.79000000000000625</v>
      </c>
      <c r="I62" s="5"/>
      <c r="J62" s="5"/>
      <c r="K62" s="5"/>
      <c r="L62" s="99">
        <f t="shared" si="1"/>
        <v>16.855320754717116</v>
      </c>
    </row>
    <row r="63" spans="3:12" ht="15.6" thickTop="1" thickBot="1" x14ac:dyDescent="0.35">
      <c r="C63" s="66" t="s">
        <v>32</v>
      </c>
      <c r="D63" s="32"/>
      <c r="E63" s="10"/>
      <c r="F63" s="32">
        <v>67.39</v>
      </c>
      <c r="G63" s="32">
        <v>67.88</v>
      </c>
      <c r="H63" s="5">
        <f t="shared" si="0"/>
        <v>0.48999999999999488</v>
      </c>
      <c r="I63" s="5"/>
      <c r="J63" s="5"/>
      <c r="K63" s="5"/>
      <c r="L63" s="99">
        <f t="shared" si="1"/>
        <v>10.45456603773574</v>
      </c>
    </row>
    <row r="64" spans="3:12" ht="15.6" thickTop="1" thickBot="1" x14ac:dyDescent="0.35">
      <c r="C64" s="66" t="s">
        <v>33</v>
      </c>
      <c r="D64" s="32"/>
      <c r="E64" s="10"/>
      <c r="F64" s="32">
        <v>46.71</v>
      </c>
      <c r="G64" s="32">
        <v>46.99</v>
      </c>
      <c r="H64" s="5">
        <f t="shared" si="0"/>
        <v>0.28000000000000114</v>
      </c>
      <c r="I64" s="5"/>
      <c r="J64" s="5"/>
      <c r="K64" s="5"/>
      <c r="L64" s="99">
        <f t="shared" si="1"/>
        <v>5.9740377358490813</v>
      </c>
    </row>
    <row r="65" spans="3:12" ht="15.6" thickTop="1" thickBot="1" x14ac:dyDescent="0.35">
      <c r="C65" s="66" t="s">
        <v>34</v>
      </c>
      <c r="D65" s="32"/>
      <c r="E65" s="10"/>
      <c r="F65" s="32">
        <v>47.74</v>
      </c>
      <c r="G65" s="32">
        <v>47.9</v>
      </c>
      <c r="H65" s="5">
        <f t="shared" si="0"/>
        <v>0.15999999999999659</v>
      </c>
      <c r="I65" s="5"/>
      <c r="J65" s="5"/>
      <c r="K65" s="5"/>
      <c r="L65" s="99">
        <f t="shared" si="1"/>
        <v>3.4137358490565308</v>
      </c>
    </row>
    <row r="66" spans="3:12" ht="15.6" thickTop="1" thickBot="1" x14ac:dyDescent="0.35">
      <c r="C66" s="66" t="s">
        <v>110</v>
      </c>
      <c r="D66" s="32"/>
      <c r="E66" s="10"/>
      <c r="F66" s="32">
        <v>25.67</v>
      </c>
      <c r="G66" s="32">
        <v>27.05</v>
      </c>
      <c r="H66" s="5">
        <f t="shared" si="0"/>
        <v>1.379999999999999</v>
      </c>
      <c r="I66" s="5"/>
      <c r="J66" s="5"/>
      <c r="K66" s="5"/>
      <c r="L66" s="99">
        <f t="shared" si="1"/>
        <v>29.443471698113186</v>
      </c>
    </row>
    <row r="67" spans="3:12" ht="15.6" thickTop="1" thickBot="1" x14ac:dyDescent="0.35">
      <c r="C67" s="66" t="s">
        <v>35</v>
      </c>
      <c r="D67" s="32"/>
      <c r="E67" s="10"/>
      <c r="F67" s="32">
        <v>95.54</v>
      </c>
      <c r="G67" s="32">
        <v>96.5</v>
      </c>
      <c r="H67" s="5">
        <f t="shared" si="0"/>
        <v>0.95999999999999375</v>
      </c>
      <c r="I67" s="5"/>
      <c r="J67" s="5"/>
      <c r="K67" s="5"/>
      <c r="L67" s="99">
        <f t="shared" si="1"/>
        <v>20.48241509433949</v>
      </c>
    </row>
    <row r="68" spans="3:12" ht="15.6" thickTop="1" thickBot="1" x14ac:dyDescent="0.35">
      <c r="C68" s="66" t="s">
        <v>111</v>
      </c>
      <c r="D68" s="32"/>
      <c r="E68" s="10"/>
      <c r="F68" s="32">
        <v>6.9</v>
      </c>
      <c r="G68" s="32">
        <v>7</v>
      </c>
      <c r="H68" s="5">
        <f t="shared" si="0"/>
        <v>9.9999999999999645E-2</v>
      </c>
      <c r="I68" s="5"/>
      <c r="J68" s="5"/>
      <c r="K68" s="5"/>
      <c r="L68" s="99">
        <f t="shared" si="1"/>
        <v>2.1335849056603697</v>
      </c>
    </row>
    <row r="69" spans="3:12" ht="15.6" thickTop="1" thickBot="1" x14ac:dyDescent="0.35">
      <c r="C69" s="66" t="s">
        <v>36</v>
      </c>
      <c r="D69" s="32"/>
      <c r="E69" s="10"/>
      <c r="F69" s="32">
        <v>106.62</v>
      </c>
      <c r="G69" s="32">
        <v>106.66</v>
      </c>
      <c r="H69" s="5">
        <f t="shared" si="0"/>
        <v>3.9999999999992042E-2</v>
      </c>
      <c r="I69" s="5"/>
      <c r="J69" s="5"/>
      <c r="K69" s="5"/>
      <c r="L69" s="99">
        <f t="shared" si="1"/>
        <v>0.85343396226398116</v>
      </c>
    </row>
    <row r="70" spans="3:12" ht="15.6" thickTop="1" thickBot="1" x14ac:dyDescent="0.35">
      <c r="C70" s="66" t="s">
        <v>37</v>
      </c>
      <c r="D70" s="32"/>
      <c r="E70" s="10"/>
      <c r="F70" s="32">
        <v>43.69</v>
      </c>
      <c r="G70" s="32">
        <v>44.32</v>
      </c>
      <c r="H70" s="5">
        <f t="shared" si="0"/>
        <v>0.63000000000000256</v>
      </c>
      <c r="I70" s="5"/>
      <c r="J70" s="5"/>
      <c r="K70" s="5"/>
      <c r="L70" s="99">
        <f t="shared" si="1"/>
        <v>13.441584905660433</v>
      </c>
    </row>
    <row r="71" spans="3:12" ht="15.6" thickTop="1" thickBot="1" x14ac:dyDescent="0.35">
      <c r="C71" s="66" t="s">
        <v>38</v>
      </c>
      <c r="D71" s="32"/>
      <c r="E71" s="10"/>
      <c r="F71" s="32">
        <v>14.59</v>
      </c>
      <c r="G71" s="32">
        <v>17.149999999999999</v>
      </c>
      <c r="H71" s="5">
        <f t="shared" si="0"/>
        <v>2.5599999999999987</v>
      </c>
      <c r="I71" s="5"/>
      <c r="J71" s="5"/>
      <c r="K71" s="5"/>
      <c r="L71" s="99">
        <f t="shared" si="1"/>
        <v>54.61977358490563</v>
      </c>
    </row>
    <row r="72" spans="3:12" ht="15.6" thickTop="1" thickBot="1" x14ac:dyDescent="0.35">
      <c r="C72" s="66" t="s">
        <v>39</v>
      </c>
      <c r="D72" s="32"/>
      <c r="E72" s="10"/>
      <c r="F72" s="32">
        <v>5.0999999999999996</v>
      </c>
      <c r="G72" s="32">
        <v>5.82</v>
      </c>
      <c r="H72" s="5">
        <f t="shared" si="0"/>
        <v>0.72000000000000064</v>
      </c>
      <c r="I72" s="5"/>
      <c r="J72" s="5"/>
      <c r="K72" s="5"/>
      <c r="L72" s="99">
        <f t="shared" si="1"/>
        <v>15.361811320754731</v>
      </c>
    </row>
    <row r="73" spans="3:12" ht="15.6" thickTop="1" thickBot="1" x14ac:dyDescent="0.35">
      <c r="C73" s="66" t="s">
        <v>40</v>
      </c>
      <c r="D73" s="32"/>
      <c r="E73" s="10"/>
      <c r="F73" s="32">
        <v>4.5999999999999996</v>
      </c>
      <c r="G73" s="32">
        <v>4.5999999999999996</v>
      </c>
      <c r="H73" s="5">
        <f t="shared" si="0"/>
        <v>0</v>
      </c>
      <c r="I73" s="5"/>
      <c r="J73" s="5"/>
      <c r="K73" s="5"/>
      <c r="L73" s="99">
        <f t="shared" si="1"/>
        <v>0</v>
      </c>
    </row>
    <row r="74" spans="3:12" ht="15.6" thickTop="1" thickBot="1" x14ac:dyDescent="0.35">
      <c r="C74" s="66" t="s">
        <v>112</v>
      </c>
      <c r="D74" s="32"/>
      <c r="E74" s="10"/>
      <c r="F74" s="32">
        <v>12.01</v>
      </c>
      <c r="G74" s="32">
        <v>12.63</v>
      </c>
      <c r="H74" s="5">
        <f t="shared" si="0"/>
        <v>0.62000000000000099</v>
      </c>
      <c r="I74" s="5"/>
      <c r="J74" s="5"/>
      <c r="K74" s="5"/>
      <c r="L74" s="99">
        <f t="shared" si="1"/>
        <v>13.228226415094362</v>
      </c>
    </row>
    <row r="75" spans="3:12" ht="15.6" thickTop="1" thickBot="1" x14ac:dyDescent="0.35">
      <c r="C75" s="66" t="s">
        <v>113</v>
      </c>
      <c r="D75" s="32"/>
      <c r="E75" s="10"/>
      <c r="F75" s="32">
        <v>43.31</v>
      </c>
      <c r="G75" s="32">
        <v>44.68</v>
      </c>
      <c r="H75" s="5">
        <f t="shared" si="0"/>
        <v>1.3699999999999974</v>
      </c>
      <c r="I75" s="5"/>
      <c r="J75" s="5"/>
      <c r="K75" s="5"/>
      <c r="L75" s="99">
        <f t="shared" si="1"/>
        <v>29.230113207547117</v>
      </c>
    </row>
    <row r="76" spans="3:12" ht="15.6" thickTop="1" thickBot="1" x14ac:dyDescent="0.35">
      <c r="C76" s="66" t="s">
        <v>114</v>
      </c>
      <c r="D76" s="32"/>
      <c r="E76" s="10"/>
      <c r="F76" s="32">
        <v>11.63</v>
      </c>
      <c r="G76" s="32">
        <v>11.75</v>
      </c>
      <c r="H76" s="5">
        <f t="shared" si="0"/>
        <v>0.11999999999999922</v>
      </c>
      <c r="I76" s="5"/>
      <c r="J76" s="5"/>
      <c r="K76" s="5"/>
      <c r="L76" s="99">
        <f t="shared" si="1"/>
        <v>2.5603018867924363</v>
      </c>
    </row>
    <row r="77" spans="3:12" ht="15.6" thickTop="1" thickBot="1" x14ac:dyDescent="0.35">
      <c r="C77" s="66" t="s">
        <v>115</v>
      </c>
      <c r="D77" s="32"/>
      <c r="E77" s="10"/>
      <c r="F77" s="32">
        <v>3.63</v>
      </c>
      <c r="G77" s="32">
        <v>3.63</v>
      </c>
      <c r="H77" s="5">
        <f t="shared" si="0"/>
        <v>0</v>
      </c>
      <c r="I77" s="5"/>
      <c r="J77" s="5"/>
      <c r="K77" s="5"/>
      <c r="L77" s="99">
        <f t="shared" si="1"/>
        <v>0</v>
      </c>
    </row>
    <row r="78" spans="3:12" ht="15.6" thickTop="1" thickBot="1" x14ac:dyDescent="0.35">
      <c r="C78" s="66" t="s">
        <v>116</v>
      </c>
      <c r="D78" s="32"/>
      <c r="E78" s="10"/>
      <c r="F78" s="32">
        <v>6.09</v>
      </c>
      <c r="G78" s="32">
        <v>6.09</v>
      </c>
      <c r="H78" s="5">
        <f t="shared" si="0"/>
        <v>0</v>
      </c>
      <c r="I78" s="5"/>
      <c r="J78" s="5"/>
      <c r="K78" s="5"/>
      <c r="L78" s="99">
        <f t="shared" si="1"/>
        <v>0</v>
      </c>
    </row>
    <row r="79" spans="3:12" ht="15.6" thickTop="1" thickBot="1" x14ac:dyDescent="0.35">
      <c r="C79" s="66" t="s">
        <v>41</v>
      </c>
      <c r="D79" s="32"/>
      <c r="E79" s="10"/>
      <c r="F79" s="32">
        <v>31.97</v>
      </c>
      <c r="G79" s="32">
        <v>32.47</v>
      </c>
      <c r="H79" s="5">
        <f t="shared" si="0"/>
        <v>0.5</v>
      </c>
      <c r="I79" s="5"/>
      <c r="J79" s="5"/>
      <c r="K79" s="5"/>
      <c r="L79" s="99">
        <f t="shared" si="1"/>
        <v>10.667924528301887</v>
      </c>
    </row>
    <row r="80" spans="3:12" ht="15.6" thickTop="1" thickBot="1" x14ac:dyDescent="0.35">
      <c r="C80" s="66" t="s">
        <v>42</v>
      </c>
      <c r="D80" s="32"/>
      <c r="E80" s="10"/>
      <c r="F80" s="32">
        <v>10.41</v>
      </c>
      <c r="G80" s="32">
        <v>10.41</v>
      </c>
      <c r="H80" s="5">
        <f t="shared" si="0"/>
        <v>0</v>
      </c>
      <c r="I80" s="5"/>
      <c r="J80" s="5"/>
      <c r="K80" s="5"/>
      <c r="L80" s="99">
        <f t="shared" si="1"/>
        <v>0</v>
      </c>
    </row>
    <row r="81" spans="3:13" ht="15" thickTop="1" x14ac:dyDescent="0.3">
      <c r="C81" s="66" t="s">
        <v>117</v>
      </c>
      <c r="D81" s="32"/>
      <c r="E81" s="10"/>
      <c r="F81" s="32">
        <v>16.37</v>
      </c>
      <c r="G81" s="32">
        <v>16.98</v>
      </c>
      <c r="H81" s="5">
        <f t="shared" si="0"/>
        <v>0.60999999999999943</v>
      </c>
      <c r="I81" s="5"/>
      <c r="J81" s="5"/>
      <c r="K81" s="5"/>
      <c r="L81" s="99">
        <f t="shared" si="1"/>
        <v>13.014867924528289</v>
      </c>
      <c r="M81" s="56">
        <f>SUM(L13:L81)</f>
        <v>1296.6904905660385</v>
      </c>
    </row>
    <row r="82" spans="3:13" x14ac:dyDescent="0.3">
      <c r="C82" s="68" t="s">
        <v>43</v>
      </c>
      <c r="D82" s="32"/>
      <c r="E82" s="10"/>
      <c r="F82" s="32">
        <v>657.3</v>
      </c>
      <c r="G82" s="32">
        <v>665.45</v>
      </c>
      <c r="H82" s="5">
        <f t="shared" si="0"/>
        <v>8.1500000000000909</v>
      </c>
      <c r="I82" s="5"/>
      <c r="J82" s="5"/>
      <c r="K82" s="5"/>
      <c r="L82" s="7">
        <f>+H82*J$8</f>
        <v>38.787042682927257</v>
      </c>
    </row>
    <row r="83" spans="3:13" x14ac:dyDescent="0.3">
      <c r="C83" s="68" t="s">
        <v>44</v>
      </c>
      <c r="D83" s="32"/>
      <c r="E83" s="10"/>
      <c r="F83" s="32">
        <v>572.03</v>
      </c>
      <c r="G83" s="32">
        <v>577.04</v>
      </c>
      <c r="H83" s="5">
        <f t="shared" si="0"/>
        <v>5.0099999999999909</v>
      </c>
      <c r="I83" s="33"/>
      <c r="J83" s="5"/>
      <c r="K83" s="5"/>
      <c r="L83" s="7">
        <f t="shared" ref="L83:L146" si="2">+H83*J$8</f>
        <v>23.843323170731662</v>
      </c>
    </row>
    <row r="84" spans="3:13" x14ac:dyDescent="0.3">
      <c r="C84" s="68" t="s">
        <v>118</v>
      </c>
      <c r="D84" s="32"/>
      <c r="E84" s="10"/>
      <c r="F84" s="32">
        <v>840.93</v>
      </c>
      <c r="G84" s="32">
        <v>851.15</v>
      </c>
      <c r="H84" s="5">
        <f t="shared" si="0"/>
        <v>10.220000000000027</v>
      </c>
      <c r="I84" s="33"/>
      <c r="J84" s="5"/>
      <c r="K84" s="5"/>
      <c r="L84" s="7">
        <f t="shared" si="2"/>
        <v>48.638475609756227</v>
      </c>
    </row>
    <row r="85" spans="3:13" x14ac:dyDescent="0.3">
      <c r="C85" s="68" t="s">
        <v>119</v>
      </c>
      <c r="D85" s="32"/>
      <c r="E85" s="10"/>
      <c r="F85" s="32">
        <v>376.03</v>
      </c>
      <c r="G85" s="32">
        <v>385.22</v>
      </c>
      <c r="H85" s="5">
        <f t="shared" si="0"/>
        <v>9.1900000000000546</v>
      </c>
      <c r="I85" s="33"/>
      <c r="J85" s="5"/>
      <c r="K85" s="5"/>
      <c r="L85" s="7">
        <f t="shared" si="2"/>
        <v>43.736554878049034</v>
      </c>
    </row>
    <row r="86" spans="3:13" x14ac:dyDescent="0.3">
      <c r="C86" s="68" t="s">
        <v>45</v>
      </c>
      <c r="D86" s="32"/>
      <c r="E86" s="10"/>
      <c r="F86" s="32">
        <v>396.62</v>
      </c>
      <c r="G86" s="32">
        <v>402.8</v>
      </c>
      <c r="H86" s="5">
        <f t="shared" si="0"/>
        <v>6.1800000000000068</v>
      </c>
      <c r="I86" s="33"/>
      <c r="J86" s="5"/>
      <c r="K86" s="5"/>
      <c r="L86" s="7">
        <f t="shared" si="2"/>
        <v>29.411524390243933</v>
      </c>
    </row>
    <row r="87" spans="3:13" x14ac:dyDescent="0.3">
      <c r="C87" s="68" t="s">
        <v>46</v>
      </c>
      <c r="D87" s="32"/>
      <c r="E87" s="10"/>
      <c r="F87" s="32">
        <v>618.17999999999995</v>
      </c>
      <c r="G87" s="32">
        <v>622.59</v>
      </c>
      <c r="H87" s="5">
        <f t="shared" si="0"/>
        <v>4.4100000000000819</v>
      </c>
      <c r="I87" s="33"/>
      <c r="J87" s="5"/>
      <c r="K87" s="5"/>
      <c r="L87" s="7">
        <f t="shared" si="2"/>
        <v>20.987835365854046</v>
      </c>
    </row>
    <row r="88" spans="3:13" x14ac:dyDescent="0.3">
      <c r="C88" s="68" t="s">
        <v>47</v>
      </c>
      <c r="D88" s="32"/>
      <c r="E88" s="10"/>
      <c r="F88" s="32">
        <v>417.77</v>
      </c>
      <c r="G88" s="32">
        <v>427.8</v>
      </c>
      <c r="H88" s="5">
        <f t="shared" si="0"/>
        <v>10.03000000000003</v>
      </c>
      <c r="I88" s="33"/>
      <c r="J88" s="5"/>
      <c r="K88" s="5"/>
      <c r="L88" s="7">
        <f t="shared" si="2"/>
        <v>47.734237804878184</v>
      </c>
    </row>
    <row r="89" spans="3:13" x14ac:dyDescent="0.3">
      <c r="C89" s="68" t="s">
        <v>48</v>
      </c>
      <c r="D89" s="32"/>
      <c r="E89" s="10"/>
      <c r="F89" s="32">
        <v>690.41</v>
      </c>
      <c r="G89" s="32">
        <v>704.77</v>
      </c>
      <c r="H89" s="5">
        <f t="shared" si="0"/>
        <v>14.360000000000014</v>
      </c>
      <c r="I89" s="33"/>
      <c r="J89" s="5"/>
      <c r="K89" s="5"/>
      <c r="L89" s="7">
        <f t="shared" si="2"/>
        <v>68.341341463414693</v>
      </c>
    </row>
    <row r="90" spans="3:13" x14ac:dyDescent="0.3">
      <c r="C90" s="68" t="s">
        <v>49</v>
      </c>
      <c r="D90" s="32"/>
      <c r="E90" s="10"/>
      <c r="F90" s="32">
        <v>864</v>
      </c>
      <c r="G90" s="32">
        <v>871.57</v>
      </c>
      <c r="H90" s="5">
        <f t="shared" si="0"/>
        <v>7.57000000000005</v>
      </c>
      <c r="I90" s="33"/>
      <c r="J90" s="5"/>
      <c r="K90" s="5"/>
      <c r="L90" s="7">
        <f t="shared" si="2"/>
        <v>36.026737804878287</v>
      </c>
    </row>
    <row r="91" spans="3:13" x14ac:dyDescent="0.3">
      <c r="C91" s="68" t="s">
        <v>50</v>
      </c>
      <c r="D91" s="32"/>
      <c r="E91" s="10"/>
      <c r="F91" s="32">
        <v>1092.49</v>
      </c>
      <c r="G91" s="32">
        <v>1106.0999999999999</v>
      </c>
      <c r="H91" s="5">
        <f t="shared" si="0"/>
        <v>13.6099999999999</v>
      </c>
      <c r="I91" s="33"/>
      <c r="J91" s="5"/>
      <c r="K91" s="5"/>
      <c r="L91" s="7">
        <f t="shared" si="2"/>
        <v>64.771981707316598</v>
      </c>
    </row>
    <row r="92" spans="3:13" x14ac:dyDescent="0.3">
      <c r="C92" s="68" t="s">
        <v>51</v>
      </c>
      <c r="D92" s="32"/>
      <c r="E92" s="10"/>
      <c r="F92" s="32">
        <v>449.17</v>
      </c>
      <c r="G92" s="32">
        <v>453.13</v>
      </c>
      <c r="H92" s="5">
        <f t="shared" si="0"/>
        <v>3.9599999999999795</v>
      </c>
      <c r="I92" s="33"/>
      <c r="J92" s="5"/>
      <c r="K92" s="5"/>
      <c r="L92" s="7">
        <f t="shared" si="2"/>
        <v>18.846219512195024</v>
      </c>
    </row>
    <row r="93" spans="3:13" x14ac:dyDescent="0.3">
      <c r="C93" s="68" t="s">
        <v>52</v>
      </c>
      <c r="D93" s="32"/>
      <c r="E93" s="10"/>
      <c r="F93" s="32">
        <v>345.14</v>
      </c>
      <c r="G93" s="32">
        <v>345.14</v>
      </c>
      <c r="H93" s="5">
        <f t="shared" si="0"/>
        <v>0</v>
      </c>
      <c r="I93" s="33"/>
      <c r="J93" s="5"/>
      <c r="K93" s="5"/>
      <c r="L93" s="7">
        <f t="shared" si="2"/>
        <v>0</v>
      </c>
    </row>
    <row r="94" spans="3:13" x14ac:dyDescent="0.3">
      <c r="C94" s="68" t="s">
        <v>120</v>
      </c>
      <c r="D94" s="32"/>
      <c r="E94" s="10"/>
      <c r="F94" s="32">
        <v>1391.04</v>
      </c>
      <c r="G94" s="32">
        <v>1399.32</v>
      </c>
      <c r="H94" s="5">
        <f t="shared" si="0"/>
        <v>8.2799999999999727</v>
      </c>
      <c r="I94" s="33"/>
      <c r="J94" s="5"/>
      <c r="K94" s="5"/>
      <c r="L94" s="7">
        <f t="shared" si="2"/>
        <v>39.405731707316939</v>
      </c>
    </row>
    <row r="95" spans="3:13" x14ac:dyDescent="0.3">
      <c r="C95" s="68" t="s">
        <v>53</v>
      </c>
      <c r="D95" s="32"/>
      <c r="E95" s="10"/>
      <c r="F95" s="32">
        <v>538.27</v>
      </c>
      <c r="G95" s="32">
        <v>543.4</v>
      </c>
      <c r="H95" s="5">
        <f t="shared" si="0"/>
        <v>5.1299999999999955</v>
      </c>
      <c r="I95" s="33"/>
      <c r="J95" s="5"/>
      <c r="K95" s="5"/>
      <c r="L95" s="7">
        <f t="shared" si="2"/>
        <v>24.414420731707295</v>
      </c>
    </row>
    <row r="96" spans="3:13" x14ac:dyDescent="0.3">
      <c r="C96" s="68" t="s">
        <v>121</v>
      </c>
      <c r="D96" s="32"/>
      <c r="E96" s="10"/>
      <c r="F96" s="32">
        <v>330.27</v>
      </c>
      <c r="G96" s="32">
        <v>333.91</v>
      </c>
      <c r="H96" s="5">
        <f t="shared" ref="H96:H151" si="3">+G96-F96</f>
        <v>3.6400000000000432</v>
      </c>
      <c r="I96" s="33"/>
      <c r="J96" s="5"/>
      <c r="K96" s="5"/>
      <c r="L96" s="7">
        <f t="shared" si="2"/>
        <v>17.323292682927033</v>
      </c>
    </row>
    <row r="97" spans="3:12" x14ac:dyDescent="0.3">
      <c r="C97" s="68" t="s">
        <v>54</v>
      </c>
      <c r="D97" s="32"/>
      <c r="E97" s="10"/>
      <c r="F97" s="32">
        <v>360.73</v>
      </c>
      <c r="G97" s="32">
        <v>367.15</v>
      </c>
      <c r="H97" s="5">
        <f t="shared" si="3"/>
        <v>6.4199999999999591</v>
      </c>
      <c r="I97" s="33"/>
      <c r="J97" s="5"/>
      <c r="K97" s="5"/>
      <c r="L97" s="7">
        <f t="shared" si="2"/>
        <v>30.553719512194924</v>
      </c>
    </row>
    <row r="98" spans="3:12" x14ac:dyDescent="0.3">
      <c r="C98" s="68" t="s">
        <v>55</v>
      </c>
      <c r="D98" s="32"/>
      <c r="E98" s="10"/>
      <c r="F98" s="32">
        <v>520.98</v>
      </c>
      <c r="G98" s="32">
        <v>524.15</v>
      </c>
      <c r="H98" s="5">
        <f t="shared" si="3"/>
        <v>3.1699999999999591</v>
      </c>
      <c r="I98" s="33"/>
      <c r="J98" s="5"/>
      <c r="K98" s="5"/>
      <c r="L98" s="7">
        <f t="shared" si="2"/>
        <v>15.086493902438828</v>
      </c>
    </row>
    <row r="99" spans="3:12" x14ac:dyDescent="0.3">
      <c r="C99" s="68" t="s">
        <v>122</v>
      </c>
      <c r="D99" s="32"/>
      <c r="E99" s="10"/>
      <c r="F99" s="32">
        <v>1276.25</v>
      </c>
      <c r="G99" s="32">
        <v>1289.23</v>
      </c>
      <c r="H99" s="5">
        <f t="shared" si="3"/>
        <v>12.980000000000018</v>
      </c>
      <c r="I99" s="33"/>
      <c r="J99" s="5"/>
      <c r="K99" s="5"/>
      <c r="L99" s="7">
        <f t="shared" si="2"/>
        <v>61.773719512195207</v>
      </c>
    </row>
    <row r="100" spans="3:12" x14ac:dyDescent="0.3">
      <c r="C100" s="68" t="s">
        <v>56</v>
      </c>
      <c r="D100" s="32"/>
      <c r="E100" s="10"/>
      <c r="F100" s="32">
        <v>504.21</v>
      </c>
      <c r="G100" s="32">
        <v>508.4</v>
      </c>
      <c r="H100" s="5">
        <f t="shared" si="3"/>
        <v>4.1899999999999977</v>
      </c>
      <c r="I100" s="33"/>
      <c r="J100" s="5"/>
      <c r="K100" s="5"/>
      <c r="L100" s="7">
        <f t="shared" si="2"/>
        <v>19.940823170731694</v>
      </c>
    </row>
    <row r="101" spans="3:12" x14ac:dyDescent="0.3">
      <c r="C101" s="66" t="s">
        <v>57</v>
      </c>
      <c r="D101" s="32"/>
      <c r="E101" s="10"/>
      <c r="F101" s="32">
        <v>683.11</v>
      </c>
      <c r="G101" s="32">
        <v>687.28</v>
      </c>
      <c r="H101" s="5">
        <f t="shared" si="3"/>
        <v>4.1699999999999591</v>
      </c>
      <c r="I101" s="33"/>
      <c r="J101" s="5"/>
      <c r="K101" s="5"/>
      <c r="L101" s="7">
        <f t="shared" si="2"/>
        <v>19.845640243902242</v>
      </c>
    </row>
    <row r="102" spans="3:12" x14ac:dyDescent="0.3">
      <c r="C102" s="66" t="s">
        <v>58</v>
      </c>
      <c r="D102" s="32"/>
      <c r="E102" s="10"/>
      <c r="F102" s="32">
        <v>9.5</v>
      </c>
      <c r="G102" s="32">
        <v>9.5</v>
      </c>
      <c r="H102" s="5">
        <f t="shared" si="3"/>
        <v>0</v>
      </c>
      <c r="I102" s="33"/>
      <c r="J102" s="5"/>
      <c r="K102" s="5"/>
      <c r="L102" s="7">
        <f t="shared" si="2"/>
        <v>0</v>
      </c>
    </row>
    <row r="103" spans="3:12" x14ac:dyDescent="0.3">
      <c r="C103" s="68" t="s">
        <v>59</v>
      </c>
      <c r="D103" s="32"/>
      <c r="E103" s="10"/>
      <c r="F103" s="32">
        <v>1980.71</v>
      </c>
      <c r="G103" s="32">
        <v>2003.15</v>
      </c>
      <c r="H103" s="5">
        <f t="shared" si="3"/>
        <v>22.440000000000055</v>
      </c>
      <c r="I103" s="33"/>
      <c r="J103" s="5"/>
      <c r="K103" s="5"/>
      <c r="L103" s="7">
        <f t="shared" si="2"/>
        <v>106.79524390243928</v>
      </c>
    </row>
    <row r="104" spans="3:12" x14ac:dyDescent="0.3">
      <c r="C104" s="68" t="s">
        <v>60</v>
      </c>
      <c r="D104" s="32"/>
      <c r="E104" s="10"/>
      <c r="F104" s="32">
        <v>421.06</v>
      </c>
      <c r="G104" s="32">
        <v>421.69</v>
      </c>
      <c r="H104" s="5">
        <f t="shared" si="3"/>
        <v>0.62999999999999545</v>
      </c>
      <c r="I104" s="33"/>
      <c r="J104" s="5"/>
      <c r="K104" s="5"/>
      <c r="L104" s="7">
        <f t="shared" si="2"/>
        <v>2.9982621951219293</v>
      </c>
    </row>
    <row r="105" spans="3:12" x14ac:dyDescent="0.3">
      <c r="C105" s="68" t="s">
        <v>61</v>
      </c>
      <c r="D105" s="32"/>
      <c r="E105" s="10"/>
      <c r="F105" s="32">
        <v>510.22</v>
      </c>
      <c r="G105" s="32">
        <v>518.16</v>
      </c>
      <c r="H105" s="5">
        <f t="shared" si="3"/>
        <v>7.9399999999999409</v>
      </c>
      <c r="I105" s="33"/>
      <c r="J105" s="5"/>
      <c r="K105" s="5"/>
      <c r="L105" s="7">
        <f t="shared" si="2"/>
        <v>37.787621951219229</v>
      </c>
    </row>
    <row r="106" spans="3:12" x14ac:dyDescent="0.3">
      <c r="C106" s="68" t="s">
        <v>62</v>
      </c>
      <c r="D106" s="32"/>
      <c r="E106" s="10"/>
      <c r="F106" s="32">
        <v>1541.42</v>
      </c>
      <c r="G106" s="32">
        <v>1560.84</v>
      </c>
      <c r="H106" s="5">
        <f t="shared" si="3"/>
        <v>19.419999999999845</v>
      </c>
      <c r="I106" s="33"/>
      <c r="J106" s="5"/>
      <c r="K106" s="5"/>
      <c r="L106" s="7">
        <f t="shared" si="2"/>
        <v>92.422621951218773</v>
      </c>
    </row>
    <row r="107" spans="3:12" x14ac:dyDescent="0.3">
      <c r="C107" s="68" t="s">
        <v>63</v>
      </c>
      <c r="D107" s="32"/>
      <c r="E107" s="10"/>
      <c r="F107" s="32">
        <v>661.74</v>
      </c>
      <c r="G107" s="32">
        <v>666.57</v>
      </c>
      <c r="H107" s="5">
        <f t="shared" si="3"/>
        <v>4.8300000000000409</v>
      </c>
      <c r="I107" s="33"/>
      <c r="J107" s="5"/>
      <c r="K107" s="5"/>
      <c r="L107" s="7">
        <f t="shared" si="2"/>
        <v>22.986676829268486</v>
      </c>
    </row>
    <row r="108" spans="3:12" x14ac:dyDescent="0.3">
      <c r="C108" s="68" t="s">
        <v>123</v>
      </c>
      <c r="D108" s="32"/>
      <c r="E108" s="10"/>
      <c r="F108" s="32">
        <v>622.89</v>
      </c>
      <c r="G108" s="32">
        <v>625.9</v>
      </c>
      <c r="H108" s="5">
        <f t="shared" si="3"/>
        <v>3.0099999999999909</v>
      </c>
      <c r="I108" s="33"/>
      <c r="J108" s="5"/>
      <c r="K108" s="5"/>
      <c r="L108" s="7">
        <f t="shared" si="2"/>
        <v>14.325030487804833</v>
      </c>
    </row>
    <row r="109" spans="3:12" x14ac:dyDescent="0.3">
      <c r="C109" s="68" t="s">
        <v>64</v>
      </c>
      <c r="D109" s="32"/>
      <c r="E109" s="10"/>
      <c r="F109" s="32">
        <v>453.37</v>
      </c>
      <c r="G109" s="32">
        <v>462.22</v>
      </c>
      <c r="H109" s="5">
        <f t="shared" si="3"/>
        <v>8.8500000000000227</v>
      </c>
      <c r="I109" s="33"/>
      <c r="J109" s="5"/>
      <c r="K109" s="5"/>
      <c r="L109" s="7">
        <f t="shared" si="2"/>
        <v>42.118445121951325</v>
      </c>
    </row>
    <row r="110" spans="3:12" x14ac:dyDescent="0.3">
      <c r="C110" s="68" t="s">
        <v>65</v>
      </c>
      <c r="D110" s="32"/>
      <c r="E110" s="10"/>
      <c r="F110" s="32">
        <v>1049.1600000000001</v>
      </c>
      <c r="G110" s="32">
        <v>1068.76</v>
      </c>
      <c r="H110" s="5">
        <f t="shared" si="3"/>
        <v>19.599999999999909</v>
      </c>
      <c r="I110" s="33"/>
      <c r="J110" s="5"/>
      <c r="K110" s="5"/>
      <c r="L110" s="7">
        <f t="shared" si="2"/>
        <v>93.279268292682488</v>
      </c>
    </row>
    <row r="111" spans="3:12" x14ac:dyDescent="0.3">
      <c r="C111" s="68" t="s">
        <v>66</v>
      </c>
      <c r="D111" s="32"/>
      <c r="E111" s="10"/>
      <c r="F111" s="32">
        <v>524.67999999999995</v>
      </c>
      <c r="G111" s="32">
        <v>533.49</v>
      </c>
      <c r="H111" s="5">
        <f t="shared" si="3"/>
        <v>8.8100000000000591</v>
      </c>
      <c r="I111" s="33"/>
      <c r="J111" s="5"/>
      <c r="K111" s="5"/>
      <c r="L111" s="7">
        <f t="shared" si="2"/>
        <v>41.928079268292962</v>
      </c>
    </row>
    <row r="112" spans="3:12" x14ac:dyDescent="0.3">
      <c r="C112" s="68" t="s">
        <v>124</v>
      </c>
      <c r="D112" s="32"/>
      <c r="E112" s="10"/>
      <c r="F112" s="32">
        <v>179.72</v>
      </c>
      <c r="G112" s="32">
        <v>181.8</v>
      </c>
      <c r="H112" s="5">
        <f t="shared" si="3"/>
        <v>2.0800000000000125</v>
      </c>
      <c r="I112" s="33"/>
      <c r="J112" s="5"/>
      <c r="K112" s="5"/>
      <c r="L112" s="7">
        <f t="shared" si="2"/>
        <v>9.8990243902439605</v>
      </c>
    </row>
    <row r="113" spans="3:12" x14ac:dyDescent="0.3">
      <c r="C113" s="68" t="s">
        <v>67</v>
      </c>
      <c r="D113" s="32"/>
      <c r="E113" s="10"/>
      <c r="F113" s="32">
        <v>411.16</v>
      </c>
      <c r="G113" s="32">
        <v>414.5</v>
      </c>
      <c r="H113" s="5">
        <f t="shared" si="3"/>
        <v>3.339999999999975</v>
      </c>
      <c r="I113" s="33"/>
      <c r="J113" s="5"/>
      <c r="K113" s="5"/>
      <c r="L113" s="7">
        <f t="shared" si="2"/>
        <v>15.895548780487685</v>
      </c>
    </row>
    <row r="114" spans="3:12" x14ac:dyDescent="0.3">
      <c r="C114" s="51" t="s">
        <v>68</v>
      </c>
      <c r="D114" s="32"/>
      <c r="E114" s="51"/>
      <c r="F114" s="9">
        <v>696.65</v>
      </c>
      <c r="G114" s="9">
        <v>696.71</v>
      </c>
      <c r="H114" s="5">
        <f t="shared" si="3"/>
        <v>6.0000000000059117E-2</v>
      </c>
      <c r="I114" s="33"/>
      <c r="J114" s="5"/>
      <c r="K114" s="5"/>
      <c r="L114" s="7">
        <f t="shared" si="2"/>
        <v>0.28554878048808618</v>
      </c>
    </row>
    <row r="115" spans="3:12" x14ac:dyDescent="0.3">
      <c r="C115" s="68" t="s">
        <v>125</v>
      </c>
      <c r="D115" s="32"/>
      <c r="E115" s="10"/>
      <c r="F115" s="32">
        <v>807.92</v>
      </c>
      <c r="G115" s="32">
        <v>815.45</v>
      </c>
      <c r="H115" s="5">
        <f t="shared" si="3"/>
        <v>7.5300000000000864</v>
      </c>
      <c r="I115" s="33"/>
      <c r="J115" s="5"/>
      <c r="K115" s="5"/>
      <c r="L115" s="7">
        <f t="shared" si="2"/>
        <v>35.836371951219924</v>
      </c>
    </row>
    <row r="116" spans="3:12" x14ac:dyDescent="0.3">
      <c r="C116" s="68" t="s">
        <v>126</v>
      </c>
      <c r="D116" s="9"/>
      <c r="E116" s="10"/>
      <c r="F116" s="32">
        <v>584.84</v>
      </c>
      <c r="G116" s="32">
        <v>586.35</v>
      </c>
      <c r="H116" s="5">
        <f t="shared" si="3"/>
        <v>1.5099999999999909</v>
      </c>
      <c r="I116" s="33"/>
      <c r="J116" s="5"/>
      <c r="K116" s="5"/>
      <c r="L116" s="7">
        <f t="shared" si="2"/>
        <v>7.1863109756097119</v>
      </c>
    </row>
    <row r="117" spans="3:12" x14ac:dyDescent="0.3">
      <c r="C117" s="68" t="s">
        <v>69</v>
      </c>
      <c r="D117" s="32"/>
      <c r="E117" s="10"/>
      <c r="F117" s="32">
        <v>313.60000000000002</v>
      </c>
      <c r="G117" s="32">
        <v>319.56</v>
      </c>
      <c r="H117" s="5">
        <f t="shared" si="3"/>
        <v>5.9599999999999795</v>
      </c>
      <c r="I117" s="33"/>
      <c r="J117" s="5"/>
      <c r="K117" s="5"/>
      <c r="L117" s="7">
        <f t="shared" si="2"/>
        <v>28.364512195121851</v>
      </c>
    </row>
    <row r="118" spans="3:12" x14ac:dyDescent="0.3">
      <c r="C118" s="68" t="s">
        <v>127</v>
      </c>
      <c r="D118" s="32"/>
      <c r="E118" s="10"/>
      <c r="F118" s="32">
        <v>701.92</v>
      </c>
      <c r="G118" s="32">
        <v>708.39</v>
      </c>
      <c r="H118" s="5">
        <f t="shared" si="3"/>
        <v>6.4700000000000273</v>
      </c>
      <c r="I118" s="33"/>
      <c r="J118" s="5"/>
      <c r="K118" s="5"/>
      <c r="L118" s="7">
        <f t="shared" si="2"/>
        <v>30.791676829268422</v>
      </c>
    </row>
    <row r="119" spans="3:12" x14ac:dyDescent="0.3">
      <c r="C119" s="68" t="s">
        <v>128</v>
      </c>
      <c r="D119" s="32"/>
      <c r="E119" s="10"/>
      <c r="F119" s="32">
        <v>764.14</v>
      </c>
      <c r="G119" s="32">
        <v>771.1</v>
      </c>
      <c r="H119" s="5">
        <f t="shared" si="3"/>
        <v>6.9600000000000364</v>
      </c>
      <c r="I119" s="33"/>
      <c r="J119" s="5"/>
      <c r="K119" s="5"/>
      <c r="L119" s="7">
        <f t="shared" si="2"/>
        <v>33.123658536585538</v>
      </c>
    </row>
    <row r="120" spans="3:12" x14ac:dyDescent="0.3">
      <c r="C120" s="68" t="s">
        <v>129</v>
      </c>
      <c r="D120" s="32"/>
      <c r="E120" s="10"/>
      <c r="F120" s="32">
        <v>468.46</v>
      </c>
      <c r="G120" s="32">
        <v>478.33</v>
      </c>
      <c r="H120" s="5">
        <f t="shared" si="3"/>
        <v>9.8700000000000045</v>
      </c>
      <c r="I120" s="33"/>
      <c r="J120" s="5"/>
      <c r="K120" s="5"/>
      <c r="L120" s="7">
        <f t="shared" si="2"/>
        <v>46.97277439024392</v>
      </c>
    </row>
    <row r="121" spans="3:12" x14ac:dyDescent="0.3">
      <c r="C121" s="68" t="s">
        <v>70</v>
      </c>
      <c r="D121" s="32"/>
      <c r="E121" s="10"/>
      <c r="F121" s="32">
        <v>192.93</v>
      </c>
      <c r="G121" s="32">
        <v>193.37</v>
      </c>
      <c r="H121" s="5">
        <f t="shared" si="3"/>
        <v>0.43999999999999773</v>
      </c>
      <c r="I121" s="33"/>
      <c r="J121" s="5"/>
      <c r="K121" s="5"/>
      <c r="L121" s="7">
        <f t="shared" si="2"/>
        <v>2.0940243902438915</v>
      </c>
    </row>
    <row r="122" spans="3:12" x14ac:dyDescent="0.3">
      <c r="C122" s="68" t="s">
        <v>71</v>
      </c>
      <c r="D122" s="32"/>
      <c r="E122" s="10"/>
      <c r="F122" s="32">
        <v>436.68</v>
      </c>
      <c r="G122" s="32">
        <v>436.95</v>
      </c>
      <c r="H122" s="5">
        <f t="shared" si="3"/>
        <v>0.26999999999998181</v>
      </c>
      <c r="I122" s="33"/>
      <c r="J122" s="5"/>
      <c r="K122" s="5"/>
      <c r="L122" s="7">
        <f t="shared" si="2"/>
        <v>1.2849695121950353</v>
      </c>
    </row>
    <row r="123" spans="3:12" x14ac:dyDescent="0.3">
      <c r="C123" s="68" t="s">
        <v>130</v>
      </c>
      <c r="D123" s="32"/>
      <c r="E123" s="10"/>
      <c r="F123" s="32">
        <v>323.16000000000003</v>
      </c>
      <c r="G123" s="32">
        <v>324.26</v>
      </c>
      <c r="H123" s="5">
        <f t="shared" si="3"/>
        <v>1.0999999999999659</v>
      </c>
      <c r="I123" s="33"/>
      <c r="J123" s="5"/>
      <c r="K123" s="5"/>
      <c r="L123" s="7">
        <f t="shared" si="2"/>
        <v>5.2350609756095938</v>
      </c>
    </row>
    <row r="124" spans="3:12" x14ac:dyDescent="0.3">
      <c r="C124" s="68" t="s">
        <v>131</v>
      </c>
      <c r="D124" s="32"/>
      <c r="E124" s="10"/>
      <c r="F124" s="32">
        <v>247.55</v>
      </c>
      <c r="G124" s="32">
        <v>253.03</v>
      </c>
      <c r="H124" s="5">
        <f t="shared" si="3"/>
        <v>5.4799999999999898</v>
      </c>
      <c r="I124" s="33"/>
      <c r="J124" s="5"/>
      <c r="K124" s="5"/>
      <c r="L124" s="7">
        <f t="shared" si="2"/>
        <v>26.080121951219461</v>
      </c>
    </row>
    <row r="125" spans="3:12" x14ac:dyDescent="0.3">
      <c r="C125" s="68" t="s">
        <v>72</v>
      </c>
      <c r="D125" s="32"/>
      <c r="E125" s="10"/>
      <c r="F125" s="32">
        <v>340.52</v>
      </c>
      <c r="G125" s="32">
        <v>346.78</v>
      </c>
      <c r="H125" s="5">
        <f t="shared" si="3"/>
        <v>6.2599999999999909</v>
      </c>
      <c r="I125" s="33"/>
      <c r="J125" s="5"/>
      <c r="K125" s="5"/>
      <c r="L125" s="7">
        <f t="shared" si="2"/>
        <v>29.79225609756093</v>
      </c>
    </row>
    <row r="126" spans="3:12" x14ac:dyDescent="0.3">
      <c r="C126" s="68" t="s">
        <v>73</v>
      </c>
      <c r="D126" s="32"/>
      <c r="E126" s="10"/>
      <c r="F126" s="32">
        <v>1022.96</v>
      </c>
      <c r="G126" s="32">
        <v>1033.6300000000001</v>
      </c>
      <c r="H126" s="5">
        <f t="shared" si="3"/>
        <v>10.670000000000073</v>
      </c>
      <c r="I126" s="33"/>
      <c r="J126" s="5"/>
      <c r="K126" s="5"/>
      <c r="L126" s="7">
        <f t="shared" si="2"/>
        <v>50.780091463414976</v>
      </c>
    </row>
    <row r="127" spans="3:12" x14ac:dyDescent="0.3">
      <c r="C127" s="68" t="s">
        <v>74</v>
      </c>
      <c r="D127" s="32"/>
      <c r="E127" s="10"/>
      <c r="F127" s="32">
        <v>611.02</v>
      </c>
      <c r="G127" s="32">
        <v>613.71</v>
      </c>
      <c r="H127" s="5">
        <f t="shared" si="3"/>
        <v>2.6900000000000546</v>
      </c>
      <c r="I127" s="33"/>
      <c r="J127" s="5"/>
      <c r="K127" s="5"/>
      <c r="L127" s="7">
        <f t="shared" si="2"/>
        <v>12.802103658536844</v>
      </c>
    </row>
    <row r="128" spans="3:12" x14ac:dyDescent="0.3">
      <c r="C128" s="68" t="s">
        <v>132</v>
      </c>
      <c r="D128" s="32"/>
      <c r="E128" s="10"/>
      <c r="F128" s="32">
        <v>216.11</v>
      </c>
      <c r="G128" s="32">
        <v>216.34</v>
      </c>
      <c r="H128" s="5">
        <f t="shared" si="3"/>
        <v>0.22999999999998977</v>
      </c>
      <c r="I128" s="33"/>
      <c r="J128" s="5"/>
      <c r="K128" s="5"/>
      <c r="L128" s="7">
        <f t="shared" si="2"/>
        <v>1.0946036585365366</v>
      </c>
    </row>
    <row r="129" spans="3:12" x14ac:dyDescent="0.3">
      <c r="C129" s="68" t="s">
        <v>133</v>
      </c>
      <c r="D129" s="32"/>
      <c r="E129" s="10"/>
      <c r="F129" s="32">
        <v>296.41000000000003</v>
      </c>
      <c r="G129" s="32">
        <v>300.92</v>
      </c>
      <c r="H129" s="5">
        <f t="shared" si="3"/>
        <v>4.5099999999999909</v>
      </c>
      <c r="I129" s="33"/>
      <c r="J129" s="5"/>
      <c r="K129" s="5"/>
      <c r="L129" s="7">
        <f t="shared" si="2"/>
        <v>21.463749999999955</v>
      </c>
    </row>
    <row r="130" spans="3:12" x14ac:dyDescent="0.3">
      <c r="C130" s="68" t="s">
        <v>75</v>
      </c>
      <c r="D130" s="32"/>
      <c r="E130" s="10"/>
      <c r="F130" s="32">
        <v>458.46</v>
      </c>
      <c r="G130" s="32">
        <v>461.75</v>
      </c>
      <c r="H130" s="5">
        <f t="shared" si="3"/>
        <v>3.2900000000000205</v>
      </c>
      <c r="I130" s="33"/>
      <c r="J130" s="5"/>
      <c r="K130" s="5"/>
      <c r="L130" s="7">
        <f t="shared" si="2"/>
        <v>15.657591463414731</v>
      </c>
    </row>
    <row r="131" spans="3:12" x14ac:dyDescent="0.3">
      <c r="C131" s="68" t="s">
        <v>134</v>
      </c>
      <c r="D131" s="32"/>
      <c r="E131" s="10"/>
      <c r="F131" s="32">
        <v>634.02</v>
      </c>
      <c r="G131" s="32">
        <v>642.66999999999996</v>
      </c>
      <c r="H131" s="5">
        <f t="shared" si="3"/>
        <v>8.6499999999999773</v>
      </c>
      <c r="I131" s="33"/>
      <c r="J131" s="5"/>
      <c r="K131" s="5"/>
      <c r="L131" s="7">
        <f t="shared" si="2"/>
        <v>41.166615853658428</v>
      </c>
    </row>
    <row r="132" spans="3:12" x14ac:dyDescent="0.3">
      <c r="C132" s="68" t="s">
        <v>135</v>
      </c>
      <c r="D132" s="32"/>
      <c r="E132" s="10"/>
      <c r="F132" s="32">
        <v>390.14</v>
      </c>
      <c r="G132" s="32">
        <v>393.03</v>
      </c>
      <c r="H132" s="5">
        <f t="shared" si="3"/>
        <v>2.8899999999999864</v>
      </c>
      <c r="I132" s="33"/>
      <c r="J132" s="5"/>
      <c r="K132" s="5"/>
      <c r="L132" s="7">
        <f t="shared" si="2"/>
        <v>13.753932926829203</v>
      </c>
    </row>
    <row r="133" spans="3:12" x14ac:dyDescent="0.3">
      <c r="C133" s="68" t="s">
        <v>76</v>
      </c>
      <c r="D133" s="32"/>
      <c r="E133" s="10"/>
      <c r="F133" s="32">
        <v>166.95</v>
      </c>
      <c r="G133" s="32">
        <v>169.71</v>
      </c>
      <c r="H133" s="5">
        <f t="shared" si="3"/>
        <v>2.7600000000000193</v>
      </c>
      <c r="I133" s="33"/>
      <c r="J133" s="5"/>
      <c r="K133" s="5"/>
      <c r="L133" s="7">
        <f t="shared" si="2"/>
        <v>13.135243902439116</v>
      </c>
    </row>
    <row r="134" spans="3:12" x14ac:dyDescent="0.3">
      <c r="C134" s="68" t="s">
        <v>136</v>
      </c>
      <c r="D134" s="32"/>
      <c r="E134" s="10"/>
      <c r="F134" s="32">
        <v>912.02</v>
      </c>
      <c r="G134" s="32">
        <v>920.54</v>
      </c>
      <c r="H134" s="5">
        <f t="shared" si="3"/>
        <v>8.5199999999999818</v>
      </c>
      <c r="I134" s="33"/>
      <c r="J134" s="5"/>
      <c r="K134" s="5"/>
      <c r="L134" s="7">
        <f t="shared" si="2"/>
        <v>40.547926829268206</v>
      </c>
    </row>
    <row r="135" spans="3:12" x14ac:dyDescent="0.3">
      <c r="C135" s="68" t="s">
        <v>137</v>
      </c>
      <c r="D135" s="32"/>
      <c r="E135" s="10"/>
      <c r="F135" s="32">
        <v>250.8</v>
      </c>
      <c r="G135" s="32">
        <v>251.12</v>
      </c>
      <c r="H135" s="5">
        <f t="shared" si="3"/>
        <v>0.31999999999999318</v>
      </c>
      <c r="I135" s="33"/>
      <c r="J135" s="5"/>
      <c r="K135" s="5"/>
      <c r="L135" s="7">
        <f t="shared" si="2"/>
        <v>1.5229268292682601</v>
      </c>
    </row>
    <row r="136" spans="3:12" x14ac:dyDescent="0.3">
      <c r="C136" s="68" t="s">
        <v>77</v>
      </c>
      <c r="D136" s="32"/>
      <c r="E136" s="10"/>
      <c r="F136" s="32">
        <v>458.19</v>
      </c>
      <c r="G136" s="32">
        <v>465.05</v>
      </c>
      <c r="H136" s="5">
        <f t="shared" si="3"/>
        <v>6.8600000000000136</v>
      </c>
      <c r="I136" s="33"/>
      <c r="J136" s="5"/>
      <c r="K136" s="5"/>
      <c r="L136" s="7">
        <f t="shared" si="2"/>
        <v>32.647743902439089</v>
      </c>
    </row>
    <row r="137" spans="3:12" x14ac:dyDescent="0.3">
      <c r="C137" s="68" t="s">
        <v>138</v>
      </c>
      <c r="D137" s="32"/>
      <c r="E137" s="10"/>
      <c r="F137" s="32">
        <v>711.11</v>
      </c>
      <c r="G137" s="32">
        <v>711.11</v>
      </c>
      <c r="H137" s="5">
        <f t="shared" si="3"/>
        <v>0</v>
      </c>
      <c r="I137" s="33"/>
      <c r="J137" s="5"/>
      <c r="K137" s="5"/>
      <c r="L137" s="7">
        <f t="shared" si="2"/>
        <v>0</v>
      </c>
    </row>
    <row r="138" spans="3:12" x14ac:dyDescent="0.3">
      <c r="C138" s="68" t="s">
        <v>78</v>
      </c>
      <c r="D138" s="32"/>
      <c r="E138" s="10"/>
      <c r="F138" s="32">
        <v>962.85</v>
      </c>
      <c r="G138" s="32">
        <v>970.82</v>
      </c>
      <c r="H138" s="5">
        <f t="shared" si="3"/>
        <v>7.9700000000000273</v>
      </c>
      <c r="I138" s="33"/>
      <c r="J138" s="5"/>
      <c r="K138" s="5"/>
      <c r="L138" s="7">
        <f t="shared" si="2"/>
        <v>37.930396341463542</v>
      </c>
    </row>
    <row r="139" spans="3:12" x14ac:dyDescent="0.3">
      <c r="C139" s="68" t="s">
        <v>79</v>
      </c>
      <c r="D139" s="32"/>
      <c r="E139" s="10"/>
      <c r="F139" s="32">
        <v>379.32</v>
      </c>
      <c r="G139" s="32">
        <v>382.01</v>
      </c>
      <c r="H139" s="5">
        <f t="shared" si="3"/>
        <v>2.6899999999999977</v>
      </c>
      <c r="I139" s="33"/>
      <c r="J139" s="5"/>
      <c r="K139" s="5"/>
      <c r="L139" s="7">
        <f t="shared" si="2"/>
        <v>12.802103658536574</v>
      </c>
    </row>
    <row r="140" spans="3:12" x14ac:dyDescent="0.3">
      <c r="C140" s="68" t="s">
        <v>80</v>
      </c>
      <c r="D140" s="32"/>
      <c r="E140" s="10"/>
      <c r="F140" s="32">
        <v>445.11200000000002</v>
      </c>
      <c r="G140" s="32">
        <v>452.5</v>
      </c>
      <c r="H140" s="5">
        <f t="shared" si="3"/>
        <v>7.3879999999999768</v>
      </c>
      <c r="I140" s="33"/>
      <c r="J140" s="5"/>
      <c r="K140" s="5"/>
      <c r="L140" s="7">
        <f t="shared" si="2"/>
        <v>35.160573170731595</v>
      </c>
    </row>
    <row r="141" spans="3:12" x14ac:dyDescent="0.3">
      <c r="C141" s="68" t="s">
        <v>81</v>
      </c>
      <c r="D141" s="32"/>
      <c r="E141" s="10"/>
      <c r="F141" s="32">
        <v>231.71</v>
      </c>
      <c r="G141" s="32">
        <v>231.71</v>
      </c>
      <c r="H141" s="5">
        <f t="shared" si="3"/>
        <v>0</v>
      </c>
      <c r="I141" s="33"/>
      <c r="J141" s="5"/>
      <c r="K141" s="5"/>
      <c r="L141" s="7">
        <f t="shared" si="2"/>
        <v>0</v>
      </c>
    </row>
    <row r="142" spans="3:12" x14ac:dyDescent="0.3">
      <c r="C142" s="68" t="s">
        <v>139</v>
      </c>
      <c r="D142" s="32"/>
      <c r="E142" s="10"/>
      <c r="F142" s="32">
        <v>549.74</v>
      </c>
      <c r="G142" s="32">
        <v>552.25</v>
      </c>
      <c r="H142" s="5">
        <f t="shared" si="3"/>
        <v>2.5099999999999909</v>
      </c>
      <c r="I142" s="33"/>
      <c r="J142" s="5"/>
      <c r="K142" s="5"/>
      <c r="L142" s="7">
        <f t="shared" si="2"/>
        <v>11.945457317073126</v>
      </c>
    </row>
    <row r="143" spans="3:12" x14ac:dyDescent="0.3">
      <c r="C143" s="68" t="s">
        <v>82</v>
      </c>
      <c r="D143" s="32"/>
      <c r="E143" s="10"/>
      <c r="F143" s="32">
        <v>460.25</v>
      </c>
      <c r="G143" s="32">
        <v>465.24</v>
      </c>
      <c r="H143" s="5">
        <f t="shared" si="3"/>
        <v>4.9900000000000091</v>
      </c>
      <c r="I143" s="33"/>
      <c r="J143" s="5"/>
      <c r="K143" s="5"/>
      <c r="L143" s="7">
        <f t="shared" si="2"/>
        <v>23.74814024390248</v>
      </c>
    </row>
    <row r="144" spans="3:12" x14ac:dyDescent="0.3">
      <c r="C144" s="68" t="s">
        <v>140</v>
      </c>
      <c r="D144" s="32"/>
      <c r="E144" s="10"/>
      <c r="F144" s="32">
        <v>232.96</v>
      </c>
      <c r="G144" s="32">
        <v>234.91</v>
      </c>
      <c r="H144" s="5">
        <f t="shared" si="3"/>
        <v>1.9499999999999886</v>
      </c>
      <c r="I144" s="33"/>
      <c r="J144" s="5"/>
      <c r="K144" s="5"/>
      <c r="L144" s="7">
        <f t="shared" si="2"/>
        <v>9.2803353658536043</v>
      </c>
    </row>
    <row r="145" spans="3:12" x14ac:dyDescent="0.3">
      <c r="C145" s="68" t="s">
        <v>141</v>
      </c>
      <c r="D145" s="32"/>
      <c r="E145" s="10"/>
      <c r="F145" s="32">
        <v>378.28</v>
      </c>
      <c r="G145" s="32">
        <v>380.07</v>
      </c>
      <c r="H145" s="5">
        <f t="shared" si="3"/>
        <v>1.7900000000000205</v>
      </c>
      <c r="I145" s="33"/>
      <c r="J145" s="5"/>
      <c r="K145" s="5"/>
      <c r="L145" s="7">
        <f t="shared" si="2"/>
        <v>8.5188719512196087</v>
      </c>
    </row>
    <row r="146" spans="3:12" x14ac:dyDescent="0.3">
      <c r="C146" s="68" t="s">
        <v>142</v>
      </c>
      <c r="D146" s="32"/>
      <c r="E146" s="10"/>
      <c r="F146" s="32">
        <v>990.13</v>
      </c>
      <c r="G146" s="32">
        <v>1000.16</v>
      </c>
      <c r="H146" s="5">
        <f t="shared" si="3"/>
        <v>10.029999999999973</v>
      </c>
      <c r="I146" s="33"/>
      <c r="J146" s="5"/>
      <c r="K146" s="5"/>
      <c r="L146" s="7">
        <f t="shared" si="2"/>
        <v>47.734237804877914</v>
      </c>
    </row>
    <row r="147" spans="3:12" x14ac:dyDescent="0.3">
      <c r="C147" s="68" t="s">
        <v>143</v>
      </c>
      <c r="D147" s="32"/>
      <c r="E147" s="10"/>
      <c r="F147" s="32">
        <v>441.64</v>
      </c>
      <c r="G147" s="32">
        <v>446.15</v>
      </c>
      <c r="H147" s="5">
        <f t="shared" si="3"/>
        <v>4.5099999999999909</v>
      </c>
      <c r="I147" s="33"/>
      <c r="J147" s="5"/>
      <c r="K147" s="5"/>
      <c r="L147" s="7">
        <f t="shared" ref="L147:L151" si="4">+H147*J$8</f>
        <v>21.463749999999955</v>
      </c>
    </row>
    <row r="148" spans="3:12" x14ac:dyDescent="0.3">
      <c r="C148" s="68" t="s">
        <v>83</v>
      </c>
      <c r="D148" s="32"/>
      <c r="E148" s="10"/>
      <c r="F148" s="32">
        <v>379.02</v>
      </c>
      <c r="G148" s="32">
        <v>383.75</v>
      </c>
      <c r="H148" s="5">
        <f t="shared" si="3"/>
        <v>4.7300000000000182</v>
      </c>
      <c r="I148" s="33"/>
      <c r="J148" s="5"/>
      <c r="K148" s="5"/>
      <c r="L148" s="7">
        <f t="shared" si="4"/>
        <v>22.510762195122037</v>
      </c>
    </row>
    <row r="149" spans="3:12" x14ac:dyDescent="0.3">
      <c r="C149" s="68" t="s">
        <v>144</v>
      </c>
      <c r="D149" s="32"/>
      <c r="E149" s="10"/>
      <c r="F149" s="32">
        <v>2307.14</v>
      </c>
      <c r="G149" s="32">
        <v>2333.7399999999998</v>
      </c>
      <c r="H149" s="5">
        <f t="shared" si="3"/>
        <v>26.599999999999909</v>
      </c>
      <c r="I149" s="33"/>
      <c r="J149" s="5"/>
      <c r="K149" s="5"/>
      <c r="L149" s="7">
        <f t="shared" si="4"/>
        <v>126.59329268292639</v>
      </c>
    </row>
    <row r="150" spans="3:12" x14ac:dyDescent="0.3">
      <c r="C150" s="68" t="s">
        <v>145</v>
      </c>
      <c r="D150" s="32"/>
      <c r="E150" s="10"/>
      <c r="F150" s="32">
        <v>1128.76</v>
      </c>
      <c r="G150" s="32">
        <v>1139.69</v>
      </c>
      <c r="H150" s="5">
        <f t="shared" si="3"/>
        <v>10.930000000000064</v>
      </c>
      <c r="I150" s="33"/>
      <c r="J150" s="5"/>
      <c r="K150" s="5"/>
      <c r="L150" s="7">
        <f t="shared" si="4"/>
        <v>52.017469512195419</v>
      </c>
    </row>
    <row r="151" spans="3:12" x14ac:dyDescent="0.3">
      <c r="C151" s="158" t="s">
        <v>331</v>
      </c>
      <c r="D151" s="159"/>
      <c r="E151" s="10"/>
      <c r="F151" s="32">
        <v>241.06</v>
      </c>
      <c r="G151" s="32">
        <v>252.43</v>
      </c>
      <c r="H151" s="5">
        <f t="shared" si="3"/>
        <v>11.370000000000005</v>
      </c>
      <c r="I151" s="33"/>
      <c r="J151" s="5"/>
      <c r="K151" s="5"/>
      <c r="L151" s="7">
        <f t="shared" si="4"/>
        <v>54.111493902439044</v>
      </c>
    </row>
    <row r="152" spans="3:12" x14ac:dyDescent="0.3">
      <c r="C152" s="17"/>
      <c r="D152" s="139" t="s">
        <v>5</v>
      </c>
      <c r="E152" s="36"/>
      <c r="F152" s="32"/>
      <c r="G152" s="32"/>
      <c r="H152" s="144"/>
      <c r="I152" s="70"/>
      <c r="J152" s="70"/>
      <c r="K152" s="70"/>
      <c r="L152" s="7">
        <f>SUM(L82:L151)</f>
        <v>2105.3416402439034</v>
      </c>
    </row>
    <row r="155" spans="3:12" x14ac:dyDescent="0.3">
      <c r="L155">
        <v>2341</v>
      </c>
    </row>
    <row r="156" spans="3:12" x14ac:dyDescent="0.3">
      <c r="L156" s="56">
        <f>+L155-L152</f>
        <v>235.65835975609662</v>
      </c>
    </row>
  </sheetData>
  <mergeCells count="22">
    <mergeCell ref="F26:F30"/>
    <mergeCell ref="G26:G30"/>
    <mergeCell ref="H26:H30"/>
    <mergeCell ref="I26:I30"/>
    <mergeCell ref="J26:J30"/>
    <mergeCell ref="K26:K30"/>
    <mergeCell ref="D21:E21"/>
    <mergeCell ref="D22:E22"/>
    <mergeCell ref="D23:E23"/>
    <mergeCell ref="D24:E24"/>
    <mergeCell ref="D25:E25"/>
    <mergeCell ref="D26:E30"/>
    <mergeCell ref="H10:I10"/>
    <mergeCell ref="D12:E12"/>
    <mergeCell ref="I13:I19"/>
    <mergeCell ref="D17:E17"/>
    <mergeCell ref="F17:F20"/>
    <mergeCell ref="G17:G20"/>
    <mergeCell ref="H17:H20"/>
    <mergeCell ref="D18:E18"/>
    <mergeCell ref="D19:E19"/>
    <mergeCell ref="D20:E20"/>
  </mergeCells>
  <pageMargins left="0.7" right="0.7" top="0.75" bottom="0.75" header="0.3" footer="0.3"/>
  <pageSetup paperSize="9" scale="7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94</vt:i4>
      </vt:variant>
      <vt:variant>
        <vt:lpstr>Rangos con nombre</vt:lpstr>
      </vt:variant>
      <vt:variant>
        <vt:i4>11</vt:i4>
      </vt:variant>
    </vt:vector>
  </HeadingPairs>
  <TitlesOfParts>
    <vt:vector size="105" baseType="lpstr">
      <vt:lpstr>AGO-18</vt:lpstr>
      <vt:lpstr>SEPT-18</vt:lpstr>
      <vt:lpstr>OCT-18</vt:lpstr>
      <vt:lpstr>NOV-18</vt:lpstr>
      <vt:lpstr>DIC-18</vt:lpstr>
      <vt:lpstr>ENE-19</vt:lpstr>
      <vt:lpstr>FEB-19</vt:lpstr>
      <vt:lpstr>MAR-19</vt:lpstr>
      <vt:lpstr>ABR-19</vt:lpstr>
      <vt:lpstr>MAY-19</vt:lpstr>
      <vt:lpstr>JUN-19</vt:lpstr>
      <vt:lpstr>JUL-19</vt:lpstr>
      <vt:lpstr>AGO-19</vt:lpstr>
      <vt:lpstr>sep19</vt:lpstr>
      <vt:lpstr>octubre19</vt:lpstr>
      <vt:lpstr>NOV 19</vt:lpstr>
      <vt:lpstr>dic19</vt:lpstr>
      <vt:lpstr>ene2020</vt:lpstr>
      <vt:lpstr>Feb2020</vt:lpstr>
      <vt:lpstr>Marzo2020</vt:lpstr>
      <vt:lpstr>Abril-MAYO2020</vt:lpstr>
      <vt:lpstr>JUNIO2020</vt:lpstr>
      <vt:lpstr>JULIO</vt:lpstr>
      <vt:lpstr>AGOSTO</vt:lpstr>
      <vt:lpstr>septiembre</vt:lpstr>
      <vt:lpstr>OCTUBRE 2020</vt:lpstr>
      <vt:lpstr>NOVIEMBRE-2020</vt:lpstr>
      <vt:lpstr>DICIEMBRE-2020</vt:lpstr>
      <vt:lpstr>ENERO-2021</vt:lpstr>
      <vt:lpstr>FEBRERO-2021</vt:lpstr>
      <vt:lpstr>MARZO-2021</vt:lpstr>
      <vt:lpstr>ABRIL-2021</vt:lpstr>
      <vt:lpstr>MAYO-2021</vt:lpstr>
      <vt:lpstr>JUNIO-2021</vt:lpstr>
      <vt:lpstr>JULIO-2021</vt:lpstr>
      <vt:lpstr>AGOSTO-2021</vt:lpstr>
      <vt:lpstr>SEPTIEMBRE 2021</vt:lpstr>
      <vt:lpstr>OCTUBRE 2021</vt:lpstr>
      <vt:lpstr>NOVIEMBRE 2021</vt:lpstr>
      <vt:lpstr>DICIEMBRE 2021</vt:lpstr>
      <vt:lpstr>ENERO 2022</vt:lpstr>
      <vt:lpstr>FEBRERO 2022</vt:lpstr>
      <vt:lpstr>MARZO 2022</vt:lpstr>
      <vt:lpstr>ABRIL 20222</vt:lpstr>
      <vt:lpstr>MAYO 2022</vt:lpstr>
      <vt:lpstr>JUNIO 2022</vt:lpstr>
      <vt:lpstr>JULIO 2022</vt:lpstr>
      <vt:lpstr>AGOSTO 2022</vt:lpstr>
      <vt:lpstr>SEPTIEMBRE 2022</vt:lpstr>
      <vt:lpstr>OCTUBRE 2022</vt:lpstr>
      <vt:lpstr>NOVIEMBRE 2022</vt:lpstr>
      <vt:lpstr>DICIEMBRE 2022</vt:lpstr>
      <vt:lpstr>ENERO 2023</vt:lpstr>
      <vt:lpstr>FEBRERO 2023</vt:lpstr>
      <vt:lpstr>MARZO 2023</vt:lpstr>
      <vt:lpstr>ABRIL 2023</vt:lpstr>
      <vt:lpstr>MAYO 2023</vt:lpstr>
      <vt:lpstr>JUNIO 2023</vt:lpstr>
      <vt:lpstr>JULIO 2023</vt:lpstr>
      <vt:lpstr>AGOSTO 2023</vt:lpstr>
      <vt:lpstr>SEPTIEMBRE 2023</vt:lpstr>
      <vt:lpstr>OCTUBRE 2023</vt:lpstr>
      <vt:lpstr>NOVIEMBRE 2023</vt:lpstr>
      <vt:lpstr>DICIEMBRE 2023</vt:lpstr>
      <vt:lpstr>ENERO 2024</vt:lpstr>
      <vt:lpstr>FEBRERO 2024</vt:lpstr>
      <vt:lpstr>MARZO 2024</vt:lpstr>
      <vt:lpstr>ABRIL 2024</vt:lpstr>
      <vt:lpstr>MAYO 2024</vt:lpstr>
      <vt:lpstr>JUNIO 2024</vt:lpstr>
      <vt:lpstr>JULIO 2024</vt:lpstr>
      <vt:lpstr>AGOSTO 2024</vt:lpstr>
      <vt:lpstr>SEPTIEMBRE 2024</vt:lpstr>
      <vt:lpstr>OCTUBRE 2024</vt:lpstr>
      <vt:lpstr>NOVIEMBRE 2024</vt:lpstr>
      <vt:lpstr>DICIEMBRE 2024</vt:lpstr>
      <vt:lpstr>ENERO 2025</vt:lpstr>
      <vt:lpstr>FEBRERO 2025</vt:lpstr>
      <vt:lpstr>MARZO 2025</vt:lpstr>
      <vt:lpstr>abril 20025</vt:lpstr>
      <vt:lpstr>MAYO 2025</vt:lpstr>
      <vt:lpstr>JUNIO 2025</vt:lpstr>
      <vt:lpstr>JULIO 2025</vt:lpstr>
      <vt:lpstr>AGOSTO 2025</vt:lpstr>
      <vt:lpstr>SEPTIEMBRE 2025</vt:lpstr>
      <vt:lpstr>OCTUBRE 2025</vt:lpstr>
      <vt:lpstr>NOVIEMBRE 2025</vt:lpstr>
      <vt:lpstr>DICIEMBRE 2025</vt:lpstr>
      <vt:lpstr>ENERO2026</vt:lpstr>
      <vt:lpstr>FEBRERO 2026</vt:lpstr>
      <vt:lpstr>MARZO 2026</vt:lpstr>
      <vt:lpstr>ajuste</vt:lpstr>
      <vt:lpstr>ABRIL</vt:lpstr>
      <vt:lpstr>Hoja1</vt:lpstr>
      <vt:lpstr>ABRIL!Área_de_impresión</vt:lpstr>
      <vt:lpstr>'Abril-MAYO2020'!Área_de_impresión</vt:lpstr>
      <vt:lpstr>'AGO-19'!Área_de_impresión</vt:lpstr>
      <vt:lpstr>AGOSTO!Área_de_impresión</vt:lpstr>
      <vt:lpstr>Hoja1!Área_de_impresión</vt:lpstr>
      <vt:lpstr>JULIO!Área_de_impresión</vt:lpstr>
      <vt:lpstr>JUNIO2020!Área_de_impresión</vt:lpstr>
      <vt:lpstr>'MARZO 2026'!Área_de_impresión</vt:lpstr>
      <vt:lpstr>Marzo2020!Área_de_impresión</vt:lpstr>
      <vt:lpstr>'OCTUBRE 2025'!Área_de_impresión</vt:lpstr>
      <vt:lpstr>octubre19!Área_de_impresión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2026-05-12T22:42:48Z</dcterms:modified>
</cp:coreProperties>
</file>