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7e365dce55da6/1A UC3M Mechanical Engineering/1A TUM/3rd Semester/Wind Engineering/Modelling and Simulation/BankofAmericaPlaza/BankOfAmericaPlaza_CFD/eurocode/"/>
    </mc:Choice>
  </mc:AlternateContent>
  <xr:revisionPtr revIDLastSave="31" documentId="8_{A18BC7F1-ECDD-4367-8839-411045EEBC5F}" xr6:coauthVersionLast="47" xr6:coauthVersionMax="47" xr10:uidLastSave="{2C365328-0F65-47F2-8ECF-E9724A7DF99B}"/>
  <bookViews>
    <workbookView minimized="1" xWindow="7416" yWindow="2592" windowWidth="10968" windowHeight="9012" xr2:uid="{D68616F0-7188-44C6-9053-E857D1553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F5" i="1"/>
  <c r="C6" i="1"/>
  <c r="E19" i="1" l="1"/>
  <c r="K3" i="1"/>
  <c r="C8" i="1" l="1"/>
  <c r="I6" i="1" s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W138" i="1"/>
  <c r="S138" i="1"/>
  <c r="W137" i="1"/>
  <c r="S137" i="1"/>
  <c r="W136" i="1"/>
  <c r="S136" i="1"/>
  <c r="W135" i="1"/>
  <c r="S135" i="1"/>
  <c r="W134" i="1"/>
  <c r="S134" i="1"/>
  <c r="W133" i="1"/>
  <c r="S133" i="1"/>
  <c r="W132" i="1"/>
  <c r="S132" i="1"/>
  <c r="W131" i="1"/>
  <c r="S131" i="1"/>
  <c r="W130" i="1"/>
  <c r="S130" i="1"/>
  <c r="W129" i="1"/>
  <c r="S129" i="1"/>
  <c r="W128" i="1"/>
  <c r="S128" i="1"/>
  <c r="W127" i="1"/>
  <c r="S127" i="1"/>
  <c r="W126" i="1"/>
  <c r="S126" i="1"/>
  <c r="W125" i="1"/>
  <c r="S125" i="1"/>
  <c r="W124" i="1"/>
  <c r="S124" i="1"/>
  <c r="W123" i="1"/>
  <c r="S123" i="1"/>
  <c r="W122" i="1"/>
  <c r="S122" i="1"/>
  <c r="W121" i="1"/>
  <c r="S121" i="1"/>
  <c r="W120" i="1"/>
  <c r="S120" i="1"/>
  <c r="W119" i="1"/>
  <c r="S119" i="1"/>
  <c r="W118" i="1"/>
  <c r="S118" i="1"/>
  <c r="W117" i="1"/>
  <c r="S117" i="1"/>
  <c r="W116" i="1"/>
  <c r="S116" i="1"/>
  <c r="W115" i="1"/>
  <c r="S115" i="1"/>
  <c r="W114" i="1"/>
  <c r="S114" i="1"/>
  <c r="W113" i="1"/>
  <c r="S113" i="1"/>
  <c r="W112" i="1"/>
  <c r="S112" i="1"/>
  <c r="W111" i="1"/>
  <c r="S111" i="1"/>
  <c r="W110" i="1"/>
  <c r="S110" i="1"/>
  <c r="W109" i="1"/>
  <c r="S109" i="1"/>
  <c r="W108" i="1"/>
  <c r="S108" i="1"/>
  <c r="W107" i="1"/>
  <c r="S107" i="1"/>
  <c r="W106" i="1"/>
  <c r="S106" i="1"/>
  <c r="W105" i="1"/>
  <c r="S105" i="1"/>
  <c r="W104" i="1"/>
  <c r="S104" i="1"/>
  <c r="W103" i="1"/>
  <c r="S103" i="1"/>
  <c r="W102" i="1"/>
  <c r="S102" i="1"/>
  <c r="W101" i="1"/>
  <c r="S101" i="1"/>
  <c r="W100" i="1"/>
  <c r="S100" i="1"/>
  <c r="W99" i="1"/>
  <c r="S99" i="1"/>
  <c r="W98" i="1"/>
  <c r="S98" i="1"/>
  <c r="W97" i="1"/>
  <c r="S97" i="1"/>
  <c r="W96" i="1"/>
  <c r="S96" i="1"/>
  <c r="W95" i="1"/>
  <c r="S95" i="1"/>
  <c r="W94" i="1"/>
  <c r="S94" i="1"/>
  <c r="W93" i="1"/>
  <c r="S93" i="1"/>
  <c r="W92" i="1"/>
  <c r="S92" i="1"/>
  <c r="W91" i="1"/>
  <c r="S91" i="1"/>
  <c r="W90" i="1"/>
  <c r="S90" i="1"/>
  <c r="W89" i="1"/>
  <c r="S89" i="1"/>
  <c r="W88" i="1"/>
  <c r="S88" i="1"/>
  <c r="W87" i="1"/>
  <c r="S87" i="1"/>
  <c r="W86" i="1"/>
  <c r="S86" i="1"/>
  <c r="W85" i="1"/>
  <c r="S85" i="1"/>
  <c r="W84" i="1"/>
  <c r="S84" i="1"/>
  <c r="W83" i="1"/>
  <c r="S83" i="1"/>
  <c r="W82" i="1"/>
  <c r="S82" i="1"/>
  <c r="W81" i="1"/>
  <c r="S81" i="1"/>
  <c r="W80" i="1"/>
  <c r="S80" i="1"/>
  <c r="W79" i="1"/>
  <c r="S79" i="1"/>
  <c r="W78" i="1"/>
  <c r="S78" i="1"/>
  <c r="W77" i="1"/>
  <c r="S77" i="1"/>
  <c r="W76" i="1"/>
  <c r="S76" i="1"/>
  <c r="W75" i="1"/>
  <c r="S75" i="1"/>
  <c r="W74" i="1"/>
  <c r="S74" i="1"/>
  <c r="W73" i="1"/>
  <c r="S73" i="1"/>
  <c r="W72" i="1"/>
  <c r="S72" i="1"/>
  <c r="W71" i="1"/>
  <c r="S71" i="1"/>
  <c r="W70" i="1"/>
  <c r="S70" i="1"/>
  <c r="W69" i="1"/>
  <c r="S69" i="1"/>
  <c r="W68" i="1"/>
  <c r="S68" i="1"/>
  <c r="W67" i="1"/>
  <c r="S67" i="1"/>
  <c r="W66" i="1"/>
  <c r="S66" i="1"/>
  <c r="W65" i="1"/>
  <c r="S65" i="1"/>
  <c r="W64" i="1"/>
  <c r="S64" i="1"/>
  <c r="W63" i="1"/>
  <c r="S63" i="1"/>
  <c r="W62" i="1"/>
  <c r="S62" i="1"/>
  <c r="W61" i="1"/>
  <c r="S61" i="1"/>
  <c r="W60" i="1"/>
  <c r="S60" i="1"/>
  <c r="W59" i="1"/>
  <c r="S59" i="1"/>
  <c r="W58" i="1"/>
  <c r="S58" i="1"/>
  <c r="W57" i="1"/>
  <c r="S57" i="1"/>
  <c r="W56" i="1"/>
  <c r="S56" i="1"/>
  <c r="W55" i="1"/>
  <c r="S55" i="1"/>
  <c r="W54" i="1"/>
  <c r="S54" i="1"/>
  <c r="W53" i="1"/>
  <c r="S53" i="1"/>
  <c r="W52" i="1"/>
  <c r="S52" i="1"/>
  <c r="W51" i="1"/>
  <c r="S51" i="1"/>
  <c r="W50" i="1"/>
  <c r="S50" i="1"/>
  <c r="W49" i="1"/>
  <c r="S49" i="1"/>
  <c r="W48" i="1"/>
  <c r="S48" i="1"/>
  <c r="W47" i="1"/>
  <c r="S47" i="1"/>
  <c r="W46" i="1"/>
  <c r="S46" i="1"/>
  <c r="W45" i="1"/>
  <c r="S45" i="1"/>
  <c r="W44" i="1"/>
  <c r="S44" i="1"/>
  <c r="W43" i="1"/>
  <c r="S43" i="1"/>
  <c r="W42" i="1"/>
  <c r="S42" i="1"/>
  <c r="W41" i="1"/>
  <c r="S41" i="1"/>
  <c r="W40" i="1"/>
  <c r="S40" i="1"/>
  <c r="W39" i="1"/>
  <c r="S39" i="1"/>
  <c r="W38" i="1"/>
  <c r="S38" i="1"/>
  <c r="W37" i="1"/>
  <c r="S37" i="1"/>
  <c r="W36" i="1"/>
  <c r="S36" i="1"/>
  <c r="W35" i="1"/>
  <c r="S35" i="1"/>
  <c r="W34" i="1"/>
  <c r="S34" i="1"/>
  <c r="W33" i="1"/>
  <c r="S33" i="1"/>
  <c r="W32" i="1"/>
  <c r="S32" i="1"/>
  <c r="W31" i="1"/>
  <c r="S31" i="1"/>
  <c r="W30" i="1"/>
  <c r="S30" i="1"/>
  <c r="W29" i="1"/>
  <c r="S29" i="1"/>
  <c r="W28" i="1"/>
  <c r="S28" i="1"/>
  <c r="W27" i="1"/>
  <c r="S27" i="1"/>
  <c r="W26" i="1"/>
  <c r="S26" i="1"/>
  <c r="W25" i="1"/>
  <c r="S25" i="1"/>
  <c r="W24" i="1"/>
  <c r="S24" i="1"/>
  <c r="W23" i="1"/>
  <c r="S23" i="1"/>
  <c r="W22" i="1"/>
  <c r="S22" i="1"/>
  <c r="W21" i="1"/>
  <c r="S21" i="1"/>
  <c r="W20" i="1"/>
  <c r="S20" i="1"/>
  <c r="W19" i="1"/>
  <c r="S19" i="1"/>
  <c r="I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W147" i="1" s="1"/>
  <c r="R148" i="1"/>
  <c r="R149" i="1"/>
  <c r="R150" i="1"/>
  <c r="R151" i="1"/>
  <c r="R152" i="1"/>
  <c r="R153" i="1"/>
  <c r="R154" i="1"/>
  <c r="R155" i="1"/>
  <c r="W155" i="1" s="1"/>
  <c r="R156" i="1"/>
  <c r="R157" i="1"/>
  <c r="R158" i="1"/>
  <c r="R159" i="1"/>
  <c r="R160" i="1"/>
  <c r="R161" i="1"/>
  <c r="R162" i="1"/>
  <c r="R163" i="1"/>
  <c r="W163" i="1" s="1"/>
  <c r="R164" i="1"/>
  <c r="R165" i="1"/>
  <c r="R166" i="1"/>
  <c r="R167" i="1"/>
  <c r="R168" i="1"/>
  <c r="R169" i="1"/>
  <c r="R170" i="1"/>
  <c r="R171" i="1"/>
  <c r="W171" i="1" s="1"/>
  <c r="R172" i="1"/>
  <c r="R173" i="1"/>
  <c r="R174" i="1"/>
  <c r="R175" i="1"/>
  <c r="R176" i="1"/>
  <c r="R177" i="1"/>
  <c r="R178" i="1"/>
  <c r="R179" i="1"/>
  <c r="W179" i="1" s="1"/>
  <c r="R180" i="1"/>
  <c r="R181" i="1"/>
  <c r="R182" i="1"/>
  <c r="R183" i="1"/>
  <c r="R184" i="1"/>
  <c r="R185" i="1"/>
  <c r="R186" i="1"/>
  <c r="R187" i="1"/>
  <c r="W187" i="1" s="1"/>
  <c r="R188" i="1"/>
  <c r="R189" i="1"/>
  <c r="R190" i="1"/>
  <c r="R191" i="1"/>
  <c r="R192" i="1"/>
  <c r="R193" i="1"/>
  <c r="R194" i="1"/>
  <c r="R195" i="1"/>
  <c r="W195" i="1" s="1"/>
  <c r="R196" i="1"/>
  <c r="R197" i="1"/>
  <c r="R19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" i="1"/>
  <c r="Q19" i="1"/>
  <c r="C20" i="1"/>
  <c r="D20" i="1"/>
  <c r="E20" i="1"/>
  <c r="F20" i="1"/>
  <c r="J20" i="1"/>
  <c r="C21" i="1"/>
  <c r="D21" i="1"/>
  <c r="E21" i="1"/>
  <c r="F21" i="1"/>
  <c r="J21" i="1"/>
  <c r="C22" i="1"/>
  <c r="D22" i="1"/>
  <c r="E22" i="1"/>
  <c r="F22" i="1"/>
  <c r="J22" i="1"/>
  <c r="C23" i="1"/>
  <c r="D23" i="1"/>
  <c r="E23" i="1"/>
  <c r="F23" i="1"/>
  <c r="J23" i="1"/>
  <c r="C24" i="1"/>
  <c r="D24" i="1"/>
  <c r="E24" i="1"/>
  <c r="F24" i="1"/>
  <c r="J24" i="1"/>
  <c r="C25" i="1"/>
  <c r="D25" i="1"/>
  <c r="E25" i="1"/>
  <c r="F25" i="1"/>
  <c r="J25" i="1"/>
  <c r="C26" i="1"/>
  <c r="D26" i="1"/>
  <c r="E26" i="1"/>
  <c r="F26" i="1"/>
  <c r="J26" i="1"/>
  <c r="C27" i="1"/>
  <c r="D27" i="1"/>
  <c r="E27" i="1"/>
  <c r="F27" i="1"/>
  <c r="J27" i="1"/>
  <c r="C28" i="1"/>
  <c r="D28" i="1"/>
  <c r="E28" i="1"/>
  <c r="F28" i="1"/>
  <c r="J28" i="1"/>
  <c r="C29" i="1"/>
  <c r="D29" i="1"/>
  <c r="E29" i="1"/>
  <c r="F29" i="1"/>
  <c r="J29" i="1"/>
  <c r="C30" i="1"/>
  <c r="D30" i="1"/>
  <c r="E30" i="1"/>
  <c r="F30" i="1"/>
  <c r="J30" i="1"/>
  <c r="C31" i="1"/>
  <c r="D31" i="1"/>
  <c r="E31" i="1"/>
  <c r="F31" i="1"/>
  <c r="J31" i="1"/>
  <c r="C32" i="1"/>
  <c r="D32" i="1"/>
  <c r="E32" i="1"/>
  <c r="F32" i="1"/>
  <c r="J32" i="1"/>
  <c r="C33" i="1"/>
  <c r="D33" i="1"/>
  <c r="E33" i="1"/>
  <c r="F33" i="1"/>
  <c r="J33" i="1"/>
  <c r="C34" i="1"/>
  <c r="D34" i="1"/>
  <c r="E34" i="1"/>
  <c r="F34" i="1"/>
  <c r="J34" i="1"/>
  <c r="C35" i="1"/>
  <c r="D35" i="1"/>
  <c r="E35" i="1"/>
  <c r="F35" i="1"/>
  <c r="J35" i="1"/>
  <c r="C36" i="1"/>
  <c r="D36" i="1"/>
  <c r="E36" i="1"/>
  <c r="F36" i="1"/>
  <c r="J36" i="1"/>
  <c r="C37" i="1"/>
  <c r="D37" i="1"/>
  <c r="E37" i="1"/>
  <c r="F37" i="1"/>
  <c r="J37" i="1"/>
  <c r="C38" i="1"/>
  <c r="D38" i="1"/>
  <c r="E38" i="1"/>
  <c r="F38" i="1"/>
  <c r="J38" i="1"/>
  <c r="C39" i="1"/>
  <c r="D39" i="1"/>
  <c r="E39" i="1"/>
  <c r="F39" i="1"/>
  <c r="J39" i="1"/>
  <c r="C40" i="1"/>
  <c r="D40" i="1"/>
  <c r="E40" i="1"/>
  <c r="F40" i="1"/>
  <c r="J40" i="1"/>
  <c r="C41" i="1"/>
  <c r="D41" i="1"/>
  <c r="E41" i="1"/>
  <c r="F41" i="1"/>
  <c r="J41" i="1"/>
  <c r="C42" i="1"/>
  <c r="D42" i="1"/>
  <c r="E42" i="1"/>
  <c r="F42" i="1"/>
  <c r="J42" i="1"/>
  <c r="C43" i="1"/>
  <c r="D43" i="1"/>
  <c r="E43" i="1"/>
  <c r="F43" i="1"/>
  <c r="J43" i="1"/>
  <c r="C44" i="1"/>
  <c r="D44" i="1"/>
  <c r="E44" i="1"/>
  <c r="F44" i="1"/>
  <c r="J44" i="1"/>
  <c r="C45" i="1"/>
  <c r="D45" i="1"/>
  <c r="E45" i="1"/>
  <c r="F45" i="1"/>
  <c r="J45" i="1"/>
  <c r="C46" i="1"/>
  <c r="D46" i="1"/>
  <c r="E46" i="1"/>
  <c r="F46" i="1"/>
  <c r="J46" i="1"/>
  <c r="C47" i="1"/>
  <c r="D47" i="1"/>
  <c r="E47" i="1"/>
  <c r="F47" i="1"/>
  <c r="J47" i="1"/>
  <c r="C48" i="1"/>
  <c r="D48" i="1"/>
  <c r="E48" i="1"/>
  <c r="F48" i="1"/>
  <c r="J48" i="1"/>
  <c r="C49" i="1"/>
  <c r="D49" i="1"/>
  <c r="E49" i="1"/>
  <c r="F49" i="1"/>
  <c r="J49" i="1"/>
  <c r="C50" i="1"/>
  <c r="D50" i="1"/>
  <c r="E50" i="1"/>
  <c r="F50" i="1"/>
  <c r="J50" i="1"/>
  <c r="C51" i="1"/>
  <c r="D51" i="1"/>
  <c r="E51" i="1"/>
  <c r="F51" i="1"/>
  <c r="J51" i="1"/>
  <c r="C52" i="1"/>
  <c r="D52" i="1"/>
  <c r="E52" i="1"/>
  <c r="F52" i="1"/>
  <c r="J52" i="1"/>
  <c r="C53" i="1"/>
  <c r="D53" i="1"/>
  <c r="E53" i="1"/>
  <c r="F53" i="1"/>
  <c r="J53" i="1"/>
  <c r="C54" i="1"/>
  <c r="D54" i="1"/>
  <c r="E54" i="1"/>
  <c r="F54" i="1"/>
  <c r="J54" i="1"/>
  <c r="C55" i="1"/>
  <c r="D55" i="1"/>
  <c r="E55" i="1"/>
  <c r="F55" i="1"/>
  <c r="J55" i="1"/>
  <c r="C56" i="1"/>
  <c r="D56" i="1"/>
  <c r="E56" i="1"/>
  <c r="F56" i="1"/>
  <c r="J56" i="1"/>
  <c r="C57" i="1"/>
  <c r="D57" i="1"/>
  <c r="E57" i="1"/>
  <c r="F57" i="1"/>
  <c r="J57" i="1"/>
  <c r="C58" i="1"/>
  <c r="D58" i="1"/>
  <c r="E58" i="1"/>
  <c r="F58" i="1"/>
  <c r="J58" i="1"/>
  <c r="C59" i="1"/>
  <c r="D59" i="1"/>
  <c r="E59" i="1"/>
  <c r="F59" i="1"/>
  <c r="J59" i="1"/>
  <c r="C60" i="1"/>
  <c r="D60" i="1"/>
  <c r="E60" i="1"/>
  <c r="F60" i="1"/>
  <c r="J60" i="1"/>
  <c r="C61" i="1"/>
  <c r="D61" i="1"/>
  <c r="E61" i="1"/>
  <c r="F61" i="1"/>
  <c r="J61" i="1"/>
  <c r="C62" i="1"/>
  <c r="D62" i="1"/>
  <c r="E62" i="1"/>
  <c r="F62" i="1"/>
  <c r="J62" i="1"/>
  <c r="C63" i="1"/>
  <c r="D63" i="1"/>
  <c r="E63" i="1"/>
  <c r="F63" i="1"/>
  <c r="J63" i="1"/>
  <c r="C64" i="1"/>
  <c r="D64" i="1"/>
  <c r="E64" i="1"/>
  <c r="F64" i="1"/>
  <c r="J64" i="1"/>
  <c r="C65" i="1"/>
  <c r="D65" i="1"/>
  <c r="E65" i="1"/>
  <c r="F65" i="1"/>
  <c r="J65" i="1"/>
  <c r="C66" i="1"/>
  <c r="D66" i="1"/>
  <c r="E66" i="1"/>
  <c r="F66" i="1"/>
  <c r="J66" i="1"/>
  <c r="C67" i="1"/>
  <c r="D67" i="1"/>
  <c r="E67" i="1"/>
  <c r="F67" i="1"/>
  <c r="J67" i="1"/>
  <c r="C68" i="1"/>
  <c r="D68" i="1"/>
  <c r="E68" i="1"/>
  <c r="F68" i="1"/>
  <c r="J68" i="1"/>
  <c r="C69" i="1"/>
  <c r="D69" i="1"/>
  <c r="E69" i="1"/>
  <c r="F69" i="1"/>
  <c r="J69" i="1"/>
  <c r="C70" i="1"/>
  <c r="D70" i="1"/>
  <c r="E70" i="1"/>
  <c r="F70" i="1"/>
  <c r="J70" i="1"/>
  <c r="C71" i="1"/>
  <c r="D71" i="1"/>
  <c r="E71" i="1"/>
  <c r="F71" i="1"/>
  <c r="J71" i="1"/>
  <c r="C72" i="1"/>
  <c r="D72" i="1"/>
  <c r="E72" i="1"/>
  <c r="F72" i="1"/>
  <c r="J72" i="1"/>
  <c r="C73" i="1"/>
  <c r="D73" i="1"/>
  <c r="E73" i="1"/>
  <c r="F73" i="1"/>
  <c r="J73" i="1"/>
  <c r="C74" i="1"/>
  <c r="D74" i="1"/>
  <c r="E74" i="1"/>
  <c r="F74" i="1"/>
  <c r="J74" i="1"/>
  <c r="C75" i="1"/>
  <c r="D75" i="1"/>
  <c r="E75" i="1"/>
  <c r="F75" i="1"/>
  <c r="J75" i="1"/>
  <c r="C76" i="1"/>
  <c r="D76" i="1"/>
  <c r="E76" i="1"/>
  <c r="F76" i="1"/>
  <c r="J76" i="1"/>
  <c r="C77" i="1"/>
  <c r="D77" i="1"/>
  <c r="E77" i="1"/>
  <c r="F77" i="1"/>
  <c r="J77" i="1"/>
  <c r="C78" i="1"/>
  <c r="D78" i="1"/>
  <c r="E78" i="1"/>
  <c r="F78" i="1"/>
  <c r="J78" i="1"/>
  <c r="C79" i="1"/>
  <c r="D79" i="1"/>
  <c r="E79" i="1"/>
  <c r="F79" i="1"/>
  <c r="J79" i="1"/>
  <c r="C80" i="1"/>
  <c r="D80" i="1"/>
  <c r="E80" i="1"/>
  <c r="F80" i="1"/>
  <c r="J80" i="1"/>
  <c r="C81" i="1"/>
  <c r="D81" i="1"/>
  <c r="E81" i="1"/>
  <c r="F81" i="1"/>
  <c r="J81" i="1"/>
  <c r="C82" i="1"/>
  <c r="D82" i="1"/>
  <c r="E82" i="1"/>
  <c r="F82" i="1"/>
  <c r="J82" i="1"/>
  <c r="C83" i="1"/>
  <c r="D83" i="1"/>
  <c r="E83" i="1"/>
  <c r="F83" i="1"/>
  <c r="J83" i="1"/>
  <c r="C84" i="1"/>
  <c r="D84" i="1"/>
  <c r="E84" i="1"/>
  <c r="F84" i="1"/>
  <c r="J84" i="1"/>
  <c r="C85" i="1"/>
  <c r="D85" i="1"/>
  <c r="E85" i="1"/>
  <c r="F85" i="1"/>
  <c r="J85" i="1"/>
  <c r="C86" i="1"/>
  <c r="D86" i="1"/>
  <c r="E86" i="1"/>
  <c r="F86" i="1"/>
  <c r="J86" i="1"/>
  <c r="C87" i="1"/>
  <c r="D87" i="1"/>
  <c r="E87" i="1"/>
  <c r="F87" i="1"/>
  <c r="J87" i="1"/>
  <c r="C88" i="1"/>
  <c r="D88" i="1"/>
  <c r="E88" i="1"/>
  <c r="F88" i="1"/>
  <c r="J88" i="1"/>
  <c r="C89" i="1"/>
  <c r="D89" i="1"/>
  <c r="E89" i="1"/>
  <c r="F89" i="1"/>
  <c r="J89" i="1"/>
  <c r="C90" i="1"/>
  <c r="D90" i="1"/>
  <c r="E90" i="1"/>
  <c r="F90" i="1"/>
  <c r="J90" i="1"/>
  <c r="C91" i="1"/>
  <c r="D91" i="1"/>
  <c r="E91" i="1"/>
  <c r="F91" i="1"/>
  <c r="J91" i="1"/>
  <c r="C92" i="1"/>
  <c r="D92" i="1"/>
  <c r="E92" i="1"/>
  <c r="F92" i="1"/>
  <c r="J92" i="1"/>
  <c r="C93" i="1"/>
  <c r="D93" i="1"/>
  <c r="E93" i="1"/>
  <c r="F93" i="1"/>
  <c r="J93" i="1"/>
  <c r="C94" i="1"/>
  <c r="D94" i="1"/>
  <c r="E94" i="1"/>
  <c r="F94" i="1"/>
  <c r="J94" i="1"/>
  <c r="C95" i="1"/>
  <c r="D95" i="1"/>
  <c r="E95" i="1"/>
  <c r="F95" i="1"/>
  <c r="J95" i="1"/>
  <c r="C96" i="1"/>
  <c r="D96" i="1"/>
  <c r="E96" i="1"/>
  <c r="F96" i="1"/>
  <c r="J96" i="1"/>
  <c r="C97" i="1"/>
  <c r="D97" i="1"/>
  <c r="E97" i="1"/>
  <c r="F97" i="1"/>
  <c r="J97" i="1"/>
  <c r="C98" i="1"/>
  <c r="D98" i="1"/>
  <c r="E98" i="1"/>
  <c r="F98" i="1"/>
  <c r="J98" i="1"/>
  <c r="C99" i="1"/>
  <c r="D99" i="1"/>
  <c r="E99" i="1"/>
  <c r="F99" i="1"/>
  <c r="J99" i="1"/>
  <c r="C100" i="1"/>
  <c r="D100" i="1"/>
  <c r="E100" i="1"/>
  <c r="F100" i="1"/>
  <c r="J100" i="1"/>
  <c r="C101" i="1"/>
  <c r="D101" i="1"/>
  <c r="E101" i="1"/>
  <c r="F101" i="1"/>
  <c r="J101" i="1"/>
  <c r="C102" i="1"/>
  <c r="D102" i="1"/>
  <c r="E102" i="1"/>
  <c r="F102" i="1"/>
  <c r="J102" i="1"/>
  <c r="C103" i="1"/>
  <c r="D103" i="1"/>
  <c r="E103" i="1"/>
  <c r="F103" i="1"/>
  <c r="J103" i="1"/>
  <c r="C104" i="1"/>
  <c r="D104" i="1"/>
  <c r="E104" i="1"/>
  <c r="F104" i="1"/>
  <c r="J104" i="1"/>
  <c r="C105" i="1"/>
  <c r="D105" i="1"/>
  <c r="E105" i="1"/>
  <c r="F105" i="1"/>
  <c r="J105" i="1"/>
  <c r="C106" i="1"/>
  <c r="D106" i="1"/>
  <c r="E106" i="1"/>
  <c r="F106" i="1"/>
  <c r="J106" i="1"/>
  <c r="C107" i="1"/>
  <c r="D107" i="1"/>
  <c r="E107" i="1"/>
  <c r="F107" i="1"/>
  <c r="J107" i="1"/>
  <c r="C108" i="1"/>
  <c r="D108" i="1"/>
  <c r="E108" i="1"/>
  <c r="F108" i="1"/>
  <c r="J108" i="1"/>
  <c r="C109" i="1"/>
  <c r="D109" i="1"/>
  <c r="E109" i="1"/>
  <c r="F109" i="1"/>
  <c r="J109" i="1"/>
  <c r="C110" i="1"/>
  <c r="D110" i="1"/>
  <c r="E110" i="1"/>
  <c r="F110" i="1"/>
  <c r="J110" i="1"/>
  <c r="C111" i="1"/>
  <c r="D111" i="1"/>
  <c r="E111" i="1"/>
  <c r="F111" i="1"/>
  <c r="J111" i="1"/>
  <c r="C112" i="1"/>
  <c r="D112" i="1"/>
  <c r="E112" i="1"/>
  <c r="F112" i="1"/>
  <c r="J112" i="1"/>
  <c r="C113" i="1"/>
  <c r="D113" i="1"/>
  <c r="E113" i="1"/>
  <c r="F113" i="1"/>
  <c r="J113" i="1"/>
  <c r="C114" i="1"/>
  <c r="D114" i="1"/>
  <c r="E114" i="1"/>
  <c r="F114" i="1"/>
  <c r="J114" i="1"/>
  <c r="C115" i="1"/>
  <c r="D115" i="1"/>
  <c r="E115" i="1"/>
  <c r="F115" i="1"/>
  <c r="J115" i="1"/>
  <c r="C116" i="1"/>
  <c r="D116" i="1"/>
  <c r="E116" i="1"/>
  <c r="F116" i="1"/>
  <c r="J116" i="1"/>
  <c r="C117" i="1"/>
  <c r="D117" i="1"/>
  <c r="E117" i="1"/>
  <c r="F117" i="1"/>
  <c r="J117" i="1"/>
  <c r="C118" i="1"/>
  <c r="D118" i="1"/>
  <c r="E118" i="1"/>
  <c r="F118" i="1"/>
  <c r="J118" i="1"/>
  <c r="C119" i="1"/>
  <c r="D119" i="1"/>
  <c r="E119" i="1"/>
  <c r="F119" i="1"/>
  <c r="J119" i="1"/>
  <c r="C120" i="1"/>
  <c r="D120" i="1"/>
  <c r="E120" i="1"/>
  <c r="F120" i="1"/>
  <c r="J120" i="1"/>
  <c r="C121" i="1"/>
  <c r="D121" i="1"/>
  <c r="E121" i="1"/>
  <c r="F121" i="1"/>
  <c r="J121" i="1"/>
  <c r="C122" i="1"/>
  <c r="D122" i="1"/>
  <c r="E122" i="1"/>
  <c r="F122" i="1"/>
  <c r="J122" i="1"/>
  <c r="C123" i="1"/>
  <c r="D123" i="1"/>
  <c r="E123" i="1"/>
  <c r="F123" i="1"/>
  <c r="J123" i="1"/>
  <c r="C124" i="1"/>
  <c r="D124" i="1"/>
  <c r="E124" i="1"/>
  <c r="F124" i="1"/>
  <c r="J124" i="1"/>
  <c r="C125" i="1"/>
  <c r="D125" i="1"/>
  <c r="E125" i="1"/>
  <c r="F125" i="1"/>
  <c r="J125" i="1"/>
  <c r="C126" i="1"/>
  <c r="D126" i="1"/>
  <c r="E126" i="1"/>
  <c r="F126" i="1"/>
  <c r="J126" i="1"/>
  <c r="C127" i="1"/>
  <c r="D127" i="1"/>
  <c r="E127" i="1"/>
  <c r="F127" i="1"/>
  <c r="J127" i="1"/>
  <c r="C128" i="1"/>
  <c r="D128" i="1"/>
  <c r="E128" i="1"/>
  <c r="F128" i="1"/>
  <c r="J128" i="1"/>
  <c r="C129" i="1"/>
  <c r="D129" i="1"/>
  <c r="E129" i="1"/>
  <c r="F129" i="1"/>
  <c r="J129" i="1"/>
  <c r="C130" i="1"/>
  <c r="D130" i="1"/>
  <c r="E130" i="1"/>
  <c r="F130" i="1"/>
  <c r="J130" i="1"/>
  <c r="C131" i="1"/>
  <c r="D131" i="1"/>
  <c r="E131" i="1"/>
  <c r="F131" i="1"/>
  <c r="J131" i="1"/>
  <c r="C132" i="1"/>
  <c r="D132" i="1"/>
  <c r="E132" i="1"/>
  <c r="F132" i="1"/>
  <c r="J132" i="1"/>
  <c r="C133" i="1"/>
  <c r="D133" i="1"/>
  <c r="E133" i="1"/>
  <c r="F133" i="1"/>
  <c r="J133" i="1"/>
  <c r="C134" i="1"/>
  <c r="D134" i="1"/>
  <c r="E134" i="1"/>
  <c r="F134" i="1"/>
  <c r="J134" i="1"/>
  <c r="C135" i="1"/>
  <c r="D135" i="1"/>
  <c r="E135" i="1"/>
  <c r="F135" i="1"/>
  <c r="J135" i="1"/>
  <c r="C136" i="1"/>
  <c r="D136" i="1"/>
  <c r="E136" i="1"/>
  <c r="F136" i="1"/>
  <c r="J136" i="1"/>
  <c r="C137" i="1"/>
  <c r="D137" i="1"/>
  <c r="E137" i="1"/>
  <c r="F137" i="1"/>
  <c r="J137" i="1"/>
  <c r="C138" i="1"/>
  <c r="D138" i="1"/>
  <c r="E138" i="1"/>
  <c r="F138" i="1"/>
  <c r="J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I7" i="1"/>
  <c r="D19" i="1"/>
  <c r="R19" i="1"/>
  <c r="J19" i="1"/>
  <c r="F19" i="1"/>
  <c r="G21" i="1" l="1"/>
  <c r="G20" i="1"/>
  <c r="T25" i="1"/>
  <c r="T33" i="1"/>
  <c r="T41" i="1"/>
  <c r="T49" i="1"/>
  <c r="U49" i="1" s="1"/>
  <c r="T57" i="1"/>
  <c r="U57" i="1" s="1"/>
  <c r="T65" i="1"/>
  <c r="U65" i="1" s="1"/>
  <c r="T73" i="1"/>
  <c r="T81" i="1"/>
  <c r="U81" i="1" s="1"/>
  <c r="T89" i="1"/>
  <c r="T97" i="1"/>
  <c r="T105" i="1"/>
  <c r="T113" i="1"/>
  <c r="U113" i="1" s="1"/>
  <c r="T121" i="1"/>
  <c r="U121" i="1" s="1"/>
  <c r="T129" i="1"/>
  <c r="U129" i="1" s="1"/>
  <c r="T137" i="1"/>
  <c r="T145" i="1"/>
  <c r="U145" i="1" s="1"/>
  <c r="T153" i="1"/>
  <c r="T161" i="1"/>
  <c r="T169" i="1"/>
  <c r="T177" i="1"/>
  <c r="U177" i="1" s="1"/>
  <c r="T185" i="1"/>
  <c r="U185" i="1" s="1"/>
  <c r="T193" i="1"/>
  <c r="U193" i="1" s="1"/>
  <c r="G28" i="1"/>
  <c r="H28" i="1" s="1"/>
  <c r="G36" i="1"/>
  <c r="G44" i="1"/>
  <c r="G52" i="1"/>
  <c r="G60" i="1"/>
  <c r="G68" i="1"/>
  <c r="H68" i="1" s="1"/>
  <c r="G76" i="1"/>
  <c r="G84" i="1"/>
  <c r="H84" i="1" s="1"/>
  <c r="G92" i="1"/>
  <c r="H92" i="1" s="1"/>
  <c r="G100" i="1"/>
  <c r="G108" i="1"/>
  <c r="G116" i="1"/>
  <c r="G124" i="1"/>
  <c r="H124" i="1" s="1"/>
  <c r="G132" i="1"/>
  <c r="H132" i="1" s="1"/>
  <c r="G140" i="1"/>
  <c r="G148" i="1"/>
  <c r="H148" i="1" s="1"/>
  <c r="G156" i="1"/>
  <c r="H156" i="1" s="1"/>
  <c r="G164" i="1"/>
  <c r="G172" i="1"/>
  <c r="G180" i="1"/>
  <c r="G188" i="1"/>
  <c r="G196" i="1"/>
  <c r="H196" i="1" s="1"/>
  <c r="T64" i="1"/>
  <c r="T80" i="1"/>
  <c r="U80" i="1" s="1"/>
  <c r="T112" i="1"/>
  <c r="U112" i="1" s="1"/>
  <c r="T168" i="1"/>
  <c r="T19" i="1"/>
  <c r="G59" i="1"/>
  <c r="G123" i="1"/>
  <c r="G195" i="1"/>
  <c r="H195" i="1" s="1"/>
  <c r="T26" i="1"/>
  <c r="T34" i="1"/>
  <c r="U34" i="1" s="1"/>
  <c r="T42" i="1"/>
  <c r="U42" i="1" s="1"/>
  <c r="T50" i="1"/>
  <c r="T58" i="1"/>
  <c r="T66" i="1"/>
  <c r="T74" i="1"/>
  <c r="U74" i="1" s="1"/>
  <c r="T82" i="1"/>
  <c r="U82" i="1" s="1"/>
  <c r="T90" i="1"/>
  <c r="T98" i="1"/>
  <c r="U98" i="1" s="1"/>
  <c r="T106" i="1"/>
  <c r="U106" i="1" s="1"/>
  <c r="T114" i="1"/>
  <c r="T122" i="1"/>
  <c r="T130" i="1"/>
  <c r="T138" i="1"/>
  <c r="U138" i="1" s="1"/>
  <c r="T146" i="1"/>
  <c r="U146" i="1" s="1"/>
  <c r="T154" i="1"/>
  <c r="U154" i="1" s="1"/>
  <c r="T162" i="1"/>
  <c r="U162" i="1" s="1"/>
  <c r="T170" i="1"/>
  <c r="U170" i="1" s="1"/>
  <c r="T178" i="1"/>
  <c r="T186" i="1"/>
  <c r="T194" i="1"/>
  <c r="H21" i="1"/>
  <c r="G29" i="1"/>
  <c r="H29" i="1" s="1"/>
  <c r="G37" i="1"/>
  <c r="G45" i="1"/>
  <c r="H45" i="1" s="1"/>
  <c r="G53" i="1"/>
  <c r="H53" i="1" s="1"/>
  <c r="G61" i="1"/>
  <c r="G69" i="1"/>
  <c r="G77" i="1"/>
  <c r="G85" i="1"/>
  <c r="H85" i="1" s="1"/>
  <c r="G93" i="1"/>
  <c r="H93" i="1" s="1"/>
  <c r="G101" i="1"/>
  <c r="G109" i="1"/>
  <c r="H109" i="1" s="1"/>
  <c r="G117" i="1"/>
  <c r="H117" i="1" s="1"/>
  <c r="G125" i="1"/>
  <c r="G133" i="1"/>
  <c r="G141" i="1"/>
  <c r="G149" i="1"/>
  <c r="H149" i="1" s="1"/>
  <c r="G157" i="1"/>
  <c r="H157" i="1" s="1"/>
  <c r="G165" i="1"/>
  <c r="G173" i="1"/>
  <c r="G181" i="1"/>
  <c r="H181" i="1" s="1"/>
  <c r="G189" i="1"/>
  <c r="G197" i="1"/>
  <c r="T40" i="1"/>
  <c r="T96" i="1"/>
  <c r="U96" i="1" s="1"/>
  <c r="T160" i="1"/>
  <c r="U160" i="1" s="1"/>
  <c r="G27" i="1"/>
  <c r="G67" i="1"/>
  <c r="H67" i="1" s="1"/>
  <c r="G115" i="1"/>
  <c r="H115" i="1" s="1"/>
  <c r="G147" i="1"/>
  <c r="G187" i="1"/>
  <c r="T27" i="1"/>
  <c r="T35" i="1"/>
  <c r="U35" i="1" s="1"/>
  <c r="T43" i="1"/>
  <c r="U43" i="1" s="1"/>
  <c r="T51" i="1"/>
  <c r="U51" i="1" s="1"/>
  <c r="T59" i="1"/>
  <c r="U59" i="1" s="1"/>
  <c r="T67" i="1"/>
  <c r="U67" i="1" s="1"/>
  <c r="T75" i="1"/>
  <c r="T83" i="1"/>
  <c r="T91" i="1"/>
  <c r="T99" i="1"/>
  <c r="U99" i="1" s="1"/>
  <c r="T107" i="1"/>
  <c r="U107" i="1" s="1"/>
  <c r="T115" i="1"/>
  <c r="U115" i="1" s="1"/>
  <c r="T123" i="1"/>
  <c r="U123" i="1" s="1"/>
  <c r="T131" i="1"/>
  <c r="U131" i="1" s="1"/>
  <c r="T139" i="1"/>
  <c r="T147" i="1"/>
  <c r="T155" i="1"/>
  <c r="T163" i="1"/>
  <c r="U163" i="1" s="1"/>
  <c r="T171" i="1"/>
  <c r="U171" i="1" s="1"/>
  <c r="T179" i="1"/>
  <c r="T187" i="1"/>
  <c r="U187" i="1" s="1"/>
  <c r="T195" i="1"/>
  <c r="U195" i="1" s="1"/>
  <c r="G22" i="1"/>
  <c r="G30" i="1"/>
  <c r="G38" i="1"/>
  <c r="G46" i="1"/>
  <c r="G54" i="1"/>
  <c r="H54" i="1" s="1"/>
  <c r="G62" i="1"/>
  <c r="H62" i="1" s="1"/>
  <c r="G70" i="1"/>
  <c r="H70" i="1" s="1"/>
  <c r="G78" i="1"/>
  <c r="H78" i="1" s="1"/>
  <c r="G86" i="1"/>
  <c r="G94" i="1"/>
  <c r="G102" i="1"/>
  <c r="G110" i="1"/>
  <c r="H110" i="1" s="1"/>
  <c r="G118" i="1"/>
  <c r="H118" i="1" s="1"/>
  <c r="G126" i="1"/>
  <c r="G134" i="1"/>
  <c r="H134" i="1" s="1"/>
  <c r="G142" i="1"/>
  <c r="H142" i="1" s="1"/>
  <c r="G150" i="1"/>
  <c r="G158" i="1"/>
  <c r="G166" i="1"/>
  <c r="G174" i="1"/>
  <c r="G182" i="1"/>
  <c r="H182" i="1" s="1"/>
  <c r="G190" i="1"/>
  <c r="H190" i="1" s="1"/>
  <c r="G198" i="1"/>
  <c r="H198" i="1" s="1"/>
  <c r="T32" i="1"/>
  <c r="U32" i="1" s="1"/>
  <c r="T128" i="1"/>
  <c r="T192" i="1"/>
  <c r="G83" i="1"/>
  <c r="G155" i="1"/>
  <c r="H155" i="1" s="1"/>
  <c r="T20" i="1"/>
  <c r="U20" i="1" s="1"/>
  <c r="T28" i="1"/>
  <c r="U28" i="1" s="1"/>
  <c r="T36" i="1"/>
  <c r="U36" i="1" s="1"/>
  <c r="T44" i="1"/>
  <c r="U44" i="1" s="1"/>
  <c r="T52" i="1"/>
  <c r="T60" i="1"/>
  <c r="T68" i="1"/>
  <c r="T76" i="1"/>
  <c r="U76" i="1" s="1"/>
  <c r="T84" i="1"/>
  <c r="U84" i="1" s="1"/>
  <c r="T92" i="1"/>
  <c r="T100" i="1"/>
  <c r="U100" i="1" s="1"/>
  <c r="T108" i="1"/>
  <c r="U108" i="1" s="1"/>
  <c r="T116" i="1"/>
  <c r="T124" i="1"/>
  <c r="T132" i="1"/>
  <c r="T140" i="1"/>
  <c r="U140" i="1" s="1"/>
  <c r="T148" i="1"/>
  <c r="U148" i="1" s="1"/>
  <c r="T156" i="1"/>
  <c r="U156" i="1" s="1"/>
  <c r="T164" i="1"/>
  <c r="U164" i="1" s="1"/>
  <c r="T172" i="1"/>
  <c r="U172" i="1" s="1"/>
  <c r="T180" i="1"/>
  <c r="T188" i="1"/>
  <c r="T196" i="1"/>
  <c r="G23" i="1"/>
  <c r="H23" i="1" s="1"/>
  <c r="G31" i="1"/>
  <c r="H31" i="1" s="1"/>
  <c r="G39" i="1"/>
  <c r="G47" i="1"/>
  <c r="H47" i="1" s="1"/>
  <c r="G55" i="1"/>
  <c r="H55" i="1" s="1"/>
  <c r="G63" i="1"/>
  <c r="G71" i="1"/>
  <c r="G79" i="1"/>
  <c r="G87" i="1"/>
  <c r="H87" i="1" s="1"/>
  <c r="G95" i="1"/>
  <c r="H95" i="1" s="1"/>
  <c r="G103" i="1"/>
  <c r="G111" i="1"/>
  <c r="H111" i="1" s="1"/>
  <c r="G119" i="1"/>
  <c r="H119" i="1" s="1"/>
  <c r="G127" i="1"/>
  <c r="G135" i="1"/>
  <c r="G143" i="1"/>
  <c r="G151" i="1"/>
  <c r="H151" i="1" s="1"/>
  <c r="G159" i="1"/>
  <c r="H159" i="1" s="1"/>
  <c r="G167" i="1"/>
  <c r="H167" i="1" s="1"/>
  <c r="G175" i="1"/>
  <c r="H175" i="1" s="1"/>
  <c r="G183" i="1"/>
  <c r="H183" i="1" s="1"/>
  <c r="G191" i="1"/>
  <c r="G199" i="1"/>
  <c r="T24" i="1"/>
  <c r="T152" i="1"/>
  <c r="U152" i="1" s="1"/>
  <c r="G51" i="1"/>
  <c r="H51" i="1" s="1"/>
  <c r="G131" i="1"/>
  <c r="H131" i="1" s="1"/>
  <c r="T21" i="1"/>
  <c r="U21" i="1" s="1"/>
  <c r="T29" i="1"/>
  <c r="U29" i="1" s="1"/>
  <c r="T37" i="1"/>
  <c r="T45" i="1"/>
  <c r="T53" i="1"/>
  <c r="T61" i="1"/>
  <c r="U61" i="1" s="1"/>
  <c r="T69" i="1"/>
  <c r="U69" i="1" s="1"/>
  <c r="T77" i="1"/>
  <c r="T85" i="1"/>
  <c r="U85" i="1" s="1"/>
  <c r="T93" i="1"/>
  <c r="U93" i="1" s="1"/>
  <c r="T101" i="1"/>
  <c r="T109" i="1"/>
  <c r="T117" i="1"/>
  <c r="T125" i="1"/>
  <c r="U125" i="1" s="1"/>
  <c r="T133" i="1"/>
  <c r="U133" i="1" s="1"/>
  <c r="T141" i="1"/>
  <c r="U141" i="1" s="1"/>
  <c r="T149" i="1"/>
  <c r="U149" i="1" s="1"/>
  <c r="T157" i="1"/>
  <c r="U157" i="1" s="1"/>
  <c r="T165" i="1"/>
  <c r="T173" i="1"/>
  <c r="T181" i="1"/>
  <c r="T189" i="1"/>
  <c r="U189" i="1" s="1"/>
  <c r="T197" i="1"/>
  <c r="U197" i="1" s="1"/>
  <c r="G24" i="1"/>
  <c r="G32" i="1"/>
  <c r="H32" i="1" s="1"/>
  <c r="G40" i="1"/>
  <c r="H40" i="1" s="1"/>
  <c r="G48" i="1"/>
  <c r="G56" i="1"/>
  <c r="G64" i="1"/>
  <c r="G72" i="1"/>
  <c r="H72" i="1" s="1"/>
  <c r="G80" i="1"/>
  <c r="H80" i="1" s="1"/>
  <c r="G88" i="1"/>
  <c r="G96" i="1"/>
  <c r="H96" i="1" s="1"/>
  <c r="G104" i="1"/>
  <c r="H104" i="1" s="1"/>
  <c r="G112" i="1"/>
  <c r="G120" i="1"/>
  <c r="G128" i="1"/>
  <c r="G136" i="1"/>
  <c r="H136" i="1" s="1"/>
  <c r="G144" i="1"/>
  <c r="H144" i="1" s="1"/>
  <c r="G152" i="1"/>
  <c r="G160" i="1"/>
  <c r="H160" i="1" s="1"/>
  <c r="G168" i="1"/>
  <c r="H168" i="1" s="1"/>
  <c r="G176" i="1"/>
  <c r="G184" i="1"/>
  <c r="G192" i="1"/>
  <c r="G19" i="1"/>
  <c r="H19" i="1" s="1"/>
  <c r="T48" i="1"/>
  <c r="U48" i="1" s="1"/>
  <c r="T72" i="1"/>
  <c r="U72" i="1" s="1"/>
  <c r="T104" i="1"/>
  <c r="U104" i="1" s="1"/>
  <c r="T144" i="1"/>
  <c r="U144" i="1" s="1"/>
  <c r="T184" i="1"/>
  <c r="G43" i="1"/>
  <c r="G99" i="1"/>
  <c r="G179" i="1"/>
  <c r="H179" i="1" s="1"/>
  <c r="T22" i="1"/>
  <c r="U22" i="1" s="1"/>
  <c r="T30" i="1"/>
  <c r="T38" i="1"/>
  <c r="U38" i="1" s="1"/>
  <c r="T46" i="1"/>
  <c r="U46" i="1" s="1"/>
  <c r="T54" i="1"/>
  <c r="T62" i="1"/>
  <c r="T70" i="1"/>
  <c r="T78" i="1"/>
  <c r="U78" i="1" s="1"/>
  <c r="T86" i="1"/>
  <c r="U86" i="1" s="1"/>
  <c r="T94" i="1"/>
  <c r="U94" i="1" s="1"/>
  <c r="T102" i="1"/>
  <c r="U102" i="1" s="1"/>
  <c r="T110" i="1"/>
  <c r="U110" i="1" s="1"/>
  <c r="T118" i="1"/>
  <c r="T126" i="1"/>
  <c r="T134" i="1"/>
  <c r="T142" i="1"/>
  <c r="U142" i="1" s="1"/>
  <c r="T150" i="1"/>
  <c r="U150" i="1" s="1"/>
  <c r="T158" i="1"/>
  <c r="U158" i="1" s="1"/>
  <c r="T166" i="1"/>
  <c r="U166" i="1" s="1"/>
  <c r="T174" i="1"/>
  <c r="U174" i="1" s="1"/>
  <c r="T182" i="1"/>
  <c r="T190" i="1"/>
  <c r="T198" i="1"/>
  <c r="G25" i="1"/>
  <c r="H25" i="1" s="1"/>
  <c r="G33" i="1"/>
  <c r="H33" i="1" s="1"/>
  <c r="G41" i="1"/>
  <c r="G49" i="1"/>
  <c r="H49" i="1" s="1"/>
  <c r="G57" i="1"/>
  <c r="H57" i="1" s="1"/>
  <c r="G65" i="1"/>
  <c r="G73" i="1"/>
  <c r="G81" i="1"/>
  <c r="G89" i="1"/>
  <c r="H89" i="1" s="1"/>
  <c r="G97" i="1"/>
  <c r="H97" i="1" s="1"/>
  <c r="G105" i="1"/>
  <c r="G113" i="1"/>
  <c r="H113" i="1" s="1"/>
  <c r="G121" i="1"/>
  <c r="H121" i="1" s="1"/>
  <c r="G129" i="1"/>
  <c r="G137" i="1"/>
  <c r="G145" i="1"/>
  <c r="G153" i="1"/>
  <c r="H153" i="1" s="1"/>
  <c r="G161" i="1"/>
  <c r="H161" i="1" s="1"/>
  <c r="G169" i="1"/>
  <c r="H169" i="1" s="1"/>
  <c r="G177" i="1"/>
  <c r="H177" i="1" s="1"/>
  <c r="G185" i="1"/>
  <c r="H185" i="1" s="1"/>
  <c r="G193" i="1"/>
  <c r="T56" i="1"/>
  <c r="T88" i="1"/>
  <c r="T136" i="1"/>
  <c r="U136" i="1" s="1"/>
  <c r="T176" i="1"/>
  <c r="U176" i="1" s="1"/>
  <c r="G35" i="1"/>
  <c r="G75" i="1"/>
  <c r="H75" i="1" s="1"/>
  <c r="G107" i="1"/>
  <c r="H107" i="1" s="1"/>
  <c r="G139" i="1"/>
  <c r="G171" i="1"/>
  <c r="T23" i="1"/>
  <c r="T31" i="1"/>
  <c r="U31" i="1" s="1"/>
  <c r="T39" i="1"/>
  <c r="U39" i="1" s="1"/>
  <c r="T47" i="1"/>
  <c r="U47" i="1" s="1"/>
  <c r="T55" i="1"/>
  <c r="U55" i="1" s="1"/>
  <c r="T63" i="1"/>
  <c r="U63" i="1" s="1"/>
  <c r="T71" i="1"/>
  <c r="T79" i="1"/>
  <c r="T87" i="1"/>
  <c r="T95" i="1"/>
  <c r="U95" i="1" s="1"/>
  <c r="T103" i="1"/>
  <c r="U103" i="1" s="1"/>
  <c r="T111" i="1"/>
  <c r="U111" i="1" s="1"/>
  <c r="T119" i="1"/>
  <c r="U119" i="1" s="1"/>
  <c r="T127" i="1"/>
  <c r="U127" i="1" s="1"/>
  <c r="T135" i="1"/>
  <c r="T143" i="1"/>
  <c r="T151" i="1"/>
  <c r="T159" i="1"/>
  <c r="U159" i="1" s="1"/>
  <c r="T167" i="1"/>
  <c r="U167" i="1" s="1"/>
  <c r="T175" i="1"/>
  <c r="U175" i="1" s="1"/>
  <c r="T183" i="1"/>
  <c r="U183" i="1" s="1"/>
  <c r="T191" i="1"/>
  <c r="U191" i="1" s="1"/>
  <c r="T199" i="1"/>
  <c r="G26" i="1"/>
  <c r="G34" i="1"/>
  <c r="G42" i="1"/>
  <c r="H42" i="1" s="1"/>
  <c r="G50" i="1"/>
  <c r="H50" i="1" s="1"/>
  <c r="G58" i="1"/>
  <c r="G66" i="1"/>
  <c r="H66" i="1" s="1"/>
  <c r="G74" i="1"/>
  <c r="H74" i="1" s="1"/>
  <c r="G82" i="1"/>
  <c r="G90" i="1"/>
  <c r="G98" i="1"/>
  <c r="G106" i="1"/>
  <c r="H106" i="1" s="1"/>
  <c r="G114" i="1"/>
  <c r="H114" i="1" s="1"/>
  <c r="G122" i="1"/>
  <c r="G130" i="1"/>
  <c r="H130" i="1" s="1"/>
  <c r="G138" i="1"/>
  <c r="H138" i="1" s="1"/>
  <c r="G146" i="1"/>
  <c r="G154" i="1"/>
  <c r="G162" i="1"/>
  <c r="G170" i="1"/>
  <c r="H170" i="1" s="1"/>
  <c r="G178" i="1"/>
  <c r="H178" i="1" s="1"/>
  <c r="G186" i="1"/>
  <c r="H186" i="1" s="1"/>
  <c r="G194" i="1"/>
  <c r="H194" i="1" s="1"/>
  <c r="T120" i="1"/>
  <c r="U120" i="1" s="1"/>
  <c r="G91" i="1"/>
  <c r="G163" i="1"/>
  <c r="W186" i="1"/>
  <c r="W170" i="1"/>
  <c r="W154" i="1"/>
  <c r="W194" i="1"/>
  <c r="W178" i="1"/>
  <c r="W162" i="1"/>
  <c r="W146" i="1"/>
  <c r="U116" i="1"/>
  <c r="W139" i="1"/>
  <c r="W198" i="1"/>
  <c r="W190" i="1"/>
  <c r="W182" i="1"/>
  <c r="W174" i="1"/>
  <c r="W166" i="1"/>
  <c r="W158" i="1"/>
  <c r="W150" i="1"/>
  <c r="J195" i="1"/>
  <c r="W191" i="1"/>
  <c r="W183" i="1"/>
  <c r="W175" i="1"/>
  <c r="W167" i="1"/>
  <c r="W159" i="1"/>
  <c r="W151" i="1"/>
  <c r="W143" i="1"/>
  <c r="J181" i="1"/>
  <c r="J173" i="1"/>
  <c r="J171" i="1"/>
  <c r="J165" i="1"/>
  <c r="J163" i="1"/>
  <c r="J157" i="1"/>
  <c r="J155" i="1"/>
  <c r="J149" i="1"/>
  <c r="J147" i="1"/>
  <c r="J141" i="1"/>
  <c r="J189" i="1"/>
  <c r="J187" i="1"/>
  <c r="V144" i="1"/>
  <c r="J197" i="1"/>
  <c r="J179" i="1"/>
  <c r="J194" i="1"/>
  <c r="J192" i="1"/>
  <c r="J186" i="1"/>
  <c r="J184" i="1"/>
  <c r="J178" i="1"/>
  <c r="J176" i="1"/>
  <c r="J170" i="1"/>
  <c r="J168" i="1"/>
  <c r="J162" i="1"/>
  <c r="J160" i="1"/>
  <c r="J154" i="1"/>
  <c r="J152" i="1"/>
  <c r="J146" i="1"/>
  <c r="J144" i="1"/>
  <c r="I36" i="1"/>
  <c r="I185" i="1"/>
  <c r="I169" i="1"/>
  <c r="I161" i="1"/>
  <c r="U23" i="1"/>
  <c r="U30" i="1"/>
  <c r="U66" i="1"/>
  <c r="U92" i="1"/>
  <c r="U114" i="1"/>
  <c r="U132" i="1"/>
  <c r="H125" i="1"/>
  <c r="I99" i="1"/>
  <c r="V21" i="1"/>
  <c r="V23" i="1"/>
  <c r="V30" i="1"/>
  <c r="V32" i="1"/>
  <c r="V37" i="1"/>
  <c r="V39" i="1"/>
  <c r="V46" i="1"/>
  <c r="V48" i="1"/>
  <c r="H137" i="1"/>
  <c r="H105" i="1"/>
  <c r="U19" i="1"/>
  <c r="U26" i="1"/>
  <c r="U54" i="1"/>
  <c r="U60" i="1"/>
  <c r="U83" i="1"/>
  <c r="U90" i="1"/>
  <c r="V154" i="1"/>
  <c r="V19" i="1"/>
  <c r="V26" i="1"/>
  <c r="V28" i="1"/>
  <c r="V33" i="1"/>
  <c r="V35" i="1"/>
  <c r="V42" i="1"/>
  <c r="V44" i="1"/>
  <c r="V49" i="1"/>
  <c r="U70" i="1"/>
  <c r="U130" i="1"/>
  <c r="H197" i="1"/>
  <c r="I153" i="1"/>
  <c r="H129" i="1"/>
  <c r="I59" i="1"/>
  <c r="U24" i="1"/>
  <c r="U40" i="1"/>
  <c r="U58" i="1"/>
  <c r="V22" i="1"/>
  <c r="V24" i="1"/>
  <c r="V29" i="1"/>
  <c r="V31" i="1"/>
  <c r="V38" i="1"/>
  <c r="V40" i="1"/>
  <c r="V45" i="1"/>
  <c r="V47" i="1"/>
  <c r="U52" i="1"/>
  <c r="U91" i="1"/>
  <c r="U124" i="1"/>
  <c r="U122" i="1"/>
  <c r="U143" i="1"/>
  <c r="U135" i="1"/>
  <c r="U128" i="1"/>
  <c r="U126" i="1"/>
  <c r="U87" i="1"/>
  <c r="U71" i="1"/>
  <c r="U64" i="1"/>
  <c r="U62" i="1"/>
  <c r="U198" i="1"/>
  <c r="U194" i="1"/>
  <c r="U190" i="1"/>
  <c r="U186" i="1"/>
  <c r="U182" i="1"/>
  <c r="U178" i="1"/>
  <c r="U134" i="1"/>
  <c r="U118" i="1"/>
  <c r="U88" i="1"/>
  <c r="U79" i="1"/>
  <c r="H189" i="1"/>
  <c r="I193" i="1"/>
  <c r="I177" i="1"/>
  <c r="I145" i="1"/>
  <c r="U27" i="1"/>
  <c r="U50" i="1"/>
  <c r="U68" i="1"/>
  <c r="U151" i="1"/>
  <c r="I24" i="1"/>
  <c r="V162" i="1"/>
  <c r="V146" i="1"/>
  <c r="V143" i="1"/>
  <c r="V155" i="1"/>
  <c r="V135" i="1"/>
  <c r="V128" i="1"/>
  <c r="V126" i="1"/>
  <c r="V119" i="1"/>
  <c r="V112" i="1"/>
  <c r="V110" i="1"/>
  <c r="V103" i="1"/>
  <c r="V96" i="1"/>
  <c r="V94" i="1"/>
  <c r="V87" i="1"/>
  <c r="V80" i="1"/>
  <c r="V78" i="1"/>
  <c r="V71" i="1"/>
  <c r="V64" i="1"/>
  <c r="V62" i="1"/>
  <c r="V55" i="1"/>
  <c r="V158" i="1"/>
  <c r="V195" i="1"/>
  <c r="V191" i="1"/>
  <c r="V187" i="1"/>
  <c r="V183" i="1"/>
  <c r="V179" i="1"/>
  <c r="V175" i="1"/>
  <c r="V171" i="1"/>
  <c r="V151" i="1"/>
  <c r="V142" i="1"/>
  <c r="V139" i="1"/>
  <c r="V132" i="1"/>
  <c r="V130" i="1"/>
  <c r="V123" i="1"/>
  <c r="V116" i="1"/>
  <c r="V114" i="1"/>
  <c r="V107" i="1"/>
  <c r="V100" i="1"/>
  <c r="V98" i="1"/>
  <c r="V91" i="1"/>
  <c r="V84" i="1"/>
  <c r="V82" i="1"/>
  <c r="V75" i="1"/>
  <c r="V68" i="1"/>
  <c r="V66" i="1"/>
  <c r="V59" i="1"/>
  <c r="V52" i="1"/>
  <c r="V167" i="1"/>
  <c r="V163" i="1"/>
  <c r="V147" i="1"/>
  <c r="V136" i="1"/>
  <c r="V134" i="1"/>
  <c r="V127" i="1"/>
  <c r="V120" i="1"/>
  <c r="V118" i="1"/>
  <c r="V111" i="1"/>
  <c r="V104" i="1"/>
  <c r="V102" i="1"/>
  <c r="V95" i="1"/>
  <c r="V88" i="1"/>
  <c r="V86" i="1"/>
  <c r="V79" i="1"/>
  <c r="V72" i="1"/>
  <c r="V70" i="1"/>
  <c r="V63" i="1"/>
  <c r="V56" i="1"/>
  <c r="V54" i="1"/>
  <c r="V170" i="1"/>
  <c r="V150" i="1"/>
  <c r="V166" i="1"/>
  <c r="V159" i="1"/>
  <c r="V140" i="1"/>
  <c r="V138" i="1"/>
  <c r="V131" i="1"/>
  <c r="V124" i="1"/>
  <c r="V122" i="1"/>
  <c r="V115" i="1"/>
  <c r="V108" i="1"/>
  <c r="V106" i="1"/>
  <c r="V99" i="1"/>
  <c r="V92" i="1"/>
  <c r="V90" i="1"/>
  <c r="V83" i="1"/>
  <c r="V76" i="1"/>
  <c r="V74" i="1"/>
  <c r="V67" i="1"/>
  <c r="V60" i="1"/>
  <c r="V58" i="1"/>
  <c r="V51" i="1"/>
  <c r="H191" i="1"/>
  <c r="H143" i="1"/>
  <c r="H133" i="1"/>
  <c r="H82" i="1"/>
  <c r="V20" i="1"/>
  <c r="V25" i="1"/>
  <c r="V27" i="1"/>
  <c r="V34" i="1"/>
  <c r="V36" i="1"/>
  <c r="V41" i="1"/>
  <c r="V43" i="1"/>
  <c r="V50" i="1"/>
  <c r="V53" i="1"/>
  <c r="U56" i="1"/>
  <c r="U75" i="1"/>
  <c r="U139" i="1"/>
  <c r="V65" i="1"/>
  <c r="V81" i="1"/>
  <c r="V97" i="1"/>
  <c r="V113" i="1"/>
  <c r="V129" i="1"/>
  <c r="W153" i="1"/>
  <c r="W156" i="1"/>
  <c r="V174" i="1"/>
  <c r="V178" i="1"/>
  <c r="V182" i="1"/>
  <c r="V186" i="1"/>
  <c r="V190" i="1"/>
  <c r="V194" i="1"/>
  <c r="V198" i="1"/>
  <c r="W141" i="1"/>
  <c r="W144" i="1"/>
  <c r="U147" i="1"/>
  <c r="V61" i="1"/>
  <c r="V77" i="1"/>
  <c r="V93" i="1"/>
  <c r="V109" i="1"/>
  <c r="V125" i="1"/>
  <c r="W142" i="1"/>
  <c r="W157" i="1"/>
  <c r="W160" i="1"/>
  <c r="U179" i="1"/>
  <c r="V57" i="1"/>
  <c r="V73" i="1"/>
  <c r="V89" i="1"/>
  <c r="V105" i="1"/>
  <c r="V121" i="1"/>
  <c r="V137" i="1"/>
  <c r="W145" i="1"/>
  <c r="W148" i="1"/>
  <c r="W161" i="1"/>
  <c r="W164" i="1"/>
  <c r="U155" i="1"/>
  <c r="W165" i="1"/>
  <c r="W168" i="1"/>
  <c r="V69" i="1"/>
  <c r="V85" i="1"/>
  <c r="V101" i="1"/>
  <c r="V117" i="1"/>
  <c r="V133" i="1"/>
  <c r="W140" i="1"/>
  <c r="W149" i="1"/>
  <c r="W152" i="1"/>
  <c r="W169" i="1"/>
  <c r="W172" i="1"/>
  <c r="W176" i="1"/>
  <c r="W180" i="1"/>
  <c r="W184" i="1"/>
  <c r="W188" i="1"/>
  <c r="W192" i="1"/>
  <c r="W196" i="1"/>
  <c r="W173" i="1"/>
  <c r="W177" i="1"/>
  <c r="W181" i="1"/>
  <c r="W185" i="1"/>
  <c r="W189" i="1"/>
  <c r="W193" i="1"/>
  <c r="W197" i="1"/>
  <c r="U25" i="1"/>
  <c r="U33" i="1"/>
  <c r="U37" i="1"/>
  <c r="U41" i="1"/>
  <c r="U45" i="1"/>
  <c r="U53" i="1"/>
  <c r="U73" i="1"/>
  <c r="U77" i="1"/>
  <c r="U89" i="1"/>
  <c r="U97" i="1"/>
  <c r="U101" i="1"/>
  <c r="U105" i="1"/>
  <c r="U109" i="1"/>
  <c r="U117" i="1"/>
  <c r="U137" i="1"/>
  <c r="U153" i="1"/>
  <c r="U161" i="1"/>
  <c r="U165" i="1"/>
  <c r="U169" i="1"/>
  <c r="U173" i="1"/>
  <c r="U181" i="1"/>
  <c r="V141" i="1"/>
  <c r="V145" i="1"/>
  <c r="V149" i="1"/>
  <c r="V153" i="1"/>
  <c r="V157" i="1"/>
  <c r="V161" i="1"/>
  <c r="V165" i="1"/>
  <c r="U168" i="1"/>
  <c r="V169" i="1"/>
  <c r="V173" i="1"/>
  <c r="V177" i="1"/>
  <c r="U180" i="1"/>
  <c r="V181" i="1"/>
  <c r="U184" i="1"/>
  <c r="V185" i="1"/>
  <c r="U188" i="1"/>
  <c r="V189" i="1"/>
  <c r="U192" i="1"/>
  <c r="V193" i="1"/>
  <c r="U196" i="1"/>
  <c r="V197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I191" i="1"/>
  <c r="I183" i="1"/>
  <c r="I175" i="1"/>
  <c r="J196" i="1"/>
  <c r="I192" i="1"/>
  <c r="J188" i="1"/>
  <c r="I184" i="1"/>
  <c r="J180" i="1"/>
  <c r="I176" i="1"/>
  <c r="H174" i="1"/>
  <c r="J172" i="1"/>
  <c r="I168" i="1"/>
  <c r="H166" i="1"/>
  <c r="J164" i="1"/>
  <c r="I160" i="1"/>
  <c r="H158" i="1"/>
  <c r="J156" i="1"/>
  <c r="I152" i="1"/>
  <c r="H150" i="1"/>
  <c r="J148" i="1"/>
  <c r="I144" i="1"/>
  <c r="J140" i="1"/>
  <c r="I75" i="1"/>
  <c r="H58" i="1"/>
  <c r="H39" i="1"/>
  <c r="H35" i="1"/>
  <c r="I32" i="1"/>
  <c r="J198" i="1"/>
  <c r="I194" i="1"/>
  <c r="J190" i="1"/>
  <c r="H184" i="1"/>
  <c r="J174" i="1"/>
  <c r="I170" i="1"/>
  <c r="J166" i="1"/>
  <c r="I162" i="1"/>
  <c r="J158" i="1"/>
  <c r="I154" i="1"/>
  <c r="H152" i="1"/>
  <c r="J150" i="1"/>
  <c r="I146" i="1"/>
  <c r="J142" i="1"/>
  <c r="I138" i="1"/>
  <c r="I96" i="1"/>
  <c r="H79" i="1"/>
  <c r="I76" i="1"/>
  <c r="H69" i="1"/>
  <c r="H59" i="1"/>
  <c r="H56" i="1"/>
  <c r="H43" i="1"/>
  <c r="I40" i="1"/>
  <c r="H36" i="1"/>
  <c r="I20" i="1"/>
  <c r="H192" i="1"/>
  <c r="I186" i="1"/>
  <c r="J182" i="1"/>
  <c r="I178" i="1"/>
  <c r="H176" i="1"/>
  <c r="I195" i="1"/>
  <c r="H193" i="1"/>
  <c r="J191" i="1"/>
  <c r="I187" i="1"/>
  <c r="J183" i="1"/>
  <c r="I179" i="1"/>
  <c r="J175" i="1"/>
  <c r="I171" i="1"/>
  <c r="J167" i="1"/>
  <c r="I163" i="1"/>
  <c r="J159" i="1"/>
  <c r="I155" i="1"/>
  <c r="J151" i="1"/>
  <c r="I147" i="1"/>
  <c r="H145" i="1"/>
  <c r="J143" i="1"/>
  <c r="I139" i="1"/>
  <c r="H126" i="1"/>
  <c r="H122" i="1"/>
  <c r="I83" i="1"/>
  <c r="I79" i="1"/>
  <c r="H63" i="1"/>
  <c r="I60" i="1"/>
  <c r="I44" i="1"/>
  <c r="I37" i="1"/>
  <c r="I196" i="1"/>
  <c r="I188" i="1"/>
  <c r="I164" i="1"/>
  <c r="H162" i="1"/>
  <c r="I156" i="1"/>
  <c r="H154" i="1"/>
  <c r="I148" i="1"/>
  <c r="H146" i="1"/>
  <c r="I140" i="1"/>
  <c r="H139" i="1"/>
  <c r="I80" i="1"/>
  <c r="I67" i="1"/>
  <c r="I63" i="1"/>
  <c r="I51" i="1"/>
  <c r="I48" i="1"/>
  <c r="H44" i="1"/>
  <c r="H27" i="1"/>
  <c r="I27" i="1"/>
  <c r="I35" i="1"/>
  <c r="I43" i="1"/>
  <c r="I50" i="1"/>
  <c r="I54" i="1"/>
  <c r="I58" i="1"/>
  <c r="I69" i="1"/>
  <c r="I74" i="1"/>
  <c r="I85" i="1"/>
  <c r="I90" i="1"/>
  <c r="I26" i="1"/>
  <c r="I34" i="1"/>
  <c r="I42" i="1"/>
  <c r="I73" i="1"/>
  <c r="I84" i="1"/>
  <c r="I89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25" i="1"/>
  <c r="I33" i="1"/>
  <c r="I41" i="1"/>
  <c r="I49" i="1"/>
  <c r="I53" i="1"/>
  <c r="I57" i="1"/>
  <c r="I68" i="1"/>
  <c r="I72" i="1"/>
  <c r="I88" i="1"/>
  <c r="I23" i="1"/>
  <c r="I31" i="1"/>
  <c r="I39" i="1"/>
  <c r="I47" i="1"/>
  <c r="I52" i="1"/>
  <c r="I56" i="1"/>
  <c r="I61" i="1"/>
  <c r="I66" i="1"/>
  <c r="I77" i="1"/>
  <c r="I82" i="1"/>
  <c r="I93" i="1"/>
  <c r="I98" i="1"/>
  <c r="I19" i="1"/>
  <c r="I22" i="1"/>
  <c r="I30" i="1"/>
  <c r="I38" i="1"/>
  <c r="I46" i="1"/>
  <c r="I65" i="1"/>
  <c r="I81" i="1"/>
  <c r="I92" i="1"/>
  <c r="I97" i="1"/>
  <c r="I21" i="1"/>
  <c r="I29" i="1"/>
  <c r="I180" i="1"/>
  <c r="I172" i="1"/>
  <c r="I197" i="1"/>
  <c r="J193" i="1"/>
  <c r="I189" i="1"/>
  <c r="H187" i="1"/>
  <c r="J185" i="1"/>
  <c r="I181" i="1"/>
  <c r="J177" i="1"/>
  <c r="I173" i="1"/>
  <c r="H171" i="1"/>
  <c r="J169" i="1"/>
  <c r="I165" i="1"/>
  <c r="H163" i="1"/>
  <c r="J161" i="1"/>
  <c r="I157" i="1"/>
  <c r="J153" i="1"/>
  <c r="I149" i="1"/>
  <c r="H147" i="1"/>
  <c r="J145" i="1"/>
  <c r="I141" i="1"/>
  <c r="H135" i="1"/>
  <c r="H127" i="1"/>
  <c r="H123" i="1"/>
  <c r="H90" i="1"/>
  <c r="H77" i="1"/>
  <c r="I64" i="1"/>
  <c r="I45" i="1"/>
  <c r="H26" i="1"/>
  <c r="H34" i="1"/>
  <c r="H73" i="1"/>
  <c r="H41" i="1"/>
  <c r="H88" i="1"/>
  <c r="H100" i="1"/>
  <c r="H24" i="1"/>
  <c r="H48" i="1"/>
  <c r="H83" i="1"/>
  <c r="H99" i="1"/>
  <c r="H103" i="1"/>
  <c r="H22" i="1"/>
  <c r="H30" i="1"/>
  <c r="H38" i="1"/>
  <c r="H46" i="1"/>
  <c r="H65" i="1"/>
  <c r="H81" i="1"/>
  <c r="H37" i="1"/>
  <c r="H60" i="1"/>
  <c r="H64" i="1"/>
  <c r="H76" i="1"/>
  <c r="I198" i="1"/>
  <c r="I190" i="1"/>
  <c r="H188" i="1"/>
  <c r="I182" i="1"/>
  <c r="H180" i="1"/>
  <c r="I174" i="1"/>
  <c r="H172" i="1"/>
  <c r="I166" i="1"/>
  <c r="H164" i="1"/>
  <c r="I158" i="1"/>
  <c r="I150" i="1"/>
  <c r="I142" i="1"/>
  <c r="H140" i="1"/>
  <c r="I103" i="1"/>
  <c r="H101" i="1"/>
  <c r="I100" i="1"/>
  <c r="I91" i="1"/>
  <c r="H61" i="1"/>
  <c r="I28" i="1"/>
  <c r="H173" i="1"/>
  <c r="I167" i="1"/>
  <c r="H165" i="1"/>
  <c r="I159" i="1"/>
  <c r="I151" i="1"/>
  <c r="I143" i="1"/>
  <c r="H141" i="1"/>
  <c r="H128" i="1"/>
  <c r="H120" i="1"/>
  <c r="H116" i="1"/>
  <c r="H112" i="1"/>
  <c r="H108" i="1"/>
  <c r="H98" i="1"/>
  <c r="H91" i="1"/>
  <c r="H71" i="1"/>
  <c r="I55" i="1"/>
  <c r="H52" i="1"/>
  <c r="J139" i="1"/>
  <c r="H20" i="1"/>
  <c r="H86" i="1"/>
  <c r="H102" i="1"/>
  <c r="I101" i="1"/>
  <c r="I95" i="1"/>
  <c r="I102" i="1"/>
  <c r="I87" i="1"/>
  <c r="I71" i="1"/>
  <c r="H94" i="1"/>
  <c r="I94" i="1"/>
  <c r="I86" i="1"/>
  <c r="I78" i="1"/>
  <c r="I70" i="1"/>
  <c r="I62" i="1"/>
  <c r="J199" i="1" l="1"/>
  <c r="C15" i="1" s="1"/>
  <c r="W199" i="1"/>
  <c r="P15" i="1" s="1"/>
  <c r="V199" i="1"/>
  <c r="P14" i="1" s="1"/>
  <c r="U199" i="1"/>
  <c r="P13" i="1" s="1"/>
  <c r="I199" i="1"/>
  <c r="C14" i="1" s="1"/>
  <c r="H199" i="1"/>
  <c r="C13" i="1" l="1"/>
  <c r="F13" i="1"/>
  <c r="F14" i="1" s="1"/>
  <c r="F15" i="1" s="1"/>
  <c r="S13" i="1"/>
  <c r="S14" i="1" s="1"/>
  <c r="S15" i="1" s="1"/>
  <c r="I14" i="1" l="1"/>
  <c r="I13" i="1"/>
  <c r="V14" i="1"/>
  <c r="V13" i="1"/>
  <c r="V15" i="1" s="1"/>
  <c r="L19" i="1" l="1"/>
  <c r="Y25" i="1"/>
  <c r="Y33" i="1"/>
  <c r="Y41" i="1"/>
  <c r="Y49" i="1"/>
  <c r="Y57" i="1"/>
  <c r="Y65" i="1"/>
  <c r="Y73" i="1"/>
  <c r="Y81" i="1"/>
  <c r="Y89" i="1"/>
  <c r="Y97" i="1"/>
  <c r="Y105" i="1"/>
  <c r="Y113" i="1"/>
  <c r="Y121" i="1"/>
  <c r="Y129" i="1"/>
  <c r="Y137" i="1"/>
  <c r="Y145" i="1"/>
  <c r="Y153" i="1"/>
  <c r="Y161" i="1"/>
  <c r="Y169" i="1"/>
  <c r="Y177" i="1"/>
  <c r="Y185" i="1"/>
  <c r="Y193" i="1"/>
  <c r="Y20" i="1"/>
  <c r="Y52" i="1"/>
  <c r="Y84" i="1"/>
  <c r="Y116" i="1"/>
  <c r="Y140" i="1"/>
  <c r="Y172" i="1"/>
  <c r="Y196" i="1"/>
  <c r="Y54" i="1"/>
  <c r="Y110" i="1"/>
  <c r="Y174" i="1"/>
  <c r="Y26" i="1"/>
  <c r="Y34" i="1"/>
  <c r="Y42" i="1"/>
  <c r="Y50" i="1"/>
  <c r="Y58" i="1"/>
  <c r="Y66" i="1"/>
  <c r="Y74" i="1"/>
  <c r="Y82" i="1"/>
  <c r="Y90" i="1"/>
  <c r="Y98" i="1"/>
  <c r="Y106" i="1"/>
  <c r="Y114" i="1"/>
  <c r="Y122" i="1"/>
  <c r="Y130" i="1"/>
  <c r="Y138" i="1"/>
  <c r="Y146" i="1"/>
  <c r="Y154" i="1"/>
  <c r="Y162" i="1"/>
  <c r="Y170" i="1"/>
  <c r="Y178" i="1"/>
  <c r="Y186" i="1"/>
  <c r="Y194" i="1"/>
  <c r="Y28" i="1"/>
  <c r="Y44" i="1"/>
  <c r="Y68" i="1"/>
  <c r="Y76" i="1"/>
  <c r="Y100" i="1"/>
  <c r="Y108" i="1"/>
  <c r="Y132" i="1"/>
  <c r="Y148" i="1"/>
  <c r="Y164" i="1"/>
  <c r="Y188" i="1"/>
  <c r="Y46" i="1"/>
  <c r="Y78" i="1"/>
  <c r="Y94" i="1"/>
  <c r="Y118" i="1"/>
  <c r="Y142" i="1"/>
  <c r="Y166" i="1"/>
  <c r="Y198" i="1"/>
  <c r="Y27" i="1"/>
  <c r="Y35" i="1"/>
  <c r="Y43" i="1"/>
  <c r="Y51" i="1"/>
  <c r="Y59" i="1"/>
  <c r="Y67" i="1"/>
  <c r="Y75" i="1"/>
  <c r="Y83" i="1"/>
  <c r="Y91" i="1"/>
  <c r="Y99" i="1"/>
  <c r="Y107" i="1"/>
  <c r="Y115" i="1"/>
  <c r="Y123" i="1"/>
  <c r="Y131" i="1"/>
  <c r="Y139" i="1"/>
  <c r="Y147" i="1"/>
  <c r="Y155" i="1"/>
  <c r="Y163" i="1"/>
  <c r="Y171" i="1"/>
  <c r="Y179" i="1"/>
  <c r="Y187" i="1"/>
  <c r="Y195" i="1"/>
  <c r="Y36" i="1"/>
  <c r="Y60" i="1"/>
  <c r="Y92" i="1"/>
  <c r="Y124" i="1"/>
  <c r="Y156" i="1"/>
  <c r="Y180" i="1"/>
  <c r="Y38" i="1"/>
  <c r="Y134" i="1"/>
  <c r="Y190" i="1"/>
  <c r="Y21" i="1"/>
  <c r="Y29" i="1"/>
  <c r="Y37" i="1"/>
  <c r="Y45" i="1"/>
  <c r="Y53" i="1"/>
  <c r="Y61" i="1"/>
  <c r="Y69" i="1"/>
  <c r="Y77" i="1"/>
  <c r="Y85" i="1"/>
  <c r="Y93" i="1"/>
  <c r="Y101" i="1"/>
  <c r="Y109" i="1"/>
  <c r="Y117" i="1"/>
  <c r="Y125" i="1"/>
  <c r="Y133" i="1"/>
  <c r="Y141" i="1"/>
  <c r="Y149" i="1"/>
  <c r="Y157" i="1"/>
  <c r="Y165" i="1"/>
  <c r="Y173" i="1"/>
  <c r="Y181" i="1"/>
  <c r="Y189" i="1"/>
  <c r="Y197" i="1"/>
  <c r="Y22" i="1"/>
  <c r="Y30" i="1"/>
  <c r="Y62" i="1"/>
  <c r="Y70" i="1"/>
  <c r="Y86" i="1"/>
  <c r="Y102" i="1"/>
  <c r="Y150" i="1"/>
  <c r="Y23" i="1"/>
  <c r="Y31" i="1"/>
  <c r="Y39" i="1"/>
  <c r="Y47" i="1"/>
  <c r="Y55" i="1"/>
  <c r="Y63" i="1"/>
  <c r="Y71" i="1"/>
  <c r="Y79" i="1"/>
  <c r="Y87" i="1"/>
  <c r="Y95" i="1"/>
  <c r="Y103" i="1"/>
  <c r="Y111" i="1"/>
  <c r="Y119" i="1"/>
  <c r="Y127" i="1"/>
  <c r="Y135" i="1"/>
  <c r="Y143" i="1"/>
  <c r="Y151" i="1"/>
  <c r="Y159" i="1"/>
  <c r="Y167" i="1"/>
  <c r="Y175" i="1"/>
  <c r="Y183" i="1"/>
  <c r="Y191" i="1"/>
  <c r="Y19" i="1"/>
  <c r="Y24" i="1"/>
  <c r="Y32" i="1"/>
  <c r="Y40" i="1"/>
  <c r="Y48" i="1"/>
  <c r="Y56" i="1"/>
  <c r="Y64" i="1"/>
  <c r="Y72" i="1"/>
  <c r="Y80" i="1"/>
  <c r="Y88" i="1"/>
  <c r="Y96" i="1"/>
  <c r="Y104" i="1"/>
  <c r="Y112" i="1"/>
  <c r="Y120" i="1"/>
  <c r="Y128" i="1"/>
  <c r="Y136" i="1"/>
  <c r="Y144" i="1"/>
  <c r="Y152" i="1"/>
  <c r="Y160" i="1"/>
  <c r="Y168" i="1"/>
  <c r="Y176" i="1"/>
  <c r="Y184" i="1"/>
  <c r="Y192" i="1"/>
  <c r="Y126" i="1"/>
  <c r="Y158" i="1"/>
  <c r="Y182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" i="1"/>
  <c r="L52" i="1"/>
  <c r="L68" i="1"/>
  <c r="L92" i="1"/>
  <c r="L116" i="1"/>
  <c r="L132" i="1"/>
  <c r="L156" i="1"/>
  <c r="L172" i="1"/>
  <c r="L196" i="1"/>
  <c r="L29" i="1"/>
  <c r="L69" i="1"/>
  <c r="L101" i="1"/>
  <c r="L117" i="1"/>
  <c r="L149" i="1"/>
  <c r="L165" i="1"/>
  <c r="L197" i="1"/>
  <c r="L22" i="1"/>
  <c r="L54" i="1"/>
  <c r="L86" i="1"/>
  <c r="L102" i="1"/>
  <c r="L134" i="1"/>
  <c r="L158" i="1"/>
  <c r="L182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83" i="1"/>
  <c r="L99" i="1"/>
  <c r="L115" i="1"/>
  <c r="L131" i="1"/>
  <c r="L139" i="1"/>
  <c r="L155" i="1"/>
  <c r="L163" i="1"/>
  <c r="L171" i="1"/>
  <c r="L187" i="1"/>
  <c r="L195" i="1"/>
  <c r="L28" i="1"/>
  <c r="L44" i="1"/>
  <c r="L76" i="1"/>
  <c r="L108" i="1"/>
  <c r="L140" i="1"/>
  <c r="L180" i="1"/>
  <c r="L21" i="1"/>
  <c r="L61" i="1"/>
  <c r="L93" i="1"/>
  <c r="L133" i="1"/>
  <c r="L181" i="1"/>
  <c r="L46" i="1"/>
  <c r="L70" i="1"/>
  <c r="L126" i="1"/>
  <c r="L166" i="1"/>
  <c r="L198" i="1"/>
  <c r="L27" i="1"/>
  <c r="L35" i="1"/>
  <c r="L43" i="1"/>
  <c r="L51" i="1"/>
  <c r="L59" i="1"/>
  <c r="L67" i="1"/>
  <c r="L75" i="1"/>
  <c r="L91" i="1"/>
  <c r="L107" i="1"/>
  <c r="L123" i="1"/>
  <c r="L147" i="1"/>
  <c r="L179" i="1"/>
  <c r="L36" i="1"/>
  <c r="L60" i="1"/>
  <c r="L84" i="1"/>
  <c r="L100" i="1"/>
  <c r="L124" i="1"/>
  <c r="L148" i="1"/>
  <c r="L164" i="1"/>
  <c r="L188" i="1"/>
  <c r="L45" i="1"/>
  <c r="L77" i="1"/>
  <c r="L109" i="1"/>
  <c r="L141" i="1"/>
  <c r="L157" i="1"/>
  <c r="L189" i="1"/>
  <c r="L38" i="1"/>
  <c r="L62" i="1"/>
  <c r="L94" i="1"/>
  <c r="L118" i="1"/>
  <c r="L142" i="1"/>
  <c r="L174" i="1"/>
  <c r="L37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53" i="1"/>
  <c r="L85" i="1"/>
  <c r="L125" i="1"/>
  <c r="L173" i="1"/>
  <c r="L30" i="1"/>
  <c r="L78" i="1"/>
  <c r="L110" i="1"/>
  <c r="L150" i="1"/>
  <c r="L190" i="1"/>
  <c r="I15" i="1"/>
</calcChain>
</file>

<file path=xl/sharedStrings.xml><?xml version="1.0" encoding="utf-8"?>
<sst xmlns="http://schemas.openxmlformats.org/spreadsheetml/2006/main" count="84" uniqueCount="50">
  <si>
    <t>PART 1</t>
  </si>
  <si>
    <t>m(z)</t>
  </si>
  <si>
    <t>density</t>
  </si>
  <si>
    <t>E</t>
  </si>
  <si>
    <t>G</t>
  </si>
  <si>
    <t>I</t>
  </si>
  <si>
    <t>b</t>
  </si>
  <si>
    <t>h</t>
  </si>
  <si>
    <t>total mass</t>
  </si>
  <si>
    <t>volume</t>
  </si>
  <si>
    <t>H</t>
  </si>
  <si>
    <t>EI(z) = EI</t>
  </si>
  <si>
    <t>p(z) = p(t)</t>
  </si>
  <si>
    <t>z</t>
  </si>
  <si>
    <t>m</t>
  </si>
  <si>
    <t>k</t>
  </si>
  <si>
    <t>p</t>
  </si>
  <si>
    <t>y</t>
  </si>
  <si>
    <t>y^2</t>
  </si>
  <si>
    <t>y''^2</t>
  </si>
  <si>
    <t>delta z</t>
  </si>
  <si>
    <t>wf</t>
  </si>
  <si>
    <t>wn</t>
  </si>
  <si>
    <t>ccrit</t>
  </si>
  <si>
    <t>c</t>
  </si>
  <si>
    <t>PART 2</t>
  </si>
  <si>
    <t>mi</t>
  </si>
  <si>
    <t>Af= p total</t>
  </si>
  <si>
    <t>x (response)</t>
  </si>
  <si>
    <t>t</t>
  </si>
  <si>
    <t>r</t>
  </si>
  <si>
    <t>phase</t>
  </si>
  <si>
    <t>Ar</t>
  </si>
  <si>
    <t>DIMENSIONS AND MASS</t>
  </si>
  <si>
    <t>STIFFNESS PROPERTIES</t>
  </si>
  <si>
    <t>LOAD PROPERTIES</t>
  </si>
  <si>
    <t>FORMULA COMPONENTS</t>
  </si>
  <si>
    <t>gen. mass</t>
  </si>
  <si>
    <t>gen. stiffness</t>
  </si>
  <si>
    <t>Af = gen. force</t>
  </si>
  <si>
    <t>kg</t>
  </si>
  <si>
    <t>N</t>
  </si>
  <si>
    <t>N/m^2</t>
  </si>
  <si>
    <t>m^4</t>
  </si>
  <si>
    <t>N*m^2</t>
  </si>
  <si>
    <t>rad/s</t>
  </si>
  <si>
    <t>rad</t>
  </si>
  <si>
    <t>N/m</t>
  </si>
  <si>
    <t>D</t>
  </si>
  <si>
    <t>N*s/m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</si>
</sst>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11" fontId="0" fillId="0" borderId="2" xfId="0" applyNumberFormat="1" applyBorder="1"/>
    <xf numFmtId="11" fontId="0" fillId="0" borderId="6" xfId="0" applyNumberFormat="1" applyBorder="1"/>
    <xf numFmtId="11" fontId="0" fillId="0" borderId="4" xfId="0" applyNumberFormat="1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Displacement</a:t>
            </a:r>
            <a:r>
              <a:rPr lang="es-ES" baseline="0"/>
              <a:t> at upper-most point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Sheet1!$K$19:$K$197</c:f>
              <c:numCache>
                <c:formatCode>General</c:formatCode>
                <c:ptCount val="17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</c:numCache>
            </c:numRef>
          </c:xVal>
          <c:yVal>
            <c:numRef>
              <c:f>Sheet1!$L$19:$L$198</c:f>
              <c:numCache>
                <c:formatCode>0.00E+00</c:formatCode>
                <c:ptCount val="180"/>
                <c:pt idx="0">
                  <c:v>-3.2637985862947282E-4</c:v>
                </c:pt>
                <c:pt idx="1">
                  <c:v>4.40683563065844E-3</c:v>
                </c:pt>
                <c:pt idx="2">
                  <c:v>8.3549456215265081E-3</c:v>
                </c:pt>
                <c:pt idx="3">
                  <c:v>1.091649660990468E-2</c:v>
                </c:pt>
                <c:pt idx="4">
                  <c:v>1.1719053446642903E-2</c:v>
                </c:pt>
                <c:pt idx="5">
                  <c:v>1.067279319178434E-2</c:v>
                </c:pt>
                <c:pt idx="6">
                  <c:v>7.9788191707278085E-3</c:v>
                </c:pt>
                <c:pt idx="7">
                  <c:v>4.0918134830916081E-3</c:v>
                </c:pt>
                <c:pt idx="8">
                  <c:v>-3.5620582300173134E-4</c:v>
                </c:pt>
                <c:pt idx="9">
                  <c:v>-4.6583117589373913E-3</c:v>
                </c:pt>
                <c:pt idx="10">
                  <c:v>-8.1447317435731151E-3</c:v>
                </c:pt>
                <c:pt idx="11">
                  <c:v>-1.0286828203376395E-2</c:v>
                </c:pt>
                <c:pt idx="12">
                  <c:v>-1.0776900627738241E-2</c:v>
                </c:pt>
                <c:pt idx="13">
                  <c:v>-9.571820593723801E-3</c:v>
                </c:pt>
                <c:pt idx="14">
                  <c:v>-6.8944099552332638E-3</c:v>
                </c:pt>
                <c:pt idx="15">
                  <c:v>-3.1932037174242259E-3</c:v>
                </c:pt>
                <c:pt idx="16">
                  <c:v>9.3226639460952036E-4</c:v>
                </c:pt>
                <c:pt idx="17">
                  <c:v>4.8282847707227733E-3</c:v>
                </c:pt>
                <c:pt idx="18">
                  <c:v>7.890274121521176E-3</c:v>
                </c:pt>
                <c:pt idx="19">
                  <c:v>9.6563382629286012E-3</c:v>
                </c:pt>
                <c:pt idx="20">
                  <c:v>9.876596283013803E-3</c:v>
                </c:pt>
                <c:pt idx="21">
                  <c:v>8.5479571072522784E-3</c:v>
                </c:pt>
                <c:pt idx="22">
                  <c:v>5.9095975901034712E-3</c:v>
                </c:pt>
                <c:pt idx="23">
                  <c:v>2.400648227367074E-3</c:v>
                </c:pt>
                <c:pt idx="24">
                  <c:v>-1.4125302251116597E-3</c:v>
                </c:pt>
                <c:pt idx="25">
                  <c:v>-4.9274905328292934E-3</c:v>
                </c:pt>
                <c:pt idx="26">
                  <c:v>-7.6006371715274523E-3</c:v>
                </c:pt>
                <c:pt idx="27">
                  <c:v>-9.0310362263534959E-3</c:v>
                </c:pt>
                <c:pt idx="28">
                  <c:v>-9.0202171194248004E-3</c:v>
                </c:pt>
                <c:pt idx="29">
                  <c:v>-7.5991017298937787E-3</c:v>
                </c:pt>
                <c:pt idx="30">
                  <c:v>-5.0185166330761685E-3</c:v>
                </c:pt>
                <c:pt idx="31">
                  <c:v>-1.7055106744035976E-3</c:v>
                </c:pt>
                <c:pt idx="32">
                  <c:v>1.8069978637700469E-3</c:v>
                </c:pt>
                <c:pt idx="33">
                  <c:v>4.9657023241291148E-3</c:v>
                </c:pt>
                <c:pt idx="34">
                  <c:v>7.2838432374484592E-3</c:v>
                </c:pt>
                <c:pt idx="35">
                  <c:v>8.4159745385071257E-3</c:v>
                </c:pt>
                <c:pt idx="36">
                  <c:v>8.2091158523870441E-3</c:v>
                </c:pt>
                <c:pt idx="37">
                  <c:v>6.7227709559239991E-3</c:v>
                </c:pt>
                <c:pt idx="38">
                  <c:v>4.2153135141029408E-3</c:v>
                </c:pt>
                <c:pt idx="39">
                  <c:v>1.0995511126771676E-3</c:v>
                </c:pt>
                <c:pt idx="40">
                  <c:v>-2.1249587303826794E-3</c:v>
                </c:pt>
                <c:pt idx="41">
                  <c:v>-4.9517851417956596E-3</c:v>
                </c:pt>
                <c:pt idx="42">
                  <c:v>-6.9469552582123589E-3</c:v>
                </c:pt>
                <c:pt idx="43">
                  <c:v>-7.8153461776828831E-3</c:v>
                </c:pt>
                <c:pt idx="44">
                  <c:v>-7.444018039326831E-3</c:v>
                </c:pt>
                <c:pt idx="45">
                  <c:v>-5.9161797890244124E-3</c:v>
                </c:pt>
                <c:pt idx="46">
                  <c:v>-3.4941993798116183E-3</c:v>
                </c:pt>
                <c:pt idx="47">
                  <c:v>-5.749429731236466E-4</c:v>
                </c:pt>
                <c:pt idx="48">
                  <c:v>2.3750119200344334E-3</c:v>
                </c:pt>
                <c:pt idx="49">
                  <c:v>4.8937502752274256E-3</c:v>
                </c:pt>
                <c:pt idx="50">
                  <c:v>6.5961558921544044E-3</c:v>
                </c:pt>
                <c:pt idx="51">
                  <c:v>7.2325754595533769E-3</c:v>
                </c:pt>
                <c:pt idx="52">
                  <c:v>6.7251101270917376E-3</c:v>
                </c:pt>
                <c:pt idx="53">
                  <c:v>5.1763133208571283E-3</c:v>
                </c:pt>
                <c:pt idx="54">
                  <c:v>2.84949434432281E-3</c:v>
                </c:pt>
                <c:pt idx="55">
                  <c:v>1.2428362115782704E-4</c:v>
                </c:pt>
                <c:pt idx="56">
                  <c:v>-2.5650903061272068E-3</c:v>
                </c:pt>
                <c:pt idx="57">
                  <c:v>-4.7988095977677392E-3</c:v>
                </c:pt>
                <c:pt idx="58">
                  <c:v>-6.2368228954114294E-3</c:v>
                </c:pt>
                <c:pt idx="59">
                  <c:v>-6.6704022874472073E-3</c:v>
                </c:pt>
                <c:pt idx="60">
                  <c:v>-6.05211921973126E-3</c:v>
                </c:pt>
                <c:pt idx="61">
                  <c:v>-4.4999896337579743E-3</c:v>
                </c:pt>
                <c:pt idx="62">
                  <c:v>-2.2756640326405671E-3</c:v>
                </c:pt>
                <c:pt idx="63">
                  <c:v>2.5940063902069575E-4</c:v>
                </c:pt>
                <c:pt idx="64">
                  <c:v>2.7024872180359486E-3</c:v>
                </c:pt>
                <c:pt idx="65">
                  <c:v>4.6734291121075123E-3</c:v>
                </c:pt>
                <c:pt idx="66">
                  <c:v>5.8736006171140713E-3</c:v>
                </c:pt>
                <c:pt idx="67">
                  <c:v>6.1309600533857511E-3</c:v>
                </c:pt>
                <c:pt idx="68">
                  <c:v>5.4243850738624842E-3</c:v>
                </c:pt>
                <c:pt idx="69">
                  <c:v>3.8839147520970735E-3</c:v>
                </c:pt>
                <c:pt idx="70">
                  <c:v>1.7673492407934196E-3</c:v>
                </c:pt>
                <c:pt idx="71">
                  <c:v>-5.8265432059858777E-4</c:v>
                </c:pt>
                <c:pt idx="72">
                  <c:v>-2.7938850551130858E-3</c:v>
                </c:pt>
                <c:pt idx="73">
                  <c:v>-4.5233813623938727E-3</c:v>
                </c:pt>
                <c:pt idx="74">
                  <c:v>-5.5104675311153104E-3</c:v>
                </c:pt>
                <c:pt idx="75">
                  <c:v>-5.6158474226641764E-3</c:v>
                </c:pt>
                <c:pt idx="76">
                  <c:v>-4.8409248247006783E-3</c:v>
                </c:pt>
                <c:pt idx="77">
                  <c:v>-3.3247303315327766E-3</c:v>
                </c:pt>
                <c:pt idx="78">
                  <c:v>-1.3193894765455092E-3</c:v>
                </c:pt>
                <c:pt idx="79">
                  <c:v>8.5159655333636375E-4</c:v>
                </c:pt>
                <c:pt idx="80">
                  <c:v>2.8453852771912441E-3</c:v>
                </c:pt>
                <c:pt idx="81">
                  <c:v>4.3537963951529807E-3</c:v>
                </c:pt>
                <c:pt idx="82">
                  <c:v>5.150799773124797E-3</c:v>
                </c:pt>
                <c:pt idx="83">
                  <c:v>5.1261942566595779E-3</c:v>
                </c:pt>
                <c:pt idx="84">
                  <c:v>4.3004909376285561E-3</c:v>
                </c:pt>
                <c:pt idx="85">
                  <c:v>2.8190547389674576E-3</c:v>
                </c:pt>
                <c:pt idx="86">
                  <c:v>9.2684108613697665E-4</c:v>
                </c:pt>
                <c:pt idx="87">
                  <c:v>-1.0719282790452305E-3</c:v>
                </c:pt>
                <c:pt idx="88">
                  <c:v>-2.8625392835286961E-3</c:v>
                </c:pt>
                <c:pt idx="89">
                  <c:v>-4.1692110127438068E-3</c:v>
                </c:pt>
                <c:pt idx="90">
                  <c:v>-4.7974306941124707E-3</c:v>
                </c:pt>
                <c:pt idx="91">
                  <c:v>-4.6627219447596159E-3</c:v>
                </c:pt>
                <c:pt idx="92">
                  <c:v>-3.8016228685936607E-3</c:v>
                </c:pt>
                <c:pt idx="93">
                  <c:v>-2.3635181390094084E-3</c:v>
                </c:pt>
                <c:pt idx="94">
                  <c:v>-5.8499061638968449E-4</c:v>
                </c:pt>
                <c:pt idx="95">
                  <c:v>1.2489422627031293E-3</c:v>
                </c:pt>
                <c:pt idx="96">
                  <c:v>2.850379757638188E-3</c:v>
                </c:pt>
                <c:pt idx="97">
                  <c:v>3.9736161177442789E-3</c:v>
                </c:pt>
                <c:pt idx="98">
                  <c:v>4.4527064763879255E-3</c:v>
                </c:pt>
                <c:pt idx="99">
                  <c:v>4.2257984275359695E-3</c:v>
                </c:pt>
                <c:pt idx="100">
                  <c:v>3.3426929022788562E-3</c:v>
                </c:pt>
                <c:pt idx="101">
                  <c:v>1.9547921655874152E-3</c:v>
                </c:pt>
                <c:pt idx="102">
                  <c:v>2.8936400781760021E-4</c:v>
                </c:pt>
                <c:pt idx="103">
                  <c:v>-1.3875354000658542E-3</c:v>
                </c:pt>
                <c:pt idx="104">
                  <c:v>-2.8134521149777414E-3</c:v>
                </c:pt>
                <c:pt idx="105">
                  <c:v>-3.7705019949722143E-3</c:v>
                </c:pt>
                <c:pt idx="106">
                  <c:v>-4.1185378884982882E-3</c:v>
                </c:pt>
                <c:pt idx="107">
                  <c:v>-3.8154882001865645E-3</c:v>
                </c:pt>
                <c:pt idx="108">
                  <c:v>-2.9219466204375203E-3</c:v>
                </c:pt>
                <c:pt idx="109">
                  <c:v>-1.5896147204225658E-3</c:v>
                </c:pt>
                <c:pt idx="110">
                  <c:v>-3.5732163239337564E-5</c:v>
                </c:pt>
                <c:pt idx="111">
                  <c:v>1.4922228596819381E-3</c:v>
                </c:pt>
                <c:pt idx="112">
                  <c:v>2.7558457444073997E-3</c:v>
                </c:pt>
                <c:pt idx="113">
                  <c:v>3.5629014202702863E-3</c:v>
                </c:pt>
                <c:pt idx="114">
                  <c:v>3.7964482796171749E-3</c:v>
                </c:pt>
                <c:pt idx="115">
                  <c:v>3.4315975884289017E-3</c:v>
                </c:pt>
                <c:pt idx="116">
                  <c:v>2.5375384345128829E-3</c:v>
                </c:pt>
                <c:pt idx="117">
                  <c:v>1.2648104036498224E-3</c:v>
                </c:pt>
                <c:pt idx="118">
                  <c:v>-1.7988661209811029E-4</c:v>
                </c:pt>
                <c:pt idx="119">
                  <c:v>-1.5671536499612807E-3</c:v>
                </c:pt>
                <c:pt idx="120">
                  <c:v>-2.6812247829725048E-3</c:v>
                </c:pt>
                <c:pt idx="121">
                  <c:v>-3.3534305222330217E-3</c:v>
                </c:pt>
                <c:pt idx="122">
                  <c:v>-3.4876179339784507E-3</c:v>
                </c:pt>
                <c:pt idx="123">
                  <c:v>-3.0737155889805443E-3</c:v>
                </c:pt>
                <c:pt idx="124">
                  <c:v>-2.187562597097265E-3</c:v>
                </c:pt>
                <c:pt idx="125">
                  <c:v>-9.773070462579421E-4</c:v>
                </c:pt>
                <c:pt idx="126">
                  <c:v>3.612268486650456E-4</c:v>
                </c:pt>
                <c:pt idx="127">
                  <c:v>1.6161272505345007E-3</c:v>
                </c:pt>
                <c:pt idx="128">
                  <c:v>2.592858207307069E-3</c:v>
                </c:pt>
                <c:pt idx="129">
                  <c:v>3.1443273551901144E-3</c:v>
                </c:pt>
                <c:pt idx="130">
                  <c:v>3.1929249216588206E-3</c:v>
                </c:pt>
                <c:pt idx="131">
                  <c:v>2.7412505639967189E-3</c:v>
                </c:pt>
                <c:pt idx="132">
                  <c:v>1.8700800863131338E-3</c:v>
                </c:pt>
                <c:pt idx="133">
                  <c:v>7.2414877939332861E-4</c:v>
                </c:pt>
                <c:pt idx="134">
                  <c:v>-5.1177842191403654E-4</c:v>
                </c:pt>
                <c:pt idx="135">
                  <c:v>-1.6426109917493034E-3</c:v>
                </c:pt>
                <c:pt idx="136">
                  <c:v>-2.4936490640924225E-3</c:v>
                </c:pt>
                <c:pt idx="137">
                  <c:v>-2.937488169426402E-3</c:v>
                </c:pt>
                <c:pt idx="138">
                  <c:v>-2.912982594109798E-3</c:v>
                </c:pt>
                <c:pt idx="139">
                  <c:v>-2.4334630737855292E-3</c:v>
                </c:pt>
                <c:pt idx="140">
                  <c:v>-1.5831417361403001E-3</c:v>
                </c:pt>
                <c:pt idx="141">
                  <c:v>-5.025060421263855E-4</c:v>
                </c:pt>
                <c:pt idx="142">
                  <c:v>6.3479096587089345E-4</c:v>
                </c:pt>
                <c:pt idx="143">
                  <c:v>1.6497579069667864E-3</c:v>
                </c:pt>
                <c:pt idx="144">
                  <c:v>2.3861626968897688E-3</c:v>
                </c:pt>
                <c:pt idx="145">
                  <c:v>2.7345013882334778E-3</c:v>
                </c:pt>
                <c:pt idx="146">
                  <c:v>2.6481738817221651E-3</c:v>
                </c:pt>
                <c:pt idx="147">
                  <c:v>2.1494951251818831E-3</c:v>
                </c:pt>
                <c:pt idx="148">
                  <c:v>1.3248079643571992E-3</c:v>
                </c:pt>
                <c:pt idx="149">
                  <c:v>3.096828971374966E-4</c:v>
                </c:pt>
                <c:pt idx="150">
                  <c:v>-7.3327986193824624E-4</c:v>
                </c:pt>
                <c:pt idx="151">
                  <c:v>-1.6404248195344008E-3</c:v>
                </c:pt>
                <c:pt idx="152">
                  <c:v>-2.2726538576048204E-3</c:v>
                </c:pt>
                <c:pt idx="153">
                  <c:v>-2.536679321342709E-3</c:v>
                </c:pt>
                <c:pt idx="154">
                  <c:v>-2.3986825567773153E-3</c:v>
                </c:pt>
                <c:pt idx="155">
                  <c:v>-1.8883961044816201E-3</c:v>
                </c:pt>
                <c:pt idx="156">
                  <c:v>-1.0931654283555699E-3</c:v>
                </c:pt>
                <c:pt idx="157">
                  <c:v>-1.4312199305123411E-4</c:v>
                </c:pt>
                <c:pt idx="158">
                  <c:v>8.100335088540336E-4</c:v>
                </c:pt>
                <c:pt idx="159">
                  <c:v>1.6171904601246605E-3</c:v>
                </c:pt>
                <c:pt idx="160">
                  <c:v>2.1550926181483875E-3</c:v>
                </c:pt>
                <c:pt idx="161">
                  <c:v>2.3450876609509793E-3</c:v>
                </c:pt>
                <c:pt idx="162">
                  <c:v>2.1645216287686183E-3</c:v>
                </c:pt>
                <c:pt idx="163">
                  <c:v>1.6491456541292409E-3</c:v>
                </c:pt>
                <c:pt idx="164">
                  <c:v>8.8634091783137134E-4</c:v>
                </c:pt>
                <c:pt idx="165">
                  <c:v>4.0748290197102505E-7</c:v>
                </c:pt>
                <c:pt idx="166">
                  <c:v>-8.676216122459698E-4</c:v>
                </c:pt>
                <c:pt idx="167">
                  <c:v>-1.5823734407343568E-3</c:v>
                </c:pt>
                <c:pt idx="168">
                  <c:v>-2.0351890218223679E-3</c:v>
                </c:pt>
                <c:pt idx="169">
                  <c:v>-2.160572820262145E-3</c:v>
                </c:pt>
                <c:pt idx="170">
                  <c:v>-1.9455590405973201E-3</c:v>
                </c:pt>
                <c:pt idx="171">
                  <c:v>-1.4306737416940308E-3</c:v>
                </c:pt>
                <c:pt idx="172">
                  <c:v>-7.02512772429491E-4</c:v>
                </c:pt>
                <c:pt idx="173">
                  <c:v>1.2073381949893289E-4</c:v>
                </c:pt>
                <c:pt idx="174">
                  <c:v>9.084042622518084E-4</c:v>
                </c:pt>
                <c:pt idx="175">
                  <c:v>1.538049939239618E-3</c:v>
                </c:pt>
                <c:pt idx="176">
                  <c:v>1.914416434866516E-3</c:v>
                </c:pt>
                <c:pt idx="177">
                  <c:v>1.9837871855460524E-3</c:v>
                </c:pt>
                <c:pt idx="178">
                  <c:v>1.7415408338658104E-3</c:v>
                </c:pt>
                <c:pt idx="179">
                  <c:v>1.2318781583007677E-3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0-4D5F-8498-AAAEAD74007F}"/>
            </c:ext>
          </c:extLst>
        </c:ser>
        <c:ser>
          <c:idx val="1"/>
          <c:order val="1"/>
          <c:tx>
            <c:v>Part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Sheet1!$X$19:$X$198</c:f>
              <c:numCache>
                <c:formatCode>General</c:formatCode>
                <c:ptCount val="1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</c:numCache>
            </c:numRef>
          </c:xVal>
          <c:yVal>
            <c:numRef>
              <c:f>Sheet1!$Y$19:$Y$198</c:f>
              <c:numCache>
                <c:formatCode>0.00E+00</c:formatCode>
                <c:ptCount val="180"/>
                <c:pt idx="0">
                  <c:v>-2.4464891772556886E-4</c:v>
                </c:pt>
                <c:pt idx="1">
                  <c:v>2.4217081146089598E-3</c:v>
                </c:pt>
                <c:pt idx="2">
                  <c:v>4.6552983889499733E-3</c:v>
                </c:pt>
                <c:pt idx="3">
                  <c:v>6.1156265212374663E-3</c:v>
                </c:pt>
                <c:pt idx="4">
                  <c:v>6.5900199739215249E-3</c:v>
                </c:pt>
                <c:pt idx="5">
                  <c:v>6.0242927959225211E-3</c:v>
                </c:pt>
                <c:pt idx="6">
                  <c:v>4.5280044804245738E-3</c:v>
                </c:pt>
                <c:pt idx="7">
                  <c:v>2.3540068478257563E-3</c:v>
                </c:pt>
                <c:pt idx="8">
                  <c:v>-1.4400125958923007E-4</c:v>
                </c:pt>
                <c:pt idx="9">
                  <c:v>-2.5688281496679764E-3</c:v>
                </c:pt>
                <c:pt idx="10">
                  <c:v>-4.5427813181555168E-3</c:v>
                </c:pt>
                <c:pt idx="11">
                  <c:v>-5.7663327727742906E-3</c:v>
                </c:pt>
                <c:pt idx="12">
                  <c:v>-6.0633717407088325E-3</c:v>
                </c:pt>
                <c:pt idx="13">
                  <c:v>-5.4062404994034618E-3</c:v>
                </c:pt>
                <c:pt idx="14">
                  <c:v>-3.9170484387860997E-3</c:v>
                </c:pt>
                <c:pt idx="15">
                  <c:v>-1.84553998450967E-3</c:v>
                </c:pt>
                <c:pt idx="16">
                  <c:v>4.7254724230961359E-4</c:v>
                </c:pt>
                <c:pt idx="17">
                  <c:v>2.6697266945712368E-3</c:v>
                </c:pt>
                <c:pt idx="18">
                  <c:v>4.4048716788116487E-3</c:v>
                </c:pt>
                <c:pt idx="19">
                  <c:v>5.4160236401113813E-3</c:v>
                </c:pt>
                <c:pt idx="20">
                  <c:v>5.559749680150463E-3</c:v>
                </c:pt>
                <c:pt idx="21">
                  <c:v>4.8311676687560322E-3</c:v>
                </c:pt>
                <c:pt idx="22">
                  <c:v>3.3618996583740378E-3</c:v>
                </c:pt>
                <c:pt idx="23">
                  <c:v>1.3967212786958644E-3</c:v>
                </c:pt>
                <c:pt idx="24">
                  <c:v>-7.4700941385994987E-4</c:v>
                </c:pt>
                <c:pt idx="25">
                  <c:v>-2.7304501529539409E-3</c:v>
                </c:pt>
                <c:pt idx="26">
                  <c:v>-4.2466958745705887E-3</c:v>
                </c:pt>
                <c:pt idx="27">
                  <c:v>-5.0681225563145565E-3</c:v>
                </c:pt>
                <c:pt idx="28">
                  <c:v>-5.0803734620502375E-3</c:v>
                </c:pt>
                <c:pt idx="29">
                  <c:v>-4.2979441830857269E-3</c:v>
                </c:pt>
                <c:pt idx="30">
                  <c:v>-2.8593026049318656E-3</c:v>
                </c:pt>
                <c:pt idx="31">
                  <c:v>-1.0027219660203243E-3</c:v>
                </c:pt>
                <c:pt idx="32">
                  <c:v>9.7300277432147613E-4</c:v>
                </c:pt>
                <c:pt idx="33">
                  <c:v>2.7565057818486802E-3</c:v>
                </c:pt>
                <c:pt idx="34">
                  <c:v>4.0727944199521983E-3</c:v>
                </c:pt>
                <c:pt idx="35">
                  <c:v>4.7255128878619943E-3</c:v>
                </c:pt>
                <c:pt idx="36">
                  <c:v>4.6260520344898947E-3</c:v>
                </c:pt>
                <c:pt idx="37">
                  <c:v>3.8052201469984891E-3</c:v>
                </c:pt>
                <c:pt idx="38">
                  <c:v>2.4060034109619202E-3</c:v>
                </c:pt>
                <c:pt idx="39">
                  <c:v>6.5893163833982888E-4</c:v>
                </c:pt>
                <c:pt idx="40">
                  <c:v>-1.1557458178319277E-3</c:v>
                </c:pt>
                <c:pt idx="41">
                  <c:v>-2.7528917984705769E-3</c:v>
                </c:pt>
                <c:pt idx="42">
                  <c:v>-3.8871681380716495E-3</c:v>
                </c:pt>
                <c:pt idx="43">
                  <c:v>-4.3905926729025284E-3</c:v>
                </c:pt>
                <c:pt idx="44">
                  <c:v>-4.1972381698339532E-3</c:v>
                </c:pt>
                <c:pt idx="45">
                  <c:v>-3.3514717187452122E-3</c:v>
                </c:pt>
                <c:pt idx="46">
                  <c:v>-1.9987799965501623E-3</c:v>
                </c:pt>
                <c:pt idx="47">
                  <c:v>-3.6096826573026882E-4</c:v>
                </c:pt>
                <c:pt idx="48">
                  <c:v>1.3000717689463305E-3</c:v>
                </c:pt>
                <c:pt idx="49">
                  <c:v>2.7241276867256575E-3</c:v>
                </c:pt>
                <c:pt idx="50">
                  <c:v>3.693322411413623E-3</c:v>
                </c:pt>
                <c:pt idx="51">
                  <c:v>4.0653256138719653E-3</c:v>
                </c:pt>
                <c:pt idx="52">
                  <c:v>3.794078088600382E-3</c:v>
                </c:pt>
                <c:pt idx="53">
                  <c:v>2.9350416332883061E-3</c:v>
                </c:pt>
                <c:pt idx="54">
                  <c:v>1.6344673395052342E-3</c:v>
                </c:pt>
                <c:pt idx="55">
                  <c:v>1.0468457149053755E-4</c:v>
                </c:pt>
                <c:pt idx="56">
                  <c:v>-1.4104417164230328E-3</c:v>
                </c:pt>
                <c:pt idx="57">
                  <c:v>-2.6742843903539114E-3</c:v>
                </c:pt>
                <c:pt idx="58">
                  <c:v>-3.4943093669595683E-3</c:v>
                </c:pt>
                <c:pt idx="59">
                  <c:v>-3.7512884147868752E-3</c:v>
                </c:pt>
                <c:pt idx="60">
                  <c:v>-3.4164564421667785E-3</c:v>
                </c:pt>
                <c:pt idx="61">
                  <c:v>-2.5541748441076416E-3</c:v>
                </c:pt>
                <c:pt idx="62">
                  <c:v>-1.3099783923060965E-3</c:v>
                </c:pt>
                <c:pt idx="63">
                  <c:v>1.1382874796543547E-4</c:v>
                </c:pt>
                <c:pt idx="64">
                  <c:v>1.4909592349677894E-3</c:v>
                </c:pt>
                <c:pt idx="65">
                  <c:v>2.6070141280124786E-3</c:v>
                </c:pt>
                <c:pt idx="66">
                  <c:v>3.2927679142013906E-3</c:v>
                </c:pt>
                <c:pt idx="67">
                  <c:v>3.4497145740001187E-3</c:v>
                </c:pt>
                <c:pt idx="68">
                  <c:v>3.0640369361244501E-3</c:v>
                </c:pt>
                <c:pt idx="69">
                  <c:v>2.2070496890497725E-3</c:v>
                </c:pt>
                <c:pt idx="70">
                  <c:v>1.0223211087709004E-3</c:v>
                </c:pt>
                <c:pt idx="71">
                  <c:v>-2.982425113626213E-4</c:v>
                </c:pt>
                <c:pt idx="72">
                  <c:v>-1.5453861334862177E-3</c:v>
                </c:pt>
                <c:pt idx="73">
                  <c:v>-2.5255796091528072E-3</c:v>
                </c:pt>
                <c:pt idx="74">
                  <c:v>-3.0909615869339933E-3</c:v>
                </c:pt>
                <c:pt idx="75">
                  <c:v>-3.1615347595389028E-3</c:v>
                </c:pt>
                <c:pt idx="76">
                  <c:v>-2.7362988741773194E-3</c:v>
                </c:pt>
                <c:pt idx="77">
                  <c:v>-1.8918049660268488E-3</c:v>
                </c:pt>
                <c:pt idx="78">
                  <c:v>-7.6861200968498101E-4</c:v>
                </c:pt>
                <c:pt idx="79">
                  <c:v>4.5199084429720462E-4</c:v>
                </c:pt>
                <c:pt idx="80">
                  <c:v>1.577159012527975E-3</c:v>
                </c:pt>
                <c:pt idx="81">
                  <c:v>2.4328824685736555E-3</c:v>
                </c:pt>
                <c:pt idx="82">
                  <c:v>2.8908141676437485E-3</c:v>
                </c:pt>
                <c:pt idx="83">
                  <c:v>2.8874139068262605E-3</c:v>
                </c:pt>
                <c:pt idx="84">
                  <c:v>2.4325698982440524E-3</c:v>
                </c:pt>
                <c:pt idx="85">
                  <c:v>1.6065632842203197E-3</c:v>
                </c:pt>
                <c:pt idx="86">
                  <c:v>5.4608668403633223E-4</c:v>
                </c:pt>
                <c:pt idx="87">
                  <c:v>-5.7827490945931909E-4</c:v>
                </c:pt>
                <c:pt idx="88">
                  <c:v>-1.5894063540274235E-3</c:v>
                </c:pt>
                <c:pt idx="89">
                  <c:v>-2.3314907723597732E-3</c:v>
                </c:pt>
                <c:pt idx="90">
                  <c:v>-2.6939430972109765E-3</c:v>
                </c:pt>
                <c:pt idx="91">
                  <c:v>-2.6277851880448359E-3</c:v>
                </c:pt>
                <c:pt idx="92">
                  <c:v>-2.1520551942512201E-3</c:v>
                </c:pt>
                <c:pt idx="93">
                  <c:v>-1.3494510359270578E-3</c:v>
                </c:pt>
                <c:pt idx="94">
                  <c:v>-3.5210759114139381E-4</c:v>
                </c:pt>
                <c:pt idx="95">
                  <c:v>6.8006824744665684E-4</c:v>
                </c:pt>
                <c:pt idx="96">
                  <c:v>1.5849659033408097E-3</c:v>
                </c:pt>
                <c:pt idx="97">
                  <c:v>2.2236654788523424E-3</c:v>
                </c:pt>
                <c:pt idx="98">
                  <c:v>2.5016906929061144E-3</c:v>
                </c:pt>
                <c:pt idx="99">
                  <c:v>2.3828810090366376E-3</c:v>
                </c:pt>
                <c:pt idx="100">
                  <c:v>1.8938634253519758E-3</c:v>
                </c:pt>
                <c:pt idx="101">
                  <c:v>1.1186153135485236E-3</c:v>
                </c:pt>
                <c:pt idx="102">
                  <c:v>1.8416949891219514E-4</c:v>
                </c:pt>
                <c:pt idx="103">
                  <c:v>-7.601234348104907E-4</c:v>
                </c:pt>
                <c:pt idx="104">
                  <c:v>-1.5664021371371358E-3</c:v>
                </c:pt>
                <c:pt idx="105">
                  <c:v>-2.1113857656437436E-3</c:v>
                </c:pt>
                <c:pt idx="106">
                  <c:v>-2.3151532146431977E-3</c:v>
                </c:pt>
                <c:pt idx="107">
                  <c:v>-2.152761193809043E-3</c:v>
                </c:pt>
                <c:pt idx="108">
                  <c:v>-1.657029645280278E-3</c:v>
                </c:pt>
                <c:pt idx="109">
                  <c:v>-9.1223807567713091E-4</c:v>
                </c:pt>
                <c:pt idx="110">
                  <c:v>-3.9902864893284065E-5</c:v>
                </c:pt>
                <c:pt idx="111">
                  <c:v>8.2097979803284077E-4</c:v>
                </c:pt>
                <c:pt idx="112">
                  <c:v>1.5360236411107787E-3</c:v>
                </c:pt>
                <c:pt idx="113">
                  <c:v>1.9963731576305185E-3</c:v>
                </c:pt>
                <c:pt idx="114">
                  <c:v>2.1352078334974183E-3</c:v>
                </c:pt>
                <c:pt idx="115">
                  <c:v>1.9373385187681075E-3</c:v>
                </c:pt>
                <c:pt idx="116">
                  <c:v>1.4405354345324915E-3</c:v>
                </c:pt>
                <c:pt idx="117">
                  <c:v>7.2854784595742907E-4</c:v>
                </c:pt>
                <c:pt idx="118">
                  <c:v>-8.2924560458388867E-5</c:v>
                </c:pt>
                <c:pt idx="119">
                  <c:v>-8.6497195178359462E-4</c:v>
                </c:pt>
                <c:pt idx="120">
                  <c:v>-1.4959002489395492E-3</c:v>
                </c:pt>
                <c:pt idx="121">
                  <c:v>-1.880114412172277E-3</c:v>
                </c:pt>
                <c:pt idx="122">
                  <c:v>-1.9625375679091883E-3</c:v>
                </c:pt>
                <c:pt idx="123">
                  <c:v>-1.7364017590278948E-3</c:v>
                </c:pt>
                <c:pt idx="124">
                  <c:v>-1.2433264912982437E-3</c:v>
                </c:pt>
                <c:pt idx="125">
                  <c:v>-5.6582920854053099E-4</c:v>
                </c:pt>
                <c:pt idx="126">
                  <c:v>1.8640765443703902E-4</c:v>
                </c:pt>
                <c:pt idx="127">
                  <c:v>8.9423895713524172E-4</c:v>
                </c:pt>
                <c:pt idx="128">
                  <c:v>1.4478798186043636E-3</c:v>
                </c:pt>
                <c:pt idx="129">
                  <c:v>1.7638831356511866E-3</c:v>
                </c:pt>
                <c:pt idx="130">
                  <c:v>1.7976542620763774E-3</c:v>
                </c:pt>
                <c:pt idx="131">
                  <c:v>1.549636407822271E-3</c:v>
                </c:pt>
                <c:pt idx="132">
                  <c:v>1.0643278977568163E-3</c:v>
                </c:pt>
                <c:pt idx="133">
                  <c:v>4.224303446304474E-4</c:v>
                </c:pt>
                <c:pt idx="134">
                  <c:v>-2.7250513703082905E-4</c:v>
                </c:pt>
                <c:pt idx="135">
                  <c:v>-9.1073392051747555E-4</c:v>
                </c:pt>
                <c:pt idx="136">
                  <c:v>-1.3936045443010239E-3</c:v>
                </c:pt>
                <c:pt idx="137">
                  <c:v>-1.6487601214544522E-3</c:v>
                </c:pt>
                <c:pt idx="138">
                  <c:v>-1.6409196880474077E-3</c:v>
                </c:pt>
                <c:pt idx="139">
                  <c:v>-1.3766432274200067E-3</c:v>
                </c:pt>
                <c:pt idx="140">
                  <c:v>-9.0245727069938636E-4</c:v>
                </c:pt>
                <c:pt idx="141">
                  <c:v>-2.9676883594113743E-4</c:v>
                </c:pt>
                <c:pt idx="142">
                  <c:v>3.4304187312086379E-4</c:v>
                </c:pt>
                <c:pt idx="143">
                  <c:v>9.1623387717624399E-4</c:v>
                </c:pt>
                <c:pt idx="144">
                  <c:v>1.3345267218967034E-3</c:v>
                </c:pt>
                <c:pt idx="145">
                  <c:v>1.5356524128455E-3</c:v>
                </c:pt>
                <c:pt idx="146">
                  <c:v>1.4925648582180648E-3</c:v>
                </c:pt>
                <c:pt idx="147">
                  <c:v>1.2169547862371012E-3</c:v>
                </c:pt>
                <c:pt idx="148">
                  <c:v>7.5663599359286724E-4</c:v>
                </c:pt>
                <c:pt idx="149">
                  <c:v>1.8733594291813629E-4</c:v>
                </c:pt>
                <c:pt idx="150">
                  <c:v>-3.9971207606440525E-4</c:v>
                </c:pt>
                <c:pt idx="151">
                  <c:v>-9.123498238667447E-4</c:v>
                </c:pt>
                <c:pt idx="152">
                  <c:v>-1.27192390338891E-3</c:v>
                </c:pt>
                <c:pt idx="153">
                  <c:v>-1.4253111055680626E-3</c:v>
                </c:pt>
                <c:pt idx="154">
                  <c:v>-1.3527076385310361E-3</c:v>
                </c:pt>
                <c:pt idx="155">
                  <c:v>-1.0700501322496742E-3</c:v>
                </c:pt>
                <c:pt idx="156">
                  <c:v>-6.2579871530822736E-4</c:v>
                </c:pt>
                <c:pt idx="157">
                  <c:v>-9.2699548390756865E-5</c:v>
                </c:pt>
                <c:pt idx="158">
                  <c:v>4.4408324647883085E-4</c:v>
                </c:pt>
                <c:pt idx="159">
                  <c:v>9.0053678456902386E-4</c:v>
                </c:pt>
                <c:pt idx="160">
                  <c:v>1.2069133912862096E-3</c:v>
                </c:pt>
                <c:pt idx="161">
                  <c:v>1.3183479145466982E-3</c:v>
                </c:pt>
                <c:pt idx="162">
                  <c:v>1.2213687548867504E-3</c:v>
                </c:pt>
                <c:pt idx="163">
                  <c:v>9.3536774751290107E-4</c:v>
                </c:pt>
                <c:pt idx="164">
                  <c:v>5.0890128891140053E-4</c:v>
                </c:pt>
                <c:pt idx="165">
                  <c:v>1.150594095138441E-5</c:v>
                </c:pt>
                <c:pt idx="166">
                  <c:v>-4.7760069830490588E-4</c:v>
                </c:pt>
                <c:pt idx="167">
                  <c:v>-8.8210381027619843E-4</c:v>
                </c:pt>
                <c:pt idx="168">
                  <c:v>-1.1404660374121061E-3</c:v>
                </c:pt>
                <c:pt idx="169">
                  <c:v>-1.215250536900302E-3</c:v>
                </c:pt>
                <c:pt idx="170">
                  <c:v>-1.0984862862861407E-3</c:v>
                </c:pt>
                <c:pt idx="171">
                  <c:v>-8.1231692274348654E-4</c:v>
                </c:pt>
                <c:pt idx="172">
                  <c:v>-4.0492731226031761E-4</c:v>
                </c:pt>
                <c:pt idx="173">
                  <c:v>5.7519403163359742E-5</c:v>
                </c:pt>
                <c:pt idx="174">
                  <c:v>5.0159254111083228E-4</c:v>
                </c:pt>
                <c:pt idx="175">
                  <c:v>8.5822382948103765E-4</c:v>
                </c:pt>
                <c:pt idx="176">
                  <c:v>1.0734193224929656E-3</c:v>
                </c:pt>
                <c:pt idx="177">
                  <c:v>1.1163968498499131E-3</c:v>
                </c:pt>
                <c:pt idx="178">
                  <c:v>9.839287382118879E-4</c:v>
                </c:pt>
                <c:pt idx="179">
                  <c:v>7.0028768466144902E-4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0-4D5F-8498-AAAEAD74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98239"/>
        <c:axId val="1641209439"/>
      </c:scatterChart>
      <c:valAx>
        <c:axId val="1598198239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209439"/>
        <c:crosses val="autoZero"/>
        <c:crossBetween val="midCat"/>
      </c:valAx>
      <c:valAx>
        <c:axId val="164120943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Displacement</a:t>
                </a:r>
                <a:r>
                  <a:rPr lang="es-ES" baseline="0"/>
                  <a:t> x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9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Displacement</a:t>
            </a:r>
            <a:r>
              <a:rPr lang="es-ES" baseline="0"/>
              <a:t> at upper-most point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Sheet1!$K$19:$K$197</c:f>
              <c:numCache>
                <c:formatCode>General</c:formatCode>
                <c:ptCount val="17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</c:numCache>
            </c:numRef>
          </c:xVal>
          <c:yVal>
            <c:numRef>
              <c:f>Sheet1!$L$19:$L$198</c:f>
              <c:numCache>
                <c:formatCode>0.00E+00</c:formatCode>
                <c:ptCount val="180"/>
                <c:pt idx="0">
                  <c:v>-3.2637985862947282E-4</c:v>
                </c:pt>
                <c:pt idx="1">
                  <c:v>4.40683563065844E-3</c:v>
                </c:pt>
                <c:pt idx="2">
                  <c:v>8.3549456215265081E-3</c:v>
                </c:pt>
                <c:pt idx="3">
                  <c:v>1.091649660990468E-2</c:v>
                </c:pt>
                <c:pt idx="4">
                  <c:v>1.1719053446642903E-2</c:v>
                </c:pt>
                <c:pt idx="5">
                  <c:v>1.067279319178434E-2</c:v>
                </c:pt>
                <c:pt idx="6">
                  <c:v>7.9788191707278085E-3</c:v>
                </c:pt>
                <c:pt idx="7">
                  <c:v>4.0918134830916081E-3</c:v>
                </c:pt>
                <c:pt idx="8">
                  <c:v>-3.5620582300173134E-4</c:v>
                </c:pt>
                <c:pt idx="9">
                  <c:v>-4.6583117589373913E-3</c:v>
                </c:pt>
                <c:pt idx="10">
                  <c:v>-8.1447317435731151E-3</c:v>
                </c:pt>
                <c:pt idx="11">
                  <c:v>-1.0286828203376395E-2</c:v>
                </c:pt>
                <c:pt idx="12">
                  <c:v>-1.0776900627738241E-2</c:v>
                </c:pt>
                <c:pt idx="13">
                  <c:v>-9.571820593723801E-3</c:v>
                </c:pt>
                <c:pt idx="14">
                  <c:v>-6.8944099552332638E-3</c:v>
                </c:pt>
                <c:pt idx="15">
                  <c:v>-3.1932037174242259E-3</c:v>
                </c:pt>
                <c:pt idx="16">
                  <c:v>9.3226639460952036E-4</c:v>
                </c:pt>
                <c:pt idx="17">
                  <c:v>4.8282847707227733E-3</c:v>
                </c:pt>
                <c:pt idx="18">
                  <c:v>7.890274121521176E-3</c:v>
                </c:pt>
                <c:pt idx="19">
                  <c:v>9.6563382629286012E-3</c:v>
                </c:pt>
                <c:pt idx="20">
                  <c:v>9.876596283013803E-3</c:v>
                </c:pt>
                <c:pt idx="21">
                  <c:v>8.5479571072522784E-3</c:v>
                </c:pt>
                <c:pt idx="22">
                  <c:v>5.9095975901034712E-3</c:v>
                </c:pt>
                <c:pt idx="23">
                  <c:v>2.400648227367074E-3</c:v>
                </c:pt>
                <c:pt idx="24">
                  <c:v>-1.4125302251116597E-3</c:v>
                </c:pt>
                <c:pt idx="25">
                  <c:v>-4.9274905328292934E-3</c:v>
                </c:pt>
                <c:pt idx="26">
                  <c:v>-7.6006371715274523E-3</c:v>
                </c:pt>
                <c:pt idx="27">
                  <c:v>-9.0310362263534959E-3</c:v>
                </c:pt>
                <c:pt idx="28">
                  <c:v>-9.0202171194248004E-3</c:v>
                </c:pt>
                <c:pt idx="29">
                  <c:v>-7.5991017298937787E-3</c:v>
                </c:pt>
                <c:pt idx="30">
                  <c:v>-5.0185166330761685E-3</c:v>
                </c:pt>
                <c:pt idx="31">
                  <c:v>-1.7055106744035976E-3</c:v>
                </c:pt>
                <c:pt idx="32">
                  <c:v>1.8069978637700469E-3</c:v>
                </c:pt>
                <c:pt idx="33">
                  <c:v>4.9657023241291148E-3</c:v>
                </c:pt>
                <c:pt idx="34">
                  <c:v>7.2838432374484592E-3</c:v>
                </c:pt>
                <c:pt idx="35">
                  <c:v>8.4159745385071257E-3</c:v>
                </c:pt>
                <c:pt idx="36">
                  <c:v>8.2091158523870441E-3</c:v>
                </c:pt>
                <c:pt idx="37">
                  <c:v>6.7227709559239991E-3</c:v>
                </c:pt>
                <c:pt idx="38">
                  <c:v>4.2153135141029408E-3</c:v>
                </c:pt>
                <c:pt idx="39">
                  <c:v>1.0995511126771676E-3</c:v>
                </c:pt>
                <c:pt idx="40">
                  <c:v>-2.1249587303826794E-3</c:v>
                </c:pt>
                <c:pt idx="41">
                  <c:v>-4.9517851417956596E-3</c:v>
                </c:pt>
                <c:pt idx="42">
                  <c:v>-6.9469552582123589E-3</c:v>
                </c:pt>
                <c:pt idx="43">
                  <c:v>-7.8153461776828831E-3</c:v>
                </c:pt>
                <c:pt idx="44">
                  <c:v>-7.444018039326831E-3</c:v>
                </c:pt>
                <c:pt idx="45">
                  <c:v>-5.9161797890244124E-3</c:v>
                </c:pt>
                <c:pt idx="46">
                  <c:v>-3.4941993798116183E-3</c:v>
                </c:pt>
                <c:pt idx="47">
                  <c:v>-5.749429731236466E-4</c:v>
                </c:pt>
                <c:pt idx="48">
                  <c:v>2.3750119200344334E-3</c:v>
                </c:pt>
                <c:pt idx="49">
                  <c:v>4.8937502752274256E-3</c:v>
                </c:pt>
                <c:pt idx="50">
                  <c:v>6.5961558921544044E-3</c:v>
                </c:pt>
                <c:pt idx="51">
                  <c:v>7.2325754595533769E-3</c:v>
                </c:pt>
                <c:pt idx="52">
                  <c:v>6.7251101270917376E-3</c:v>
                </c:pt>
                <c:pt idx="53">
                  <c:v>5.1763133208571283E-3</c:v>
                </c:pt>
                <c:pt idx="54">
                  <c:v>2.84949434432281E-3</c:v>
                </c:pt>
                <c:pt idx="55">
                  <c:v>1.2428362115782704E-4</c:v>
                </c:pt>
                <c:pt idx="56">
                  <c:v>-2.5650903061272068E-3</c:v>
                </c:pt>
                <c:pt idx="57">
                  <c:v>-4.7988095977677392E-3</c:v>
                </c:pt>
                <c:pt idx="58">
                  <c:v>-6.2368228954114294E-3</c:v>
                </c:pt>
                <c:pt idx="59">
                  <c:v>-6.6704022874472073E-3</c:v>
                </c:pt>
                <c:pt idx="60">
                  <c:v>-6.05211921973126E-3</c:v>
                </c:pt>
                <c:pt idx="61">
                  <c:v>-4.4999896337579743E-3</c:v>
                </c:pt>
                <c:pt idx="62">
                  <c:v>-2.2756640326405671E-3</c:v>
                </c:pt>
                <c:pt idx="63">
                  <c:v>2.5940063902069575E-4</c:v>
                </c:pt>
                <c:pt idx="64">
                  <c:v>2.7024872180359486E-3</c:v>
                </c:pt>
                <c:pt idx="65">
                  <c:v>4.6734291121075123E-3</c:v>
                </c:pt>
                <c:pt idx="66">
                  <c:v>5.8736006171140713E-3</c:v>
                </c:pt>
                <c:pt idx="67">
                  <c:v>6.1309600533857511E-3</c:v>
                </c:pt>
                <c:pt idx="68">
                  <c:v>5.4243850738624842E-3</c:v>
                </c:pt>
                <c:pt idx="69">
                  <c:v>3.8839147520970735E-3</c:v>
                </c:pt>
                <c:pt idx="70">
                  <c:v>1.7673492407934196E-3</c:v>
                </c:pt>
                <c:pt idx="71">
                  <c:v>-5.8265432059858777E-4</c:v>
                </c:pt>
                <c:pt idx="72">
                  <c:v>-2.7938850551130858E-3</c:v>
                </c:pt>
                <c:pt idx="73">
                  <c:v>-4.5233813623938727E-3</c:v>
                </c:pt>
                <c:pt idx="74">
                  <c:v>-5.5104675311153104E-3</c:v>
                </c:pt>
                <c:pt idx="75">
                  <c:v>-5.6158474226641764E-3</c:v>
                </c:pt>
                <c:pt idx="76">
                  <c:v>-4.8409248247006783E-3</c:v>
                </c:pt>
                <c:pt idx="77">
                  <c:v>-3.3247303315327766E-3</c:v>
                </c:pt>
                <c:pt idx="78">
                  <c:v>-1.3193894765455092E-3</c:v>
                </c:pt>
                <c:pt idx="79">
                  <c:v>8.5159655333636375E-4</c:v>
                </c:pt>
                <c:pt idx="80">
                  <c:v>2.8453852771912441E-3</c:v>
                </c:pt>
                <c:pt idx="81">
                  <c:v>4.3537963951529807E-3</c:v>
                </c:pt>
                <c:pt idx="82">
                  <c:v>5.150799773124797E-3</c:v>
                </c:pt>
                <c:pt idx="83">
                  <c:v>5.1261942566595779E-3</c:v>
                </c:pt>
                <c:pt idx="84">
                  <c:v>4.3004909376285561E-3</c:v>
                </c:pt>
                <c:pt idx="85">
                  <c:v>2.8190547389674576E-3</c:v>
                </c:pt>
                <c:pt idx="86">
                  <c:v>9.2684108613697665E-4</c:v>
                </c:pt>
                <c:pt idx="87">
                  <c:v>-1.0719282790452305E-3</c:v>
                </c:pt>
                <c:pt idx="88">
                  <c:v>-2.8625392835286961E-3</c:v>
                </c:pt>
                <c:pt idx="89">
                  <c:v>-4.1692110127438068E-3</c:v>
                </c:pt>
                <c:pt idx="90">
                  <c:v>-4.7974306941124707E-3</c:v>
                </c:pt>
                <c:pt idx="91">
                  <c:v>-4.6627219447596159E-3</c:v>
                </c:pt>
                <c:pt idx="92">
                  <c:v>-3.8016228685936607E-3</c:v>
                </c:pt>
                <c:pt idx="93">
                  <c:v>-2.3635181390094084E-3</c:v>
                </c:pt>
                <c:pt idx="94">
                  <c:v>-5.8499061638968449E-4</c:v>
                </c:pt>
                <c:pt idx="95">
                  <c:v>1.2489422627031293E-3</c:v>
                </c:pt>
                <c:pt idx="96">
                  <c:v>2.850379757638188E-3</c:v>
                </c:pt>
                <c:pt idx="97">
                  <c:v>3.9736161177442789E-3</c:v>
                </c:pt>
                <c:pt idx="98">
                  <c:v>4.4527064763879255E-3</c:v>
                </c:pt>
                <c:pt idx="99">
                  <c:v>4.2257984275359695E-3</c:v>
                </c:pt>
                <c:pt idx="100">
                  <c:v>3.3426929022788562E-3</c:v>
                </c:pt>
                <c:pt idx="101">
                  <c:v>1.9547921655874152E-3</c:v>
                </c:pt>
                <c:pt idx="102">
                  <c:v>2.8936400781760021E-4</c:v>
                </c:pt>
                <c:pt idx="103">
                  <c:v>-1.3875354000658542E-3</c:v>
                </c:pt>
                <c:pt idx="104">
                  <c:v>-2.8134521149777414E-3</c:v>
                </c:pt>
                <c:pt idx="105">
                  <c:v>-3.7705019949722143E-3</c:v>
                </c:pt>
                <c:pt idx="106">
                  <c:v>-4.1185378884982882E-3</c:v>
                </c:pt>
                <c:pt idx="107">
                  <c:v>-3.8154882001865645E-3</c:v>
                </c:pt>
                <c:pt idx="108">
                  <c:v>-2.9219466204375203E-3</c:v>
                </c:pt>
                <c:pt idx="109">
                  <c:v>-1.5896147204225658E-3</c:v>
                </c:pt>
                <c:pt idx="110">
                  <c:v>-3.5732163239337564E-5</c:v>
                </c:pt>
                <c:pt idx="111">
                  <c:v>1.4922228596819381E-3</c:v>
                </c:pt>
                <c:pt idx="112">
                  <c:v>2.7558457444073997E-3</c:v>
                </c:pt>
                <c:pt idx="113">
                  <c:v>3.5629014202702863E-3</c:v>
                </c:pt>
                <c:pt idx="114">
                  <c:v>3.7964482796171749E-3</c:v>
                </c:pt>
                <c:pt idx="115">
                  <c:v>3.4315975884289017E-3</c:v>
                </c:pt>
                <c:pt idx="116">
                  <c:v>2.5375384345128829E-3</c:v>
                </c:pt>
                <c:pt idx="117">
                  <c:v>1.2648104036498224E-3</c:v>
                </c:pt>
                <c:pt idx="118">
                  <c:v>-1.7988661209811029E-4</c:v>
                </c:pt>
                <c:pt idx="119">
                  <c:v>-1.5671536499612807E-3</c:v>
                </c:pt>
                <c:pt idx="120">
                  <c:v>-2.6812247829725048E-3</c:v>
                </c:pt>
                <c:pt idx="121">
                  <c:v>-3.3534305222330217E-3</c:v>
                </c:pt>
                <c:pt idx="122">
                  <c:v>-3.4876179339784507E-3</c:v>
                </c:pt>
                <c:pt idx="123">
                  <c:v>-3.0737155889805443E-3</c:v>
                </c:pt>
                <c:pt idx="124">
                  <c:v>-2.187562597097265E-3</c:v>
                </c:pt>
                <c:pt idx="125">
                  <c:v>-9.773070462579421E-4</c:v>
                </c:pt>
                <c:pt idx="126">
                  <c:v>3.612268486650456E-4</c:v>
                </c:pt>
                <c:pt idx="127">
                  <c:v>1.6161272505345007E-3</c:v>
                </c:pt>
                <c:pt idx="128">
                  <c:v>2.592858207307069E-3</c:v>
                </c:pt>
                <c:pt idx="129">
                  <c:v>3.1443273551901144E-3</c:v>
                </c:pt>
                <c:pt idx="130">
                  <c:v>3.1929249216588206E-3</c:v>
                </c:pt>
                <c:pt idx="131">
                  <c:v>2.7412505639967189E-3</c:v>
                </c:pt>
                <c:pt idx="132">
                  <c:v>1.8700800863131338E-3</c:v>
                </c:pt>
                <c:pt idx="133">
                  <c:v>7.2414877939332861E-4</c:v>
                </c:pt>
                <c:pt idx="134">
                  <c:v>-5.1177842191403654E-4</c:v>
                </c:pt>
                <c:pt idx="135">
                  <c:v>-1.6426109917493034E-3</c:v>
                </c:pt>
                <c:pt idx="136">
                  <c:v>-2.4936490640924225E-3</c:v>
                </c:pt>
                <c:pt idx="137">
                  <c:v>-2.937488169426402E-3</c:v>
                </c:pt>
                <c:pt idx="138">
                  <c:v>-2.912982594109798E-3</c:v>
                </c:pt>
                <c:pt idx="139">
                  <c:v>-2.4334630737855292E-3</c:v>
                </c:pt>
                <c:pt idx="140">
                  <c:v>-1.5831417361403001E-3</c:v>
                </c:pt>
                <c:pt idx="141">
                  <c:v>-5.025060421263855E-4</c:v>
                </c:pt>
                <c:pt idx="142">
                  <c:v>6.3479096587089345E-4</c:v>
                </c:pt>
                <c:pt idx="143">
                  <c:v>1.6497579069667864E-3</c:v>
                </c:pt>
                <c:pt idx="144">
                  <c:v>2.3861626968897688E-3</c:v>
                </c:pt>
                <c:pt idx="145">
                  <c:v>2.7345013882334778E-3</c:v>
                </c:pt>
                <c:pt idx="146">
                  <c:v>2.6481738817221651E-3</c:v>
                </c:pt>
                <c:pt idx="147">
                  <c:v>2.1494951251818831E-3</c:v>
                </c:pt>
                <c:pt idx="148">
                  <c:v>1.3248079643571992E-3</c:v>
                </c:pt>
                <c:pt idx="149">
                  <c:v>3.096828971374966E-4</c:v>
                </c:pt>
                <c:pt idx="150">
                  <c:v>-7.3327986193824624E-4</c:v>
                </c:pt>
                <c:pt idx="151">
                  <c:v>-1.6404248195344008E-3</c:v>
                </c:pt>
                <c:pt idx="152">
                  <c:v>-2.2726538576048204E-3</c:v>
                </c:pt>
                <c:pt idx="153">
                  <c:v>-2.536679321342709E-3</c:v>
                </c:pt>
                <c:pt idx="154">
                  <c:v>-2.3986825567773153E-3</c:v>
                </c:pt>
                <c:pt idx="155">
                  <c:v>-1.8883961044816201E-3</c:v>
                </c:pt>
                <c:pt idx="156">
                  <c:v>-1.0931654283555699E-3</c:v>
                </c:pt>
                <c:pt idx="157">
                  <c:v>-1.4312199305123411E-4</c:v>
                </c:pt>
                <c:pt idx="158">
                  <c:v>8.100335088540336E-4</c:v>
                </c:pt>
                <c:pt idx="159">
                  <c:v>1.6171904601246605E-3</c:v>
                </c:pt>
                <c:pt idx="160">
                  <c:v>2.1550926181483875E-3</c:v>
                </c:pt>
                <c:pt idx="161">
                  <c:v>2.3450876609509793E-3</c:v>
                </c:pt>
                <c:pt idx="162">
                  <c:v>2.1645216287686183E-3</c:v>
                </c:pt>
                <c:pt idx="163">
                  <c:v>1.6491456541292409E-3</c:v>
                </c:pt>
                <c:pt idx="164">
                  <c:v>8.8634091783137134E-4</c:v>
                </c:pt>
                <c:pt idx="165">
                  <c:v>4.0748290197102505E-7</c:v>
                </c:pt>
                <c:pt idx="166">
                  <c:v>-8.676216122459698E-4</c:v>
                </c:pt>
                <c:pt idx="167">
                  <c:v>-1.5823734407343568E-3</c:v>
                </c:pt>
                <c:pt idx="168">
                  <c:v>-2.0351890218223679E-3</c:v>
                </c:pt>
                <c:pt idx="169">
                  <c:v>-2.160572820262145E-3</c:v>
                </c:pt>
                <c:pt idx="170">
                  <c:v>-1.9455590405973201E-3</c:v>
                </c:pt>
                <c:pt idx="171">
                  <c:v>-1.4306737416940308E-3</c:v>
                </c:pt>
                <c:pt idx="172">
                  <c:v>-7.02512772429491E-4</c:v>
                </c:pt>
                <c:pt idx="173">
                  <c:v>1.2073381949893289E-4</c:v>
                </c:pt>
                <c:pt idx="174">
                  <c:v>9.084042622518084E-4</c:v>
                </c:pt>
                <c:pt idx="175">
                  <c:v>1.538049939239618E-3</c:v>
                </c:pt>
                <c:pt idx="176">
                  <c:v>1.914416434866516E-3</c:v>
                </c:pt>
                <c:pt idx="177">
                  <c:v>1.9837871855460524E-3</c:v>
                </c:pt>
                <c:pt idx="178">
                  <c:v>1.7415408338658104E-3</c:v>
                </c:pt>
                <c:pt idx="179">
                  <c:v>1.2318781583007677E-3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C-44ED-B5F3-5B8B1299AC62}"/>
            </c:ext>
          </c:extLst>
        </c:ser>
        <c:ser>
          <c:idx val="1"/>
          <c:order val="1"/>
          <c:tx>
            <c:v>Part 2</c:v>
          </c:tx>
          <c:marker>
            <c:symbol val="none"/>
          </c:marker>
          <c:xVal>
            <c:numRef>
              <c:f>Sheet1!$X$19:$X$198</c:f>
              <c:numCache>
                <c:formatCode>General</c:formatCode>
                <c:ptCount val="1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</c:numCache>
            </c:numRef>
          </c:xVal>
          <c:yVal>
            <c:numRef>
              <c:f>Sheet1!$Y$19:$Y$198</c:f>
              <c:numCache>
                <c:formatCode>0.00E+00</c:formatCode>
                <c:ptCount val="180"/>
                <c:pt idx="0">
                  <c:v>-2.4464891772556886E-4</c:v>
                </c:pt>
                <c:pt idx="1">
                  <c:v>2.4217081146089598E-3</c:v>
                </c:pt>
                <c:pt idx="2">
                  <c:v>4.6552983889499733E-3</c:v>
                </c:pt>
                <c:pt idx="3">
                  <c:v>6.1156265212374663E-3</c:v>
                </c:pt>
                <c:pt idx="4">
                  <c:v>6.5900199739215249E-3</c:v>
                </c:pt>
                <c:pt idx="5">
                  <c:v>6.0242927959225211E-3</c:v>
                </c:pt>
                <c:pt idx="6">
                  <c:v>4.5280044804245738E-3</c:v>
                </c:pt>
                <c:pt idx="7">
                  <c:v>2.3540068478257563E-3</c:v>
                </c:pt>
                <c:pt idx="8">
                  <c:v>-1.4400125958923007E-4</c:v>
                </c:pt>
                <c:pt idx="9">
                  <c:v>-2.5688281496679764E-3</c:v>
                </c:pt>
                <c:pt idx="10">
                  <c:v>-4.5427813181555168E-3</c:v>
                </c:pt>
                <c:pt idx="11">
                  <c:v>-5.7663327727742906E-3</c:v>
                </c:pt>
                <c:pt idx="12">
                  <c:v>-6.0633717407088325E-3</c:v>
                </c:pt>
                <c:pt idx="13">
                  <c:v>-5.4062404994034618E-3</c:v>
                </c:pt>
                <c:pt idx="14">
                  <c:v>-3.9170484387860997E-3</c:v>
                </c:pt>
                <c:pt idx="15">
                  <c:v>-1.84553998450967E-3</c:v>
                </c:pt>
                <c:pt idx="16">
                  <c:v>4.7254724230961359E-4</c:v>
                </c:pt>
                <c:pt idx="17">
                  <c:v>2.6697266945712368E-3</c:v>
                </c:pt>
                <c:pt idx="18">
                  <c:v>4.4048716788116487E-3</c:v>
                </c:pt>
                <c:pt idx="19">
                  <c:v>5.4160236401113813E-3</c:v>
                </c:pt>
                <c:pt idx="20">
                  <c:v>5.559749680150463E-3</c:v>
                </c:pt>
                <c:pt idx="21">
                  <c:v>4.8311676687560322E-3</c:v>
                </c:pt>
                <c:pt idx="22">
                  <c:v>3.3618996583740378E-3</c:v>
                </c:pt>
                <c:pt idx="23">
                  <c:v>1.3967212786958644E-3</c:v>
                </c:pt>
                <c:pt idx="24">
                  <c:v>-7.4700941385994987E-4</c:v>
                </c:pt>
                <c:pt idx="25">
                  <c:v>-2.7304501529539409E-3</c:v>
                </c:pt>
                <c:pt idx="26">
                  <c:v>-4.2466958745705887E-3</c:v>
                </c:pt>
                <c:pt idx="27">
                  <c:v>-5.0681225563145565E-3</c:v>
                </c:pt>
                <c:pt idx="28">
                  <c:v>-5.0803734620502375E-3</c:v>
                </c:pt>
                <c:pt idx="29">
                  <c:v>-4.2979441830857269E-3</c:v>
                </c:pt>
                <c:pt idx="30">
                  <c:v>-2.8593026049318656E-3</c:v>
                </c:pt>
                <c:pt idx="31">
                  <c:v>-1.0027219660203243E-3</c:v>
                </c:pt>
                <c:pt idx="32">
                  <c:v>9.7300277432147613E-4</c:v>
                </c:pt>
                <c:pt idx="33">
                  <c:v>2.7565057818486802E-3</c:v>
                </c:pt>
                <c:pt idx="34">
                  <c:v>4.0727944199521983E-3</c:v>
                </c:pt>
                <c:pt idx="35">
                  <c:v>4.7255128878619943E-3</c:v>
                </c:pt>
                <c:pt idx="36">
                  <c:v>4.6260520344898947E-3</c:v>
                </c:pt>
                <c:pt idx="37">
                  <c:v>3.8052201469984891E-3</c:v>
                </c:pt>
                <c:pt idx="38">
                  <c:v>2.4060034109619202E-3</c:v>
                </c:pt>
                <c:pt idx="39">
                  <c:v>6.5893163833982888E-4</c:v>
                </c:pt>
                <c:pt idx="40">
                  <c:v>-1.1557458178319277E-3</c:v>
                </c:pt>
                <c:pt idx="41">
                  <c:v>-2.7528917984705769E-3</c:v>
                </c:pt>
                <c:pt idx="42">
                  <c:v>-3.8871681380716495E-3</c:v>
                </c:pt>
                <c:pt idx="43">
                  <c:v>-4.3905926729025284E-3</c:v>
                </c:pt>
                <c:pt idx="44">
                  <c:v>-4.1972381698339532E-3</c:v>
                </c:pt>
                <c:pt idx="45">
                  <c:v>-3.3514717187452122E-3</c:v>
                </c:pt>
                <c:pt idx="46">
                  <c:v>-1.9987799965501623E-3</c:v>
                </c:pt>
                <c:pt idx="47">
                  <c:v>-3.6096826573026882E-4</c:v>
                </c:pt>
                <c:pt idx="48">
                  <c:v>1.3000717689463305E-3</c:v>
                </c:pt>
                <c:pt idx="49">
                  <c:v>2.7241276867256575E-3</c:v>
                </c:pt>
                <c:pt idx="50">
                  <c:v>3.693322411413623E-3</c:v>
                </c:pt>
                <c:pt idx="51">
                  <c:v>4.0653256138719653E-3</c:v>
                </c:pt>
                <c:pt idx="52">
                  <c:v>3.794078088600382E-3</c:v>
                </c:pt>
                <c:pt idx="53">
                  <c:v>2.9350416332883061E-3</c:v>
                </c:pt>
                <c:pt idx="54">
                  <c:v>1.6344673395052342E-3</c:v>
                </c:pt>
                <c:pt idx="55">
                  <c:v>1.0468457149053755E-4</c:v>
                </c:pt>
                <c:pt idx="56">
                  <c:v>-1.4104417164230328E-3</c:v>
                </c:pt>
                <c:pt idx="57">
                  <c:v>-2.6742843903539114E-3</c:v>
                </c:pt>
                <c:pt idx="58">
                  <c:v>-3.4943093669595683E-3</c:v>
                </c:pt>
                <c:pt idx="59">
                  <c:v>-3.7512884147868752E-3</c:v>
                </c:pt>
                <c:pt idx="60">
                  <c:v>-3.4164564421667785E-3</c:v>
                </c:pt>
                <c:pt idx="61">
                  <c:v>-2.5541748441076416E-3</c:v>
                </c:pt>
                <c:pt idx="62">
                  <c:v>-1.3099783923060965E-3</c:v>
                </c:pt>
                <c:pt idx="63">
                  <c:v>1.1382874796543547E-4</c:v>
                </c:pt>
                <c:pt idx="64">
                  <c:v>1.4909592349677894E-3</c:v>
                </c:pt>
                <c:pt idx="65">
                  <c:v>2.6070141280124786E-3</c:v>
                </c:pt>
                <c:pt idx="66">
                  <c:v>3.2927679142013906E-3</c:v>
                </c:pt>
                <c:pt idx="67">
                  <c:v>3.4497145740001187E-3</c:v>
                </c:pt>
                <c:pt idx="68">
                  <c:v>3.0640369361244501E-3</c:v>
                </c:pt>
                <c:pt idx="69">
                  <c:v>2.2070496890497725E-3</c:v>
                </c:pt>
                <c:pt idx="70">
                  <c:v>1.0223211087709004E-3</c:v>
                </c:pt>
                <c:pt idx="71">
                  <c:v>-2.982425113626213E-4</c:v>
                </c:pt>
                <c:pt idx="72">
                  <c:v>-1.5453861334862177E-3</c:v>
                </c:pt>
                <c:pt idx="73">
                  <c:v>-2.5255796091528072E-3</c:v>
                </c:pt>
                <c:pt idx="74">
                  <c:v>-3.0909615869339933E-3</c:v>
                </c:pt>
                <c:pt idx="75">
                  <c:v>-3.1615347595389028E-3</c:v>
                </c:pt>
                <c:pt idx="76">
                  <c:v>-2.7362988741773194E-3</c:v>
                </c:pt>
                <c:pt idx="77">
                  <c:v>-1.8918049660268488E-3</c:v>
                </c:pt>
                <c:pt idx="78">
                  <c:v>-7.6861200968498101E-4</c:v>
                </c:pt>
                <c:pt idx="79">
                  <c:v>4.5199084429720462E-4</c:v>
                </c:pt>
                <c:pt idx="80">
                  <c:v>1.577159012527975E-3</c:v>
                </c:pt>
                <c:pt idx="81">
                  <c:v>2.4328824685736555E-3</c:v>
                </c:pt>
                <c:pt idx="82">
                  <c:v>2.8908141676437485E-3</c:v>
                </c:pt>
                <c:pt idx="83">
                  <c:v>2.8874139068262605E-3</c:v>
                </c:pt>
                <c:pt idx="84">
                  <c:v>2.4325698982440524E-3</c:v>
                </c:pt>
                <c:pt idx="85">
                  <c:v>1.6065632842203197E-3</c:v>
                </c:pt>
                <c:pt idx="86">
                  <c:v>5.4608668403633223E-4</c:v>
                </c:pt>
                <c:pt idx="87">
                  <c:v>-5.7827490945931909E-4</c:v>
                </c:pt>
                <c:pt idx="88">
                  <c:v>-1.5894063540274235E-3</c:v>
                </c:pt>
                <c:pt idx="89">
                  <c:v>-2.3314907723597732E-3</c:v>
                </c:pt>
                <c:pt idx="90">
                  <c:v>-2.6939430972109765E-3</c:v>
                </c:pt>
                <c:pt idx="91">
                  <c:v>-2.6277851880448359E-3</c:v>
                </c:pt>
                <c:pt idx="92">
                  <c:v>-2.1520551942512201E-3</c:v>
                </c:pt>
                <c:pt idx="93">
                  <c:v>-1.3494510359270578E-3</c:v>
                </c:pt>
                <c:pt idx="94">
                  <c:v>-3.5210759114139381E-4</c:v>
                </c:pt>
                <c:pt idx="95">
                  <c:v>6.8006824744665684E-4</c:v>
                </c:pt>
                <c:pt idx="96">
                  <c:v>1.5849659033408097E-3</c:v>
                </c:pt>
                <c:pt idx="97">
                  <c:v>2.2236654788523424E-3</c:v>
                </c:pt>
                <c:pt idx="98">
                  <c:v>2.5016906929061144E-3</c:v>
                </c:pt>
                <c:pt idx="99">
                  <c:v>2.3828810090366376E-3</c:v>
                </c:pt>
                <c:pt idx="100">
                  <c:v>1.8938634253519758E-3</c:v>
                </c:pt>
                <c:pt idx="101">
                  <c:v>1.1186153135485236E-3</c:v>
                </c:pt>
                <c:pt idx="102">
                  <c:v>1.8416949891219514E-4</c:v>
                </c:pt>
                <c:pt idx="103">
                  <c:v>-7.601234348104907E-4</c:v>
                </c:pt>
                <c:pt idx="104">
                  <c:v>-1.5664021371371358E-3</c:v>
                </c:pt>
                <c:pt idx="105">
                  <c:v>-2.1113857656437436E-3</c:v>
                </c:pt>
                <c:pt idx="106">
                  <c:v>-2.3151532146431977E-3</c:v>
                </c:pt>
                <c:pt idx="107">
                  <c:v>-2.152761193809043E-3</c:v>
                </c:pt>
                <c:pt idx="108">
                  <c:v>-1.657029645280278E-3</c:v>
                </c:pt>
                <c:pt idx="109">
                  <c:v>-9.1223807567713091E-4</c:v>
                </c:pt>
                <c:pt idx="110">
                  <c:v>-3.9902864893284065E-5</c:v>
                </c:pt>
                <c:pt idx="111">
                  <c:v>8.2097979803284077E-4</c:v>
                </c:pt>
                <c:pt idx="112">
                  <c:v>1.5360236411107787E-3</c:v>
                </c:pt>
                <c:pt idx="113">
                  <c:v>1.9963731576305185E-3</c:v>
                </c:pt>
                <c:pt idx="114">
                  <c:v>2.1352078334974183E-3</c:v>
                </c:pt>
                <c:pt idx="115">
                  <c:v>1.9373385187681075E-3</c:v>
                </c:pt>
                <c:pt idx="116">
                  <c:v>1.4405354345324915E-3</c:v>
                </c:pt>
                <c:pt idx="117">
                  <c:v>7.2854784595742907E-4</c:v>
                </c:pt>
                <c:pt idx="118">
                  <c:v>-8.2924560458388867E-5</c:v>
                </c:pt>
                <c:pt idx="119">
                  <c:v>-8.6497195178359462E-4</c:v>
                </c:pt>
                <c:pt idx="120">
                  <c:v>-1.4959002489395492E-3</c:v>
                </c:pt>
                <c:pt idx="121">
                  <c:v>-1.880114412172277E-3</c:v>
                </c:pt>
                <c:pt idx="122">
                  <c:v>-1.9625375679091883E-3</c:v>
                </c:pt>
                <c:pt idx="123">
                  <c:v>-1.7364017590278948E-3</c:v>
                </c:pt>
                <c:pt idx="124">
                  <c:v>-1.2433264912982437E-3</c:v>
                </c:pt>
                <c:pt idx="125">
                  <c:v>-5.6582920854053099E-4</c:v>
                </c:pt>
                <c:pt idx="126">
                  <c:v>1.8640765443703902E-4</c:v>
                </c:pt>
                <c:pt idx="127">
                  <c:v>8.9423895713524172E-4</c:v>
                </c:pt>
                <c:pt idx="128">
                  <c:v>1.4478798186043636E-3</c:v>
                </c:pt>
                <c:pt idx="129">
                  <c:v>1.7638831356511866E-3</c:v>
                </c:pt>
                <c:pt idx="130">
                  <c:v>1.7976542620763774E-3</c:v>
                </c:pt>
                <c:pt idx="131">
                  <c:v>1.549636407822271E-3</c:v>
                </c:pt>
                <c:pt idx="132">
                  <c:v>1.0643278977568163E-3</c:v>
                </c:pt>
                <c:pt idx="133">
                  <c:v>4.224303446304474E-4</c:v>
                </c:pt>
                <c:pt idx="134">
                  <c:v>-2.7250513703082905E-4</c:v>
                </c:pt>
                <c:pt idx="135">
                  <c:v>-9.1073392051747555E-4</c:v>
                </c:pt>
                <c:pt idx="136">
                  <c:v>-1.3936045443010239E-3</c:v>
                </c:pt>
                <c:pt idx="137">
                  <c:v>-1.6487601214544522E-3</c:v>
                </c:pt>
                <c:pt idx="138">
                  <c:v>-1.6409196880474077E-3</c:v>
                </c:pt>
                <c:pt idx="139">
                  <c:v>-1.3766432274200067E-3</c:v>
                </c:pt>
                <c:pt idx="140">
                  <c:v>-9.0245727069938636E-4</c:v>
                </c:pt>
                <c:pt idx="141">
                  <c:v>-2.9676883594113743E-4</c:v>
                </c:pt>
                <c:pt idx="142">
                  <c:v>3.4304187312086379E-4</c:v>
                </c:pt>
                <c:pt idx="143">
                  <c:v>9.1623387717624399E-4</c:v>
                </c:pt>
                <c:pt idx="144">
                  <c:v>1.3345267218967034E-3</c:v>
                </c:pt>
                <c:pt idx="145">
                  <c:v>1.5356524128455E-3</c:v>
                </c:pt>
                <c:pt idx="146">
                  <c:v>1.4925648582180648E-3</c:v>
                </c:pt>
                <c:pt idx="147">
                  <c:v>1.2169547862371012E-3</c:v>
                </c:pt>
                <c:pt idx="148">
                  <c:v>7.5663599359286724E-4</c:v>
                </c:pt>
                <c:pt idx="149">
                  <c:v>1.8733594291813629E-4</c:v>
                </c:pt>
                <c:pt idx="150">
                  <c:v>-3.9971207606440525E-4</c:v>
                </c:pt>
                <c:pt idx="151">
                  <c:v>-9.123498238667447E-4</c:v>
                </c:pt>
                <c:pt idx="152">
                  <c:v>-1.27192390338891E-3</c:v>
                </c:pt>
                <c:pt idx="153">
                  <c:v>-1.4253111055680626E-3</c:v>
                </c:pt>
                <c:pt idx="154">
                  <c:v>-1.3527076385310361E-3</c:v>
                </c:pt>
                <c:pt idx="155">
                  <c:v>-1.0700501322496742E-3</c:v>
                </c:pt>
                <c:pt idx="156">
                  <c:v>-6.2579871530822736E-4</c:v>
                </c:pt>
                <c:pt idx="157">
                  <c:v>-9.2699548390756865E-5</c:v>
                </c:pt>
                <c:pt idx="158">
                  <c:v>4.4408324647883085E-4</c:v>
                </c:pt>
                <c:pt idx="159">
                  <c:v>9.0053678456902386E-4</c:v>
                </c:pt>
                <c:pt idx="160">
                  <c:v>1.2069133912862096E-3</c:v>
                </c:pt>
                <c:pt idx="161">
                  <c:v>1.3183479145466982E-3</c:v>
                </c:pt>
                <c:pt idx="162">
                  <c:v>1.2213687548867504E-3</c:v>
                </c:pt>
                <c:pt idx="163">
                  <c:v>9.3536774751290107E-4</c:v>
                </c:pt>
                <c:pt idx="164">
                  <c:v>5.0890128891140053E-4</c:v>
                </c:pt>
                <c:pt idx="165">
                  <c:v>1.150594095138441E-5</c:v>
                </c:pt>
                <c:pt idx="166">
                  <c:v>-4.7760069830490588E-4</c:v>
                </c:pt>
                <c:pt idx="167">
                  <c:v>-8.8210381027619843E-4</c:v>
                </c:pt>
                <c:pt idx="168">
                  <c:v>-1.1404660374121061E-3</c:v>
                </c:pt>
                <c:pt idx="169">
                  <c:v>-1.215250536900302E-3</c:v>
                </c:pt>
                <c:pt idx="170">
                  <c:v>-1.0984862862861407E-3</c:v>
                </c:pt>
                <c:pt idx="171">
                  <c:v>-8.1231692274348654E-4</c:v>
                </c:pt>
                <c:pt idx="172">
                  <c:v>-4.0492731226031761E-4</c:v>
                </c:pt>
                <c:pt idx="173">
                  <c:v>5.7519403163359742E-5</c:v>
                </c:pt>
                <c:pt idx="174">
                  <c:v>5.0159254111083228E-4</c:v>
                </c:pt>
                <c:pt idx="175">
                  <c:v>8.5822382948103765E-4</c:v>
                </c:pt>
                <c:pt idx="176">
                  <c:v>1.0734193224929656E-3</c:v>
                </c:pt>
                <c:pt idx="177">
                  <c:v>1.1163968498499131E-3</c:v>
                </c:pt>
                <c:pt idx="178">
                  <c:v>9.839287382118879E-4</c:v>
                </c:pt>
                <c:pt idx="179">
                  <c:v>7.0028768466144902E-4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CC-44ED-B5F3-5B8B1299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98239"/>
        <c:axId val="1641209439"/>
      </c:scatterChart>
      <c:valAx>
        <c:axId val="15981982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209439"/>
        <c:crosses val="autoZero"/>
        <c:crossBetween val="midCat"/>
      </c:valAx>
      <c:valAx>
        <c:axId val="164120943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Displacement</a:t>
                </a:r>
                <a:r>
                  <a:rPr lang="es-ES" baseline="0"/>
                  <a:t> x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982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15</xdr:row>
      <xdr:rowOff>0</xdr:rowOff>
    </xdr:from>
    <xdr:to>
      <xdr:col>38</xdr:col>
      <xdr:colOff>358140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F77DE-8413-7CC3-48E7-BC14A8DE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510540</xdr:colOff>
      <xdr:row>30</xdr:row>
      <xdr:rowOff>137160</xdr:rowOff>
    </xdr:from>
    <xdr:to>
      <xdr:col>38</xdr:col>
      <xdr:colOff>373380</xdr:colOff>
      <xdr:row>45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DC095-FB23-4D2B-99C1-EAA3F0DE1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9721-CC5B-4601-B698-AFD7065C040A}">
  <dimension ref="B2:AB200"/>
  <sheetViews>
    <sheetView tabSelected="1" zoomScaleNormal="100" workbookViewId="0">
      <selection activeCell="C8" sqref="C8"/>
    </sheetView>
  </sheetViews>
  <sheetFormatPr defaultRowHeight="14.4" x14ac:dyDescent="0.3"/>
  <cols>
    <col min="2" max="2" width="13.33203125" customWidth="1"/>
    <col min="3" max="4" width="12" bestFit="1" customWidth="1"/>
    <col min="5" max="5" width="13.21875" customWidth="1"/>
    <col min="6" max="6" width="11.5546875" bestFit="1" customWidth="1"/>
    <col min="8" max="8" width="11.44140625" customWidth="1"/>
    <col min="9" max="9" width="9.21875" bestFit="1" customWidth="1"/>
    <col min="13" max="15" width="12" bestFit="1" customWidth="1"/>
    <col min="16" max="16" width="13.6640625" customWidth="1"/>
    <col min="17" max="17" width="11.21875" customWidth="1"/>
    <col min="20" max="20" width="13.5546875" customWidth="1"/>
    <col min="22" max="22" width="10.21875" customWidth="1"/>
    <col min="23" max="23" width="9.21875" bestFit="1" customWidth="1"/>
  </cols>
  <sheetData>
    <row r="2" spans="2:25" ht="15" thickBot="1" x14ac:dyDescent="0.35">
      <c r="B2" t="s">
        <v>33</v>
      </c>
      <c r="E2" t="s">
        <v>34</v>
      </c>
      <c r="H2" t="s">
        <v>35</v>
      </c>
    </row>
    <row r="3" spans="2:25" ht="15" thickBot="1" x14ac:dyDescent="0.35">
      <c r="B3" s="2" t="s">
        <v>10</v>
      </c>
      <c r="C3" s="9">
        <v>250</v>
      </c>
      <c r="E3" s="2" t="s">
        <v>3</v>
      </c>
      <c r="F3" s="6">
        <v>286000000</v>
      </c>
      <c r="G3" t="s">
        <v>42</v>
      </c>
      <c r="H3" s="11" t="s">
        <v>21</v>
      </c>
      <c r="I3" s="12">
        <v>1.6</v>
      </c>
      <c r="K3">
        <f>SQRT(1999/78.1)</f>
        <v>5.059188722015417</v>
      </c>
    </row>
    <row r="4" spans="2:25" x14ac:dyDescent="0.3">
      <c r="B4" s="3" t="s">
        <v>6</v>
      </c>
      <c r="C4" s="10">
        <v>50</v>
      </c>
      <c r="E4" s="3" t="s">
        <v>4</v>
      </c>
      <c r="F4" s="8">
        <v>119000000</v>
      </c>
      <c r="G4" t="s">
        <v>42</v>
      </c>
    </row>
    <row r="5" spans="2:25" ht="15" thickBot="1" x14ac:dyDescent="0.35">
      <c r="B5" s="3" t="s">
        <v>7</v>
      </c>
      <c r="C5" s="10">
        <v>50</v>
      </c>
      <c r="E5" s="4" t="s">
        <v>5</v>
      </c>
      <c r="F5" s="7">
        <f>(C4*C5^3)/12</f>
        <v>520833.33333333331</v>
      </c>
      <c r="G5" t="s">
        <v>43</v>
      </c>
      <c r="H5" t="s">
        <v>36</v>
      </c>
    </row>
    <row r="6" spans="2:25" ht="15" thickBot="1" x14ac:dyDescent="0.35">
      <c r="B6" s="3" t="s">
        <v>9</v>
      </c>
      <c r="C6" s="8">
        <f>C3*C4*C5</f>
        <v>625000</v>
      </c>
      <c r="H6" s="2" t="s">
        <v>1</v>
      </c>
      <c r="I6" s="6">
        <f>C8/C3</f>
        <v>375000</v>
      </c>
    </row>
    <row r="7" spans="2:25" ht="15" thickBot="1" x14ac:dyDescent="0.35">
      <c r="B7" s="3" t="s">
        <v>2</v>
      </c>
      <c r="C7" s="10">
        <v>150</v>
      </c>
      <c r="E7" s="11" t="s">
        <v>48</v>
      </c>
      <c r="F7" s="12">
        <v>1.4999999999999999E-2</v>
      </c>
      <c r="H7" s="3" t="s">
        <v>11</v>
      </c>
      <c r="I7" s="8">
        <f>F3*F5</f>
        <v>148958333333333.31</v>
      </c>
    </row>
    <row r="8" spans="2:25" ht="15" thickBot="1" x14ac:dyDescent="0.35">
      <c r="B8" s="4" t="s">
        <v>8</v>
      </c>
      <c r="C8" s="7">
        <f>C6*C7</f>
        <v>93750000</v>
      </c>
      <c r="H8" s="4" t="s">
        <v>12</v>
      </c>
      <c r="I8" s="13">
        <f>10^4</f>
        <v>10000</v>
      </c>
    </row>
    <row r="10" spans="2:25" x14ac:dyDescent="0.3">
      <c r="B10" s="5" t="s">
        <v>0</v>
      </c>
      <c r="O10" s="5" t="s">
        <v>25</v>
      </c>
    </row>
    <row r="12" spans="2:25" ht="15" thickBot="1" x14ac:dyDescent="0.35"/>
    <row r="13" spans="2:25" x14ac:dyDescent="0.3">
      <c r="B13" s="2" t="s">
        <v>37</v>
      </c>
      <c r="C13" s="6">
        <f>H199</f>
        <v>3678545.6634240001</v>
      </c>
      <c r="D13" t="s">
        <v>40</v>
      </c>
      <c r="E13" s="2" t="s">
        <v>22</v>
      </c>
      <c r="F13" s="14">
        <f>(I199/H199)^(1/2)</f>
        <v>2.7319991339237726</v>
      </c>
      <c r="G13" t="s">
        <v>45</v>
      </c>
      <c r="H13" s="2" t="s">
        <v>30</v>
      </c>
      <c r="I13" s="6">
        <f>(((I199-H199*I3^2)^2)+(F15*I3)^2)^(1/2)</f>
        <v>18045371.883219037</v>
      </c>
      <c r="J13" t="s">
        <v>47</v>
      </c>
      <c r="O13" s="2" t="s">
        <v>37</v>
      </c>
      <c r="P13" s="6">
        <f>U199</f>
        <v>11626020.862179559</v>
      </c>
      <c r="Q13" t="s">
        <v>40</v>
      </c>
      <c r="R13" s="2" t="s">
        <v>22</v>
      </c>
      <c r="S13" s="14">
        <f>(V199/U199)^(1/2)</f>
        <v>2.7319991339237744</v>
      </c>
      <c r="T13" t="s">
        <v>45</v>
      </c>
      <c r="U13" s="2" t="s">
        <v>30</v>
      </c>
      <c r="V13" s="6">
        <f>(($V$199-$U$199*$I$3^2)^2+($S$15*$I$3)^2)^(1/2)</f>
        <v>57048133.560542658</v>
      </c>
      <c r="W13" t="s">
        <v>47</v>
      </c>
    </row>
    <row r="14" spans="2:25" x14ac:dyDescent="0.3">
      <c r="B14" s="3" t="s">
        <v>38</v>
      </c>
      <c r="C14" s="8">
        <f>I199</f>
        <v>27455999.99999994</v>
      </c>
      <c r="D14" t="s">
        <v>44</v>
      </c>
      <c r="E14" s="3" t="s">
        <v>23</v>
      </c>
      <c r="F14" s="8">
        <f>2*H199*F13</f>
        <v>20099567.133146837</v>
      </c>
      <c r="H14" s="3" t="s">
        <v>31</v>
      </c>
      <c r="I14" s="8">
        <f>ATAN((F15*I3)/(I199-H199*I3^2))</f>
        <v>2.6735225273445226E-2</v>
      </c>
      <c r="J14" t="s">
        <v>46</v>
      </c>
      <c r="O14" s="3" t="s">
        <v>38</v>
      </c>
      <c r="P14" s="8">
        <f>V199</f>
        <v>86774518.518518448</v>
      </c>
      <c r="Q14" t="s">
        <v>44</v>
      </c>
      <c r="R14" s="3" t="s">
        <v>23</v>
      </c>
      <c r="S14" s="8">
        <f>2*U199*S13</f>
        <v>63524557.852908574</v>
      </c>
      <c r="U14" s="3" t="s">
        <v>31</v>
      </c>
      <c r="V14" s="8">
        <f>ATAN((S15*I3)/(V199-U199*I3^2))</f>
        <v>3.5640364390479011E-2</v>
      </c>
      <c r="W14" t="s">
        <v>46</v>
      </c>
    </row>
    <row r="15" spans="2:25" ht="15" thickBot="1" x14ac:dyDescent="0.35">
      <c r="B15" s="4" t="s">
        <v>39</v>
      </c>
      <c r="C15" s="7">
        <f>J199</f>
        <v>220321.60000000003</v>
      </c>
      <c r="D15" t="s">
        <v>41</v>
      </c>
      <c r="E15" s="4" t="s">
        <v>24</v>
      </c>
      <c r="F15" s="7">
        <f>F14*F7</f>
        <v>301493.50699720252</v>
      </c>
      <c r="G15" t="s">
        <v>49</v>
      </c>
      <c r="H15" s="4" t="s">
        <v>32</v>
      </c>
      <c r="I15" s="7">
        <f>J199/I13</f>
        <v>1.2209313358894204E-2</v>
      </c>
      <c r="J15" t="s">
        <v>14</v>
      </c>
      <c r="O15" s="4" t="s">
        <v>39</v>
      </c>
      <c r="P15" s="7">
        <f>W199</f>
        <v>391682.8444444444</v>
      </c>
      <c r="Q15" t="s">
        <v>41</v>
      </c>
      <c r="R15" s="4" t="s">
        <v>24</v>
      </c>
      <c r="S15" s="7">
        <f>S14*0.02</f>
        <v>1270491.1570581715</v>
      </c>
      <c r="U15" s="4" t="s">
        <v>32</v>
      </c>
      <c r="V15" s="7">
        <f>W199/V13</f>
        <v>6.8658310096818284E-3</v>
      </c>
      <c r="W15" t="s">
        <v>14</v>
      </c>
    </row>
    <row r="16" spans="2:25" x14ac:dyDescent="0.3">
      <c r="Y16" s="5"/>
    </row>
    <row r="17" spans="2:27" x14ac:dyDescent="0.3">
      <c r="B17" t="s">
        <v>13</v>
      </c>
      <c r="C17" t="s">
        <v>18</v>
      </c>
      <c r="D17" t="s">
        <v>19</v>
      </c>
      <c r="E17" t="s">
        <v>17</v>
      </c>
      <c r="F17" t="s">
        <v>20</v>
      </c>
      <c r="G17" t="s">
        <v>26</v>
      </c>
      <c r="H17" t="s">
        <v>14</v>
      </c>
      <c r="I17" t="s">
        <v>15</v>
      </c>
      <c r="J17" t="s">
        <v>16</v>
      </c>
      <c r="K17" t="s">
        <v>29</v>
      </c>
      <c r="L17" t="s">
        <v>28</v>
      </c>
      <c r="O17" t="s">
        <v>13</v>
      </c>
      <c r="P17" t="s">
        <v>18</v>
      </c>
      <c r="Q17" t="s">
        <v>19</v>
      </c>
      <c r="R17" t="s">
        <v>17</v>
      </c>
      <c r="S17" t="s">
        <v>20</v>
      </c>
      <c r="T17" t="s">
        <v>26</v>
      </c>
      <c r="U17" t="s">
        <v>14</v>
      </c>
      <c r="V17" t="s">
        <v>15</v>
      </c>
      <c r="W17" t="s">
        <v>16</v>
      </c>
      <c r="X17" t="s">
        <v>29</v>
      </c>
      <c r="Y17" t="s">
        <v>28</v>
      </c>
    </row>
    <row r="18" spans="2:27" x14ac:dyDescent="0.3">
      <c r="B18">
        <v>0</v>
      </c>
      <c r="O18">
        <v>0</v>
      </c>
    </row>
    <row r="19" spans="2:27" x14ac:dyDescent="0.3">
      <c r="B19">
        <v>1</v>
      </c>
      <c r="C19">
        <f>((B19/$C$3)^2)^2</f>
        <v>2.5599999999999999E-10</v>
      </c>
      <c r="D19">
        <f t="shared" ref="D19:D50" si="0">(2/$C$3^2)^2</f>
        <v>1.024E-9</v>
      </c>
      <c r="E19">
        <f>(B19/$C$3)^2</f>
        <v>1.5999999999999999E-5</v>
      </c>
      <c r="F19">
        <f>B19-B18</f>
        <v>1</v>
      </c>
      <c r="G19" s="1">
        <f>$I$6</f>
        <v>375000</v>
      </c>
      <c r="H19" s="1">
        <f>G19*C19*F19</f>
        <v>9.6000000000000002E-5</v>
      </c>
      <c r="I19" s="1">
        <f t="shared" ref="I19:I50" si="1">$I$7*D19*F19</f>
        <v>152533.33333333331</v>
      </c>
      <c r="J19">
        <f t="shared" ref="J19:J50" si="2">IF(B19&gt;120, $I$8*E19*F19, 0)</f>
        <v>0</v>
      </c>
      <c r="K19">
        <v>0</v>
      </c>
      <c r="L19" s="1">
        <f>($J$199/$I$13)*SIN($I$3*K19-$I$14)*EXP(-$F$7*$F$13*K19)</f>
        <v>-3.2637985862947282E-4</v>
      </c>
      <c r="O19">
        <v>1</v>
      </c>
      <c r="P19">
        <f t="shared" ref="P19:P50" si="3">((4*O19/(3*$C$3))^2)^2</f>
        <v>8.090864197530864E-10</v>
      </c>
      <c r="Q19">
        <f t="shared" ref="Q19:Q50" si="4">((2*(4/(3*$C$3))^2))^2</f>
        <v>3.2363456790123456E-9</v>
      </c>
      <c r="R19">
        <f t="shared" ref="R19:R50" si="5">(4*O19/(3*$C$3))^2</f>
        <v>2.8444444444444444E-5</v>
      </c>
      <c r="S19">
        <f>O19-O18</f>
        <v>1</v>
      </c>
      <c r="T19" s="1">
        <f>$I$6</f>
        <v>375000</v>
      </c>
      <c r="U19" s="1">
        <f>T19*P19*S19</f>
        <v>3.034074074074074E-4</v>
      </c>
      <c r="V19" s="1">
        <f t="shared" ref="V19:V50" si="6">$I$7*Q19*S19</f>
        <v>482080.65843621391</v>
      </c>
      <c r="W19">
        <f t="shared" ref="W19:W50" si="7">IF(O19&gt;120, $I$8*R19*S19, 0)</f>
        <v>0</v>
      </c>
      <c r="X19">
        <v>0</v>
      </c>
      <c r="Y19" s="1">
        <f>$V$15*SIN($I$3*X19-$V$14)*EXP(-$F$7*$S$13*X19)</f>
        <v>-2.4464891772556886E-4</v>
      </c>
      <c r="AA19" s="1"/>
    </row>
    <row r="20" spans="2:27" x14ac:dyDescent="0.3">
      <c r="B20">
        <v>2</v>
      </c>
      <c r="C20">
        <f t="shared" ref="C20:C50" si="8">((B20/$C$3)^2)^2</f>
        <v>4.0959999999999999E-9</v>
      </c>
      <c r="D20">
        <f t="shared" si="0"/>
        <v>1.024E-9</v>
      </c>
      <c r="E20">
        <f t="shared" ref="E20:E50" si="9">(B20/$C$3)^2</f>
        <v>6.3999999999999997E-5</v>
      </c>
      <c r="F20">
        <f t="shared" ref="F20:F83" si="10">B20-B19</f>
        <v>1</v>
      </c>
      <c r="G20" s="1">
        <f t="shared" ref="G20:G83" si="11">$I$6</f>
        <v>375000</v>
      </c>
      <c r="H20" s="1">
        <f>G20*C20*F20</f>
        <v>1.536E-3</v>
      </c>
      <c r="I20" s="1">
        <f t="shared" si="1"/>
        <v>152533.33333333331</v>
      </c>
      <c r="J20">
        <f t="shared" si="2"/>
        <v>0</v>
      </c>
      <c r="K20">
        <v>0.25</v>
      </c>
      <c r="L20" s="1">
        <f t="shared" ref="L20:L83" si="12">($J$199/$I$13)*SIN($I$3*K20-$I$14)*EXP(-$F$7*$F$13*K20)</f>
        <v>4.40683563065844E-3</v>
      </c>
      <c r="O20">
        <v>2</v>
      </c>
      <c r="P20">
        <f t="shared" si="3"/>
        <v>1.2945382716049382E-8</v>
      </c>
      <c r="Q20">
        <f t="shared" si="4"/>
        <v>3.2363456790123456E-9</v>
      </c>
      <c r="R20">
        <f t="shared" si="5"/>
        <v>1.1377777777777778E-4</v>
      </c>
      <c r="S20">
        <f t="shared" ref="S20:S83" si="13">O20-O19</f>
        <v>1</v>
      </c>
      <c r="T20" s="1">
        <f t="shared" ref="T20:T83" si="14">$I$6</f>
        <v>375000</v>
      </c>
      <c r="U20" s="1">
        <f>T20*P20*S20</f>
        <v>4.8545185185185184E-3</v>
      </c>
      <c r="V20" s="1">
        <f t="shared" si="6"/>
        <v>482080.65843621391</v>
      </c>
      <c r="W20">
        <f t="shared" si="7"/>
        <v>0</v>
      </c>
      <c r="X20">
        <v>0.25</v>
      </c>
      <c r="Y20" s="1">
        <f t="shared" ref="Y20:Y83" si="15">$V$15*SIN($I$3*X20-$V$14)*EXP(-$F$7*$S$13*X20)</f>
        <v>2.4217081146089598E-3</v>
      </c>
      <c r="AA20" s="1"/>
    </row>
    <row r="21" spans="2:27" x14ac:dyDescent="0.3">
      <c r="B21">
        <v>3</v>
      </c>
      <c r="C21">
        <f t="shared" si="8"/>
        <v>2.0736000000000001E-8</v>
      </c>
      <c r="D21">
        <f t="shared" si="0"/>
        <v>1.024E-9</v>
      </c>
      <c r="E21">
        <f t="shared" si="9"/>
        <v>1.44E-4</v>
      </c>
      <c r="F21">
        <f t="shared" si="10"/>
        <v>1</v>
      </c>
      <c r="G21" s="1">
        <f t="shared" si="11"/>
        <v>375000</v>
      </c>
      <c r="H21" s="1">
        <f t="shared" ref="H21:H83" si="16">G21*C21*F21</f>
        <v>7.7760000000000008E-3</v>
      </c>
      <c r="I21" s="1">
        <f t="shared" si="1"/>
        <v>152533.33333333331</v>
      </c>
      <c r="J21">
        <f t="shared" si="2"/>
        <v>0</v>
      </c>
      <c r="K21">
        <v>0.5</v>
      </c>
      <c r="L21" s="1">
        <f t="shared" si="12"/>
        <v>8.3549456215265081E-3</v>
      </c>
      <c r="O21">
        <v>3</v>
      </c>
      <c r="P21">
        <f t="shared" si="3"/>
        <v>6.5535999999999999E-8</v>
      </c>
      <c r="Q21">
        <f t="shared" si="4"/>
        <v>3.2363456790123456E-9</v>
      </c>
      <c r="R21">
        <f t="shared" si="5"/>
        <v>2.5599999999999999E-4</v>
      </c>
      <c r="S21">
        <f t="shared" si="13"/>
        <v>1</v>
      </c>
      <c r="T21" s="1">
        <f t="shared" si="14"/>
        <v>375000</v>
      </c>
      <c r="U21" s="1">
        <f t="shared" ref="U21:U84" si="17">T21*P21*S21</f>
        <v>2.4576000000000001E-2</v>
      </c>
      <c r="V21" s="1">
        <f t="shared" si="6"/>
        <v>482080.65843621391</v>
      </c>
      <c r="W21">
        <f t="shared" si="7"/>
        <v>0</v>
      </c>
      <c r="X21">
        <v>0.5</v>
      </c>
      <c r="Y21" s="1">
        <f t="shared" si="15"/>
        <v>4.6552983889499733E-3</v>
      </c>
      <c r="AA21" s="1"/>
    </row>
    <row r="22" spans="2:27" x14ac:dyDescent="0.3">
      <c r="B22">
        <v>4</v>
      </c>
      <c r="C22">
        <f t="shared" si="8"/>
        <v>6.5535999999999999E-8</v>
      </c>
      <c r="D22">
        <f t="shared" si="0"/>
        <v>1.024E-9</v>
      </c>
      <c r="E22">
        <f t="shared" si="9"/>
        <v>2.5599999999999999E-4</v>
      </c>
      <c r="F22">
        <f t="shared" si="10"/>
        <v>1</v>
      </c>
      <c r="G22" s="1">
        <f t="shared" si="11"/>
        <v>375000</v>
      </c>
      <c r="H22" s="1">
        <f t="shared" si="16"/>
        <v>2.4576000000000001E-2</v>
      </c>
      <c r="I22" s="1">
        <f t="shared" si="1"/>
        <v>152533.33333333331</v>
      </c>
      <c r="J22">
        <f t="shared" si="2"/>
        <v>0</v>
      </c>
      <c r="K22">
        <v>0.75</v>
      </c>
      <c r="L22" s="1">
        <f t="shared" si="12"/>
        <v>1.091649660990468E-2</v>
      </c>
      <c r="O22">
        <v>4</v>
      </c>
      <c r="P22">
        <f t="shared" si="3"/>
        <v>2.0712612345679012E-7</v>
      </c>
      <c r="Q22">
        <f t="shared" si="4"/>
        <v>3.2363456790123456E-9</v>
      </c>
      <c r="R22">
        <f t="shared" si="5"/>
        <v>4.551111111111111E-4</v>
      </c>
      <c r="S22">
        <f t="shared" si="13"/>
        <v>1</v>
      </c>
      <c r="T22" s="1">
        <f t="shared" si="14"/>
        <v>375000</v>
      </c>
      <c r="U22" s="1">
        <f t="shared" si="17"/>
        <v>7.7672296296296295E-2</v>
      </c>
      <c r="V22" s="1">
        <f t="shared" si="6"/>
        <v>482080.65843621391</v>
      </c>
      <c r="W22">
        <f t="shared" si="7"/>
        <v>0</v>
      </c>
      <c r="X22">
        <v>0.75</v>
      </c>
      <c r="Y22" s="1">
        <f t="shared" si="15"/>
        <v>6.1156265212374663E-3</v>
      </c>
      <c r="AA22" s="1"/>
    </row>
    <row r="23" spans="2:27" x14ac:dyDescent="0.3">
      <c r="B23">
        <v>5</v>
      </c>
      <c r="C23">
        <f t="shared" si="8"/>
        <v>1.6E-7</v>
      </c>
      <c r="D23">
        <f t="shared" si="0"/>
        <v>1.024E-9</v>
      </c>
      <c r="E23">
        <f t="shared" si="9"/>
        <v>4.0000000000000002E-4</v>
      </c>
      <c r="F23">
        <f t="shared" si="10"/>
        <v>1</v>
      </c>
      <c r="G23" s="1">
        <f t="shared" si="11"/>
        <v>375000</v>
      </c>
      <c r="H23" s="1">
        <f t="shared" si="16"/>
        <v>6.0000000000000005E-2</v>
      </c>
      <c r="I23" s="1">
        <f t="shared" si="1"/>
        <v>152533.33333333331</v>
      </c>
      <c r="J23">
        <f t="shared" si="2"/>
        <v>0</v>
      </c>
      <c r="K23">
        <v>1</v>
      </c>
      <c r="L23" s="1">
        <f t="shared" si="12"/>
        <v>1.1719053446642903E-2</v>
      </c>
      <c r="O23">
        <v>5</v>
      </c>
      <c r="P23">
        <f t="shared" si="3"/>
        <v>5.056790123456792E-7</v>
      </c>
      <c r="Q23">
        <f t="shared" si="4"/>
        <v>3.2363456790123456E-9</v>
      </c>
      <c r="R23">
        <f t="shared" si="5"/>
        <v>7.1111111111111125E-4</v>
      </c>
      <c r="S23">
        <f t="shared" si="13"/>
        <v>1</v>
      </c>
      <c r="T23" s="1">
        <f t="shared" si="14"/>
        <v>375000</v>
      </c>
      <c r="U23" s="1">
        <f t="shared" si="17"/>
        <v>0.1896296296296297</v>
      </c>
      <c r="V23" s="1">
        <f t="shared" si="6"/>
        <v>482080.65843621391</v>
      </c>
      <c r="W23">
        <f t="shared" si="7"/>
        <v>0</v>
      </c>
      <c r="X23">
        <v>1</v>
      </c>
      <c r="Y23" s="1">
        <f t="shared" si="15"/>
        <v>6.5900199739215249E-3</v>
      </c>
      <c r="AA23" s="1"/>
    </row>
    <row r="24" spans="2:27" x14ac:dyDescent="0.3">
      <c r="B24">
        <v>6</v>
      </c>
      <c r="C24">
        <f t="shared" si="8"/>
        <v>3.3177600000000002E-7</v>
      </c>
      <c r="D24">
        <f t="shared" si="0"/>
        <v>1.024E-9</v>
      </c>
      <c r="E24">
        <f t="shared" si="9"/>
        <v>5.7600000000000001E-4</v>
      </c>
      <c r="F24">
        <f t="shared" si="10"/>
        <v>1</v>
      </c>
      <c r="G24" s="1">
        <f t="shared" si="11"/>
        <v>375000</v>
      </c>
      <c r="H24" s="1">
        <f t="shared" si="16"/>
        <v>0.12441600000000001</v>
      </c>
      <c r="I24" s="1">
        <f t="shared" si="1"/>
        <v>152533.33333333331</v>
      </c>
      <c r="J24">
        <f t="shared" si="2"/>
        <v>0</v>
      </c>
      <c r="K24">
        <v>1.25</v>
      </c>
      <c r="L24" s="1">
        <f t="shared" si="12"/>
        <v>1.067279319178434E-2</v>
      </c>
      <c r="O24">
        <v>6</v>
      </c>
      <c r="P24">
        <f t="shared" si="3"/>
        <v>1.048576E-6</v>
      </c>
      <c r="Q24">
        <f t="shared" si="4"/>
        <v>3.2363456790123456E-9</v>
      </c>
      <c r="R24">
        <f t="shared" si="5"/>
        <v>1.024E-3</v>
      </c>
      <c r="S24">
        <f t="shared" si="13"/>
        <v>1</v>
      </c>
      <c r="T24" s="1">
        <f t="shared" si="14"/>
        <v>375000</v>
      </c>
      <c r="U24" s="1">
        <f t="shared" si="17"/>
        <v>0.39321600000000001</v>
      </c>
      <c r="V24" s="1">
        <f t="shared" si="6"/>
        <v>482080.65843621391</v>
      </c>
      <c r="W24">
        <f t="shared" si="7"/>
        <v>0</v>
      </c>
      <c r="X24">
        <v>1.25</v>
      </c>
      <c r="Y24" s="1">
        <f t="shared" si="15"/>
        <v>6.0242927959225211E-3</v>
      </c>
      <c r="AA24" s="1"/>
    </row>
    <row r="25" spans="2:27" x14ac:dyDescent="0.3">
      <c r="B25">
        <v>7</v>
      </c>
      <c r="C25">
        <f t="shared" si="8"/>
        <v>6.1465600000000018E-7</v>
      </c>
      <c r="D25">
        <f t="shared" si="0"/>
        <v>1.024E-9</v>
      </c>
      <c r="E25">
        <f t="shared" si="9"/>
        <v>7.8400000000000008E-4</v>
      </c>
      <c r="F25">
        <f t="shared" si="10"/>
        <v>1</v>
      </c>
      <c r="G25" s="1">
        <f t="shared" si="11"/>
        <v>375000</v>
      </c>
      <c r="H25" s="1">
        <f t="shared" si="16"/>
        <v>0.23049600000000006</v>
      </c>
      <c r="I25" s="1">
        <f t="shared" si="1"/>
        <v>152533.33333333331</v>
      </c>
      <c r="J25">
        <f t="shared" si="2"/>
        <v>0</v>
      </c>
      <c r="K25">
        <v>1.5</v>
      </c>
      <c r="L25" s="1">
        <f t="shared" si="12"/>
        <v>7.9788191707278085E-3</v>
      </c>
      <c r="O25">
        <v>7</v>
      </c>
      <c r="P25">
        <f t="shared" si="3"/>
        <v>1.9426164938271614E-6</v>
      </c>
      <c r="Q25">
        <f t="shared" si="4"/>
        <v>3.2363456790123456E-9</v>
      </c>
      <c r="R25">
        <f t="shared" si="5"/>
        <v>1.3937777777777781E-3</v>
      </c>
      <c r="S25">
        <f t="shared" si="13"/>
        <v>1</v>
      </c>
      <c r="T25" s="1">
        <f t="shared" si="14"/>
        <v>375000</v>
      </c>
      <c r="U25" s="1">
        <f t="shared" si="17"/>
        <v>0.72848118518518556</v>
      </c>
      <c r="V25" s="1">
        <f t="shared" si="6"/>
        <v>482080.65843621391</v>
      </c>
      <c r="W25">
        <f t="shared" si="7"/>
        <v>0</v>
      </c>
      <c r="X25">
        <v>1.5</v>
      </c>
      <c r="Y25" s="1">
        <f t="shared" si="15"/>
        <v>4.5280044804245738E-3</v>
      </c>
      <c r="AA25" s="1"/>
    </row>
    <row r="26" spans="2:27" x14ac:dyDescent="0.3">
      <c r="B26">
        <v>8</v>
      </c>
      <c r="C26">
        <f t="shared" si="8"/>
        <v>1.048576E-6</v>
      </c>
      <c r="D26">
        <f t="shared" si="0"/>
        <v>1.024E-9</v>
      </c>
      <c r="E26">
        <f t="shared" si="9"/>
        <v>1.024E-3</v>
      </c>
      <c r="F26">
        <f t="shared" si="10"/>
        <v>1</v>
      </c>
      <c r="G26" s="1">
        <f t="shared" si="11"/>
        <v>375000</v>
      </c>
      <c r="H26" s="1">
        <f t="shared" si="16"/>
        <v>0.39321600000000001</v>
      </c>
      <c r="I26" s="1">
        <f t="shared" si="1"/>
        <v>152533.33333333331</v>
      </c>
      <c r="J26">
        <f t="shared" si="2"/>
        <v>0</v>
      </c>
      <c r="K26">
        <v>1.75</v>
      </c>
      <c r="L26" s="1">
        <f t="shared" si="12"/>
        <v>4.0918134830916081E-3</v>
      </c>
      <c r="O26">
        <v>8</v>
      </c>
      <c r="P26">
        <f t="shared" si="3"/>
        <v>3.3140179753086419E-6</v>
      </c>
      <c r="Q26">
        <f t="shared" si="4"/>
        <v>3.2363456790123456E-9</v>
      </c>
      <c r="R26">
        <f t="shared" si="5"/>
        <v>1.8204444444444444E-3</v>
      </c>
      <c r="S26">
        <f t="shared" si="13"/>
        <v>1</v>
      </c>
      <c r="T26" s="1">
        <f t="shared" si="14"/>
        <v>375000</v>
      </c>
      <c r="U26" s="1">
        <f t="shared" si="17"/>
        <v>1.2427567407407407</v>
      </c>
      <c r="V26" s="1">
        <f t="shared" si="6"/>
        <v>482080.65843621391</v>
      </c>
      <c r="W26">
        <f t="shared" si="7"/>
        <v>0</v>
      </c>
      <c r="X26">
        <v>1.75</v>
      </c>
      <c r="Y26" s="1">
        <f t="shared" si="15"/>
        <v>2.3540068478257563E-3</v>
      </c>
      <c r="AA26" s="1"/>
    </row>
    <row r="27" spans="2:27" x14ac:dyDescent="0.3">
      <c r="B27">
        <v>9</v>
      </c>
      <c r="C27">
        <f t="shared" si="8"/>
        <v>1.6796159999999996E-6</v>
      </c>
      <c r="D27">
        <f t="shared" si="0"/>
        <v>1.024E-9</v>
      </c>
      <c r="E27">
        <f t="shared" si="9"/>
        <v>1.2959999999999998E-3</v>
      </c>
      <c r="F27">
        <f t="shared" si="10"/>
        <v>1</v>
      </c>
      <c r="G27" s="1">
        <f t="shared" si="11"/>
        <v>375000</v>
      </c>
      <c r="H27" s="1">
        <f t="shared" si="16"/>
        <v>0.62985599999999986</v>
      </c>
      <c r="I27" s="1">
        <f t="shared" si="1"/>
        <v>152533.33333333331</v>
      </c>
      <c r="J27">
        <f t="shared" si="2"/>
        <v>0</v>
      </c>
      <c r="K27">
        <v>2</v>
      </c>
      <c r="L27" s="1">
        <f t="shared" si="12"/>
        <v>-3.5620582300173134E-4</v>
      </c>
      <c r="O27">
        <v>9</v>
      </c>
      <c r="P27">
        <f t="shared" si="3"/>
        <v>5.3084160000000003E-6</v>
      </c>
      <c r="Q27">
        <f t="shared" si="4"/>
        <v>3.2363456790123456E-9</v>
      </c>
      <c r="R27">
        <f t="shared" si="5"/>
        <v>2.3040000000000001E-3</v>
      </c>
      <c r="S27">
        <f t="shared" si="13"/>
        <v>1</v>
      </c>
      <c r="T27" s="1">
        <f t="shared" si="14"/>
        <v>375000</v>
      </c>
      <c r="U27" s="1">
        <f t="shared" si="17"/>
        <v>1.9906560000000002</v>
      </c>
      <c r="V27" s="1">
        <f t="shared" si="6"/>
        <v>482080.65843621391</v>
      </c>
      <c r="W27">
        <f t="shared" si="7"/>
        <v>0</v>
      </c>
      <c r="X27">
        <v>2</v>
      </c>
      <c r="Y27" s="1">
        <f t="shared" si="15"/>
        <v>-1.4400125958923007E-4</v>
      </c>
      <c r="AA27" s="1"/>
    </row>
    <row r="28" spans="2:27" x14ac:dyDescent="0.3">
      <c r="B28">
        <v>10</v>
      </c>
      <c r="C28">
        <f t="shared" si="8"/>
        <v>2.5600000000000001E-6</v>
      </c>
      <c r="D28">
        <f t="shared" si="0"/>
        <v>1.024E-9</v>
      </c>
      <c r="E28">
        <f t="shared" si="9"/>
        <v>1.6000000000000001E-3</v>
      </c>
      <c r="F28">
        <f t="shared" si="10"/>
        <v>1</v>
      </c>
      <c r="G28" s="1">
        <f t="shared" si="11"/>
        <v>375000</v>
      </c>
      <c r="H28" s="1">
        <f t="shared" si="16"/>
        <v>0.96000000000000008</v>
      </c>
      <c r="I28" s="1">
        <f t="shared" si="1"/>
        <v>152533.33333333331</v>
      </c>
      <c r="J28">
        <f t="shared" si="2"/>
        <v>0</v>
      </c>
      <c r="K28">
        <v>2.25</v>
      </c>
      <c r="L28" s="1">
        <f t="shared" si="12"/>
        <v>-4.6583117589373913E-3</v>
      </c>
      <c r="O28">
        <v>10</v>
      </c>
      <c r="P28">
        <f t="shared" si="3"/>
        <v>8.0908641975308673E-6</v>
      </c>
      <c r="Q28">
        <f t="shared" si="4"/>
        <v>3.2363456790123456E-9</v>
      </c>
      <c r="R28">
        <f t="shared" si="5"/>
        <v>2.844444444444445E-3</v>
      </c>
      <c r="S28">
        <f t="shared" si="13"/>
        <v>1</v>
      </c>
      <c r="T28" s="1">
        <f t="shared" si="14"/>
        <v>375000</v>
      </c>
      <c r="U28" s="1">
        <f t="shared" si="17"/>
        <v>3.0340740740740753</v>
      </c>
      <c r="V28" s="1">
        <f t="shared" si="6"/>
        <v>482080.65843621391</v>
      </c>
      <c r="W28">
        <f t="shared" si="7"/>
        <v>0</v>
      </c>
      <c r="X28">
        <v>2.25</v>
      </c>
      <c r="Y28" s="1">
        <f t="shared" si="15"/>
        <v>-2.5688281496679764E-3</v>
      </c>
      <c r="AA28" s="1"/>
    </row>
    <row r="29" spans="2:27" x14ac:dyDescent="0.3">
      <c r="B29">
        <v>11</v>
      </c>
      <c r="C29">
        <f t="shared" si="8"/>
        <v>3.7480959999999992E-6</v>
      </c>
      <c r="D29">
        <f t="shared" si="0"/>
        <v>1.024E-9</v>
      </c>
      <c r="E29">
        <f t="shared" si="9"/>
        <v>1.9359999999999998E-3</v>
      </c>
      <c r="F29">
        <f t="shared" si="10"/>
        <v>1</v>
      </c>
      <c r="G29" s="1">
        <f t="shared" si="11"/>
        <v>375000</v>
      </c>
      <c r="H29" s="1">
        <f t="shared" si="16"/>
        <v>1.4055359999999997</v>
      </c>
      <c r="I29" s="1">
        <f t="shared" si="1"/>
        <v>152533.33333333331</v>
      </c>
      <c r="J29">
        <f t="shared" si="2"/>
        <v>0</v>
      </c>
      <c r="K29">
        <v>2.5</v>
      </c>
      <c r="L29" s="1">
        <f t="shared" si="12"/>
        <v>-8.1447317435731151E-3</v>
      </c>
      <c r="O29">
        <v>11</v>
      </c>
      <c r="P29">
        <f t="shared" si="3"/>
        <v>1.1845834271604937E-5</v>
      </c>
      <c r="Q29">
        <f t="shared" si="4"/>
        <v>3.2363456790123456E-9</v>
      </c>
      <c r="R29">
        <f t="shared" si="5"/>
        <v>3.4417777777777775E-3</v>
      </c>
      <c r="S29">
        <f t="shared" si="13"/>
        <v>1</v>
      </c>
      <c r="T29" s="1">
        <f t="shared" si="14"/>
        <v>375000</v>
      </c>
      <c r="U29" s="1">
        <f t="shared" si="17"/>
        <v>4.4421878518518509</v>
      </c>
      <c r="V29" s="1">
        <f t="shared" si="6"/>
        <v>482080.65843621391</v>
      </c>
      <c r="W29">
        <f t="shared" si="7"/>
        <v>0</v>
      </c>
      <c r="X29">
        <v>2.5</v>
      </c>
      <c r="Y29" s="1">
        <f t="shared" si="15"/>
        <v>-4.5427813181555168E-3</v>
      </c>
      <c r="AA29" s="1"/>
    </row>
    <row r="30" spans="2:27" x14ac:dyDescent="0.3">
      <c r="B30">
        <v>12</v>
      </c>
      <c r="C30">
        <f t="shared" si="8"/>
        <v>5.3084160000000003E-6</v>
      </c>
      <c r="D30">
        <f t="shared" si="0"/>
        <v>1.024E-9</v>
      </c>
      <c r="E30">
        <f t="shared" si="9"/>
        <v>2.3040000000000001E-3</v>
      </c>
      <c r="F30">
        <f t="shared" si="10"/>
        <v>1</v>
      </c>
      <c r="G30" s="1">
        <f t="shared" si="11"/>
        <v>375000</v>
      </c>
      <c r="H30" s="1">
        <f t="shared" si="16"/>
        <v>1.9906560000000002</v>
      </c>
      <c r="I30" s="1">
        <f t="shared" si="1"/>
        <v>152533.33333333331</v>
      </c>
      <c r="J30">
        <f t="shared" si="2"/>
        <v>0</v>
      </c>
      <c r="K30">
        <v>2.75</v>
      </c>
      <c r="L30" s="1">
        <f t="shared" si="12"/>
        <v>-1.0286828203376395E-2</v>
      </c>
      <c r="O30">
        <v>12</v>
      </c>
      <c r="P30">
        <f t="shared" si="3"/>
        <v>1.6777216E-5</v>
      </c>
      <c r="Q30">
        <f t="shared" si="4"/>
        <v>3.2363456790123456E-9</v>
      </c>
      <c r="R30">
        <f t="shared" si="5"/>
        <v>4.0959999999999998E-3</v>
      </c>
      <c r="S30">
        <f t="shared" si="13"/>
        <v>1</v>
      </c>
      <c r="T30" s="1">
        <f t="shared" si="14"/>
        <v>375000</v>
      </c>
      <c r="U30" s="1">
        <f t="shared" si="17"/>
        <v>6.2914560000000002</v>
      </c>
      <c r="V30" s="1">
        <f t="shared" si="6"/>
        <v>482080.65843621391</v>
      </c>
      <c r="W30">
        <f t="shared" si="7"/>
        <v>0</v>
      </c>
      <c r="X30">
        <v>2.75</v>
      </c>
      <c r="Y30" s="1">
        <f t="shared" si="15"/>
        <v>-5.7663327727742906E-3</v>
      </c>
      <c r="AA30" s="1"/>
    </row>
    <row r="31" spans="2:27" x14ac:dyDescent="0.3">
      <c r="B31">
        <v>13</v>
      </c>
      <c r="C31">
        <f t="shared" si="8"/>
        <v>7.3116159999999992E-6</v>
      </c>
      <c r="D31">
        <f t="shared" si="0"/>
        <v>1.024E-9</v>
      </c>
      <c r="E31">
        <f t="shared" si="9"/>
        <v>2.7039999999999998E-3</v>
      </c>
      <c r="F31">
        <f t="shared" si="10"/>
        <v>1</v>
      </c>
      <c r="G31" s="1">
        <f t="shared" si="11"/>
        <v>375000</v>
      </c>
      <c r="H31" s="1">
        <f t="shared" si="16"/>
        <v>2.7418559999999998</v>
      </c>
      <c r="I31" s="1">
        <f t="shared" si="1"/>
        <v>152533.33333333331</v>
      </c>
      <c r="J31">
        <f t="shared" si="2"/>
        <v>0</v>
      </c>
      <c r="K31">
        <v>3</v>
      </c>
      <c r="L31" s="1">
        <f t="shared" si="12"/>
        <v>-1.0776900627738241E-2</v>
      </c>
      <c r="O31">
        <v>13</v>
      </c>
      <c r="P31">
        <f t="shared" si="3"/>
        <v>2.3108317234567899E-5</v>
      </c>
      <c r="Q31">
        <f t="shared" si="4"/>
        <v>3.2363456790123456E-9</v>
      </c>
      <c r="R31">
        <f t="shared" si="5"/>
        <v>4.807111111111111E-3</v>
      </c>
      <c r="S31">
        <f t="shared" si="13"/>
        <v>1</v>
      </c>
      <c r="T31" s="1">
        <f t="shared" si="14"/>
        <v>375000</v>
      </c>
      <c r="U31" s="1">
        <f t="shared" si="17"/>
        <v>8.665618962962963</v>
      </c>
      <c r="V31" s="1">
        <f t="shared" si="6"/>
        <v>482080.65843621391</v>
      </c>
      <c r="W31">
        <f t="shared" si="7"/>
        <v>0</v>
      </c>
      <c r="X31">
        <v>3</v>
      </c>
      <c r="Y31" s="1">
        <f t="shared" si="15"/>
        <v>-6.0633717407088325E-3</v>
      </c>
      <c r="AA31" s="1"/>
    </row>
    <row r="32" spans="2:27" x14ac:dyDescent="0.3">
      <c r="B32">
        <v>14</v>
      </c>
      <c r="C32">
        <f t="shared" si="8"/>
        <v>9.8344960000000029E-6</v>
      </c>
      <c r="D32">
        <f t="shared" si="0"/>
        <v>1.024E-9</v>
      </c>
      <c r="E32">
        <f t="shared" si="9"/>
        <v>3.1360000000000003E-3</v>
      </c>
      <c r="F32">
        <f t="shared" si="10"/>
        <v>1</v>
      </c>
      <c r="G32" s="1">
        <f t="shared" si="11"/>
        <v>375000</v>
      </c>
      <c r="H32" s="1">
        <f t="shared" si="16"/>
        <v>3.687936000000001</v>
      </c>
      <c r="I32" s="1">
        <f t="shared" si="1"/>
        <v>152533.33333333331</v>
      </c>
      <c r="J32">
        <f t="shared" si="2"/>
        <v>0</v>
      </c>
      <c r="K32">
        <v>3.25</v>
      </c>
      <c r="L32" s="1">
        <f t="shared" si="12"/>
        <v>-9.571820593723801E-3</v>
      </c>
      <c r="O32">
        <v>14</v>
      </c>
      <c r="P32">
        <f t="shared" si="3"/>
        <v>3.1081863901234582E-5</v>
      </c>
      <c r="Q32">
        <f t="shared" si="4"/>
        <v>3.2363456790123456E-9</v>
      </c>
      <c r="R32">
        <f t="shared" si="5"/>
        <v>5.5751111111111123E-3</v>
      </c>
      <c r="S32">
        <f t="shared" si="13"/>
        <v>1</v>
      </c>
      <c r="T32" s="1">
        <f t="shared" si="14"/>
        <v>375000</v>
      </c>
      <c r="U32" s="1">
        <f t="shared" si="17"/>
        <v>11.655698962962969</v>
      </c>
      <c r="V32" s="1">
        <f t="shared" si="6"/>
        <v>482080.65843621391</v>
      </c>
      <c r="W32">
        <f t="shared" si="7"/>
        <v>0</v>
      </c>
      <c r="X32">
        <v>3.25</v>
      </c>
      <c r="Y32" s="1">
        <f t="shared" si="15"/>
        <v>-5.4062404994034618E-3</v>
      </c>
      <c r="AA32" s="1"/>
    </row>
    <row r="33" spans="2:27" x14ac:dyDescent="0.3">
      <c r="B33">
        <v>15</v>
      </c>
      <c r="C33">
        <f t="shared" si="8"/>
        <v>1.296E-5</v>
      </c>
      <c r="D33">
        <f t="shared" si="0"/>
        <v>1.024E-9</v>
      </c>
      <c r="E33">
        <f t="shared" si="9"/>
        <v>3.5999999999999999E-3</v>
      </c>
      <c r="F33">
        <f t="shared" si="10"/>
        <v>1</v>
      </c>
      <c r="G33" s="1">
        <f t="shared" si="11"/>
        <v>375000</v>
      </c>
      <c r="H33" s="1">
        <f t="shared" si="16"/>
        <v>4.8599999999999994</v>
      </c>
      <c r="I33" s="1">
        <f t="shared" si="1"/>
        <v>152533.33333333331</v>
      </c>
      <c r="J33">
        <f t="shared" si="2"/>
        <v>0</v>
      </c>
      <c r="K33">
        <v>3.5</v>
      </c>
      <c r="L33" s="1">
        <f t="shared" si="12"/>
        <v>-6.8944099552332638E-3</v>
      </c>
      <c r="O33">
        <v>15</v>
      </c>
      <c r="P33">
        <f t="shared" si="3"/>
        <v>4.0960000000000001E-5</v>
      </c>
      <c r="Q33">
        <f t="shared" si="4"/>
        <v>3.2363456790123456E-9</v>
      </c>
      <c r="R33">
        <f t="shared" si="5"/>
        <v>6.4000000000000003E-3</v>
      </c>
      <c r="S33">
        <f t="shared" si="13"/>
        <v>1</v>
      </c>
      <c r="T33" s="1">
        <f t="shared" si="14"/>
        <v>375000</v>
      </c>
      <c r="U33" s="1">
        <f t="shared" si="17"/>
        <v>15.360000000000001</v>
      </c>
      <c r="V33" s="1">
        <f t="shared" si="6"/>
        <v>482080.65843621391</v>
      </c>
      <c r="W33">
        <f t="shared" si="7"/>
        <v>0</v>
      </c>
      <c r="X33">
        <v>3.5</v>
      </c>
      <c r="Y33" s="1">
        <f t="shared" si="15"/>
        <v>-3.9170484387860997E-3</v>
      </c>
      <c r="AA33" s="1"/>
    </row>
    <row r="34" spans="2:27" x14ac:dyDescent="0.3">
      <c r="B34">
        <v>16</v>
      </c>
      <c r="C34">
        <f t="shared" si="8"/>
        <v>1.6777216E-5</v>
      </c>
      <c r="D34">
        <f t="shared" si="0"/>
        <v>1.024E-9</v>
      </c>
      <c r="E34">
        <f t="shared" si="9"/>
        <v>4.0959999999999998E-3</v>
      </c>
      <c r="F34">
        <f t="shared" si="10"/>
        <v>1</v>
      </c>
      <c r="G34" s="1">
        <f t="shared" si="11"/>
        <v>375000</v>
      </c>
      <c r="H34" s="1">
        <f t="shared" si="16"/>
        <v>6.2914560000000002</v>
      </c>
      <c r="I34" s="1">
        <f t="shared" si="1"/>
        <v>152533.33333333331</v>
      </c>
      <c r="J34">
        <f t="shared" si="2"/>
        <v>0</v>
      </c>
      <c r="K34">
        <v>3.75</v>
      </c>
      <c r="L34" s="1">
        <f t="shared" si="12"/>
        <v>-3.1932037174242259E-3</v>
      </c>
      <c r="O34">
        <v>16</v>
      </c>
      <c r="P34">
        <f t="shared" si="3"/>
        <v>5.302428760493827E-5</v>
      </c>
      <c r="Q34">
        <f t="shared" si="4"/>
        <v>3.2363456790123456E-9</v>
      </c>
      <c r="R34">
        <f t="shared" si="5"/>
        <v>7.2817777777777776E-3</v>
      </c>
      <c r="S34">
        <f t="shared" si="13"/>
        <v>1</v>
      </c>
      <c r="T34" s="1">
        <f t="shared" si="14"/>
        <v>375000</v>
      </c>
      <c r="U34" s="1">
        <f t="shared" si="17"/>
        <v>19.884107851851851</v>
      </c>
      <c r="V34" s="1">
        <f t="shared" si="6"/>
        <v>482080.65843621391</v>
      </c>
      <c r="W34">
        <f t="shared" si="7"/>
        <v>0</v>
      </c>
      <c r="X34">
        <v>3.75</v>
      </c>
      <c r="Y34" s="1">
        <f t="shared" si="15"/>
        <v>-1.84553998450967E-3</v>
      </c>
      <c r="AA34" s="1"/>
    </row>
    <row r="35" spans="2:27" x14ac:dyDescent="0.3">
      <c r="B35">
        <v>17</v>
      </c>
      <c r="C35">
        <f t="shared" si="8"/>
        <v>2.1381376000000006E-5</v>
      </c>
      <c r="D35">
        <f t="shared" si="0"/>
        <v>1.024E-9</v>
      </c>
      <c r="E35">
        <f t="shared" si="9"/>
        <v>4.6240000000000005E-3</v>
      </c>
      <c r="F35">
        <f t="shared" si="10"/>
        <v>1</v>
      </c>
      <c r="G35" s="1">
        <f t="shared" si="11"/>
        <v>375000</v>
      </c>
      <c r="H35" s="1">
        <f t="shared" si="16"/>
        <v>8.0180160000000029</v>
      </c>
      <c r="I35" s="1">
        <f t="shared" si="1"/>
        <v>152533.33333333331</v>
      </c>
      <c r="J35">
        <f t="shared" si="2"/>
        <v>0</v>
      </c>
      <c r="K35">
        <v>4</v>
      </c>
      <c r="L35" s="1">
        <f t="shared" si="12"/>
        <v>9.3226639460952036E-4</v>
      </c>
      <c r="O35">
        <v>17</v>
      </c>
      <c r="P35">
        <f t="shared" si="3"/>
        <v>6.7575706864197549E-5</v>
      </c>
      <c r="Q35">
        <f t="shared" si="4"/>
        <v>3.2363456790123456E-9</v>
      </c>
      <c r="R35">
        <f t="shared" si="5"/>
        <v>8.2204444444444452E-3</v>
      </c>
      <c r="S35">
        <f t="shared" si="13"/>
        <v>1</v>
      </c>
      <c r="T35" s="1">
        <f t="shared" si="14"/>
        <v>375000</v>
      </c>
      <c r="U35" s="1">
        <f t="shared" si="17"/>
        <v>25.340890074074082</v>
      </c>
      <c r="V35" s="1">
        <f t="shared" si="6"/>
        <v>482080.65843621391</v>
      </c>
      <c r="W35">
        <f t="shared" si="7"/>
        <v>0</v>
      </c>
      <c r="X35">
        <v>4</v>
      </c>
      <c r="Y35" s="1">
        <f t="shared" si="15"/>
        <v>4.7254724230961359E-4</v>
      </c>
      <c r="AA35" s="1"/>
    </row>
    <row r="36" spans="2:27" x14ac:dyDescent="0.3">
      <c r="B36">
        <v>18</v>
      </c>
      <c r="C36">
        <f t="shared" si="8"/>
        <v>2.6873855999999993E-5</v>
      </c>
      <c r="D36">
        <f t="shared" si="0"/>
        <v>1.024E-9</v>
      </c>
      <c r="E36">
        <f t="shared" si="9"/>
        <v>5.1839999999999994E-3</v>
      </c>
      <c r="F36">
        <f t="shared" si="10"/>
        <v>1</v>
      </c>
      <c r="G36" s="1">
        <f t="shared" si="11"/>
        <v>375000</v>
      </c>
      <c r="H36" s="1">
        <f t="shared" si="16"/>
        <v>10.077695999999998</v>
      </c>
      <c r="I36" s="1">
        <f t="shared" si="1"/>
        <v>152533.33333333331</v>
      </c>
      <c r="J36">
        <f t="shared" si="2"/>
        <v>0</v>
      </c>
      <c r="K36">
        <v>4.25</v>
      </c>
      <c r="L36" s="1">
        <f t="shared" si="12"/>
        <v>4.8282847707227733E-3</v>
      </c>
      <c r="O36">
        <v>18</v>
      </c>
      <c r="P36">
        <f t="shared" si="3"/>
        <v>8.4934656000000005E-5</v>
      </c>
      <c r="Q36">
        <f t="shared" si="4"/>
        <v>3.2363456790123456E-9</v>
      </c>
      <c r="R36">
        <f t="shared" si="5"/>
        <v>9.2160000000000002E-3</v>
      </c>
      <c r="S36">
        <f t="shared" si="13"/>
        <v>1</v>
      </c>
      <c r="T36" s="1">
        <f t="shared" si="14"/>
        <v>375000</v>
      </c>
      <c r="U36" s="1">
        <f t="shared" si="17"/>
        <v>31.850496000000003</v>
      </c>
      <c r="V36" s="1">
        <f t="shared" si="6"/>
        <v>482080.65843621391</v>
      </c>
      <c r="W36">
        <f t="shared" si="7"/>
        <v>0</v>
      </c>
      <c r="X36">
        <v>4.25</v>
      </c>
      <c r="Y36" s="1">
        <f t="shared" si="15"/>
        <v>2.6697266945712368E-3</v>
      </c>
      <c r="AA36" s="1"/>
    </row>
    <row r="37" spans="2:27" x14ac:dyDescent="0.3">
      <c r="B37">
        <v>19</v>
      </c>
      <c r="C37">
        <f t="shared" si="8"/>
        <v>3.3362175999999998E-5</v>
      </c>
      <c r="D37">
        <f t="shared" si="0"/>
        <v>1.024E-9</v>
      </c>
      <c r="E37">
        <f t="shared" si="9"/>
        <v>5.7759999999999999E-3</v>
      </c>
      <c r="F37">
        <f t="shared" si="10"/>
        <v>1</v>
      </c>
      <c r="G37" s="1">
        <f t="shared" si="11"/>
        <v>375000</v>
      </c>
      <c r="H37" s="1">
        <f t="shared" si="16"/>
        <v>12.510816</v>
      </c>
      <c r="I37" s="1">
        <f t="shared" si="1"/>
        <v>152533.33333333331</v>
      </c>
      <c r="J37">
        <f t="shared" si="2"/>
        <v>0</v>
      </c>
      <c r="K37">
        <v>4.5</v>
      </c>
      <c r="L37" s="1">
        <f t="shared" si="12"/>
        <v>7.890274121521176E-3</v>
      </c>
      <c r="O37">
        <v>19</v>
      </c>
      <c r="P37">
        <f t="shared" si="3"/>
        <v>1.0544095130864198E-4</v>
      </c>
      <c r="Q37">
        <f t="shared" si="4"/>
        <v>3.2363456790123456E-9</v>
      </c>
      <c r="R37">
        <f t="shared" si="5"/>
        <v>1.0268444444444445E-2</v>
      </c>
      <c r="S37">
        <f t="shared" si="13"/>
        <v>1</v>
      </c>
      <c r="T37" s="1">
        <f t="shared" si="14"/>
        <v>375000</v>
      </c>
      <c r="U37" s="1">
        <f t="shared" si="17"/>
        <v>39.540356740740741</v>
      </c>
      <c r="V37" s="1">
        <f t="shared" si="6"/>
        <v>482080.65843621391</v>
      </c>
      <c r="W37">
        <f t="shared" si="7"/>
        <v>0</v>
      </c>
      <c r="X37">
        <v>4.5</v>
      </c>
      <c r="Y37" s="1">
        <f t="shared" si="15"/>
        <v>4.4048716788116487E-3</v>
      </c>
      <c r="AA37" s="1"/>
    </row>
    <row r="38" spans="2:27" x14ac:dyDescent="0.3">
      <c r="B38">
        <v>20</v>
      </c>
      <c r="C38">
        <f t="shared" si="8"/>
        <v>4.0960000000000001E-5</v>
      </c>
      <c r="D38">
        <f t="shared" si="0"/>
        <v>1.024E-9</v>
      </c>
      <c r="E38">
        <f t="shared" si="9"/>
        <v>6.4000000000000003E-3</v>
      </c>
      <c r="F38">
        <f t="shared" si="10"/>
        <v>1</v>
      </c>
      <c r="G38" s="1">
        <f t="shared" si="11"/>
        <v>375000</v>
      </c>
      <c r="H38" s="1">
        <f t="shared" si="16"/>
        <v>15.360000000000001</v>
      </c>
      <c r="I38" s="1">
        <f t="shared" si="1"/>
        <v>152533.33333333331</v>
      </c>
      <c r="J38">
        <f t="shared" si="2"/>
        <v>0</v>
      </c>
      <c r="K38">
        <v>4.75</v>
      </c>
      <c r="L38" s="1">
        <f t="shared" si="12"/>
        <v>9.6563382629286012E-3</v>
      </c>
      <c r="O38">
        <v>20</v>
      </c>
      <c r="P38">
        <f t="shared" si="3"/>
        <v>1.2945382716049388E-4</v>
      </c>
      <c r="Q38">
        <f t="shared" si="4"/>
        <v>3.2363456790123456E-9</v>
      </c>
      <c r="R38">
        <f t="shared" si="5"/>
        <v>1.137777777777778E-2</v>
      </c>
      <c r="S38">
        <f t="shared" si="13"/>
        <v>1</v>
      </c>
      <c r="T38" s="1">
        <f t="shared" si="14"/>
        <v>375000</v>
      </c>
      <c r="U38" s="1">
        <f t="shared" si="17"/>
        <v>48.545185185185204</v>
      </c>
      <c r="V38" s="1">
        <f t="shared" si="6"/>
        <v>482080.65843621391</v>
      </c>
      <c r="W38">
        <f t="shared" si="7"/>
        <v>0</v>
      </c>
      <c r="X38">
        <v>4.75</v>
      </c>
      <c r="Y38" s="1">
        <f t="shared" si="15"/>
        <v>5.4160236401113813E-3</v>
      </c>
      <c r="AA38" s="1"/>
    </row>
    <row r="39" spans="2:27" x14ac:dyDescent="0.3">
      <c r="B39">
        <v>21</v>
      </c>
      <c r="C39">
        <f t="shared" si="8"/>
        <v>4.9787136000000008E-5</v>
      </c>
      <c r="D39">
        <f t="shared" si="0"/>
        <v>1.024E-9</v>
      </c>
      <c r="E39">
        <f t="shared" si="9"/>
        <v>7.0560000000000006E-3</v>
      </c>
      <c r="F39">
        <f t="shared" si="10"/>
        <v>1</v>
      </c>
      <c r="G39" s="1">
        <f t="shared" si="11"/>
        <v>375000</v>
      </c>
      <c r="H39" s="1">
        <f t="shared" si="16"/>
        <v>18.670176000000001</v>
      </c>
      <c r="I39" s="1">
        <f t="shared" si="1"/>
        <v>152533.33333333331</v>
      </c>
      <c r="J39">
        <f t="shared" si="2"/>
        <v>0</v>
      </c>
      <c r="K39">
        <v>5</v>
      </c>
      <c r="L39" s="1">
        <f t="shared" si="12"/>
        <v>9.876596283013803E-3</v>
      </c>
      <c r="O39">
        <v>21</v>
      </c>
      <c r="P39">
        <f t="shared" si="3"/>
        <v>1.5735193600000005E-4</v>
      </c>
      <c r="Q39">
        <f t="shared" si="4"/>
        <v>3.2363456790123456E-9</v>
      </c>
      <c r="R39">
        <f t="shared" si="5"/>
        <v>1.2544000000000001E-2</v>
      </c>
      <c r="S39">
        <f t="shared" si="13"/>
        <v>1</v>
      </c>
      <c r="T39" s="1">
        <f t="shared" si="14"/>
        <v>375000</v>
      </c>
      <c r="U39" s="1">
        <f t="shared" si="17"/>
        <v>59.006976000000016</v>
      </c>
      <c r="V39" s="1">
        <f t="shared" si="6"/>
        <v>482080.65843621391</v>
      </c>
      <c r="W39">
        <f t="shared" si="7"/>
        <v>0</v>
      </c>
      <c r="X39">
        <v>5</v>
      </c>
      <c r="Y39" s="1">
        <f t="shared" si="15"/>
        <v>5.559749680150463E-3</v>
      </c>
      <c r="AA39" s="1"/>
    </row>
    <row r="40" spans="2:27" x14ac:dyDescent="0.3">
      <c r="B40">
        <v>22</v>
      </c>
      <c r="C40">
        <f t="shared" si="8"/>
        <v>5.9969535999999987E-5</v>
      </c>
      <c r="D40">
        <f t="shared" si="0"/>
        <v>1.024E-9</v>
      </c>
      <c r="E40">
        <f t="shared" si="9"/>
        <v>7.7439999999999991E-3</v>
      </c>
      <c r="F40">
        <f t="shared" si="10"/>
        <v>1</v>
      </c>
      <c r="G40" s="1">
        <f t="shared" si="11"/>
        <v>375000</v>
      </c>
      <c r="H40" s="1">
        <f t="shared" si="16"/>
        <v>22.488575999999995</v>
      </c>
      <c r="I40" s="1">
        <f t="shared" si="1"/>
        <v>152533.33333333331</v>
      </c>
      <c r="J40">
        <f t="shared" si="2"/>
        <v>0</v>
      </c>
      <c r="K40">
        <v>5.25</v>
      </c>
      <c r="L40" s="1">
        <f t="shared" si="12"/>
        <v>8.5479571072522784E-3</v>
      </c>
      <c r="O40">
        <v>22</v>
      </c>
      <c r="P40">
        <f t="shared" si="3"/>
        <v>1.8953334834567899E-4</v>
      </c>
      <c r="Q40">
        <f t="shared" si="4"/>
        <v>3.2363456790123456E-9</v>
      </c>
      <c r="R40">
        <f t="shared" si="5"/>
        <v>1.376711111111111E-2</v>
      </c>
      <c r="S40">
        <f t="shared" si="13"/>
        <v>1</v>
      </c>
      <c r="T40" s="1">
        <f t="shared" si="14"/>
        <v>375000</v>
      </c>
      <c r="U40" s="1">
        <f t="shared" si="17"/>
        <v>71.075005629629615</v>
      </c>
      <c r="V40" s="1">
        <f t="shared" si="6"/>
        <v>482080.65843621391</v>
      </c>
      <c r="W40">
        <f t="shared" si="7"/>
        <v>0</v>
      </c>
      <c r="X40">
        <v>5.25</v>
      </c>
      <c r="Y40" s="1">
        <f t="shared" si="15"/>
        <v>4.8311676687560322E-3</v>
      </c>
      <c r="AA40" s="1"/>
    </row>
    <row r="41" spans="2:27" x14ac:dyDescent="0.3">
      <c r="B41">
        <v>23</v>
      </c>
      <c r="C41">
        <f t="shared" si="8"/>
        <v>7.1639295999999993E-5</v>
      </c>
      <c r="D41">
        <f t="shared" si="0"/>
        <v>1.024E-9</v>
      </c>
      <c r="E41">
        <f t="shared" si="9"/>
        <v>8.4639999999999993E-3</v>
      </c>
      <c r="F41">
        <f t="shared" si="10"/>
        <v>1</v>
      </c>
      <c r="G41" s="1">
        <f t="shared" si="11"/>
        <v>375000</v>
      </c>
      <c r="H41" s="1">
        <f t="shared" si="16"/>
        <v>26.864735999999997</v>
      </c>
      <c r="I41" s="1">
        <f t="shared" si="1"/>
        <v>152533.33333333331</v>
      </c>
      <c r="J41">
        <f t="shared" si="2"/>
        <v>0</v>
      </c>
      <c r="K41">
        <v>5.5</v>
      </c>
      <c r="L41" s="1">
        <f t="shared" si="12"/>
        <v>5.9095975901034712E-3</v>
      </c>
      <c r="O41">
        <v>23</v>
      </c>
      <c r="P41">
        <f t="shared" si="3"/>
        <v>2.2641555279012343E-4</v>
      </c>
      <c r="Q41">
        <f t="shared" si="4"/>
        <v>3.2363456790123456E-9</v>
      </c>
      <c r="R41">
        <f t="shared" si="5"/>
        <v>1.504711111111111E-2</v>
      </c>
      <c r="S41">
        <f t="shared" si="13"/>
        <v>1</v>
      </c>
      <c r="T41" s="1">
        <f t="shared" si="14"/>
        <v>375000</v>
      </c>
      <c r="U41" s="1">
        <f t="shared" si="17"/>
        <v>84.905832296296282</v>
      </c>
      <c r="V41" s="1">
        <f t="shared" si="6"/>
        <v>482080.65843621391</v>
      </c>
      <c r="W41">
        <f t="shared" si="7"/>
        <v>0</v>
      </c>
      <c r="X41">
        <v>5.5</v>
      </c>
      <c r="Y41" s="1">
        <f t="shared" si="15"/>
        <v>3.3618996583740378E-3</v>
      </c>
      <c r="AA41" s="1"/>
    </row>
    <row r="42" spans="2:27" x14ac:dyDescent="0.3">
      <c r="B42">
        <v>24</v>
      </c>
      <c r="C42">
        <f t="shared" si="8"/>
        <v>8.4934656000000005E-5</v>
      </c>
      <c r="D42">
        <f t="shared" si="0"/>
        <v>1.024E-9</v>
      </c>
      <c r="E42">
        <f t="shared" si="9"/>
        <v>9.2160000000000002E-3</v>
      </c>
      <c r="F42">
        <f t="shared" si="10"/>
        <v>1</v>
      </c>
      <c r="G42" s="1">
        <f t="shared" si="11"/>
        <v>375000</v>
      </c>
      <c r="H42" s="1">
        <f t="shared" si="16"/>
        <v>31.850496000000003</v>
      </c>
      <c r="I42" s="1">
        <f t="shared" si="1"/>
        <v>152533.33333333331</v>
      </c>
      <c r="J42">
        <f t="shared" si="2"/>
        <v>0</v>
      </c>
      <c r="K42">
        <v>5.75</v>
      </c>
      <c r="L42" s="1">
        <f t="shared" si="12"/>
        <v>2.400648227367074E-3</v>
      </c>
      <c r="O42">
        <v>24</v>
      </c>
      <c r="P42">
        <f t="shared" si="3"/>
        <v>2.6843545599999999E-4</v>
      </c>
      <c r="Q42">
        <f t="shared" si="4"/>
        <v>3.2363456790123456E-9</v>
      </c>
      <c r="R42">
        <f t="shared" si="5"/>
        <v>1.6383999999999999E-2</v>
      </c>
      <c r="S42">
        <f t="shared" si="13"/>
        <v>1</v>
      </c>
      <c r="T42" s="1">
        <f t="shared" si="14"/>
        <v>375000</v>
      </c>
      <c r="U42" s="1">
        <f t="shared" si="17"/>
        <v>100.663296</v>
      </c>
      <c r="V42" s="1">
        <f t="shared" si="6"/>
        <v>482080.65843621391</v>
      </c>
      <c r="W42">
        <f t="shared" si="7"/>
        <v>0</v>
      </c>
      <c r="X42">
        <v>5.75</v>
      </c>
      <c r="Y42" s="1">
        <f t="shared" si="15"/>
        <v>1.3967212786958644E-3</v>
      </c>
      <c r="AA42" s="1"/>
    </row>
    <row r="43" spans="2:27" x14ac:dyDescent="0.3">
      <c r="B43">
        <v>25</v>
      </c>
      <c r="C43">
        <f t="shared" si="8"/>
        <v>1.0000000000000005E-4</v>
      </c>
      <c r="D43">
        <f t="shared" si="0"/>
        <v>1.024E-9</v>
      </c>
      <c r="E43">
        <f t="shared" si="9"/>
        <v>1.0000000000000002E-2</v>
      </c>
      <c r="F43">
        <f t="shared" si="10"/>
        <v>1</v>
      </c>
      <c r="G43" s="1">
        <f t="shared" si="11"/>
        <v>375000</v>
      </c>
      <c r="H43" s="1">
        <f t="shared" si="16"/>
        <v>37.500000000000014</v>
      </c>
      <c r="I43" s="1">
        <f t="shared" si="1"/>
        <v>152533.33333333331</v>
      </c>
      <c r="J43">
        <f t="shared" si="2"/>
        <v>0</v>
      </c>
      <c r="K43">
        <v>6</v>
      </c>
      <c r="L43" s="1">
        <f t="shared" si="12"/>
        <v>-1.4125302251116597E-3</v>
      </c>
      <c r="O43">
        <v>25</v>
      </c>
      <c r="P43">
        <f t="shared" si="3"/>
        <v>3.1604938271604939E-4</v>
      </c>
      <c r="Q43">
        <f t="shared" si="4"/>
        <v>3.2363456790123456E-9</v>
      </c>
      <c r="R43">
        <f t="shared" si="5"/>
        <v>1.7777777777777778E-2</v>
      </c>
      <c r="S43">
        <f t="shared" si="13"/>
        <v>1</v>
      </c>
      <c r="T43" s="1">
        <f t="shared" si="14"/>
        <v>375000</v>
      </c>
      <c r="U43" s="1">
        <f t="shared" si="17"/>
        <v>118.51851851851852</v>
      </c>
      <c r="V43" s="1">
        <f t="shared" si="6"/>
        <v>482080.65843621391</v>
      </c>
      <c r="W43">
        <f t="shared" si="7"/>
        <v>0</v>
      </c>
      <c r="X43">
        <v>6</v>
      </c>
      <c r="Y43" s="1">
        <f t="shared" si="15"/>
        <v>-7.4700941385994987E-4</v>
      </c>
      <c r="AA43" s="1"/>
    </row>
    <row r="44" spans="2:27" x14ac:dyDescent="0.3">
      <c r="B44">
        <v>26</v>
      </c>
      <c r="C44">
        <f t="shared" si="8"/>
        <v>1.1698585599999999E-4</v>
      </c>
      <c r="D44">
        <f t="shared" si="0"/>
        <v>1.024E-9</v>
      </c>
      <c r="E44">
        <f t="shared" si="9"/>
        <v>1.0815999999999999E-2</v>
      </c>
      <c r="F44">
        <f t="shared" si="10"/>
        <v>1</v>
      </c>
      <c r="G44" s="1">
        <f t="shared" si="11"/>
        <v>375000</v>
      </c>
      <c r="H44" s="1">
        <f t="shared" si="16"/>
        <v>43.869695999999998</v>
      </c>
      <c r="I44" s="1">
        <f t="shared" si="1"/>
        <v>152533.33333333331</v>
      </c>
      <c r="J44">
        <f t="shared" si="2"/>
        <v>0</v>
      </c>
      <c r="K44">
        <v>6.25</v>
      </c>
      <c r="L44" s="1">
        <f t="shared" si="12"/>
        <v>-4.9274905328292934E-3</v>
      </c>
      <c r="O44">
        <v>26</v>
      </c>
      <c r="P44">
        <f t="shared" si="3"/>
        <v>3.6973307575308639E-4</v>
      </c>
      <c r="Q44">
        <f t="shared" si="4"/>
        <v>3.2363456790123456E-9</v>
      </c>
      <c r="R44">
        <f t="shared" si="5"/>
        <v>1.9228444444444444E-2</v>
      </c>
      <c r="S44">
        <f t="shared" si="13"/>
        <v>1</v>
      </c>
      <c r="T44" s="1">
        <f t="shared" si="14"/>
        <v>375000</v>
      </c>
      <c r="U44" s="1">
        <f t="shared" si="17"/>
        <v>138.64990340740741</v>
      </c>
      <c r="V44" s="1">
        <f t="shared" si="6"/>
        <v>482080.65843621391</v>
      </c>
      <c r="W44">
        <f t="shared" si="7"/>
        <v>0</v>
      </c>
      <c r="X44">
        <v>6.25</v>
      </c>
      <c r="Y44" s="1">
        <f t="shared" si="15"/>
        <v>-2.7304501529539409E-3</v>
      </c>
      <c r="AA44" s="1"/>
    </row>
    <row r="45" spans="2:27" x14ac:dyDescent="0.3">
      <c r="B45">
        <v>27</v>
      </c>
      <c r="C45">
        <f t="shared" si="8"/>
        <v>1.3604889599999997E-4</v>
      </c>
      <c r="D45">
        <f t="shared" si="0"/>
        <v>1.024E-9</v>
      </c>
      <c r="E45">
        <f t="shared" si="9"/>
        <v>1.1663999999999999E-2</v>
      </c>
      <c r="F45">
        <f t="shared" si="10"/>
        <v>1</v>
      </c>
      <c r="G45" s="1">
        <f t="shared" si="11"/>
        <v>375000</v>
      </c>
      <c r="H45" s="1">
        <f t="shared" si="16"/>
        <v>51.018335999999991</v>
      </c>
      <c r="I45" s="1">
        <f t="shared" si="1"/>
        <v>152533.33333333331</v>
      </c>
      <c r="J45">
        <f t="shared" si="2"/>
        <v>0</v>
      </c>
      <c r="K45">
        <v>6.5</v>
      </c>
      <c r="L45" s="1">
        <f t="shared" si="12"/>
        <v>-7.6006371715274523E-3</v>
      </c>
      <c r="O45">
        <v>27</v>
      </c>
      <c r="P45">
        <f t="shared" si="3"/>
        <v>4.2998169599999989E-4</v>
      </c>
      <c r="Q45">
        <f t="shared" si="4"/>
        <v>3.2363456790123456E-9</v>
      </c>
      <c r="R45">
        <f t="shared" si="5"/>
        <v>2.0735999999999997E-2</v>
      </c>
      <c r="S45">
        <f t="shared" si="13"/>
        <v>1</v>
      </c>
      <c r="T45" s="1">
        <f t="shared" si="14"/>
        <v>375000</v>
      </c>
      <c r="U45" s="1">
        <f t="shared" si="17"/>
        <v>161.24313599999996</v>
      </c>
      <c r="V45" s="1">
        <f t="shared" si="6"/>
        <v>482080.65843621391</v>
      </c>
      <c r="W45">
        <f t="shared" si="7"/>
        <v>0</v>
      </c>
      <c r="X45">
        <v>6.5</v>
      </c>
      <c r="Y45" s="1">
        <f t="shared" si="15"/>
        <v>-4.2466958745705887E-3</v>
      </c>
      <c r="AA45" s="1"/>
    </row>
    <row r="46" spans="2:27" x14ac:dyDescent="0.3">
      <c r="B46">
        <v>28</v>
      </c>
      <c r="C46">
        <f t="shared" si="8"/>
        <v>1.5735193600000005E-4</v>
      </c>
      <c r="D46">
        <f t="shared" si="0"/>
        <v>1.024E-9</v>
      </c>
      <c r="E46">
        <f t="shared" si="9"/>
        <v>1.2544000000000001E-2</v>
      </c>
      <c r="F46">
        <f t="shared" si="10"/>
        <v>1</v>
      </c>
      <c r="G46" s="1">
        <f t="shared" si="11"/>
        <v>375000</v>
      </c>
      <c r="H46" s="1">
        <f t="shared" si="16"/>
        <v>59.006976000000016</v>
      </c>
      <c r="I46" s="1">
        <f t="shared" si="1"/>
        <v>152533.33333333331</v>
      </c>
      <c r="J46">
        <f t="shared" si="2"/>
        <v>0</v>
      </c>
      <c r="K46">
        <v>6.75</v>
      </c>
      <c r="L46" s="1">
        <f t="shared" si="12"/>
        <v>-9.0310362263534959E-3</v>
      </c>
      <c r="O46">
        <v>28</v>
      </c>
      <c r="P46">
        <f t="shared" si="3"/>
        <v>4.9730982241975332E-4</v>
      </c>
      <c r="Q46">
        <f t="shared" si="4"/>
        <v>3.2363456790123456E-9</v>
      </c>
      <c r="R46">
        <f t="shared" si="5"/>
        <v>2.2300444444444449E-2</v>
      </c>
      <c r="S46">
        <f t="shared" si="13"/>
        <v>1</v>
      </c>
      <c r="T46" s="1">
        <f t="shared" si="14"/>
        <v>375000</v>
      </c>
      <c r="U46" s="1">
        <f t="shared" si="17"/>
        <v>186.4911834074075</v>
      </c>
      <c r="V46" s="1">
        <f t="shared" si="6"/>
        <v>482080.65843621391</v>
      </c>
      <c r="W46">
        <f t="shared" si="7"/>
        <v>0</v>
      </c>
      <c r="X46">
        <v>6.75</v>
      </c>
      <c r="Y46" s="1">
        <f t="shared" si="15"/>
        <v>-5.0681225563145565E-3</v>
      </c>
      <c r="AA46" s="1"/>
    </row>
    <row r="47" spans="2:27" x14ac:dyDescent="0.3">
      <c r="B47">
        <v>29</v>
      </c>
      <c r="C47">
        <f t="shared" si="8"/>
        <v>1.8106393600000003E-4</v>
      </c>
      <c r="D47">
        <f t="shared" si="0"/>
        <v>1.024E-9</v>
      </c>
      <c r="E47">
        <f t="shared" si="9"/>
        <v>1.3456000000000001E-2</v>
      </c>
      <c r="F47">
        <f t="shared" si="10"/>
        <v>1</v>
      </c>
      <c r="G47" s="1">
        <f t="shared" si="11"/>
        <v>375000</v>
      </c>
      <c r="H47" s="1">
        <f t="shared" si="16"/>
        <v>67.898976000000005</v>
      </c>
      <c r="I47" s="1">
        <f t="shared" si="1"/>
        <v>152533.33333333331</v>
      </c>
      <c r="J47">
        <f t="shared" si="2"/>
        <v>0</v>
      </c>
      <c r="K47">
        <v>7</v>
      </c>
      <c r="L47" s="1">
        <f t="shared" si="12"/>
        <v>-9.0202171194248004E-3</v>
      </c>
      <c r="O47">
        <v>29</v>
      </c>
      <c r="P47">
        <f t="shared" si="3"/>
        <v>5.7225145204938292E-4</v>
      </c>
      <c r="Q47">
        <f t="shared" si="4"/>
        <v>3.2363456790123456E-9</v>
      </c>
      <c r="R47">
        <f t="shared" si="5"/>
        <v>2.3921777777777781E-2</v>
      </c>
      <c r="S47">
        <f t="shared" si="13"/>
        <v>1</v>
      </c>
      <c r="T47" s="1">
        <f t="shared" si="14"/>
        <v>375000</v>
      </c>
      <c r="U47" s="1">
        <f t="shared" si="17"/>
        <v>214.59429451851858</v>
      </c>
      <c r="V47" s="1">
        <f t="shared" si="6"/>
        <v>482080.65843621391</v>
      </c>
      <c r="W47">
        <f t="shared" si="7"/>
        <v>0</v>
      </c>
      <c r="X47">
        <v>7</v>
      </c>
      <c r="Y47" s="1">
        <f t="shared" si="15"/>
        <v>-5.0803734620502375E-3</v>
      </c>
      <c r="AA47" s="1"/>
    </row>
    <row r="48" spans="2:27" x14ac:dyDescent="0.3">
      <c r="B48">
        <v>30</v>
      </c>
      <c r="C48">
        <f t="shared" si="8"/>
        <v>2.0735999999999999E-4</v>
      </c>
      <c r="D48">
        <f t="shared" si="0"/>
        <v>1.024E-9</v>
      </c>
      <c r="E48">
        <f t="shared" si="9"/>
        <v>1.44E-2</v>
      </c>
      <c r="F48">
        <f t="shared" si="10"/>
        <v>1</v>
      </c>
      <c r="G48" s="1">
        <f t="shared" si="11"/>
        <v>375000</v>
      </c>
      <c r="H48" s="1">
        <f t="shared" si="16"/>
        <v>77.759999999999991</v>
      </c>
      <c r="I48" s="1">
        <f t="shared" si="1"/>
        <v>152533.33333333331</v>
      </c>
      <c r="J48">
        <f t="shared" si="2"/>
        <v>0</v>
      </c>
      <c r="K48">
        <v>7.25</v>
      </c>
      <c r="L48" s="1">
        <f t="shared" si="12"/>
        <v>-7.5991017298937787E-3</v>
      </c>
      <c r="O48">
        <v>30</v>
      </c>
      <c r="P48">
        <f t="shared" si="3"/>
        <v>6.5536000000000001E-4</v>
      </c>
      <c r="Q48">
        <f t="shared" si="4"/>
        <v>3.2363456790123456E-9</v>
      </c>
      <c r="R48">
        <f t="shared" si="5"/>
        <v>2.5600000000000001E-2</v>
      </c>
      <c r="S48">
        <f t="shared" si="13"/>
        <v>1</v>
      </c>
      <c r="T48" s="1">
        <f t="shared" si="14"/>
        <v>375000</v>
      </c>
      <c r="U48" s="1">
        <f t="shared" si="17"/>
        <v>245.76000000000002</v>
      </c>
      <c r="V48" s="1">
        <f t="shared" si="6"/>
        <v>482080.65843621391</v>
      </c>
      <c r="W48">
        <f t="shared" si="7"/>
        <v>0</v>
      </c>
      <c r="X48">
        <v>7.25</v>
      </c>
      <c r="Y48" s="1">
        <f t="shared" si="15"/>
        <v>-4.2979441830857269E-3</v>
      </c>
      <c r="AA48" s="1"/>
    </row>
    <row r="49" spans="2:27" x14ac:dyDescent="0.3">
      <c r="B49">
        <v>31</v>
      </c>
      <c r="C49">
        <f t="shared" si="8"/>
        <v>2.3642137599999997E-4</v>
      </c>
      <c r="D49">
        <f t="shared" si="0"/>
        <v>1.024E-9</v>
      </c>
      <c r="E49">
        <f t="shared" si="9"/>
        <v>1.5375999999999999E-2</v>
      </c>
      <c r="F49">
        <f t="shared" si="10"/>
        <v>1</v>
      </c>
      <c r="G49" s="1">
        <f t="shared" si="11"/>
        <v>375000</v>
      </c>
      <c r="H49" s="1">
        <f t="shared" si="16"/>
        <v>88.658015999999989</v>
      </c>
      <c r="I49" s="1">
        <f t="shared" si="1"/>
        <v>152533.33333333331</v>
      </c>
      <c r="J49">
        <f t="shared" si="2"/>
        <v>0</v>
      </c>
      <c r="K49">
        <v>7.5</v>
      </c>
      <c r="L49" s="1">
        <f t="shared" si="12"/>
        <v>-5.0185166330761685E-3</v>
      </c>
      <c r="O49">
        <v>31</v>
      </c>
      <c r="P49">
        <f t="shared" si="3"/>
        <v>7.4720829945679017E-4</v>
      </c>
      <c r="Q49">
        <f t="shared" si="4"/>
        <v>3.2363456790123456E-9</v>
      </c>
      <c r="R49">
        <f t="shared" si="5"/>
        <v>2.7335111111111112E-2</v>
      </c>
      <c r="S49">
        <f t="shared" si="13"/>
        <v>1</v>
      </c>
      <c r="T49" s="1">
        <f t="shared" si="14"/>
        <v>375000</v>
      </c>
      <c r="U49" s="1">
        <f t="shared" si="17"/>
        <v>280.2031122962963</v>
      </c>
      <c r="V49" s="1">
        <f t="shared" si="6"/>
        <v>482080.65843621391</v>
      </c>
      <c r="W49">
        <f t="shared" si="7"/>
        <v>0</v>
      </c>
      <c r="X49">
        <v>7.5</v>
      </c>
      <c r="Y49" s="1">
        <f t="shared" si="15"/>
        <v>-2.8593026049318656E-3</v>
      </c>
      <c r="AA49" s="1"/>
    </row>
    <row r="50" spans="2:27" x14ac:dyDescent="0.3">
      <c r="B50">
        <v>32</v>
      </c>
      <c r="C50">
        <f t="shared" si="8"/>
        <v>2.6843545599999999E-4</v>
      </c>
      <c r="D50">
        <f t="shared" si="0"/>
        <v>1.024E-9</v>
      </c>
      <c r="E50">
        <f t="shared" si="9"/>
        <v>1.6383999999999999E-2</v>
      </c>
      <c r="F50">
        <f t="shared" si="10"/>
        <v>1</v>
      </c>
      <c r="G50" s="1">
        <f t="shared" si="11"/>
        <v>375000</v>
      </c>
      <c r="H50" s="1">
        <f t="shared" si="16"/>
        <v>100.663296</v>
      </c>
      <c r="I50" s="1">
        <f t="shared" si="1"/>
        <v>152533.33333333331</v>
      </c>
      <c r="J50">
        <f t="shared" si="2"/>
        <v>0</v>
      </c>
      <c r="K50">
        <v>7.75</v>
      </c>
      <c r="L50" s="1">
        <f t="shared" si="12"/>
        <v>-1.7055106744035976E-3</v>
      </c>
      <c r="O50">
        <v>32</v>
      </c>
      <c r="P50">
        <f t="shared" si="3"/>
        <v>8.4838860167901233E-4</v>
      </c>
      <c r="Q50">
        <f t="shared" si="4"/>
        <v>3.2363456790123456E-9</v>
      </c>
      <c r="R50">
        <f t="shared" si="5"/>
        <v>2.9127111111111111E-2</v>
      </c>
      <c r="S50">
        <f t="shared" si="13"/>
        <v>1</v>
      </c>
      <c r="T50" s="1">
        <f t="shared" si="14"/>
        <v>375000</v>
      </c>
      <c r="U50" s="1">
        <f t="shared" si="17"/>
        <v>318.14572562962962</v>
      </c>
      <c r="V50" s="1">
        <f t="shared" si="6"/>
        <v>482080.65843621391</v>
      </c>
      <c r="W50">
        <f t="shared" si="7"/>
        <v>0</v>
      </c>
      <c r="X50">
        <v>7.75</v>
      </c>
      <c r="Y50" s="1">
        <f t="shared" si="15"/>
        <v>-1.0027219660203243E-3</v>
      </c>
      <c r="AA50" s="1"/>
    </row>
    <row r="51" spans="2:27" x14ac:dyDescent="0.3">
      <c r="B51">
        <v>33</v>
      </c>
      <c r="C51">
        <f t="shared" ref="C51:C82" si="18">((B51/$C$3)^2)^2</f>
        <v>3.0359577600000008E-4</v>
      </c>
      <c r="D51">
        <f t="shared" ref="D51:D82" si="19">(2/$C$3^2)^2</f>
        <v>1.024E-9</v>
      </c>
      <c r="E51">
        <f t="shared" ref="E51:E82" si="20">(B51/$C$3)^2</f>
        <v>1.7424000000000002E-2</v>
      </c>
      <c r="F51">
        <f t="shared" si="10"/>
        <v>1</v>
      </c>
      <c r="G51" s="1">
        <f t="shared" si="11"/>
        <v>375000</v>
      </c>
      <c r="H51" s="1">
        <f t="shared" si="16"/>
        <v>113.84841600000003</v>
      </c>
      <c r="I51" s="1">
        <f t="shared" ref="I51:I82" si="21">$I$7*D51*F51</f>
        <v>152533.33333333331</v>
      </c>
      <c r="J51">
        <f t="shared" ref="J51:J82" si="22">IF(B51&gt;120, $I$8*E51*F51, 0)</f>
        <v>0</v>
      </c>
      <c r="K51">
        <v>8</v>
      </c>
      <c r="L51" s="1">
        <f t="shared" si="12"/>
        <v>1.8069978637700469E-3</v>
      </c>
      <c r="O51">
        <v>33</v>
      </c>
      <c r="P51">
        <f t="shared" ref="P51:P82" si="23">((4*O51/(3*$C$3))^2)^2</f>
        <v>9.595125759999998E-4</v>
      </c>
      <c r="Q51">
        <f t="shared" ref="Q51:Q82" si="24">((2*(4/(3*$C$3))^2))^2</f>
        <v>3.2363456790123456E-9</v>
      </c>
      <c r="R51">
        <f t="shared" ref="R51:R82" si="25">(4*O51/(3*$C$3))^2</f>
        <v>3.0975999999999997E-2</v>
      </c>
      <c r="S51">
        <f t="shared" si="13"/>
        <v>1</v>
      </c>
      <c r="T51" s="1">
        <f t="shared" si="14"/>
        <v>375000</v>
      </c>
      <c r="U51" s="1">
        <f t="shared" si="17"/>
        <v>359.81721599999992</v>
      </c>
      <c r="V51" s="1">
        <f t="shared" ref="V51:V82" si="26">$I$7*Q51*S51</f>
        <v>482080.65843621391</v>
      </c>
      <c r="W51">
        <f t="shared" ref="W51:W82" si="27">IF(O51&gt;120, $I$8*R51*S51, 0)</f>
        <v>0</v>
      </c>
      <c r="X51">
        <v>8</v>
      </c>
      <c r="Y51" s="1">
        <f t="shared" si="15"/>
        <v>9.7300277432147613E-4</v>
      </c>
      <c r="AA51" s="1"/>
    </row>
    <row r="52" spans="2:27" x14ac:dyDescent="0.3">
      <c r="B52">
        <v>34</v>
      </c>
      <c r="C52">
        <f t="shared" si="18"/>
        <v>3.421020160000001E-4</v>
      </c>
      <c r="D52">
        <f t="shared" si="19"/>
        <v>1.024E-9</v>
      </c>
      <c r="E52">
        <f t="shared" si="20"/>
        <v>1.8496000000000002E-2</v>
      </c>
      <c r="F52">
        <f t="shared" si="10"/>
        <v>1</v>
      </c>
      <c r="G52" s="1">
        <f t="shared" si="11"/>
        <v>375000</v>
      </c>
      <c r="H52" s="1">
        <f t="shared" si="16"/>
        <v>128.28825600000005</v>
      </c>
      <c r="I52" s="1">
        <f t="shared" si="21"/>
        <v>152533.33333333331</v>
      </c>
      <c r="J52">
        <f t="shared" si="22"/>
        <v>0</v>
      </c>
      <c r="K52">
        <v>8.25</v>
      </c>
      <c r="L52" s="1">
        <f t="shared" si="12"/>
        <v>4.9657023241291148E-3</v>
      </c>
      <c r="O52">
        <v>34</v>
      </c>
      <c r="P52">
        <f t="shared" si="23"/>
        <v>1.0812113098271608E-3</v>
      </c>
      <c r="Q52">
        <f t="shared" si="24"/>
        <v>3.2363456790123456E-9</v>
      </c>
      <c r="R52">
        <f t="shared" si="25"/>
        <v>3.2881777777777781E-2</v>
      </c>
      <c r="S52">
        <f t="shared" si="13"/>
        <v>1</v>
      </c>
      <c r="T52" s="1">
        <f t="shared" si="14"/>
        <v>375000</v>
      </c>
      <c r="U52" s="1">
        <f t="shared" si="17"/>
        <v>405.45424118518531</v>
      </c>
      <c r="V52" s="1">
        <f t="shared" si="26"/>
        <v>482080.65843621391</v>
      </c>
      <c r="W52">
        <f t="shared" si="27"/>
        <v>0</v>
      </c>
      <c r="X52">
        <v>8.25</v>
      </c>
      <c r="Y52" s="1">
        <f t="shared" si="15"/>
        <v>2.7565057818486802E-3</v>
      </c>
      <c r="AA52" s="1"/>
    </row>
    <row r="53" spans="2:27" x14ac:dyDescent="0.3">
      <c r="B53">
        <v>35</v>
      </c>
      <c r="C53">
        <f t="shared" si="18"/>
        <v>3.8416000000000009E-4</v>
      </c>
      <c r="D53">
        <f t="shared" si="19"/>
        <v>1.024E-9</v>
      </c>
      <c r="E53">
        <f t="shared" si="20"/>
        <v>1.9600000000000003E-2</v>
      </c>
      <c r="F53">
        <f t="shared" si="10"/>
        <v>1</v>
      </c>
      <c r="G53" s="1">
        <f t="shared" si="11"/>
        <v>375000</v>
      </c>
      <c r="H53" s="1">
        <f t="shared" si="16"/>
        <v>144.06000000000003</v>
      </c>
      <c r="I53" s="1">
        <f t="shared" si="21"/>
        <v>152533.33333333331</v>
      </c>
      <c r="J53">
        <f t="shared" si="22"/>
        <v>0</v>
      </c>
      <c r="K53">
        <v>8.5</v>
      </c>
      <c r="L53" s="1">
        <f t="shared" si="12"/>
        <v>7.2838432374484592E-3</v>
      </c>
      <c r="O53">
        <v>35</v>
      </c>
      <c r="P53">
        <f t="shared" si="23"/>
        <v>1.2141353086419756E-3</v>
      </c>
      <c r="Q53">
        <f t="shared" si="24"/>
        <v>3.2363456790123456E-9</v>
      </c>
      <c r="R53">
        <f t="shared" si="25"/>
        <v>3.4844444444444449E-2</v>
      </c>
      <c r="S53">
        <f t="shared" si="13"/>
        <v>1</v>
      </c>
      <c r="T53" s="1">
        <f t="shared" si="14"/>
        <v>375000</v>
      </c>
      <c r="U53" s="1">
        <f t="shared" si="17"/>
        <v>455.30074074074082</v>
      </c>
      <c r="V53" s="1">
        <f t="shared" si="26"/>
        <v>482080.65843621391</v>
      </c>
      <c r="W53">
        <f t="shared" si="27"/>
        <v>0</v>
      </c>
      <c r="X53">
        <v>8.5</v>
      </c>
      <c r="Y53" s="1">
        <f t="shared" si="15"/>
        <v>4.0727944199521983E-3</v>
      </c>
      <c r="AA53" s="1"/>
    </row>
    <row r="54" spans="2:27" x14ac:dyDescent="0.3">
      <c r="B54">
        <v>36</v>
      </c>
      <c r="C54">
        <f t="shared" si="18"/>
        <v>4.2998169599999989E-4</v>
      </c>
      <c r="D54">
        <f t="shared" si="19"/>
        <v>1.024E-9</v>
      </c>
      <c r="E54">
        <f t="shared" si="20"/>
        <v>2.0735999999999997E-2</v>
      </c>
      <c r="F54">
        <f t="shared" si="10"/>
        <v>1</v>
      </c>
      <c r="G54" s="1">
        <f t="shared" si="11"/>
        <v>375000</v>
      </c>
      <c r="H54" s="1">
        <f t="shared" si="16"/>
        <v>161.24313599999996</v>
      </c>
      <c r="I54" s="1">
        <f t="shared" si="21"/>
        <v>152533.33333333331</v>
      </c>
      <c r="J54">
        <f t="shared" si="22"/>
        <v>0</v>
      </c>
      <c r="K54">
        <v>8.75</v>
      </c>
      <c r="L54" s="1">
        <f t="shared" si="12"/>
        <v>8.4159745385071257E-3</v>
      </c>
      <c r="O54">
        <v>36</v>
      </c>
      <c r="P54">
        <f t="shared" si="23"/>
        <v>1.3589544960000001E-3</v>
      </c>
      <c r="Q54">
        <f t="shared" si="24"/>
        <v>3.2363456790123456E-9</v>
      </c>
      <c r="R54">
        <f t="shared" si="25"/>
        <v>3.6864000000000001E-2</v>
      </c>
      <c r="S54">
        <f t="shared" si="13"/>
        <v>1</v>
      </c>
      <c r="T54" s="1">
        <f t="shared" si="14"/>
        <v>375000</v>
      </c>
      <c r="U54" s="1">
        <f t="shared" si="17"/>
        <v>509.60793600000005</v>
      </c>
      <c r="V54" s="1">
        <f t="shared" si="26"/>
        <v>482080.65843621391</v>
      </c>
      <c r="W54">
        <f t="shared" si="27"/>
        <v>0</v>
      </c>
      <c r="X54">
        <v>8.75</v>
      </c>
      <c r="Y54" s="1">
        <f t="shared" si="15"/>
        <v>4.7255128878619943E-3</v>
      </c>
      <c r="AA54" s="1"/>
    </row>
    <row r="55" spans="2:27" x14ac:dyDescent="0.3">
      <c r="B55">
        <v>37</v>
      </c>
      <c r="C55">
        <f t="shared" si="18"/>
        <v>4.7978521599999983E-4</v>
      </c>
      <c r="D55">
        <f t="shared" si="19"/>
        <v>1.024E-9</v>
      </c>
      <c r="E55">
        <f t="shared" si="20"/>
        <v>2.1903999999999996E-2</v>
      </c>
      <c r="F55">
        <f t="shared" si="10"/>
        <v>1</v>
      </c>
      <c r="G55" s="1">
        <f t="shared" si="11"/>
        <v>375000</v>
      </c>
      <c r="H55" s="1">
        <f t="shared" si="16"/>
        <v>179.91945599999994</v>
      </c>
      <c r="I55" s="1">
        <f t="shared" si="21"/>
        <v>152533.33333333331</v>
      </c>
      <c r="J55">
        <f t="shared" si="22"/>
        <v>0</v>
      </c>
      <c r="K55">
        <v>9</v>
      </c>
      <c r="L55" s="1">
        <f t="shared" si="12"/>
        <v>8.2091158523870441E-3</v>
      </c>
      <c r="O55">
        <v>37</v>
      </c>
      <c r="P55">
        <f t="shared" si="23"/>
        <v>1.5163582135308642E-3</v>
      </c>
      <c r="Q55">
        <f t="shared" si="24"/>
        <v>3.2363456790123456E-9</v>
      </c>
      <c r="R55">
        <f t="shared" si="25"/>
        <v>3.8940444444444444E-2</v>
      </c>
      <c r="S55">
        <f t="shared" si="13"/>
        <v>1</v>
      </c>
      <c r="T55" s="1">
        <f t="shared" si="14"/>
        <v>375000</v>
      </c>
      <c r="U55" s="1">
        <f t="shared" si="17"/>
        <v>568.63433007407411</v>
      </c>
      <c r="V55" s="1">
        <f t="shared" si="26"/>
        <v>482080.65843621391</v>
      </c>
      <c r="W55">
        <f t="shared" si="27"/>
        <v>0</v>
      </c>
      <c r="X55">
        <v>9</v>
      </c>
      <c r="Y55" s="1">
        <f t="shared" si="15"/>
        <v>4.6260520344898947E-3</v>
      </c>
      <c r="AA55" s="1"/>
    </row>
    <row r="56" spans="2:27" x14ac:dyDescent="0.3">
      <c r="B56">
        <v>38</v>
      </c>
      <c r="C56">
        <f t="shared" si="18"/>
        <v>5.3379481599999997E-4</v>
      </c>
      <c r="D56">
        <f t="shared" si="19"/>
        <v>1.024E-9</v>
      </c>
      <c r="E56">
        <f t="shared" si="20"/>
        <v>2.3104E-2</v>
      </c>
      <c r="F56">
        <f t="shared" si="10"/>
        <v>1</v>
      </c>
      <c r="G56" s="1">
        <f t="shared" si="11"/>
        <v>375000</v>
      </c>
      <c r="H56" s="1">
        <f t="shared" si="16"/>
        <v>200.173056</v>
      </c>
      <c r="I56" s="1">
        <f t="shared" si="21"/>
        <v>152533.33333333331</v>
      </c>
      <c r="J56">
        <f t="shared" si="22"/>
        <v>0</v>
      </c>
      <c r="K56">
        <v>9.25</v>
      </c>
      <c r="L56" s="1">
        <f t="shared" si="12"/>
        <v>6.7227709559239991E-3</v>
      </c>
      <c r="O56">
        <v>38</v>
      </c>
      <c r="P56">
        <f t="shared" si="23"/>
        <v>1.6870552209382716E-3</v>
      </c>
      <c r="Q56">
        <f t="shared" si="24"/>
        <v>3.2363456790123456E-9</v>
      </c>
      <c r="R56">
        <f t="shared" si="25"/>
        <v>4.1073777777777778E-2</v>
      </c>
      <c r="S56">
        <f t="shared" si="13"/>
        <v>1</v>
      </c>
      <c r="T56" s="1">
        <f t="shared" si="14"/>
        <v>375000</v>
      </c>
      <c r="U56" s="1">
        <f t="shared" si="17"/>
        <v>632.64570785185185</v>
      </c>
      <c r="V56" s="1">
        <f t="shared" si="26"/>
        <v>482080.65843621391</v>
      </c>
      <c r="W56">
        <f t="shared" si="27"/>
        <v>0</v>
      </c>
      <c r="X56">
        <v>9.25</v>
      </c>
      <c r="Y56" s="1">
        <f t="shared" si="15"/>
        <v>3.8052201469984891E-3</v>
      </c>
      <c r="AA56" s="1"/>
    </row>
    <row r="57" spans="2:27" x14ac:dyDescent="0.3">
      <c r="B57">
        <v>39</v>
      </c>
      <c r="C57">
        <f t="shared" si="18"/>
        <v>5.9224089599999995E-4</v>
      </c>
      <c r="D57">
        <f t="shared" si="19"/>
        <v>1.024E-9</v>
      </c>
      <c r="E57">
        <f t="shared" si="20"/>
        <v>2.4336E-2</v>
      </c>
      <c r="F57">
        <f t="shared" si="10"/>
        <v>1</v>
      </c>
      <c r="G57" s="1">
        <f t="shared" si="11"/>
        <v>375000</v>
      </c>
      <c r="H57" s="1">
        <f t="shared" si="16"/>
        <v>222.09033599999998</v>
      </c>
      <c r="I57" s="1">
        <f t="shared" si="21"/>
        <v>152533.33333333331</v>
      </c>
      <c r="J57">
        <f t="shared" si="22"/>
        <v>0</v>
      </c>
      <c r="K57">
        <v>9.5</v>
      </c>
      <c r="L57" s="1">
        <f t="shared" si="12"/>
        <v>4.2153135141029408E-3</v>
      </c>
      <c r="O57">
        <v>39</v>
      </c>
      <c r="P57">
        <f t="shared" si="23"/>
        <v>1.8717736959999998E-3</v>
      </c>
      <c r="Q57">
        <f t="shared" si="24"/>
        <v>3.2363456790123456E-9</v>
      </c>
      <c r="R57">
        <f t="shared" si="25"/>
        <v>4.3263999999999997E-2</v>
      </c>
      <c r="S57">
        <f t="shared" si="13"/>
        <v>1</v>
      </c>
      <c r="T57" s="1">
        <f t="shared" si="14"/>
        <v>375000</v>
      </c>
      <c r="U57" s="1">
        <f t="shared" si="17"/>
        <v>701.91513599999996</v>
      </c>
      <c r="V57" s="1">
        <f t="shared" si="26"/>
        <v>482080.65843621391</v>
      </c>
      <c r="W57">
        <f t="shared" si="27"/>
        <v>0</v>
      </c>
      <c r="X57">
        <v>9.5</v>
      </c>
      <c r="Y57" s="1">
        <f t="shared" si="15"/>
        <v>2.4060034109619202E-3</v>
      </c>
      <c r="AA57" s="1"/>
    </row>
    <row r="58" spans="2:27" x14ac:dyDescent="0.3">
      <c r="B58">
        <v>40</v>
      </c>
      <c r="C58">
        <f t="shared" si="18"/>
        <v>6.5536000000000001E-4</v>
      </c>
      <c r="D58">
        <f t="shared" si="19"/>
        <v>1.024E-9</v>
      </c>
      <c r="E58">
        <f t="shared" si="20"/>
        <v>2.5600000000000001E-2</v>
      </c>
      <c r="F58">
        <f t="shared" si="10"/>
        <v>1</v>
      </c>
      <c r="G58" s="1">
        <f t="shared" si="11"/>
        <v>375000</v>
      </c>
      <c r="H58" s="1">
        <f t="shared" si="16"/>
        <v>245.76000000000002</v>
      </c>
      <c r="I58" s="1">
        <f t="shared" si="21"/>
        <v>152533.33333333331</v>
      </c>
      <c r="J58">
        <f t="shared" si="22"/>
        <v>0</v>
      </c>
      <c r="K58">
        <v>9.75</v>
      </c>
      <c r="L58" s="1">
        <f t="shared" si="12"/>
        <v>1.0995511126771676E-3</v>
      </c>
      <c r="O58">
        <v>40</v>
      </c>
      <c r="P58">
        <f t="shared" si="23"/>
        <v>2.071261234567902E-3</v>
      </c>
      <c r="Q58">
        <f t="shared" si="24"/>
        <v>3.2363456790123456E-9</v>
      </c>
      <c r="R58">
        <f t="shared" si="25"/>
        <v>4.551111111111112E-2</v>
      </c>
      <c r="S58">
        <f t="shared" si="13"/>
        <v>1</v>
      </c>
      <c r="T58" s="1">
        <f t="shared" si="14"/>
        <v>375000</v>
      </c>
      <c r="U58" s="1">
        <f t="shared" si="17"/>
        <v>776.72296296296327</v>
      </c>
      <c r="V58" s="1">
        <f t="shared" si="26"/>
        <v>482080.65843621391</v>
      </c>
      <c r="W58">
        <f t="shared" si="27"/>
        <v>0</v>
      </c>
      <c r="X58">
        <v>9.75</v>
      </c>
      <c r="Y58" s="1">
        <f t="shared" si="15"/>
        <v>6.5893163833982888E-4</v>
      </c>
      <c r="AA58" s="1"/>
    </row>
    <row r="59" spans="2:27" x14ac:dyDescent="0.3">
      <c r="B59">
        <v>41</v>
      </c>
      <c r="C59">
        <f t="shared" si="18"/>
        <v>7.2339481600000013E-4</v>
      </c>
      <c r="D59">
        <f t="shared" si="19"/>
        <v>1.024E-9</v>
      </c>
      <c r="E59">
        <f t="shared" si="20"/>
        <v>2.6896000000000003E-2</v>
      </c>
      <c r="F59">
        <f t="shared" si="10"/>
        <v>1</v>
      </c>
      <c r="G59" s="1">
        <f t="shared" si="11"/>
        <v>375000</v>
      </c>
      <c r="H59" s="1">
        <f t="shared" si="16"/>
        <v>271.27305600000005</v>
      </c>
      <c r="I59" s="1">
        <f t="shared" si="21"/>
        <v>152533.33333333331</v>
      </c>
      <c r="J59">
        <f t="shared" si="22"/>
        <v>0</v>
      </c>
      <c r="K59">
        <v>10</v>
      </c>
      <c r="L59" s="1">
        <f t="shared" si="12"/>
        <v>-2.1249587303826794E-3</v>
      </c>
      <c r="O59">
        <v>41</v>
      </c>
      <c r="P59">
        <f t="shared" si="23"/>
        <v>2.2862848505679017E-3</v>
      </c>
      <c r="Q59">
        <f t="shared" si="24"/>
        <v>3.2363456790123456E-9</v>
      </c>
      <c r="R59">
        <f t="shared" si="25"/>
        <v>4.7815111111111114E-2</v>
      </c>
      <c r="S59">
        <f t="shared" si="13"/>
        <v>1</v>
      </c>
      <c r="T59" s="1">
        <f t="shared" si="14"/>
        <v>375000</v>
      </c>
      <c r="U59" s="1">
        <f t="shared" si="17"/>
        <v>857.35681896296308</v>
      </c>
      <c r="V59" s="1">
        <f t="shared" si="26"/>
        <v>482080.65843621391</v>
      </c>
      <c r="W59">
        <f t="shared" si="27"/>
        <v>0</v>
      </c>
      <c r="X59">
        <v>10</v>
      </c>
      <c r="Y59" s="1">
        <f t="shared" si="15"/>
        <v>-1.1557458178319277E-3</v>
      </c>
      <c r="AA59" s="1"/>
    </row>
    <row r="60" spans="2:27" x14ac:dyDescent="0.3">
      <c r="B60">
        <v>42</v>
      </c>
      <c r="C60">
        <f t="shared" si="18"/>
        <v>7.9659417600000013E-4</v>
      </c>
      <c r="D60">
        <f t="shared" si="19"/>
        <v>1.024E-9</v>
      </c>
      <c r="E60">
        <f t="shared" si="20"/>
        <v>2.8224000000000003E-2</v>
      </c>
      <c r="F60">
        <f t="shared" si="10"/>
        <v>1</v>
      </c>
      <c r="G60" s="1">
        <f t="shared" si="11"/>
        <v>375000</v>
      </c>
      <c r="H60" s="1">
        <f t="shared" si="16"/>
        <v>298.72281600000002</v>
      </c>
      <c r="I60" s="1">
        <f t="shared" si="21"/>
        <v>152533.33333333331</v>
      </c>
      <c r="J60">
        <f t="shared" si="22"/>
        <v>0</v>
      </c>
      <c r="K60">
        <v>10.25</v>
      </c>
      <c r="L60" s="1">
        <f t="shared" si="12"/>
        <v>-4.9517851417956596E-3</v>
      </c>
      <c r="O60">
        <v>42</v>
      </c>
      <c r="P60">
        <f t="shared" si="23"/>
        <v>2.5176309760000007E-3</v>
      </c>
      <c r="Q60">
        <f t="shared" si="24"/>
        <v>3.2363456790123456E-9</v>
      </c>
      <c r="R60">
        <f t="shared" si="25"/>
        <v>5.0176000000000005E-2</v>
      </c>
      <c r="S60">
        <f t="shared" si="13"/>
        <v>1</v>
      </c>
      <c r="T60" s="1">
        <f t="shared" si="14"/>
        <v>375000</v>
      </c>
      <c r="U60" s="1">
        <f t="shared" si="17"/>
        <v>944.11161600000025</v>
      </c>
      <c r="V60" s="1">
        <f t="shared" si="26"/>
        <v>482080.65843621391</v>
      </c>
      <c r="W60">
        <f t="shared" si="27"/>
        <v>0</v>
      </c>
      <c r="X60">
        <v>10.25</v>
      </c>
      <c r="Y60" s="1">
        <f t="shared" si="15"/>
        <v>-2.7528917984705769E-3</v>
      </c>
      <c r="AA60" s="1"/>
    </row>
    <row r="61" spans="2:27" x14ac:dyDescent="0.3">
      <c r="B61">
        <v>43</v>
      </c>
      <c r="C61">
        <f t="shared" si="18"/>
        <v>8.7521305599999979E-4</v>
      </c>
      <c r="D61">
        <f t="shared" si="19"/>
        <v>1.024E-9</v>
      </c>
      <c r="E61">
        <f t="shared" si="20"/>
        <v>2.9583999999999996E-2</v>
      </c>
      <c r="F61">
        <f t="shared" si="10"/>
        <v>1</v>
      </c>
      <c r="G61" s="1">
        <f t="shared" si="11"/>
        <v>375000</v>
      </c>
      <c r="H61" s="1">
        <f t="shared" si="16"/>
        <v>328.20489599999991</v>
      </c>
      <c r="I61" s="1">
        <f t="shared" si="21"/>
        <v>152533.33333333331</v>
      </c>
      <c r="J61">
        <f t="shared" si="22"/>
        <v>0</v>
      </c>
      <c r="K61">
        <v>10.5</v>
      </c>
      <c r="L61" s="1">
        <f t="shared" si="12"/>
        <v>-6.9469552582123589E-3</v>
      </c>
      <c r="O61">
        <v>43</v>
      </c>
      <c r="P61">
        <f t="shared" si="23"/>
        <v>2.766105460938272E-3</v>
      </c>
      <c r="Q61">
        <f t="shared" si="24"/>
        <v>3.2363456790123456E-9</v>
      </c>
      <c r="R61">
        <f t="shared" si="25"/>
        <v>5.2593777777777781E-2</v>
      </c>
      <c r="S61">
        <f t="shared" si="13"/>
        <v>1</v>
      </c>
      <c r="T61" s="1">
        <f t="shared" si="14"/>
        <v>375000</v>
      </c>
      <c r="U61" s="1">
        <f t="shared" si="17"/>
        <v>1037.2895478518519</v>
      </c>
      <c r="V61" s="1">
        <f t="shared" si="26"/>
        <v>482080.65843621391</v>
      </c>
      <c r="W61">
        <f t="shared" si="27"/>
        <v>0</v>
      </c>
      <c r="X61">
        <v>10.5</v>
      </c>
      <c r="Y61" s="1">
        <f t="shared" si="15"/>
        <v>-3.8871681380716495E-3</v>
      </c>
      <c r="AA61" s="1"/>
    </row>
    <row r="62" spans="2:27" x14ac:dyDescent="0.3">
      <c r="B62">
        <v>44</v>
      </c>
      <c r="C62">
        <f t="shared" si="18"/>
        <v>9.595125759999998E-4</v>
      </c>
      <c r="D62">
        <f t="shared" si="19"/>
        <v>1.024E-9</v>
      </c>
      <c r="E62">
        <f t="shared" si="20"/>
        <v>3.0975999999999997E-2</v>
      </c>
      <c r="F62">
        <f t="shared" si="10"/>
        <v>1</v>
      </c>
      <c r="G62" s="1">
        <f t="shared" si="11"/>
        <v>375000</v>
      </c>
      <c r="H62" s="1">
        <f t="shared" si="16"/>
        <v>359.81721599999992</v>
      </c>
      <c r="I62" s="1">
        <f t="shared" si="21"/>
        <v>152533.33333333331</v>
      </c>
      <c r="J62">
        <f t="shared" si="22"/>
        <v>0</v>
      </c>
      <c r="K62">
        <v>10.75</v>
      </c>
      <c r="L62" s="1">
        <f t="shared" si="12"/>
        <v>-7.8153461776828831E-3</v>
      </c>
      <c r="O62">
        <v>44</v>
      </c>
      <c r="P62">
        <f t="shared" si="23"/>
        <v>3.0325335735308639E-3</v>
      </c>
      <c r="Q62">
        <f t="shared" si="24"/>
        <v>3.2363456790123456E-9</v>
      </c>
      <c r="R62">
        <f t="shared" si="25"/>
        <v>5.5068444444444441E-2</v>
      </c>
      <c r="S62">
        <f t="shared" si="13"/>
        <v>1</v>
      </c>
      <c r="T62" s="1">
        <f t="shared" si="14"/>
        <v>375000</v>
      </c>
      <c r="U62" s="1">
        <f t="shared" si="17"/>
        <v>1137.2000900740738</v>
      </c>
      <c r="V62" s="1">
        <f t="shared" si="26"/>
        <v>482080.65843621391</v>
      </c>
      <c r="W62">
        <f t="shared" si="27"/>
        <v>0</v>
      </c>
      <c r="X62">
        <v>10.75</v>
      </c>
      <c r="Y62" s="1">
        <f t="shared" si="15"/>
        <v>-4.3905926729025284E-3</v>
      </c>
      <c r="AA62" s="1"/>
    </row>
    <row r="63" spans="2:27" x14ac:dyDescent="0.3">
      <c r="B63">
        <v>45</v>
      </c>
      <c r="C63">
        <f t="shared" si="18"/>
        <v>1.0497599999999998E-3</v>
      </c>
      <c r="D63">
        <f t="shared" si="19"/>
        <v>1.024E-9</v>
      </c>
      <c r="E63">
        <f t="shared" si="20"/>
        <v>3.2399999999999998E-2</v>
      </c>
      <c r="F63">
        <f t="shared" si="10"/>
        <v>1</v>
      </c>
      <c r="G63" s="1">
        <f t="shared" si="11"/>
        <v>375000</v>
      </c>
      <c r="H63" s="1">
        <f t="shared" si="16"/>
        <v>393.65999999999997</v>
      </c>
      <c r="I63" s="1">
        <f t="shared" si="21"/>
        <v>152533.33333333331</v>
      </c>
      <c r="J63">
        <f t="shared" si="22"/>
        <v>0</v>
      </c>
      <c r="K63">
        <v>11</v>
      </c>
      <c r="L63" s="1">
        <f t="shared" si="12"/>
        <v>-7.444018039326831E-3</v>
      </c>
      <c r="O63">
        <v>45</v>
      </c>
      <c r="P63">
        <f t="shared" si="23"/>
        <v>3.3177599999999999E-3</v>
      </c>
      <c r="Q63">
        <f t="shared" si="24"/>
        <v>3.2363456790123456E-9</v>
      </c>
      <c r="R63">
        <f t="shared" si="25"/>
        <v>5.7599999999999998E-2</v>
      </c>
      <c r="S63">
        <f t="shared" si="13"/>
        <v>1</v>
      </c>
      <c r="T63" s="1">
        <f t="shared" si="14"/>
        <v>375000</v>
      </c>
      <c r="U63" s="1">
        <f t="shared" si="17"/>
        <v>1244.1599999999999</v>
      </c>
      <c r="V63" s="1">
        <f t="shared" si="26"/>
        <v>482080.65843621391</v>
      </c>
      <c r="W63">
        <f t="shared" si="27"/>
        <v>0</v>
      </c>
      <c r="X63">
        <v>11</v>
      </c>
      <c r="Y63" s="1">
        <f t="shared" si="15"/>
        <v>-4.1972381698339532E-3</v>
      </c>
      <c r="AA63" s="1"/>
    </row>
    <row r="64" spans="2:27" x14ac:dyDescent="0.3">
      <c r="B64">
        <v>46</v>
      </c>
      <c r="C64">
        <f t="shared" si="18"/>
        <v>1.1462287359999999E-3</v>
      </c>
      <c r="D64">
        <f t="shared" si="19"/>
        <v>1.024E-9</v>
      </c>
      <c r="E64">
        <f t="shared" si="20"/>
        <v>3.3855999999999997E-2</v>
      </c>
      <c r="F64">
        <f t="shared" si="10"/>
        <v>1</v>
      </c>
      <c r="G64" s="1">
        <f t="shared" si="11"/>
        <v>375000</v>
      </c>
      <c r="H64" s="1">
        <f t="shared" si="16"/>
        <v>429.83577599999995</v>
      </c>
      <c r="I64" s="1">
        <f t="shared" si="21"/>
        <v>152533.33333333331</v>
      </c>
      <c r="J64">
        <f t="shared" si="22"/>
        <v>0</v>
      </c>
      <c r="K64">
        <v>11.25</v>
      </c>
      <c r="L64" s="1">
        <f t="shared" si="12"/>
        <v>-5.9161797890244124E-3</v>
      </c>
      <c r="O64">
        <v>46</v>
      </c>
      <c r="P64">
        <f t="shared" si="23"/>
        <v>3.6226488446419749E-3</v>
      </c>
      <c r="Q64">
        <f t="shared" si="24"/>
        <v>3.2363456790123456E-9</v>
      </c>
      <c r="R64">
        <f t="shared" si="25"/>
        <v>6.018844444444444E-2</v>
      </c>
      <c r="S64">
        <f t="shared" si="13"/>
        <v>1</v>
      </c>
      <c r="T64" s="1">
        <f t="shared" si="14"/>
        <v>375000</v>
      </c>
      <c r="U64" s="1">
        <f t="shared" si="17"/>
        <v>1358.4933167407405</v>
      </c>
      <c r="V64" s="1">
        <f t="shared" si="26"/>
        <v>482080.65843621391</v>
      </c>
      <c r="W64">
        <f t="shared" si="27"/>
        <v>0</v>
      </c>
      <c r="X64">
        <v>11.25</v>
      </c>
      <c r="Y64" s="1">
        <f t="shared" si="15"/>
        <v>-3.3514717187452122E-3</v>
      </c>
      <c r="AA64" s="1"/>
    </row>
    <row r="65" spans="2:27" x14ac:dyDescent="0.3">
      <c r="B65">
        <v>47</v>
      </c>
      <c r="C65">
        <f t="shared" si="18"/>
        <v>1.2491983359999999E-3</v>
      </c>
      <c r="D65">
        <f t="shared" si="19"/>
        <v>1.024E-9</v>
      </c>
      <c r="E65">
        <f t="shared" si="20"/>
        <v>3.5344E-2</v>
      </c>
      <c r="F65">
        <f t="shared" si="10"/>
        <v>1</v>
      </c>
      <c r="G65" s="1">
        <f t="shared" si="11"/>
        <v>375000</v>
      </c>
      <c r="H65" s="1">
        <f t="shared" si="16"/>
        <v>468.44937599999997</v>
      </c>
      <c r="I65" s="1">
        <f t="shared" si="21"/>
        <v>152533.33333333331</v>
      </c>
      <c r="J65">
        <f t="shared" si="22"/>
        <v>0</v>
      </c>
      <c r="K65">
        <v>11.5</v>
      </c>
      <c r="L65" s="1">
        <f t="shared" si="12"/>
        <v>-3.4941993798116183E-3</v>
      </c>
      <c r="O65">
        <v>47</v>
      </c>
      <c r="P65">
        <f t="shared" si="23"/>
        <v>3.948083629827159E-3</v>
      </c>
      <c r="Q65">
        <f t="shared" si="24"/>
        <v>3.2363456790123456E-9</v>
      </c>
      <c r="R65">
        <f t="shared" si="25"/>
        <v>6.2833777777777766E-2</v>
      </c>
      <c r="S65">
        <f t="shared" si="13"/>
        <v>1</v>
      </c>
      <c r="T65" s="1">
        <f t="shared" si="14"/>
        <v>375000</v>
      </c>
      <c r="U65" s="1">
        <f t="shared" si="17"/>
        <v>1480.5313611851846</v>
      </c>
      <c r="V65" s="1">
        <f t="shared" si="26"/>
        <v>482080.65843621391</v>
      </c>
      <c r="W65">
        <f t="shared" si="27"/>
        <v>0</v>
      </c>
      <c r="X65">
        <v>11.5</v>
      </c>
      <c r="Y65" s="1">
        <f t="shared" si="15"/>
        <v>-1.9987799965501623E-3</v>
      </c>
      <c r="AA65" s="1"/>
    </row>
    <row r="66" spans="2:27" x14ac:dyDescent="0.3">
      <c r="B66">
        <v>48</v>
      </c>
      <c r="C66">
        <f t="shared" si="18"/>
        <v>1.3589544960000001E-3</v>
      </c>
      <c r="D66">
        <f t="shared" si="19"/>
        <v>1.024E-9</v>
      </c>
      <c r="E66">
        <f t="shared" si="20"/>
        <v>3.6864000000000001E-2</v>
      </c>
      <c r="F66">
        <f t="shared" si="10"/>
        <v>1</v>
      </c>
      <c r="G66" s="1">
        <f t="shared" si="11"/>
        <v>375000</v>
      </c>
      <c r="H66" s="1">
        <f t="shared" si="16"/>
        <v>509.60793600000005</v>
      </c>
      <c r="I66" s="1">
        <f t="shared" si="21"/>
        <v>152533.33333333331</v>
      </c>
      <c r="J66">
        <f t="shared" si="22"/>
        <v>0</v>
      </c>
      <c r="K66">
        <v>11.75</v>
      </c>
      <c r="L66" s="1">
        <f t="shared" si="12"/>
        <v>-5.749429731236466E-4</v>
      </c>
      <c r="O66">
        <v>48</v>
      </c>
      <c r="P66">
        <f t="shared" si="23"/>
        <v>4.2949672959999999E-3</v>
      </c>
      <c r="Q66">
        <f t="shared" si="24"/>
        <v>3.2363456790123456E-9</v>
      </c>
      <c r="R66">
        <f t="shared" si="25"/>
        <v>6.5535999999999997E-2</v>
      </c>
      <c r="S66">
        <f t="shared" si="13"/>
        <v>1</v>
      </c>
      <c r="T66" s="1">
        <f t="shared" si="14"/>
        <v>375000</v>
      </c>
      <c r="U66" s="1">
        <f t="shared" si="17"/>
        <v>1610.612736</v>
      </c>
      <c r="V66" s="1">
        <f t="shared" si="26"/>
        <v>482080.65843621391</v>
      </c>
      <c r="W66">
        <f t="shared" si="27"/>
        <v>0</v>
      </c>
      <c r="X66">
        <v>11.75</v>
      </c>
      <c r="Y66" s="1">
        <f t="shared" si="15"/>
        <v>-3.6096826573026882E-4</v>
      </c>
      <c r="AA66" s="1"/>
    </row>
    <row r="67" spans="2:27" x14ac:dyDescent="0.3">
      <c r="B67">
        <v>49</v>
      </c>
      <c r="C67">
        <f t="shared" si="18"/>
        <v>1.4757890560000003E-3</v>
      </c>
      <c r="D67">
        <f t="shared" si="19"/>
        <v>1.024E-9</v>
      </c>
      <c r="E67">
        <f t="shared" si="20"/>
        <v>3.8416000000000006E-2</v>
      </c>
      <c r="F67">
        <f t="shared" si="10"/>
        <v>1</v>
      </c>
      <c r="G67" s="1">
        <f t="shared" si="11"/>
        <v>375000</v>
      </c>
      <c r="H67" s="1">
        <f t="shared" si="16"/>
        <v>553.42089600000008</v>
      </c>
      <c r="I67" s="1">
        <f t="shared" si="21"/>
        <v>152533.33333333331</v>
      </c>
      <c r="J67">
        <f t="shared" si="22"/>
        <v>0</v>
      </c>
      <c r="K67">
        <v>12</v>
      </c>
      <c r="L67" s="1">
        <f t="shared" si="12"/>
        <v>2.3750119200344334E-3</v>
      </c>
      <c r="O67">
        <v>49</v>
      </c>
      <c r="P67">
        <f t="shared" si="23"/>
        <v>4.6642222016790103E-3</v>
      </c>
      <c r="Q67">
        <f t="shared" si="24"/>
        <v>3.2363456790123456E-9</v>
      </c>
      <c r="R67">
        <f t="shared" si="25"/>
        <v>6.8295111111111098E-2</v>
      </c>
      <c r="S67">
        <f t="shared" si="13"/>
        <v>1</v>
      </c>
      <c r="T67" s="1">
        <f t="shared" si="14"/>
        <v>375000</v>
      </c>
      <c r="U67" s="1">
        <f t="shared" si="17"/>
        <v>1749.0833256296289</v>
      </c>
      <c r="V67" s="1">
        <f t="shared" si="26"/>
        <v>482080.65843621391</v>
      </c>
      <c r="W67">
        <f t="shared" si="27"/>
        <v>0</v>
      </c>
      <c r="X67">
        <v>12</v>
      </c>
      <c r="Y67" s="1">
        <f t="shared" si="15"/>
        <v>1.3000717689463305E-3</v>
      </c>
      <c r="AA67" s="1"/>
    </row>
    <row r="68" spans="2:27" x14ac:dyDescent="0.3">
      <c r="B68">
        <v>50</v>
      </c>
      <c r="C68">
        <f t="shared" si="18"/>
        <v>1.6000000000000007E-3</v>
      </c>
      <c r="D68">
        <f t="shared" si="19"/>
        <v>1.024E-9</v>
      </c>
      <c r="E68">
        <f t="shared" si="20"/>
        <v>4.0000000000000008E-2</v>
      </c>
      <c r="F68">
        <f t="shared" si="10"/>
        <v>1</v>
      </c>
      <c r="G68" s="1">
        <f t="shared" si="11"/>
        <v>375000</v>
      </c>
      <c r="H68" s="1">
        <f t="shared" si="16"/>
        <v>600.00000000000023</v>
      </c>
      <c r="I68" s="1">
        <f t="shared" si="21"/>
        <v>152533.33333333331</v>
      </c>
      <c r="J68">
        <f t="shared" si="22"/>
        <v>0</v>
      </c>
      <c r="K68">
        <v>12.25</v>
      </c>
      <c r="L68" s="1">
        <f t="shared" si="12"/>
        <v>4.8937502752274256E-3</v>
      </c>
      <c r="O68">
        <v>50</v>
      </c>
      <c r="P68">
        <f t="shared" si="23"/>
        <v>5.0567901234567902E-3</v>
      </c>
      <c r="Q68">
        <f t="shared" si="24"/>
        <v>3.2363456790123456E-9</v>
      </c>
      <c r="R68">
        <f t="shared" si="25"/>
        <v>7.1111111111111111E-2</v>
      </c>
      <c r="S68">
        <f t="shared" si="13"/>
        <v>1</v>
      </c>
      <c r="T68" s="1">
        <f t="shared" si="14"/>
        <v>375000</v>
      </c>
      <c r="U68" s="1">
        <f t="shared" si="17"/>
        <v>1896.2962962962963</v>
      </c>
      <c r="V68" s="1">
        <f t="shared" si="26"/>
        <v>482080.65843621391</v>
      </c>
      <c r="W68">
        <f t="shared" si="27"/>
        <v>0</v>
      </c>
      <c r="X68">
        <v>12.25</v>
      </c>
      <c r="Y68" s="1">
        <f t="shared" si="15"/>
        <v>2.7241276867256575E-3</v>
      </c>
      <c r="AA68" s="1"/>
    </row>
    <row r="69" spans="2:27" x14ac:dyDescent="0.3">
      <c r="B69">
        <v>51</v>
      </c>
      <c r="C69">
        <f t="shared" si="18"/>
        <v>1.7318914559999994E-3</v>
      </c>
      <c r="D69">
        <f t="shared" si="19"/>
        <v>1.024E-9</v>
      </c>
      <c r="E69">
        <f t="shared" si="20"/>
        <v>4.1615999999999993E-2</v>
      </c>
      <c r="F69">
        <f t="shared" si="10"/>
        <v>1</v>
      </c>
      <c r="G69" s="1">
        <f t="shared" si="11"/>
        <v>375000</v>
      </c>
      <c r="H69" s="1">
        <f t="shared" si="16"/>
        <v>649.45929599999977</v>
      </c>
      <c r="I69" s="1">
        <f t="shared" si="21"/>
        <v>152533.33333333331</v>
      </c>
      <c r="J69">
        <f t="shared" si="22"/>
        <v>0</v>
      </c>
      <c r="K69">
        <v>12.5</v>
      </c>
      <c r="L69" s="1">
        <f t="shared" si="12"/>
        <v>6.5961558921544044E-3</v>
      </c>
      <c r="O69">
        <v>51</v>
      </c>
      <c r="P69">
        <f t="shared" si="23"/>
        <v>5.4736322560000016E-3</v>
      </c>
      <c r="Q69">
        <f t="shared" si="24"/>
        <v>3.2363456790123456E-9</v>
      </c>
      <c r="R69">
        <f t="shared" si="25"/>
        <v>7.3984000000000008E-2</v>
      </c>
      <c r="S69">
        <f t="shared" si="13"/>
        <v>1</v>
      </c>
      <c r="T69" s="1">
        <f t="shared" si="14"/>
        <v>375000</v>
      </c>
      <c r="U69" s="1">
        <f t="shared" si="17"/>
        <v>2052.6120960000007</v>
      </c>
      <c r="V69" s="1">
        <f t="shared" si="26"/>
        <v>482080.65843621391</v>
      </c>
      <c r="W69">
        <f t="shared" si="27"/>
        <v>0</v>
      </c>
      <c r="X69">
        <v>12.5</v>
      </c>
      <c r="Y69" s="1">
        <f t="shared" si="15"/>
        <v>3.693322411413623E-3</v>
      </c>
      <c r="AA69" s="1"/>
    </row>
    <row r="70" spans="2:27" x14ac:dyDescent="0.3">
      <c r="B70">
        <v>52</v>
      </c>
      <c r="C70">
        <f t="shared" si="18"/>
        <v>1.8717736959999998E-3</v>
      </c>
      <c r="D70">
        <f t="shared" si="19"/>
        <v>1.024E-9</v>
      </c>
      <c r="E70">
        <f t="shared" si="20"/>
        <v>4.3263999999999997E-2</v>
      </c>
      <c r="F70">
        <f t="shared" si="10"/>
        <v>1</v>
      </c>
      <c r="G70" s="1">
        <f t="shared" si="11"/>
        <v>375000</v>
      </c>
      <c r="H70" s="1">
        <f t="shared" si="16"/>
        <v>701.91513599999996</v>
      </c>
      <c r="I70" s="1">
        <f t="shared" si="21"/>
        <v>152533.33333333331</v>
      </c>
      <c r="J70">
        <f t="shared" si="22"/>
        <v>0</v>
      </c>
      <c r="K70">
        <v>12.75</v>
      </c>
      <c r="L70" s="1">
        <f t="shared" si="12"/>
        <v>7.2325754595533769E-3</v>
      </c>
      <c r="O70">
        <v>52</v>
      </c>
      <c r="P70">
        <f t="shared" si="23"/>
        <v>5.9157292120493822E-3</v>
      </c>
      <c r="Q70">
        <f t="shared" si="24"/>
        <v>3.2363456790123456E-9</v>
      </c>
      <c r="R70">
        <f t="shared" si="25"/>
        <v>7.6913777777777775E-2</v>
      </c>
      <c r="S70">
        <f t="shared" si="13"/>
        <v>1</v>
      </c>
      <c r="T70" s="1">
        <f t="shared" si="14"/>
        <v>375000</v>
      </c>
      <c r="U70" s="1">
        <f t="shared" si="17"/>
        <v>2218.3984545185185</v>
      </c>
      <c r="V70" s="1">
        <f t="shared" si="26"/>
        <v>482080.65843621391</v>
      </c>
      <c r="W70">
        <f t="shared" si="27"/>
        <v>0</v>
      </c>
      <c r="X70">
        <v>12.75</v>
      </c>
      <c r="Y70" s="1">
        <f t="shared" si="15"/>
        <v>4.0653256138719653E-3</v>
      </c>
      <c r="AA70" s="1"/>
    </row>
    <row r="71" spans="2:27" x14ac:dyDescent="0.3">
      <c r="B71">
        <v>53</v>
      </c>
      <c r="C71">
        <f t="shared" si="18"/>
        <v>2.0199631359999999E-3</v>
      </c>
      <c r="D71">
        <f t="shared" si="19"/>
        <v>1.024E-9</v>
      </c>
      <c r="E71">
        <f t="shared" si="20"/>
        <v>4.4943999999999998E-2</v>
      </c>
      <c r="F71">
        <f t="shared" si="10"/>
        <v>1</v>
      </c>
      <c r="G71" s="1">
        <f t="shared" si="11"/>
        <v>375000</v>
      </c>
      <c r="H71" s="1">
        <f t="shared" si="16"/>
        <v>757.486176</v>
      </c>
      <c r="I71" s="1">
        <f t="shared" si="21"/>
        <v>152533.33333333331</v>
      </c>
      <c r="J71">
        <f t="shared" si="22"/>
        <v>0</v>
      </c>
      <c r="K71">
        <v>13</v>
      </c>
      <c r="L71" s="1">
        <f t="shared" si="12"/>
        <v>6.7251101270917376E-3</v>
      </c>
      <c r="O71">
        <v>53</v>
      </c>
      <c r="P71">
        <f t="shared" si="23"/>
        <v>6.3840810224197551E-3</v>
      </c>
      <c r="Q71">
        <f t="shared" si="24"/>
        <v>3.2363456790123456E-9</v>
      </c>
      <c r="R71">
        <f t="shared" si="25"/>
        <v>7.9900444444444454E-2</v>
      </c>
      <c r="S71">
        <f t="shared" si="13"/>
        <v>1</v>
      </c>
      <c r="T71" s="1">
        <f t="shared" si="14"/>
        <v>375000</v>
      </c>
      <c r="U71" s="1">
        <f t="shared" si="17"/>
        <v>2394.030383407408</v>
      </c>
      <c r="V71" s="1">
        <f t="shared" si="26"/>
        <v>482080.65843621391</v>
      </c>
      <c r="W71">
        <f t="shared" si="27"/>
        <v>0</v>
      </c>
      <c r="X71">
        <v>13</v>
      </c>
      <c r="Y71" s="1">
        <f t="shared" si="15"/>
        <v>3.794078088600382E-3</v>
      </c>
      <c r="AA71" s="1"/>
    </row>
    <row r="72" spans="2:27" x14ac:dyDescent="0.3">
      <c r="B72">
        <v>54</v>
      </c>
      <c r="C72">
        <f t="shared" si="18"/>
        <v>2.1767823359999995E-3</v>
      </c>
      <c r="D72">
        <f t="shared" si="19"/>
        <v>1.024E-9</v>
      </c>
      <c r="E72">
        <f t="shared" si="20"/>
        <v>4.6655999999999996E-2</v>
      </c>
      <c r="F72">
        <f t="shared" si="10"/>
        <v>1</v>
      </c>
      <c r="G72" s="1">
        <f t="shared" si="11"/>
        <v>375000</v>
      </c>
      <c r="H72" s="1">
        <f t="shared" si="16"/>
        <v>816.29337599999985</v>
      </c>
      <c r="I72" s="1">
        <f t="shared" si="21"/>
        <v>152533.33333333331</v>
      </c>
      <c r="J72">
        <f t="shared" si="22"/>
        <v>0</v>
      </c>
      <c r="K72">
        <v>13.25</v>
      </c>
      <c r="L72" s="1">
        <f t="shared" si="12"/>
        <v>5.1763133208571283E-3</v>
      </c>
      <c r="O72">
        <v>54</v>
      </c>
      <c r="P72">
        <f t="shared" si="23"/>
        <v>6.8797071359999983E-3</v>
      </c>
      <c r="Q72">
        <f t="shared" si="24"/>
        <v>3.2363456790123456E-9</v>
      </c>
      <c r="R72">
        <f t="shared" si="25"/>
        <v>8.294399999999999E-2</v>
      </c>
      <c r="S72">
        <f t="shared" si="13"/>
        <v>1</v>
      </c>
      <c r="T72" s="1">
        <f t="shared" si="14"/>
        <v>375000</v>
      </c>
      <c r="U72" s="1">
        <f t="shared" si="17"/>
        <v>2579.8901759999994</v>
      </c>
      <c r="V72" s="1">
        <f t="shared" si="26"/>
        <v>482080.65843621391</v>
      </c>
      <c r="W72">
        <f t="shared" si="27"/>
        <v>0</v>
      </c>
      <c r="X72">
        <v>13.25</v>
      </c>
      <c r="Y72" s="1">
        <f t="shared" si="15"/>
        <v>2.9350416332883061E-3</v>
      </c>
      <c r="AA72" s="1"/>
    </row>
    <row r="73" spans="2:27" x14ac:dyDescent="0.3">
      <c r="B73">
        <v>55</v>
      </c>
      <c r="C73">
        <f t="shared" si="18"/>
        <v>2.34256E-3</v>
      </c>
      <c r="D73">
        <f t="shared" si="19"/>
        <v>1.024E-9</v>
      </c>
      <c r="E73">
        <f t="shared" si="20"/>
        <v>4.8399999999999999E-2</v>
      </c>
      <c r="F73">
        <f t="shared" si="10"/>
        <v>1</v>
      </c>
      <c r="G73" s="1">
        <f t="shared" si="11"/>
        <v>375000</v>
      </c>
      <c r="H73" s="1">
        <f t="shared" si="16"/>
        <v>878.46</v>
      </c>
      <c r="I73" s="1">
        <f t="shared" si="21"/>
        <v>152533.33333333331</v>
      </c>
      <c r="J73">
        <f t="shared" si="22"/>
        <v>0</v>
      </c>
      <c r="K73">
        <v>13.5</v>
      </c>
      <c r="L73" s="1">
        <f t="shared" si="12"/>
        <v>2.84949434432281E-3</v>
      </c>
      <c r="O73">
        <v>55</v>
      </c>
      <c r="P73">
        <f t="shared" si="23"/>
        <v>7.4036464197530872E-3</v>
      </c>
      <c r="Q73">
        <f t="shared" si="24"/>
        <v>3.2363456790123456E-9</v>
      </c>
      <c r="R73">
        <f t="shared" si="25"/>
        <v>8.6044444444444451E-2</v>
      </c>
      <c r="S73">
        <f t="shared" si="13"/>
        <v>1</v>
      </c>
      <c r="T73" s="1">
        <f t="shared" si="14"/>
        <v>375000</v>
      </c>
      <c r="U73" s="1">
        <f t="shared" si="17"/>
        <v>2776.3674074074079</v>
      </c>
      <c r="V73" s="1">
        <f t="shared" si="26"/>
        <v>482080.65843621391</v>
      </c>
      <c r="W73">
        <f t="shared" si="27"/>
        <v>0</v>
      </c>
      <c r="X73">
        <v>13.5</v>
      </c>
      <c r="Y73" s="1">
        <f t="shared" si="15"/>
        <v>1.6344673395052342E-3</v>
      </c>
      <c r="AA73" s="1"/>
    </row>
    <row r="74" spans="2:27" x14ac:dyDescent="0.3">
      <c r="B74">
        <v>56</v>
      </c>
      <c r="C74">
        <f t="shared" si="18"/>
        <v>2.5176309760000007E-3</v>
      </c>
      <c r="D74">
        <f t="shared" si="19"/>
        <v>1.024E-9</v>
      </c>
      <c r="E74">
        <f t="shared" si="20"/>
        <v>5.0176000000000005E-2</v>
      </c>
      <c r="F74">
        <f t="shared" si="10"/>
        <v>1</v>
      </c>
      <c r="G74" s="1">
        <f t="shared" si="11"/>
        <v>375000</v>
      </c>
      <c r="H74" s="1">
        <f t="shared" si="16"/>
        <v>944.11161600000025</v>
      </c>
      <c r="I74" s="1">
        <f t="shared" si="21"/>
        <v>152533.33333333331</v>
      </c>
      <c r="J74">
        <f t="shared" si="22"/>
        <v>0</v>
      </c>
      <c r="K74">
        <v>13.75</v>
      </c>
      <c r="L74" s="1">
        <f t="shared" si="12"/>
        <v>1.2428362115782704E-4</v>
      </c>
      <c r="O74">
        <v>56</v>
      </c>
      <c r="P74">
        <f t="shared" si="23"/>
        <v>7.9569571587160531E-3</v>
      </c>
      <c r="Q74">
        <f t="shared" si="24"/>
        <v>3.2363456790123456E-9</v>
      </c>
      <c r="R74">
        <f t="shared" si="25"/>
        <v>8.9201777777777796E-2</v>
      </c>
      <c r="S74">
        <f t="shared" si="13"/>
        <v>1</v>
      </c>
      <c r="T74" s="1">
        <f t="shared" si="14"/>
        <v>375000</v>
      </c>
      <c r="U74" s="1">
        <f t="shared" si="17"/>
        <v>2983.8589345185201</v>
      </c>
      <c r="V74" s="1">
        <f t="shared" si="26"/>
        <v>482080.65843621391</v>
      </c>
      <c r="W74">
        <f t="shared" si="27"/>
        <v>0</v>
      </c>
      <c r="X74">
        <v>13.75</v>
      </c>
      <c r="Y74" s="1">
        <f t="shared" si="15"/>
        <v>1.0468457149053755E-4</v>
      </c>
      <c r="AA74" s="1"/>
    </row>
    <row r="75" spans="2:27" x14ac:dyDescent="0.3">
      <c r="B75">
        <v>57</v>
      </c>
      <c r="C75">
        <f t="shared" si="18"/>
        <v>2.7023362560000003E-3</v>
      </c>
      <c r="D75">
        <f t="shared" si="19"/>
        <v>1.024E-9</v>
      </c>
      <c r="E75">
        <f t="shared" si="20"/>
        <v>5.1984000000000002E-2</v>
      </c>
      <c r="F75">
        <f t="shared" si="10"/>
        <v>1</v>
      </c>
      <c r="G75" s="1">
        <f t="shared" si="11"/>
        <v>375000</v>
      </c>
      <c r="H75" s="1">
        <f t="shared" si="16"/>
        <v>1013.3760960000001</v>
      </c>
      <c r="I75" s="1">
        <f t="shared" si="21"/>
        <v>152533.33333333331</v>
      </c>
      <c r="J75">
        <f t="shared" si="22"/>
        <v>0</v>
      </c>
      <c r="K75">
        <v>14</v>
      </c>
      <c r="L75" s="1">
        <f t="shared" si="12"/>
        <v>-2.5650903061272068E-3</v>
      </c>
      <c r="O75">
        <v>57</v>
      </c>
      <c r="P75">
        <f t="shared" si="23"/>
        <v>8.5407170559999995E-3</v>
      </c>
      <c r="Q75">
        <f t="shared" si="24"/>
        <v>3.2363456790123456E-9</v>
      </c>
      <c r="R75">
        <f t="shared" si="25"/>
        <v>9.2415999999999998E-2</v>
      </c>
      <c r="S75">
        <f t="shared" si="13"/>
        <v>1</v>
      </c>
      <c r="T75" s="1">
        <f t="shared" si="14"/>
        <v>375000</v>
      </c>
      <c r="U75" s="1">
        <f t="shared" si="17"/>
        <v>3202.768896</v>
      </c>
      <c r="V75" s="1">
        <f t="shared" si="26"/>
        <v>482080.65843621391</v>
      </c>
      <c r="W75">
        <f t="shared" si="27"/>
        <v>0</v>
      </c>
      <c r="X75">
        <v>14</v>
      </c>
      <c r="Y75" s="1">
        <f t="shared" si="15"/>
        <v>-1.4104417164230328E-3</v>
      </c>
      <c r="AA75" s="1"/>
    </row>
    <row r="76" spans="2:27" x14ac:dyDescent="0.3">
      <c r="B76">
        <v>58</v>
      </c>
      <c r="C76">
        <f t="shared" si="18"/>
        <v>2.8970229760000004E-3</v>
      </c>
      <c r="D76">
        <f t="shared" si="19"/>
        <v>1.024E-9</v>
      </c>
      <c r="E76">
        <f t="shared" si="20"/>
        <v>5.3824000000000004E-2</v>
      </c>
      <c r="F76">
        <f t="shared" si="10"/>
        <v>1</v>
      </c>
      <c r="G76" s="1">
        <f t="shared" si="11"/>
        <v>375000</v>
      </c>
      <c r="H76" s="1">
        <f t="shared" si="16"/>
        <v>1086.3836160000001</v>
      </c>
      <c r="I76" s="1">
        <f t="shared" si="21"/>
        <v>152533.33333333331</v>
      </c>
      <c r="J76">
        <f t="shared" si="22"/>
        <v>0</v>
      </c>
      <c r="K76">
        <v>14.25</v>
      </c>
      <c r="L76" s="1">
        <f t="shared" si="12"/>
        <v>-4.7988095977677392E-3</v>
      </c>
      <c r="O76">
        <v>58</v>
      </c>
      <c r="P76">
        <f t="shared" si="23"/>
        <v>9.1560232327901267E-3</v>
      </c>
      <c r="Q76">
        <f t="shared" si="24"/>
        <v>3.2363456790123456E-9</v>
      </c>
      <c r="R76">
        <f t="shared" si="25"/>
        <v>9.5687111111111126E-2</v>
      </c>
      <c r="S76">
        <f t="shared" si="13"/>
        <v>1</v>
      </c>
      <c r="T76" s="1">
        <f t="shared" si="14"/>
        <v>375000</v>
      </c>
      <c r="U76" s="1">
        <f t="shared" si="17"/>
        <v>3433.5087122962973</v>
      </c>
      <c r="V76" s="1">
        <f t="shared" si="26"/>
        <v>482080.65843621391</v>
      </c>
      <c r="W76">
        <f t="shared" si="27"/>
        <v>0</v>
      </c>
      <c r="X76">
        <v>14.25</v>
      </c>
      <c r="Y76" s="1">
        <f t="shared" si="15"/>
        <v>-2.6742843903539114E-3</v>
      </c>
      <c r="AA76" s="1"/>
    </row>
    <row r="77" spans="2:27" x14ac:dyDescent="0.3">
      <c r="B77">
        <v>59</v>
      </c>
      <c r="C77">
        <f t="shared" si="18"/>
        <v>3.1020444159999996E-3</v>
      </c>
      <c r="D77">
        <f t="shared" si="19"/>
        <v>1.024E-9</v>
      </c>
      <c r="E77">
        <f t="shared" si="20"/>
        <v>5.5695999999999996E-2</v>
      </c>
      <c r="F77">
        <f t="shared" si="10"/>
        <v>1</v>
      </c>
      <c r="G77" s="1">
        <f t="shared" si="11"/>
        <v>375000</v>
      </c>
      <c r="H77" s="1">
        <f t="shared" si="16"/>
        <v>1163.2666559999998</v>
      </c>
      <c r="I77" s="1">
        <f t="shared" si="21"/>
        <v>152533.33333333331</v>
      </c>
      <c r="J77">
        <f t="shared" si="22"/>
        <v>0</v>
      </c>
      <c r="K77">
        <v>14.5</v>
      </c>
      <c r="L77" s="1">
        <f t="shared" si="12"/>
        <v>-6.2368228954114294E-3</v>
      </c>
      <c r="O77">
        <v>59</v>
      </c>
      <c r="P77">
        <f t="shared" si="23"/>
        <v>9.8039922283456767E-3</v>
      </c>
      <c r="Q77">
        <f t="shared" si="24"/>
        <v>3.2363456790123456E-9</v>
      </c>
      <c r="R77">
        <f t="shared" si="25"/>
        <v>9.9015111111111095E-2</v>
      </c>
      <c r="S77">
        <f t="shared" si="13"/>
        <v>1</v>
      </c>
      <c r="T77" s="1">
        <f t="shared" si="14"/>
        <v>375000</v>
      </c>
      <c r="U77" s="1">
        <f t="shared" si="17"/>
        <v>3676.4970856296286</v>
      </c>
      <c r="V77" s="1">
        <f t="shared" si="26"/>
        <v>482080.65843621391</v>
      </c>
      <c r="W77">
        <f t="shared" si="27"/>
        <v>0</v>
      </c>
      <c r="X77">
        <v>14.5</v>
      </c>
      <c r="Y77" s="1">
        <f t="shared" si="15"/>
        <v>-3.4943093669595683E-3</v>
      </c>
      <c r="AA77" s="1"/>
    </row>
    <row r="78" spans="2:27" x14ac:dyDescent="0.3">
      <c r="B78">
        <v>60</v>
      </c>
      <c r="C78">
        <f t="shared" si="18"/>
        <v>3.3177599999999999E-3</v>
      </c>
      <c r="D78">
        <f t="shared" si="19"/>
        <v>1.024E-9</v>
      </c>
      <c r="E78">
        <f t="shared" si="20"/>
        <v>5.7599999999999998E-2</v>
      </c>
      <c r="F78">
        <f t="shared" si="10"/>
        <v>1</v>
      </c>
      <c r="G78" s="1">
        <f t="shared" si="11"/>
        <v>375000</v>
      </c>
      <c r="H78" s="1">
        <f t="shared" si="16"/>
        <v>1244.1599999999999</v>
      </c>
      <c r="I78" s="1">
        <f t="shared" si="21"/>
        <v>152533.33333333331</v>
      </c>
      <c r="J78">
        <f t="shared" si="22"/>
        <v>0</v>
      </c>
      <c r="K78">
        <v>14.75</v>
      </c>
      <c r="L78" s="1">
        <f t="shared" si="12"/>
        <v>-6.6704022874472073E-3</v>
      </c>
      <c r="O78">
        <v>60</v>
      </c>
      <c r="P78">
        <f t="shared" si="23"/>
        <v>1.048576E-2</v>
      </c>
      <c r="Q78">
        <f t="shared" si="24"/>
        <v>3.2363456790123456E-9</v>
      </c>
      <c r="R78">
        <f t="shared" si="25"/>
        <v>0.1024</v>
      </c>
      <c r="S78">
        <f t="shared" si="13"/>
        <v>1</v>
      </c>
      <c r="T78" s="1">
        <f t="shared" si="14"/>
        <v>375000</v>
      </c>
      <c r="U78" s="1">
        <f t="shared" si="17"/>
        <v>3932.1600000000003</v>
      </c>
      <c r="V78" s="1">
        <f t="shared" si="26"/>
        <v>482080.65843621391</v>
      </c>
      <c r="W78">
        <f t="shared" si="27"/>
        <v>0</v>
      </c>
      <c r="X78">
        <v>14.75</v>
      </c>
      <c r="Y78" s="1">
        <f t="shared" si="15"/>
        <v>-3.7512884147868752E-3</v>
      </c>
      <c r="AA78" s="1"/>
    </row>
    <row r="79" spans="2:27" x14ac:dyDescent="0.3">
      <c r="B79">
        <v>61</v>
      </c>
      <c r="C79">
        <f t="shared" si="18"/>
        <v>3.5445352959999998E-3</v>
      </c>
      <c r="D79">
        <f t="shared" si="19"/>
        <v>1.024E-9</v>
      </c>
      <c r="E79">
        <f t="shared" si="20"/>
        <v>5.9535999999999999E-2</v>
      </c>
      <c r="F79">
        <f t="shared" si="10"/>
        <v>1</v>
      </c>
      <c r="G79" s="1">
        <f t="shared" si="11"/>
        <v>375000</v>
      </c>
      <c r="H79" s="1">
        <f t="shared" si="16"/>
        <v>1329.200736</v>
      </c>
      <c r="I79" s="1">
        <f t="shared" si="21"/>
        <v>152533.33333333331</v>
      </c>
      <c r="J79">
        <f t="shared" si="22"/>
        <v>0</v>
      </c>
      <c r="K79">
        <v>15</v>
      </c>
      <c r="L79" s="1">
        <f t="shared" si="12"/>
        <v>-6.05211921973126E-3</v>
      </c>
      <c r="O79">
        <v>61</v>
      </c>
      <c r="P79">
        <f t="shared" si="23"/>
        <v>1.1202481923160489E-2</v>
      </c>
      <c r="Q79">
        <f t="shared" si="24"/>
        <v>3.2363456790123456E-9</v>
      </c>
      <c r="R79">
        <f t="shared" si="25"/>
        <v>0.10584177777777776</v>
      </c>
      <c r="S79">
        <f t="shared" si="13"/>
        <v>1</v>
      </c>
      <c r="T79" s="1">
        <f t="shared" si="14"/>
        <v>375000</v>
      </c>
      <c r="U79" s="1">
        <f t="shared" si="17"/>
        <v>4200.9307211851838</v>
      </c>
      <c r="V79" s="1">
        <f t="shared" si="26"/>
        <v>482080.65843621391</v>
      </c>
      <c r="W79">
        <f t="shared" si="27"/>
        <v>0</v>
      </c>
      <c r="X79">
        <v>15</v>
      </c>
      <c r="Y79" s="1">
        <f t="shared" si="15"/>
        <v>-3.4164564421667785E-3</v>
      </c>
      <c r="AA79" s="1"/>
    </row>
    <row r="80" spans="2:27" x14ac:dyDescent="0.3">
      <c r="B80">
        <v>62</v>
      </c>
      <c r="C80">
        <f t="shared" si="18"/>
        <v>3.7827420159999995E-3</v>
      </c>
      <c r="D80">
        <f t="shared" si="19"/>
        <v>1.024E-9</v>
      </c>
      <c r="E80">
        <f t="shared" si="20"/>
        <v>6.1503999999999996E-2</v>
      </c>
      <c r="F80">
        <f t="shared" si="10"/>
        <v>1</v>
      </c>
      <c r="G80" s="1">
        <f t="shared" si="11"/>
        <v>375000</v>
      </c>
      <c r="H80" s="1">
        <f t="shared" si="16"/>
        <v>1418.5282559999998</v>
      </c>
      <c r="I80" s="1">
        <f t="shared" si="21"/>
        <v>152533.33333333331</v>
      </c>
      <c r="J80">
        <f t="shared" si="22"/>
        <v>0</v>
      </c>
      <c r="K80">
        <v>15.25</v>
      </c>
      <c r="L80" s="1">
        <f t="shared" si="12"/>
        <v>-4.4999896337579743E-3</v>
      </c>
      <c r="O80">
        <v>62</v>
      </c>
      <c r="P80">
        <f t="shared" si="23"/>
        <v>1.1955332791308643E-2</v>
      </c>
      <c r="Q80">
        <f t="shared" si="24"/>
        <v>3.2363456790123456E-9</v>
      </c>
      <c r="R80">
        <f t="shared" si="25"/>
        <v>0.10934044444444445</v>
      </c>
      <c r="S80">
        <f t="shared" si="13"/>
        <v>1</v>
      </c>
      <c r="T80" s="1">
        <f t="shared" si="14"/>
        <v>375000</v>
      </c>
      <c r="U80" s="1">
        <f t="shared" si="17"/>
        <v>4483.2497967407407</v>
      </c>
      <c r="V80" s="1">
        <f t="shared" si="26"/>
        <v>482080.65843621391</v>
      </c>
      <c r="W80">
        <f t="shared" si="27"/>
        <v>0</v>
      </c>
      <c r="X80">
        <v>15.25</v>
      </c>
      <c r="Y80" s="1">
        <f t="shared" si="15"/>
        <v>-2.5541748441076416E-3</v>
      </c>
      <c r="AA80" s="1"/>
    </row>
    <row r="81" spans="2:27" x14ac:dyDescent="0.3">
      <c r="B81">
        <v>63</v>
      </c>
      <c r="C81">
        <f t="shared" si="18"/>
        <v>4.0327580160000008E-3</v>
      </c>
      <c r="D81">
        <f t="shared" si="19"/>
        <v>1.024E-9</v>
      </c>
      <c r="E81">
        <f t="shared" si="20"/>
        <v>6.3504000000000005E-2</v>
      </c>
      <c r="F81">
        <f t="shared" si="10"/>
        <v>1</v>
      </c>
      <c r="G81" s="1">
        <f t="shared" si="11"/>
        <v>375000</v>
      </c>
      <c r="H81" s="1">
        <f t="shared" si="16"/>
        <v>1512.2842560000004</v>
      </c>
      <c r="I81" s="1">
        <f t="shared" si="21"/>
        <v>152533.33333333331</v>
      </c>
      <c r="J81">
        <f t="shared" si="22"/>
        <v>0</v>
      </c>
      <c r="K81">
        <v>15.5</v>
      </c>
      <c r="L81" s="1">
        <f t="shared" si="12"/>
        <v>-2.2756640326405671E-3</v>
      </c>
      <c r="O81">
        <v>63</v>
      </c>
      <c r="P81">
        <f t="shared" si="23"/>
        <v>1.2745506816000002E-2</v>
      </c>
      <c r="Q81">
        <f t="shared" si="24"/>
        <v>3.2363456790123456E-9</v>
      </c>
      <c r="R81">
        <f t="shared" si="25"/>
        <v>0.11289600000000001</v>
      </c>
      <c r="S81">
        <f t="shared" si="13"/>
        <v>1</v>
      </c>
      <c r="T81" s="1">
        <f t="shared" si="14"/>
        <v>375000</v>
      </c>
      <c r="U81" s="1">
        <f t="shared" si="17"/>
        <v>4779.5650560000004</v>
      </c>
      <c r="V81" s="1">
        <f t="shared" si="26"/>
        <v>482080.65843621391</v>
      </c>
      <c r="W81">
        <f t="shared" si="27"/>
        <v>0</v>
      </c>
      <c r="X81">
        <v>15.5</v>
      </c>
      <c r="Y81" s="1">
        <f t="shared" si="15"/>
        <v>-1.3099783923060965E-3</v>
      </c>
      <c r="AA81" s="1"/>
    </row>
    <row r="82" spans="2:27" x14ac:dyDescent="0.3">
      <c r="B82">
        <v>64</v>
      </c>
      <c r="C82">
        <f t="shared" si="18"/>
        <v>4.2949672959999999E-3</v>
      </c>
      <c r="D82">
        <f t="shared" si="19"/>
        <v>1.024E-9</v>
      </c>
      <c r="E82">
        <f t="shared" si="20"/>
        <v>6.5535999999999997E-2</v>
      </c>
      <c r="F82">
        <f t="shared" si="10"/>
        <v>1</v>
      </c>
      <c r="G82" s="1">
        <f t="shared" si="11"/>
        <v>375000</v>
      </c>
      <c r="H82" s="1">
        <f t="shared" si="16"/>
        <v>1610.612736</v>
      </c>
      <c r="I82" s="1">
        <f t="shared" si="21"/>
        <v>152533.33333333331</v>
      </c>
      <c r="J82">
        <f t="shared" si="22"/>
        <v>0</v>
      </c>
      <c r="K82">
        <v>15.75</v>
      </c>
      <c r="L82" s="1">
        <f t="shared" si="12"/>
        <v>2.5940063902069575E-4</v>
      </c>
      <c r="O82">
        <v>64</v>
      </c>
      <c r="P82">
        <f t="shared" si="23"/>
        <v>1.3574217626864197E-2</v>
      </c>
      <c r="Q82">
        <f t="shared" si="24"/>
        <v>3.2363456790123456E-9</v>
      </c>
      <c r="R82">
        <f t="shared" si="25"/>
        <v>0.11650844444444444</v>
      </c>
      <c r="S82">
        <f t="shared" si="13"/>
        <v>1</v>
      </c>
      <c r="T82" s="1">
        <f t="shared" si="14"/>
        <v>375000</v>
      </c>
      <c r="U82" s="1">
        <f t="shared" si="17"/>
        <v>5090.331610074074</v>
      </c>
      <c r="V82" s="1">
        <f t="shared" si="26"/>
        <v>482080.65843621391</v>
      </c>
      <c r="W82">
        <f t="shared" si="27"/>
        <v>0</v>
      </c>
      <c r="X82">
        <v>15.75</v>
      </c>
      <c r="Y82" s="1">
        <f t="shared" si="15"/>
        <v>1.1382874796543547E-4</v>
      </c>
      <c r="AA82" s="1"/>
    </row>
    <row r="83" spans="2:27" x14ac:dyDescent="0.3">
      <c r="B83">
        <v>65</v>
      </c>
      <c r="C83">
        <f t="shared" ref="C83:C114" si="28">((B83/$C$3)^2)^2</f>
        <v>4.5697600000000008E-3</v>
      </c>
      <c r="D83">
        <f t="shared" ref="D83:D114" si="29">(2/$C$3^2)^2</f>
        <v>1.024E-9</v>
      </c>
      <c r="E83">
        <f t="shared" ref="E83:E114" si="30">(B83/$C$3)^2</f>
        <v>6.7600000000000007E-2</v>
      </c>
      <c r="F83">
        <f t="shared" si="10"/>
        <v>1</v>
      </c>
      <c r="G83" s="1">
        <f t="shared" si="11"/>
        <v>375000</v>
      </c>
      <c r="H83" s="1">
        <f t="shared" si="16"/>
        <v>1713.6600000000003</v>
      </c>
      <c r="I83" s="1">
        <f t="shared" ref="I83:I114" si="31">$I$7*D83*F83</f>
        <v>152533.33333333331</v>
      </c>
      <c r="J83">
        <f t="shared" ref="J83:J114" si="32">IF(B83&gt;120, $I$8*E83*F83, 0)</f>
        <v>0</v>
      </c>
      <c r="K83">
        <v>16</v>
      </c>
      <c r="L83" s="1">
        <f t="shared" si="12"/>
        <v>2.7024872180359486E-3</v>
      </c>
      <c r="O83">
        <v>65</v>
      </c>
      <c r="P83">
        <f t="shared" ref="P83:P114" si="33">((4*O83/(3*$C$3))^2)^2</f>
        <v>1.444269827160494E-2</v>
      </c>
      <c r="Q83">
        <f t="shared" ref="Q83:Q114" si="34">((2*(4/(3*$C$3))^2))^2</f>
        <v>3.2363456790123456E-9</v>
      </c>
      <c r="R83">
        <f t="shared" ref="R83:R114" si="35">(4*O83/(3*$C$3))^2</f>
        <v>0.12017777777777779</v>
      </c>
      <c r="S83">
        <f t="shared" si="13"/>
        <v>1</v>
      </c>
      <c r="T83" s="1">
        <f t="shared" si="14"/>
        <v>375000</v>
      </c>
      <c r="U83" s="1">
        <f t="shared" si="17"/>
        <v>5416.011851851853</v>
      </c>
      <c r="V83" s="1">
        <f t="shared" ref="V83:V114" si="36">$I$7*Q83*S83</f>
        <v>482080.65843621391</v>
      </c>
      <c r="W83">
        <f t="shared" ref="W83:W114" si="37">IF(O83&gt;120, $I$8*R83*S83, 0)</f>
        <v>0</v>
      </c>
      <c r="X83">
        <v>16</v>
      </c>
      <c r="Y83" s="1">
        <f t="shared" si="15"/>
        <v>1.4909592349677894E-3</v>
      </c>
      <c r="AA83" s="1"/>
    </row>
    <row r="84" spans="2:27" x14ac:dyDescent="0.3">
      <c r="B84">
        <v>66</v>
      </c>
      <c r="C84">
        <f t="shared" si="28"/>
        <v>4.8575324160000013E-3</v>
      </c>
      <c r="D84">
        <f t="shared" si="29"/>
        <v>1.024E-9</v>
      </c>
      <c r="E84">
        <f t="shared" si="30"/>
        <v>6.9696000000000008E-2</v>
      </c>
      <c r="F84">
        <f t="shared" ref="F84:F147" si="38">B84-B83</f>
        <v>1</v>
      </c>
      <c r="G84" s="1">
        <f t="shared" ref="G84:G147" si="39">$I$6</f>
        <v>375000</v>
      </c>
      <c r="H84" s="1">
        <f t="shared" ref="H84:H147" si="40">G84*C84*F84</f>
        <v>1821.5746560000005</v>
      </c>
      <c r="I84" s="1">
        <f t="shared" si="31"/>
        <v>152533.33333333331</v>
      </c>
      <c r="J84">
        <f t="shared" si="32"/>
        <v>0</v>
      </c>
      <c r="K84">
        <v>16.25</v>
      </c>
      <c r="L84" s="1">
        <f t="shared" ref="L84:L147" si="41">($J$199/$I$13)*SIN($I$3*K84-$I$14)*EXP(-$F$7*$F$13*K84)</f>
        <v>4.6734291121075123E-3</v>
      </c>
      <c r="O84">
        <v>66</v>
      </c>
      <c r="P84">
        <f t="shared" si="33"/>
        <v>1.5352201215999997E-2</v>
      </c>
      <c r="Q84">
        <f t="shared" si="34"/>
        <v>3.2363456790123456E-9</v>
      </c>
      <c r="R84">
        <f t="shared" si="35"/>
        <v>0.12390399999999999</v>
      </c>
      <c r="S84">
        <f t="shared" ref="S84:S147" si="42">O84-O83</f>
        <v>1</v>
      </c>
      <c r="T84" s="1">
        <f t="shared" ref="T84:T147" si="43">$I$6</f>
        <v>375000</v>
      </c>
      <c r="U84" s="1">
        <f t="shared" si="17"/>
        <v>5757.0754559999987</v>
      </c>
      <c r="V84" s="1">
        <f t="shared" si="36"/>
        <v>482080.65843621391</v>
      </c>
      <c r="W84">
        <f t="shared" si="37"/>
        <v>0</v>
      </c>
      <c r="X84">
        <v>16.25</v>
      </c>
      <c r="Y84" s="1">
        <f t="shared" ref="Y84:Y147" si="44">$V$15*SIN($I$3*X84-$V$14)*EXP(-$F$7*$S$13*X84)</f>
        <v>2.6070141280124786E-3</v>
      </c>
      <c r="AA84" s="1"/>
    </row>
    <row r="85" spans="2:27" x14ac:dyDescent="0.3">
      <c r="B85">
        <v>67</v>
      </c>
      <c r="C85">
        <f t="shared" si="28"/>
        <v>5.1586869760000022E-3</v>
      </c>
      <c r="D85">
        <f t="shared" si="29"/>
        <v>1.024E-9</v>
      </c>
      <c r="E85">
        <f t="shared" si="30"/>
        <v>7.1824000000000013E-2</v>
      </c>
      <c r="F85">
        <f t="shared" si="38"/>
        <v>1</v>
      </c>
      <c r="G85" s="1">
        <f t="shared" si="39"/>
        <v>375000</v>
      </c>
      <c r="H85" s="1">
        <f t="shared" si="40"/>
        <v>1934.5076160000008</v>
      </c>
      <c r="I85" s="1">
        <f t="shared" si="31"/>
        <v>152533.33333333331</v>
      </c>
      <c r="J85">
        <f t="shared" si="32"/>
        <v>0</v>
      </c>
      <c r="K85">
        <v>16.5</v>
      </c>
      <c r="L85" s="1">
        <f t="shared" si="41"/>
        <v>5.8736006171140713E-3</v>
      </c>
      <c r="O85">
        <v>67</v>
      </c>
      <c r="P85">
        <f t="shared" si="33"/>
        <v>1.6303998343901234E-2</v>
      </c>
      <c r="Q85">
        <f t="shared" si="34"/>
        <v>3.2363456790123456E-9</v>
      </c>
      <c r="R85">
        <f t="shared" si="35"/>
        <v>0.12768711111111111</v>
      </c>
      <c r="S85">
        <f t="shared" si="42"/>
        <v>1</v>
      </c>
      <c r="T85" s="1">
        <f t="shared" si="43"/>
        <v>375000</v>
      </c>
      <c r="U85" s="1">
        <f t="shared" ref="U85:U148" si="45">T85*P85*S85</f>
        <v>6113.9993789629625</v>
      </c>
      <c r="V85" s="1">
        <f t="shared" si="36"/>
        <v>482080.65843621391</v>
      </c>
      <c r="W85">
        <f t="shared" si="37"/>
        <v>0</v>
      </c>
      <c r="X85">
        <v>16.5</v>
      </c>
      <c r="Y85" s="1">
        <f t="shared" si="44"/>
        <v>3.2927679142013906E-3</v>
      </c>
      <c r="AA85" s="1"/>
    </row>
    <row r="86" spans="2:27" x14ac:dyDescent="0.3">
      <c r="B86">
        <v>68</v>
      </c>
      <c r="C86">
        <f t="shared" si="28"/>
        <v>5.4736322560000016E-3</v>
      </c>
      <c r="D86">
        <f t="shared" si="29"/>
        <v>1.024E-9</v>
      </c>
      <c r="E86">
        <f t="shared" si="30"/>
        <v>7.3984000000000008E-2</v>
      </c>
      <c r="F86">
        <f t="shared" si="38"/>
        <v>1</v>
      </c>
      <c r="G86" s="1">
        <f t="shared" si="39"/>
        <v>375000</v>
      </c>
      <c r="H86" s="1">
        <f t="shared" si="40"/>
        <v>2052.6120960000007</v>
      </c>
      <c r="I86" s="1">
        <f t="shared" si="31"/>
        <v>152533.33333333331</v>
      </c>
      <c r="J86">
        <f t="shared" si="32"/>
        <v>0</v>
      </c>
      <c r="K86">
        <v>16.75</v>
      </c>
      <c r="L86" s="1">
        <f t="shared" si="41"/>
        <v>6.1309600533857511E-3</v>
      </c>
      <c r="O86">
        <v>68</v>
      </c>
      <c r="P86">
        <f t="shared" si="33"/>
        <v>1.7299380957234572E-2</v>
      </c>
      <c r="Q86">
        <f t="shared" si="34"/>
        <v>3.2363456790123456E-9</v>
      </c>
      <c r="R86">
        <f t="shared" si="35"/>
        <v>0.13152711111111112</v>
      </c>
      <c r="S86">
        <f t="shared" si="42"/>
        <v>1</v>
      </c>
      <c r="T86" s="1">
        <f t="shared" si="43"/>
        <v>375000</v>
      </c>
      <c r="U86" s="1">
        <f t="shared" si="45"/>
        <v>6487.267858962965</v>
      </c>
      <c r="V86" s="1">
        <f t="shared" si="36"/>
        <v>482080.65843621391</v>
      </c>
      <c r="W86">
        <f t="shared" si="37"/>
        <v>0</v>
      </c>
      <c r="X86">
        <v>16.75</v>
      </c>
      <c r="Y86" s="1">
        <f t="shared" si="44"/>
        <v>3.4497145740001187E-3</v>
      </c>
      <c r="AA86" s="1"/>
    </row>
    <row r="87" spans="2:27" x14ac:dyDescent="0.3">
      <c r="B87">
        <v>69</v>
      </c>
      <c r="C87">
        <f t="shared" si="28"/>
        <v>5.8027829760000016E-3</v>
      </c>
      <c r="D87">
        <f t="shared" si="29"/>
        <v>1.024E-9</v>
      </c>
      <c r="E87">
        <f t="shared" si="30"/>
        <v>7.6176000000000008E-2</v>
      </c>
      <c r="F87">
        <f t="shared" si="38"/>
        <v>1</v>
      </c>
      <c r="G87" s="1">
        <f t="shared" si="39"/>
        <v>375000</v>
      </c>
      <c r="H87" s="1">
        <f t="shared" si="40"/>
        <v>2176.0436160000004</v>
      </c>
      <c r="I87" s="1">
        <f t="shared" si="31"/>
        <v>152533.33333333331</v>
      </c>
      <c r="J87">
        <f t="shared" si="32"/>
        <v>0</v>
      </c>
      <c r="K87">
        <v>17</v>
      </c>
      <c r="L87" s="1">
        <f t="shared" si="41"/>
        <v>5.4243850738624842E-3</v>
      </c>
      <c r="O87">
        <v>69</v>
      </c>
      <c r="P87">
        <f t="shared" si="33"/>
        <v>1.8339659775999998E-2</v>
      </c>
      <c r="Q87">
        <f t="shared" si="34"/>
        <v>3.2363456790123456E-9</v>
      </c>
      <c r="R87">
        <f t="shared" si="35"/>
        <v>0.13542399999999999</v>
      </c>
      <c r="S87">
        <f t="shared" si="42"/>
        <v>1</v>
      </c>
      <c r="T87" s="1">
        <f t="shared" si="43"/>
        <v>375000</v>
      </c>
      <c r="U87" s="1">
        <f t="shared" si="45"/>
        <v>6877.3724159999992</v>
      </c>
      <c r="V87" s="1">
        <f t="shared" si="36"/>
        <v>482080.65843621391</v>
      </c>
      <c r="W87">
        <f t="shared" si="37"/>
        <v>0</v>
      </c>
      <c r="X87">
        <v>17</v>
      </c>
      <c r="Y87" s="1">
        <f t="shared" si="44"/>
        <v>3.0640369361244501E-3</v>
      </c>
      <c r="AA87" s="1"/>
    </row>
    <row r="88" spans="2:27" x14ac:dyDescent="0.3">
      <c r="B88">
        <v>70</v>
      </c>
      <c r="C88">
        <f t="shared" si="28"/>
        <v>6.1465600000000014E-3</v>
      </c>
      <c r="D88">
        <f t="shared" si="29"/>
        <v>1.024E-9</v>
      </c>
      <c r="E88">
        <f t="shared" si="30"/>
        <v>7.8400000000000011E-2</v>
      </c>
      <c r="F88">
        <f t="shared" si="38"/>
        <v>1</v>
      </c>
      <c r="G88" s="1">
        <f t="shared" si="39"/>
        <v>375000</v>
      </c>
      <c r="H88" s="1">
        <f t="shared" si="40"/>
        <v>2304.9600000000005</v>
      </c>
      <c r="I88" s="1">
        <f t="shared" si="31"/>
        <v>152533.33333333331</v>
      </c>
      <c r="J88">
        <f t="shared" si="32"/>
        <v>0</v>
      </c>
      <c r="K88">
        <v>17.25</v>
      </c>
      <c r="L88" s="1">
        <f t="shared" si="41"/>
        <v>3.8839147520970735E-3</v>
      </c>
      <c r="O88">
        <v>70</v>
      </c>
      <c r="P88">
        <f t="shared" si="33"/>
        <v>1.9426164938271609E-2</v>
      </c>
      <c r="Q88">
        <f t="shared" si="34"/>
        <v>3.2363456790123456E-9</v>
      </c>
      <c r="R88">
        <f t="shared" si="35"/>
        <v>0.13937777777777779</v>
      </c>
      <c r="S88">
        <f t="shared" si="42"/>
        <v>1</v>
      </c>
      <c r="T88" s="1">
        <f t="shared" si="43"/>
        <v>375000</v>
      </c>
      <c r="U88" s="1">
        <f t="shared" si="45"/>
        <v>7284.8118518518531</v>
      </c>
      <c r="V88" s="1">
        <f t="shared" si="36"/>
        <v>482080.65843621391</v>
      </c>
      <c r="W88">
        <f t="shared" si="37"/>
        <v>0</v>
      </c>
      <c r="X88">
        <v>17.25</v>
      </c>
      <c r="Y88" s="1">
        <f t="shared" si="44"/>
        <v>2.2070496890497725E-3</v>
      </c>
      <c r="AA88" s="1"/>
    </row>
    <row r="89" spans="2:27" x14ac:dyDescent="0.3">
      <c r="B89">
        <v>71</v>
      </c>
      <c r="C89">
        <f t="shared" si="28"/>
        <v>6.5053903359999984E-3</v>
      </c>
      <c r="D89">
        <f t="shared" si="29"/>
        <v>1.024E-9</v>
      </c>
      <c r="E89">
        <f t="shared" si="30"/>
        <v>8.0655999999999992E-2</v>
      </c>
      <c r="F89">
        <f t="shared" si="38"/>
        <v>1</v>
      </c>
      <c r="G89" s="1">
        <f t="shared" si="39"/>
        <v>375000</v>
      </c>
      <c r="H89" s="1">
        <f t="shared" si="40"/>
        <v>2439.5213759999992</v>
      </c>
      <c r="I89" s="1">
        <f t="shared" si="31"/>
        <v>152533.33333333331</v>
      </c>
      <c r="J89">
        <f t="shared" si="32"/>
        <v>0</v>
      </c>
      <c r="K89">
        <v>17.5</v>
      </c>
      <c r="L89" s="1">
        <f t="shared" si="41"/>
        <v>1.7673492407934196E-3</v>
      </c>
      <c r="O89">
        <v>71</v>
      </c>
      <c r="P89">
        <f t="shared" si="33"/>
        <v>2.0560246000197527E-2</v>
      </c>
      <c r="Q89">
        <f t="shared" si="34"/>
        <v>3.2363456790123456E-9</v>
      </c>
      <c r="R89">
        <f t="shared" si="35"/>
        <v>0.14338844444444443</v>
      </c>
      <c r="S89">
        <f t="shared" si="42"/>
        <v>1</v>
      </c>
      <c r="T89" s="1">
        <f t="shared" si="43"/>
        <v>375000</v>
      </c>
      <c r="U89" s="1">
        <f t="shared" si="45"/>
        <v>7710.0922500740726</v>
      </c>
      <c r="V89" s="1">
        <f t="shared" si="36"/>
        <v>482080.65843621391</v>
      </c>
      <c r="W89">
        <f t="shared" si="37"/>
        <v>0</v>
      </c>
      <c r="X89">
        <v>17.5</v>
      </c>
      <c r="Y89" s="1">
        <f t="shared" si="44"/>
        <v>1.0223211087709004E-3</v>
      </c>
      <c r="AA89" s="1"/>
    </row>
    <row r="90" spans="2:27" x14ac:dyDescent="0.3">
      <c r="B90">
        <v>72</v>
      </c>
      <c r="C90">
        <f t="shared" si="28"/>
        <v>6.8797071359999983E-3</v>
      </c>
      <c r="D90">
        <f t="shared" si="29"/>
        <v>1.024E-9</v>
      </c>
      <c r="E90">
        <f t="shared" si="30"/>
        <v>8.294399999999999E-2</v>
      </c>
      <c r="F90">
        <f t="shared" si="38"/>
        <v>1</v>
      </c>
      <c r="G90" s="1">
        <f t="shared" si="39"/>
        <v>375000</v>
      </c>
      <c r="H90" s="1">
        <f t="shared" si="40"/>
        <v>2579.8901759999994</v>
      </c>
      <c r="I90" s="1">
        <f t="shared" si="31"/>
        <v>152533.33333333331</v>
      </c>
      <c r="J90">
        <f t="shared" si="32"/>
        <v>0</v>
      </c>
      <c r="K90">
        <v>17.75</v>
      </c>
      <c r="L90" s="1">
        <f t="shared" si="41"/>
        <v>-5.8265432059858777E-4</v>
      </c>
      <c r="O90">
        <v>72</v>
      </c>
      <c r="P90">
        <f t="shared" si="33"/>
        <v>2.1743271936000001E-2</v>
      </c>
      <c r="Q90">
        <f t="shared" si="34"/>
        <v>3.2363456790123456E-9</v>
      </c>
      <c r="R90">
        <f t="shared" si="35"/>
        <v>0.147456</v>
      </c>
      <c r="S90">
        <f t="shared" si="42"/>
        <v>1</v>
      </c>
      <c r="T90" s="1">
        <f t="shared" si="43"/>
        <v>375000</v>
      </c>
      <c r="U90" s="1">
        <f t="shared" si="45"/>
        <v>8153.7269760000008</v>
      </c>
      <c r="V90" s="1">
        <f t="shared" si="36"/>
        <v>482080.65843621391</v>
      </c>
      <c r="W90">
        <f t="shared" si="37"/>
        <v>0</v>
      </c>
      <c r="X90">
        <v>17.75</v>
      </c>
      <c r="Y90" s="1">
        <f t="shared" si="44"/>
        <v>-2.982425113626213E-4</v>
      </c>
      <c r="AA90" s="1"/>
    </row>
    <row r="91" spans="2:27" x14ac:dyDescent="0.3">
      <c r="B91">
        <v>73</v>
      </c>
      <c r="C91">
        <f t="shared" si="28"/>
        <v>7.2699496959999985E-3</v>
      </c>
      <c r="D91">
        <f t="shared" si="29"/>
        <v>1.024E-9</v>
      </c>
      <c r="E91">
        <f t="shared" si="30"/>
        <v>8.5263999999999993E-2</v>
      </c>
      <c r="F91">
        <f t="shared" si="38"/>
        <v>1</v>
      </c>
      <c r="G91" s="1">
        <f t="shared" si="39"/>
        <v>375000</v>
      </c>
      <c r="H91" s="1">
        <f t="shared" si="40"/>
        <v>2726.2311359999994</v>
      </c>
      <c r="I91" s="1">
        <f t="shared" si="31"/>
        <v>152533.33333333331</v>
      </c>
      <c r="J91">
        <f t="shared" si="32"/>
        <v>0</v>
      </c>
      <c r="K91">
        <v>18</v>
      </c>
      <c r="L91" s="1">
        <f t="shared" si="41"/>
        <v>-2.7938850551130858E-3</v>
      </c>
      <c r="O91">
        <v>73</v>
      </c>
      <c r="P91">
        <f t="shared" si="33"/>
        <v>2.2976631137975306E-2</v>
      </c>
      <c r="Q91">
        <f t="shared" si="34"/>
        <v>3.2363456790123456E-9</v>
      </c>
      <c r="R91">
        <f t="shared" si="35"/>
        <v>0.15158044444444443</v>
      </c>
      <c r="S91">
        <f t="shared" si="42"/>
        <v>1</v>
      </c>
      <c r="T91" s="1">
        <f t="shared" si="43"/>
        <v>375000</v>
      </c>
      <c r="U91" s="1">
        <f t="shared" si="45"/>
        <v>8616.2366767407402</v>
      </c>
      <c r="V91" s="1">
        <f t="shared" si="36"/>
        <v>482080.65843621391</v>
      </c>
      <c r="W91">
        <f t="shared" si="37"/>
        <v>0</v>
      </c>
      <c r="X91">
        <v>18</v>
      </c>
      <c r="Y91" s="1">
        <f t="shared" si="44"/>
        <v>-1.5453861334862177E-3</v>
      </c>
      <c r="AA91" s="1"/>
    </row>
    <row r="92" spans="2:27" x14ac:dyDescent="0.3">
      <c r="B92">
        <v>74</v>
      </c>
      <c r="C92">
        <f t="shared" si="28"/>
        <v>7.6765634559999973E-3</v>
      </c>
      <c r="D92">
        <f t="shared" si="29"/>
        <v>1.024E-9</v>
      </c>
      <c r="E92">
        <f t="shared" si="30"/>
        <v>8.7615999999999986E-2</v>
      </c>
      <c r="F92">
        <f t="shared" si="38"/>
        <v>1</v>
      </c>
      <c r="G92" s="1">
        <f t="shared" si="39"/>
        <v>375000</v>
      </c>
      <c r="H92" s="1">
        <f t="shared" si="40"/>
        <v>2878.711295999999</v>
      </c>
      <c r="I92" s="1">
        <f t="shared" si="31"/>
        <v>152533.33333333331</v>
      </c>
      <c r="J92">
        <f t="shared" si="32"/>
        <v>0</v>
      </c>
      <c r="K92">
        <v>18.25</v>
      </c>
      <c r="L92" s="1">
        <f t="shared" si="41"/>
        <v>-4.5233813623938727E-3</v>
      </c>
      <c r="O92">
        <v>74</v>
      </c>
      <c r="P92">
        <f t="shared" si="33"/>
        <v>2.4261731416493827E-2</v>
      </c>
      <c r="Q92">
        <f t="shared" si="34"/>
        <v>3.2363456790123456E-9</v>
      </c>
      <c r="R92">
        <f t="shared" si="35"/>
        <v>0.15576177777777778</v>
      </c>
      <c r="S92">
        <f t="shared" si="42"/>
        <v>1</v>
      </c>
      <c r="T92" s="1">
        <f t="shared" si="43"/>
        <v>375000</v>
      </c>
      <c r="U92" s="1">
        <f t="shared" si="45"/>
        <v>9098.1492811851858</v>
      </c>
      <c r="V92" s="1">
        <f t="shared" si="36"/>
        <v>482080.65843621391</v>
      </c>
      <c r="W92">
        <f t="shared" si="37"/>
        <v>0</v>
      </c>
      <c r="X92">
        <v>18.25</v>
      </c>
      <c r="Y92" s="1">
        <f t="shared" si="44"/>
        <v>-2.5255796091528072E-3</v>
      </c>
      <c r="AA92" s="1"/>
    </row>
    <row r="93" spans="2:27" x14ac:dyDescent="0.3">
      <c r="B93">
        <v>75</v>
      </c>
      <c r="C93">
        <f t="shared" si="28"/>
        <v>8.0999999999999996E-3</v>
      </c>
      <c r="D93">
        <f t="shared" si="29"/>
        <v>1.024E-9</v>
      </c>
      <c r="E93">
        <f t="shared" si="30"/>
        <v>0.09</v>
      </c>
      <c r="F93">
        <f t="shared" si="38"/>
        <v>1</v>
      </c>
      <c r="G93" s="1">
        <f t="shared" si="39"/>
        <v>375000</v>
      </c>
      <c r="H93" s="1">
        <f t="shared" si="40"/>
        <v>3037.5</v>
      </c>
      <c r="I93" s="1">
        <f t="shared" si="31"/>
        <v>152533.33333333331</v>
      </c>
      <c r="J93">
        <f t="shared" si="32"/>
        <v>0</v>
      </c>
      <c r="K93">
        <v>18.5</v>
      </c>
      <c r="L93" s="1">
        <f t="shared" si="41"/>
        <v>-5.5104675311153104E-3</v>
      </c>
      <c r="O93">
        <v>75</v>
      </c>
      <c r="P93">
        <f t="shared" si="33"/>
        <v>2.5600000000000012E-2</v>
      </c>
      <c r="Q93">
        <f t="shared" si="34"/>
        <v>3.2363456790123456E-9</v>
      </c>
      <c r="R93">
        <f t="shared" si="35"/>
        <v>0.16000000000000003</v>
      </c>
      <c r="S93">
        <f t="shared" si="42"/>
        <v>1</v>
      </c>
      <c r="T93" s="1">
        <f t="shared" si="43"/>
        <v>375000</v>
      </c>
      <c r="U93" s="1">
        <f t="shared" si="45"/>
        <v>9600.0000000000036</v>
      </c>
      <c r="V93" s="1">
        <f t="shared" si="36"/>
        <v>482080.65843621391</v>
      </c>
      <c r="W93">
        <f t="shared" si="37"/>
        <v>0</v>
      </c>
      <c r="X93">
        <v>18.5</v>
      </c>
      <c r="Y93" s="1">
        <f t="shared" si="44"/>
        <v>-3.0909615869339933E-3</v>
      </c>
      <c r="AA93" s="1"/>
    </row>
    <row r="94" spans="2:27" x14ac:dyDescent="0.3">
      <c r="B94">
        <v>76</v>
      </c>
      <c r="C94">
        <f t="shared" si="28"/>
        <v>8.5407170559999995E-3</v>
      </c>
      <c r="D94">
        <f t="shared" si="29"/>
        <v>1.024E-9</v>
      </c>
      <c r="E94">
        <f t="shared" si="30"/>
        <v>9.2415999999999998E-2</v>
      </c>
      <c r="F94">
        <f t="shared" si="38"/>
        <v>1</v>
      </c>
      <c r="G94" s="1">
        <f t="shared" si="39"/>
        <v>375000</v>
      </c>
      <c r="H94" s="1">
        <f t="shared" si="40"/>
        <v>3202.768896</v>
      </c>
      <c r="I94" s="1">
        <f t="shared" si="31"/>
        <v>152533.33333333331</v>
      </c>
      <c r="J94">
        <f t="shared" si="32"/>
        <v>0</v>
      </c>
      <c r="K94">
        <v>18.75</v>
      </c>
      <c r="L94" s="1">
        <f t="shared" si="41"/>
        <v>-5.6158474226641764E-3</v>
      </c>
      <c r="O94">
        <v>76</v>
      </c>
      <c r="P94">
        <f t="shared" si="33"/>
        <v>2.6992883535012346E-2</v>
      </c>
      <c r="Q94">
        <f t="shared" si="34"/>
        <v>3.2363456790123456E-9</v>
      </c>
      <c r="R94">
        <f t="shared" si="35"/>
        <v>0.16429511111111111</v>
      </c>
      <c r="S94">
        <f t="shared" si="42"/>
        <v>1</v>
      </c>
      <c r="T94" s="1">
        <f t="shared" si="43"/>
        <v>375000</v>
      </c>
      <c r="U94" s="1">
        <f t="shared" si="45"/>
        <v>10122.33132562963</v>
      </c>
      <c r="V94" s="1">
        <f t="shared" si="36"/>
        <v>482080.65843621391</v>
      </c>
      <c r="W94">
        <f t="shared" si="37"/>
        <v>0</v>
      </c>
      <c r="X94">
        <v>18.75</v>
      </c>
      <c r="Y94" s="1">
        <f t="shared" si="44"/>
        <v>-3.1615347595389028E-3</v>
      </c>
      <c r="AA94" s="1"/>
    </row>
    <row r="95" spans="2:27" x14ac:dyDescent="0.3">
      <c r="B95">
        <v>77</v>
      </c>
      <c r="C95">
        <f t="shared" si="28"/>
        <v>8.9991784960000015E-3</v>
      </c>
      <c r="D95">
        <f t="shared" si="29"/>
        <v>1.024E-9</v>
      </c>
      <c r="E95">
        <f t="shared" si="30"/>
        <v>9.4864000000000004E-2</v>
      </c>
      <c r="F95">
        <f t="shared" si="38"/>
        <v>1</v>
      </c>
      <c r="G95" s="1">
        <f t="shared" si="39"/>
        <v>375000</v>
      </c>
      <c r="H95" s="1">
        <f t="shared" si="40"/>
        <v>3374.6919360000006</v>
      </c>
      <c r="I95" s="1">
        <f t="shared" si="31"/>
        <v>152533.33333333331</v>
      </c>
      <c r="J95">
        <f t="shared" si="32"/>
        <v>0</v>
      </c>
      <c r="K95">
        <v>19</v>
      </c>
      <c r="L95" s="1">
        <f t="shared" si="41"/>
        <v>-4.8409248247006783E-3</v>
      </c>
      <c r="O95">
        <v>77</v>
      </c>
      <c r="P95">
        <f t="shared" si="33"/>
        <v>2.8441848086123454E-2</v>
      </c>
      <c r="Q95">
        <f t="shared" si="34"/>
        <v>3.2363456790123456E-9</v>
      </c>
      <c r="R95">
        <f t="shared" si="35"/>
        <v>0.16864711111111111</v>
      </c>
      <c r="S95">
        <f t="shared" si="42"/>
        <v>1</v>
      </c>
      <c r="T95" s="1">
        <f t="shared" si="43"/>
        <v>375000</v>
      </c>
      <c r="U95" s="1">
        <f t="shared" si="45"/>
        <v>10665.693032296296</v>
      </c>
      <c r="V95" s="1">
        <f t="shared" si="36"/>
        <v>482080.65843621391</v>
      </c>
      <c r="W95">
        <f t="shared" si="37"/>
        <v>0</v>
      </c>
      <c r="X95">
        <v>19</v>
      </c>
      <c r="Y95" s="1">
        <f t="shared" si="44"/>
        <v>-2.7362988741773194E-3</v>
      </c>
      <c r="AA95" s="1"/>
    </row>
    <row r="96" spans="2:27" x14ac:dyDescent="0.3">
      <c r="B96">
        <v>78</v>
      </c>
      <c r="C96">
        <f t="shared" si="28"/>
        <v>9.4758543359999992E-3</v>
      </c>
      <c r="D96">
        <f t="shared" si="29"/>
        <v>1.024E-9</v>
      </c>
      <c r="E96">
        <f t="shared" si="30"/>
        <v>9.7344E-2</v>
      </c>
      <c r="F96">
        <f t="shared" si="38"/>
        <v>1</v>
      </c>
      <c r="G96" s="1">
        <f t="shared" si="39"/>
        <v>375000</v>
      </c>
      <c r="H96" s="1">
        <f t="shared" si="40"/>
        <v>3553.4453759999997</v>
      </c>
      <c r="I96" s="1">
        <f t="shared" si="31"/>
        <v>152533.33333333331</v>
      </c>
      <c r="J96">
        <f t="shared" si="32"/>
        <v>0</v>
      </c>
      <c r="K96">
        <v>19.25</v>
      </c>
      <c r="L96" s="1">
        <f t="shared" si="41"/>
        <v>-3.3247303315327766E-3</v>
      </c>
      <c r="O96">
        <v>78</v>
      </c>
      <c r="P96">
        <f t="shared" si="33"/>
        <v>2.9948379135999997E-2</v>
      </c>
      <c r="Q96">
        <f t="shared" si="34"/>
        <v>3.2363456790123456E-9</v>
      </c>
      <c r="R96">
        <f t="shared" si="35"/>
        <v>0.17305599999999999</v>
      </c>
      <c r="S96">
        <f t="shared" si="42"/>
        <v>1</v>
      </c>
      <c r="T96" s="1">
        <f t="shared" si="43"/>
        <v>375000</v>
      </c>
      <c r="U96" s="1">
        <f t="shared" si="45"/>
        <v>11230.642175999999</v>
      </c>
      <c r="V96" s="1">
        <f t="shared" si="36"/>
        <v>482080.65843621391</v>
      </c>
      <c r="W96">
        <f t="shared" si="37"/>
        <v>0</v>
      </c>
      <c r="X96">
        <v>19.25</v>
      </c>
      <c r="Y96" s="1">
        <f t="shared" si="44"/>
        <v>-1.8918049660268488E-3</v>
      </c>
      <c r="AA96" s="1"/>
    </row>
    <row r="97" spans="2:28" x14ac:dyDescent="0.3">
      <c r="B97">
        <v>79</v>
      </c>
      <c r="C97">
        <f t="shared" si="28"/>
        <v>9.9712207359999999E-3</v>
      </c>
      <c r="D97">
        <f t="shared" si="29"/>
        <v>1.024E-9</v>
      </c>
      <c r="E97">
        <f t="shared" si="30"/>
        <v>9.9856E-2</v>
      </c>
      <c r="F97">
        <f t="shared" si="38"/>
        <v>1</v>
      </c>
      <c r="G97" s="1">
        <f t="shared" si="39"/>
        <v>375000</v>
      </c>
      <c r="H97" s="1">
        <f t="shared" si="40"/>
        <v>3739.2077760000002</v>
      </c>
      <c r="I97" s="1">
        <f t="shared" si="31"/>
        <v>152533.33333333331</v>
      </c>
      <c r="J97">
        <f t="shared" si="32"/>
        <v>0</v>
      </c>
      <c r="K97">
        <v>19.5</v>
      </c>
      <c r="L97" s="1">
        <f t="shared" si="41"/>
        <v>-1.3193894765455092E-3</v>
      </c>
      <c r="O97">
        <v>79</v>
      </c>
      <c r="P97">
        <f t="shared" si="33"/>
        <v>3.1513981585382718E-2</v>
      </c>
      <c r="Q97">
        <f t="shared" si="34"/>
        <v>3.2363456790123456E-9</v>
      </c>
      <c r="R97">
        <f t="shared" si="35"/>
        <v>0.17752177777777778</v>
      </c>
      <c r="S97">
        <f t="shared" si="42"/>
        <v>1</v>
      </c>
      <c r="T97" s="1">
        <f t="shared" si="43"/>
        <v>375000</v>
      </c>
      <c r="U97" s="1">
        <f t="shared" si="45"/>
        <v>11817.743094518519</v>
      </c>
      <c r="V97" s="1">
        <f t="shared" si="36"/>
        <v>482080.65843621391</v>
      </c>
      <c r="W97">
        <f t="shared" si="37"/>
        <v>0</v>
      </c>
      <c r="X97">
        <v>19.5</v>
      </c>
      <c r="Y97" s="1">
        <f t="shared" si="44"/>
        <v>-7.6861200968498101E-4</v>
      </c>
      <c r="AA97" s="1"/>
    </row>
    <row r="98" spans="2:28" x14ac:dyDescent="0.3">
      <c r="B98">
        <v>80</v>
      </c>
      <c r="C98">
        <f t="shared" si="28"/>
        <v>1.048576E-2</v>
      </c>
      <c r="D98">
        <f t="shared" si="29"/>
        <v>1.024E-9</v>
      </c>
      <c r="E98">
        <f t="shared" si="30"/>
        <v>0.1024</v>
      </c>
      <c r="F98">
        <f t="shared" si="38"/>
        <v>1</v>
      </c>
      <c r="G98" s="1">
        <f t="shared" si="39"/>
        <v>375000</v>
      </c>
      <c r="H98" s="1">
        <f t="shared" si="40"/>
        <v>3932.1600000000003</v>
      </c>
      <c r="I98" s="1">
        <f t="shared" si="31"/>
        <v>152533.33333333331</v>
      </c>
      <c r="J98">
        <f t="shared" si="32"/>
        <v>0</v>
      </c>
      <c r="K98">
        <v>19.75</v>
      </c>
      <c r="L98" s="1">
        <f t="shared" si="41"/>
        <v>8.5159655333636375E-4</v>
      </c>
      <c r="O98">
        <v>80</v>
      </c>
      <c r="P98">
        <f t="shared" si="33"/>
        <v>3.3140179753086432E-2</v>
      </c>
      <c r="Q98">
        <f t="shared" si="34"/>
        <v>3.2363456790123456E-9</v>
      </c>
      <c r="R98">
        <f t="shared" si="35"/>
        <v>0.18204444444444448</v>
      </c>
      <c r="S98">
        <f t="shared" si="42"/>
        <v>1</v>
      </c>
      <c r="T98" s="1">
        <f t="shared" si="43"/>
        <v>375000</v>
      </c>
      <c r="U98" s="1">
        <f t="shared" si="45"/>
        <v>12427.567407407412</v>
      </c>
      <c r="V98" s="1">
        <f t="shared" si="36"/>
        <v>482080.65843621391</v>
      </c>
      <c r="W98">
        <f t="shared" si="37"/>
        <v>0</v>
      </c>
      <c r="X98">
        <v>19.75</v>
      </c>
      <c r="Y98" s="1">
        <f t="shared" si="44"/>
        <v>4.5199084429720462E-4</v>
      </c>
      <c r="AA98" s="1"/>
    </row>
    <row r="99" spans="2:28" x14ac:dyDescent="0.3">
      <c r="B99">
        <v>81</v>
      </c>
      <c r="C99">
        <f t="shared" si="28"/>
        <v>1.1019960576E-2</v>
      </c>
      <c r="D99">
        <f t="shared" si="29"/>
        <v>1.024E-9</v>
      </c>
      <c r="E99">
        <f t="shared" si="30"/>
        <v>0.104976</v>
      </c>
      <c r="F99">
        <f t="shared" si="38"/>
        <v>1</v>
      </c>
      <c r="G99" s="1">
        <f t="shared" si="39"/>
        <v>375000</v>
      </c>
      <c r="H99" s="1">
        <f t="shared" si="40"/>
        <v>4132.485216</v>
      </c>
      <c r="I99" s="1">
        <f t="shared" si="31"/>
        <v>152533.33333333331</v>
      </c>
      <c r="J99">
        <f t="shared" si="32"/>
        <v>0</v>
      </c>
      <c r="K99">
        <v>20</v>
      </c>
      <c r="L99" s="1">
        <f t="shared" si="41"/>
        <v>2.8453852771912441E-3</v>
      </c>
      <c r="O99">
        <v>81</v>
      </c>
      <c r="P99">
        <f t="shared" si="33"/>
        <v>3.4828517375999991E-2</v>
      </c>
      <c r="Q99">
        <f t="shared" si="34"/>
        <v>3.2363456790123456E-9</v>
      </c>
      <c r="R99">
        <f t="shared" si="35"/>
        <v>0.18662399999999998</v>
      </c>
      <c r="S99">
        <f t="shared" si="42"/>
        <v>1</v>
      </c>
      <c r="T99" s="1">
        <f t="shared" si="43"/>
        <v>375000</v>
      </c>
      <c r="U99" s="1">
        <f t="shared" si="45"/>
        <v>13060.694015999998</v>
      </c>
      <c r="V99" s="1">
        <f t="shared" si="36"/>
        <v>482080.65843621391</v>
      </c>
      <c r="W99">
        <f t="shared" si="37"/>
        <v>0</v>
      </c>
      <c r="X99">
        <v>20</v>
      </c>
      <c r="Y99" s="1">
        <f t="shared" si="44"/>
        <v>1.577159012527975E-3</v>
      </c>
      <c r="AA99" s="1"/>
    </row>
    <row r="100" spans="2:28" x14ac:dyDescent="0.3">
      <c r="B100">
        <v>82</v>
      </c>
      <c r="C100">
        <f t="shared" si="28"/>
        <v>1.1574317056000002E-2</v>
      </c>
      <c r="D100">
        <f t="shared" si="29"/>
        <v>1.024E-9</v>
      </c>
      <c r="E100">
        <f t="shared" si="30"/>
        <v>0.10758400000000001</v>
      </c>
      <c r="F100">
        <f t="shared" si="38"/>
        <v>1</v>
      </c>
      <c r="G100" s="1">
        <f t="shared" si="39"/>
        <v>375000</v>
      </c>
      <c r="H100" s="1">
        <f t="shared" si="40"/>
        <v>4340.3688960000009</v>
      </c>
      <c r="I100" s="1">
        <f t="shared" si="31"/>
        <v>152533.33333333331</v>
      </c>
      <c r="J100">
        <f t="shared" si="32"/>
        <v>0</v>
      </c>
      <c r="K100">
        <v>20.25</v>
      </c>
      <c r="L100" s="1">
        <f t="shared" si="41"/>
        <v>4.3537963951529807E-3</v>
      </c>
      <c r="O100">
        <v>82</v>
      </c>
      <c r="P100">
        <f t="shared" si="33"/>
        <v>3.6580557609086427E-2</v>
      </c>
      <c r="Q100">
        <f t="shared" si="34"/>
        <v>3.2363456790123456E-9</v>
      </c>
      <c r="R100">
        <f t="shared" si="35"/>
        <v>0.19126044444444446</v>
      </c>
      <c r="S100">
        <f t="shared" si="42"/>
        <v>1</v>
      </c>
      <c r="T100" s="1">
        <f t="shared" si="43"/>
        <v>375000</v>
      </c>
      <c r="U100" s="1">
        <f t="shared" si="45"/>
        <v>13717.709103407409</v>
      </c>
      <c r="V100" s="1">
        <f t="shared" si="36"/>
        <v>482080.65843621391</v>
      </c>
      <c r="W100">
        <f t="shared" si="37"/>
        <v>0</v>
      </c>
      <c r="X100">
        <v>20.25</v>
      </c>
      <c r="Y100" s="1">
        <f t="shared" si="44"/>
        <v>2.4328824685736555E-3</v>
      </c>
      <c r="AA100" s="1"/>
    </row>
    <row r="101" spans="2:28" x14ac:dyDescent="0.3">
      <c r="B101">
        <v>83</v>
      </c>
      <c r="C101">
        <f t="shared" si="28"/>
        <v>1.2149330176000004E-2</v>
      </c>
      <c r="D101">
        <f t="shared" si="29"/>
        <v>1.024E-9</v>
      </c>
      <c r="E101">
        <f t="shared" si="30"/>
        <v>0.11022400000000002</v>
      </c>
      <c r="F101">
        <f t="shared" si="38"/>
        <v>1</v>
      </c>
      <c r="G101" s="1">
        <f t="shared" si="39"/>
        <v>375000</v>
      </c>
      <c r="H101" s="1">
        <f t="shared" si="40"/>
        <v>4555.9988160000021</v>
      </c>
      <c r="I101" s="1">
        <f t="shared" si="31"/>
        <v>152533.33333333331</v>
      </c>
      <c r="J101">
        <f t="shared" si="32"/>
        <v>0</v>
      </c>
      <c r="K101">
        <v>20.5</v>
      </c>
      <c r="L101" s="1">
        <f t="shared" si="41"/>
        <v>5.150799773124797E-3</v>
      </c>
      <c r="O101">
        <v>83</v>
      </c>
      <c r="P101">
        <f t="shared" si="33"/>
        <v>3.8397883025382704E-2</v>
      </c>
      <c r="Q101">
        <f t="shared" si="34"/>
        <v>3.2363456790123456E-9</v>
      </c>
      <c r="R101">
        <f t="shared" si="35"/>
        <v>0.19595377777777775</v>
      </c>
      <c r="S101">
        <f t="shared" si="42"/>
        <v>1</v>
      </c>
      <c r="T101" s="1">
        <f t="shared" si="43"/>
        <v>375000</v>
      </c>
      <c r="U101" s="1">
        <f t="shared" si="45"/>
        <v>14399.206134518514</v>
      </c>
      <c r="V101" s="1">
        <f t="shared" si="36"/>
        <v>482080.65843621391</v>
      </c>
      <c r="W101">
        <f t="shared" si="37"/>
        <v>0</v>
      </c>
      <c r="X101">
        <v>20.5</v>
      </c>
      <c r="Y101" s="1">
        <f t="shared" si="44"/>
        <v>2.8908141676437485E-3</v>
      </c>
      <c r="AA101" s="1"/>
    </row>
    <row r="102" spans="2:28" x14ac:dyDescent="0.3">
      <c r="B102">
        <v>84</v>
      </c>
      <c r="C102">
        <f t="shared" si="28"/>
        <v>1.2745506816000002E-2</v>
      </c>
      <c r="D102">
        <f t="shared" si="29"/>
        <v>1.024E-9</v>
      </c>
      <c r="E102">
        <f t="shared" si="30"/>
        <v>0.11289600000000001</v>
      </c>
      <c r="F102">
        <f t="shared" si="38"/>
        <v>1</v>
      </c>
      <c r="G102" s="1">
        <f t="shared" si="39"/>
        <v>375000</v>
      </c>
      <c r="H102" s="1">
        <f t="shared" si="40"/>
        <v>4779.5650560000004</v>
      </c>
      <c r="I102" s="1">
        <f t="shared" si="31"/>
        <v>152533.33333333331</v>
      </c>
      <c r="J102">
        <f t="shared" si="32"/>
        <v>0</v>
      </c>
      <c r="K102">
        <v>20.75</v>
      </c>
      <c r="L102" s="1">
        <f t="shared" si="41"/>
        <v>5.1261942566595779E-3</v>
      </c>
      <c r="O102">
        <v>84</v>
      </c>
      <c r="P102">
        <f t="shared" si="33"/>
        <v>4.0282095616000012E-2</v>
      </c>
      <c r="Q102">
        <f t="shared" si="34"/>
        <v>3.2363456790123456E-9</v>
      </c>
      <c r="R102">
        <f t="shared" si="35"/>
        <v>0.20070400000000002</v>
      </c>
      <c r="S102">
        <f t="shared" si="42"/>
        <v>1</v>
      </c>
      <c r="T102" s="1">
        <f t="shared" si="43"/>
        <v>375000</v>
      </c>
      <c r="U102" s="1">
        <f t="shared" si="45"/>
        <v>15105.785856000004</v>
      </c>
      <c r="V102" s="1">
        <f t="shared" si="36"/>
        <v>482080.65843621391</v>
      </c>
      <c r="W102">
        <f t="shared" si="37"/>
        <v>0</v>
      </c>
      <c r="X102">
        <v>20.75</v>
      </c>
      <c r="Y102" s="1">
        <f t="shared" si="44"/>
        <v>2.8874139068262605E-3</v>
      </c>
      <c r="AA102" s="1"/>
    </row>
    <row r="103" spans="2:28" x14ac:dyDescent="0.3">
      <c r="B103">
        <v>85</v>
      </c>
      <c r="C103">
        <f t="shared" si="28"/>
        <v>1.3363360000000005E-2</v>
      </c>
      <c r="D103">
        <f t="shared" si="29"/>
        <v>1.024E-9</v>
      </c>
      <c r="E103">
        <f t="shared" si="30"/>
        <v>0.11560000000000002</v>
      </c>
      <c r="F103">
        <f t="shared" si="38"/>
        <v>1</v>
      </c>
      <c r="G103" s="1">
        <f t="shared" si="39"/>
        <v>375000</v>
      </c>
      <c r="H103" s="1">
        <f t="shared" si="40"/>
        <v>5011.260000000002</v>
      </c>
      <c r="I103" s="1">
        <f t="shared" si="31"/>
        <v>152533.33333333331</v>
      </c>
      <c r="J103">
        <f t="shared" si="32"/>
        <v>0</v>
      </c>
      <c r="K103">
        <v>21</v>
      </c>
      <c r="L103" s="1">
        <f t="shared" si="41"/>
        <v>4.3004909376285561E-3</v>
      </c>
      <c r="O103">
        <v>85</v>
      </c>
      <c r="P103">
        <f t="shared" si="33"/>
        <v>4.2234816790123447E-2</v>
      </c>
      <c r="Q103">
        <f t="shared" si="34"/>
        <v>3.2363456790123456E-9</v>
      </c>
      <c r="R103">
        <f t="shared" si="35"/>
        <v>0.20551111111111109</v>
      </c>
      <c r="S103">
        <f t="shared" si="42"/>
        <v>1</v>
      </c>
      <c r="T103" s="1">
        <f t="shared" si="43"/>
        <v>375000</v>
      </c>
      <c r="U103" s="1">
        <f t="shared" si="45"/>
        <v>15838.056296296292</v>
      </c>
      <c r="V103" s="1">
        <f t="shared" si="36"/>
        <v>482080.65843621391</v>
      </c>
      <c r="W103">
        <f t="shared" si="37"/>
        <v>0</v>
      </c>
      <c r="X103">
        <v>21</v>
      </c>
      <c r="Y103" s="1">
        <f t="shared" si="44"/>
        <v>2.4325698982440524E-3</v>
      </c>
      <c r="AA103" s="1"/>
    </row>
    <row r="104" spans="2:28" x14ac:dyDescent="0.3">
      <c r="B104">
        <v>86</v>
      </c>
      <c r="C104">
        <f t="shared" si="28"/>
        <v>1.4003408895999997E-2</v>
      </c>
      <c r="D104">
        <f t="shared" si="29"/>
        <v>1.024E-9</v>
      </c>
      <c r="E104">
        <f t="shared" si="30"/>
        <v>0.11833599999999998</v>
      </c>
      <c r="F104">
        <f t="shared" si="38"/>
        <v>1</v>
      </c>
      <c r="G104" s="1">
        <f t="shared" si="39"/>
        <v>375000</v>
      </c>
      <c r="H104" s="1">
        <f t="shared" si="40"/>
        <v>5251.2783359999985</v>
      </c>
      <c r="I104" s="1">
        <f t="shared" si="31"/>
        <v>152533.33333333331</v>
      </c>
      <c r="J104">
        <f t="shared" si="32"/>
        <v>0</v>
      </c>
      <c r="K104">
        <v>21.25</v>
      </c>
      <c r="L104" s="1">
        <f t="shared" si="41"/>
        <v>2.8190547389674576E-3</v>
      </c>
      <c r="O104">
        <v>86</v>
      </c>
      <c r="P104">
        <f t="shared" si="33"/>
        <v>4.4257687375012351E-2</v>
      </c>
      <c r="Q104">
        <f t="shared" si="34"/>
        <v>3.2363456790123456E-9</v>
      </c>
      <c r="R104">
        <f t="shared" si="35"/>
        <v>0.21037511111111112</v>
      </c>
      <c r="S104">
        <f t="shared" si="42"/>
        <v>1</v>
      </c>
      <c r="T104" s="1">
        <f t="shared" si="43"/>
        <v>375000</v>
      </c>
      <c r="U104" s="1">
        <f t="shared" si="45"/>
        <v>16596.632765629631</v>
      </c>
      <c r="V104" s="1">
        <f t="shared" si="36"/>
        <v>482080.65843621391</v>
      </c>
      <c r="W104">
        <f t="shared" si="37"/>
        <v>0</v>
      </c>
      <c r="X104">
        <v>21.25</v>
      </c>
      <c r="Y104" s="1">
        <f t="shared" si="44"/>
        <v>1.6065632842203197E-3</v>
      </c>
      <c r="AA104" s="1"/>
    </row>
    <row r="105" spans="2:28" x14ac:dyDescent="0.3">
      <c r="B105">
        <v>87</v>
      </c>
      <c r="C105">
        <f t="shared" si="28"/>
        <v>1.4666178815999997E-2</v>
      </c>
      <c r="D105">
        <f t="shared" si="29"/>
        <v>1.024E-9</v>
      </c>
      <c r="E105">
        <f t="shared" si="30"/>
        <v>0.12110399999999999</v>
      </c>
      <c r="F105">
        <f t="shared" si="38"/>
        <v>1</v>
      </c>
      <c r="G105" s="1">
        <f t="shared" si="39"/>
        <v>375000</v>
      </c>
      <c r="H105" s="1">
        <f t="shared" si="40"/>
        <v>5499.817055999999</v>
      </c>
      <c r="I105" s="1">
        <f t="shared" si="31"/>
        <v>152533.33333333331</v>
      </c>
      <c r="J105">
        <f t="shared" si="32"/>
        <v>0</v>
      </c>
      <c r="K105">
        <v>21.5</v>
      </c>
      <c r="L105" s="1">
        <f t="shared" si="41"/>
        <v>9.2684108613697665E-4</v>
      </c>
      <c r="O105">
        <v>87</v>
      </c>
      <c r="P105">
        <f t="shared" si="33"/>
        <v>4.6352367616000006E-2</v>
      </c>
      <c r="Q105">
        <f t="shared" si="34"/>
        <v>3.2363456790123456E-9</v>
      </c>
      <c r="R105">
        <f t="shared" si="35"/>
        <v>0.21529600000000002</v>
      </c>
      <c r="S105">
        <f t="shared" si="42"/>
        <v>1</v>
      </c>
      <c r="T105" s="1">
        <f t="shared" si="43"/>
        <v>375000</v>
      </c>
      <c r="U105" s="1">
        <f t="shared" si="45"/>
        <v>17382.137856000001</v>
      </c>
      <c r="V105" s="1">
        <f t="shared" si="36"/>
        <v>482080.65843621391</v>
      </c>
      <c r="W105">
        <f t="shared" si="37"/>
        <v>0</v>
      </c>
      <c r="X105">
        <v>21.5</v>
      </c>
      <c r="Y105" s="1">
        <f t="shared" si="44"/>
        <v>5.4608668403633223E-4</v>
      </c>
      <c r="AA105" s="1"/>
    </row>
    <row r="106" spans="2:28" x14ac:dyDescent="0.3">
      <c r="B106">
        <v>88</v>
      </c>
      <c r="C106">
        <f t="shared" si="28"/>
        <v>1.5352201215999997E-2</v>
      </c>
      <c r="D106">
        <f t="shared" si="29"/>
        <v>1.024E-9</v>
      </c>
      <c r="E106">
        <f t="shared" si="30"/>
        <v>0.12390399999999999</v>
      </c>
      <c r="F106">
        <f t="shared" si="38"/>
        <v>1</v>
      </c>
      <c r="G106" s="1">
        <f t="shared" si="39"/>
        <v>375000</v>
      </c>
      <c r="H106" s="1">
        <f t="shared" si="40"/>
        <v>5757.0754559999987</v>
      </c>
      <c r="I106" s="1">
        <f t="shared" si="31"/>
        <v>152533.33333333331</v>
      </c>
      <c r="J106">
        <f t="shared" si="32"/>
        <v>0</v>
      </c>
      <c r="K106">
        <v>21.75</v>
      </c>
      <c r="L106" s="1">
        <f t="shared" si="41"/>
        <v>-1.0719282790452305E-3</v>
      </c>
      <c r="O106">
        <v>88</v>
      </c>
      <c r="P106">
        <f t="shared" si="33"/>
        <v>4.8520537176493822E-2</v>
      </c>
      <c r="Q106">
        <f t="shared" si="34"/>
        <v>3.2363456790123456E-9</v>
      </c>
      <c r="R106">
        <f t="shared" si="35"/>
        <v>0.22027377777777776</v>
      </c>
      <c r="S106">
        <f t="shared" si="42"/>
        <v>1</v>
      </c>
      <c r="T106" s="1">
        <f t="shared" si="43"/>
        <v>375000</v>
      </c>
      <c r="U106" s="1">
        <f t="shared" si="45"/>
        <v>18195.201441185181</v>
      </c>
      <c r="V106" s="1">
        <f t="shared" si="36"/>
        <v>482080.65843621391</v>
      </c>
      <c r="W106">
        <f t="shared" si="37"/>
        <v>0</v>
      </c>
      <c r="X106">
        <v>21.75</v>
      </c>
      <c r="Y106" s="1">
        <f t="shared" si="44"/>
        <v>-5.7827490945931909E-4</v>
      </c>
      <c r="AA106" s="1"/>
    </row>
    <row r="107" spans="2:28" x14ac:dyDescent="0.3">
      <c r="B107">
        <v>89</v>
      </c>
      <c r="C107">
        <f t="shared" si="28"/>
        <v>1.6062013695999997E-2</v>
      </c>
      <c r="D107">
        <f t="shared" si="29"/>
        <v>1.024E-9</v>
      </c>
      <c r="E107">
        <f t="shared" si="30"/>
        <v>0.12673599999999999</v>
      </c>
      <c r="F107">
        <f t="shared" si="38"/>
        <v>1</v>
      </c>
      <c r="G107" s="1">
        <f t="shared" si="39"/>
        <v>375000</v>
      </c>
      <c r="H107" s="1">
        <f t="shared" si="40"/>
        <v>6023.2551359999989</v>
      </c>
      <c r="I107" s="1">
        <f t="shared" si="31"/>
        <v>152533.33333333331</v>
      </c>
      <c r="J107">
        <f t="shared" si="32"/>
        <v>0</v>
      </c>
      <c r="K107">
        <v>22</v>
      </c>
      <c r="L107" s="1">
        <f t="shared" si="41"/>
        <v>-2.8625392835286961E-3</v>
      </c>
      <c r="O107">
        <v>89</v>
      </c>
      <c r="P107">
        <f t="shared" si="33"/>
        <v>5.0763895137975308E-2</v>
      </c>
      <c r="Q107">
        <f t="shared" si="34"/>
        <v>3.2363456790123456E-9</v>
      </c>
      <c r="R107">
        <f t="shared" si="35"/>
        <v>0.22530844444444445</v>
      </c>
      <c r="S107">
        <f t="shared" si="42"/>
        <v>1</v>
      </c>
      <c r="T107" s="1">
        <f t="shared" si="43"/>
        <v>375000</v>
      </c>
      <c r="U107" s="1">
        <f t="shared" si="45"/>
        <v>19036.460676740742</v>
      </c>
      <c r="V107" s="1">
        <f t="shared" si="36"/>
        <v>482080.65843621391</v>
      </c>
      <c r="W107">
        <f t="shared" si="37"/>
        <v>0</v>
      </c>
      <c r="X107">
        <v>22</v>
      </c>
      <c r="Y107" s="1">
        <f t="shared" si="44"/>
        <v>-1.5894063540274235E-3</v>
      </c>
      <c r="AA107" s="1"/>
    </row>
    <row r="108" spans="2:28" x14ac:dyDescent="0.3">
      <c r="B108">
        <v>90</v>
      </c>
      <c r="C108">
        <f t="shared" si="28"/>
        <v>1.6796159999999997E-2</v>
      </c>
      <c r="D108">
        <f t="shared" si="29"/>
        <v>1.024E-9</v>
      </c>
      <c r="E108">
        <f t="shared" si="30"/>
        <v>0.12959999999999999</v>
      </c>
      <c r="F108">
        <f t="shared" si="38"/>
        <v>1</v>
      </c>
      <c r="G108" s="1">
        <f t="shared" si="39"/>
        <v>375000</v>
      </c>
      <c r="H108" s="1">
        <f t="shared" si="40"/>
        <v>6298.5599999999995</v>
      </c>
      <c r="I108" s="1">
        <f t="shared" si="31"/>
        <v>152533.33333333331</v>
      </c>
      <c r="J108">
        <f t="shared" si="32"/>
        <v>0</v>
      </c>
      <c r="K108">
        <v>22.25</v>
      </c>
      <c r="L108" s="1">
        <f t="shared" si="41"/>
        <v>-4.1692110127438068E-3</v>
      </c>
      <c r="O108">
        <v>90</v>
      </c>
      <c r="P108">
        <f t="shared" si="33"/>
        <v>5.3084159999999998E-2</v>
      </c>
      <c r="Q108">
        <f t="shared" si="34"/>
        <v>3.2363456790123456E-9</v>
      </c>
      <c r="R108">
        <f t="shared" si="35"/>
        <v>0.23039999999999999</v>
      </c>
      <c r="S108">
        <f t="shared" si="42"/>
        <v>1</v>
      </c>
      <c r="T108" s="1">
        <f t="shared" si="43"/>
        <v>375000</v>
      </c>
      <c r="U108" s="1">
        <f t="shared" si="45"/>
        <v>19906.559999999998</v>
      </c>
      <c r="V108" s="1">
        <f t="shared" si="36"/>
        <v>482080.65843621391</v>
      </c>
      <c r="W108">
        <f t="shared" si="37"/>
        <v>0</v>
      </c>
      <c r="X108">
        <v>22.25</v>
      </c>
      <c r="Y108" s="1">
        <f t="shared" si="44"/>
        <v>-2.3314907723597732E-3</v>
      </c>
      <c r="AA108" s="1"/>
    </row>
    <row r="109" spans="2:28" x14ac:dyDescent="0.3">
      <c r="B109">
        <v>91</v>
      </c>
      <c r="C109">
        <f t="shared" si="28"/>
        <v>1.7555190016000002E-2</v>
      </c>
      <c r="D109">
        <f t="shared" si="29"/>
        <v>1.024E-9</v>
      </c>
      <c r="E109">
        <f t="shared" si="30"/>
        <v>0.132496</v>
      </c>
      <c r="F109">
        <f t="shared" si="38"/>
        <v>1</v>
      </c>
      <c r="G109" s="1">
        <f t="shared" si="39"/>
        <v>375000</v>
      </c>
      <c r="H109" s="1">
        <f t="shared" si="40"/>
        <v>6583.1962560000011</v>
      </c>
      <c r="I109" s="1">
        <f t="shared" si="31"/>
        <v>152533.33333333331</v>
      </c>
      <c r="J109">
        <f t="shared" si="32"/>
        <v>0</v>
      </c>
      <c r="K109">
        <v>22.5</v>
      </c>
      <c r="L109" s="1">
        <f t="shared" si="41"/>
        <v>-4.7974306941124707E-3</v>
      </c>
      <c r="O109">
        <v>91</v>
      </c>
      <c r="P109">
        <f t="shared" si="33"/>
        <v>5.5483069680197533E-2</v>
      </c>
      <c r="Q109">
        <f t="shared" si="34"/>
        <v>3.2363456790123456E-9</v>
      </c>
      <c r="R109">
        <f t="shared" si="35"/>
        <v>0.23554844444444445</v>
      </c>
      <c r="S109">
        <f t="shared" si="42"/>
        <v>1</v>
      </c>
      <c r="T109" s="1">
        <f t="shared" si="43"/>
        <v>375000</v>
      </c>
      <c r="U109" s="1">
        <f t="shared" si="45"/>
        <v>20806.151130074075</v>
      </c>
      <c r="V109" s="1">
        <f t="shared" si="36"/>
        <v>482080.65843621391</v>
      </c>
      <c r="W109">
        <f t="shared" si="37"/>
        <v>0</v>
      </c>
      <c r="X109">
        <v>22.5</v>
      </c>
      <c r="Y109" s="1">
        <f t="shared" si="44"/>
        <v>-2.6939430972109765E-3</v>
      </c>
      <c r="AA109" s="1"/>
    </row>
    <row r="110" spans="2:28" x14ac:dyDescent="0.3">
      <c r="B110">
        <v>92</v>
      </c>
      <c r="C110">
        <f t="shared" si="28"/>
        <v>1.8339659775999998E-2</v>
      </c>
      <c r="D110">
        <f t="shared" si="29"/>
        <v>1.024E-9</v>
      </c>
      <c r="E110">
        <f t="shared" si="30"/>
        <v>0.13542399999999999</v>
      </c>
      <c r="F110">
        <f t="shared" si="38"/>
        <v>1</v>
      </c>
      <c r="G110" s="1">
        <f t="shared" si="39"/>
        <v>375000</v>
      </c>
      <c r="H110" s="1">
        <f t="shared" si="40"/>
        <v>6877.3724159999992</v>
      </c>
      <c r="I110" s="1">
        <f t="shared" si="31"/>
        <v>152533.33333333331</v>
      </c>
      <c r="J110">
        <f t="shared" si="32"/>
        <v>0</v>
      </c>
      <c r="K110">
        <v>22.75</v>
      </c>
      <c r="L110" s="1">
        <f t="shared" si="41"/>
        <v>-4.6627219447596159E-3</v>
      </c>
      <c r="O110">
        <v>92</v>
      </c>
      <c r="P110">
        <f t="shared" si="33"/>
        <v>5.7962381514271598E-2</v>
      </c>
      <c r="Q110">
        <f t="shared" si="34"/>
        <v>3.2363456790123456E-9</v>
      </c>
      <c r="R110">
        <f t="shared" si="35"/>
        <v>0.24075377777777776</v>
      </c>
      <c r="S110">
        <f t="shared" si="42"/>
        <v>1</v>
      </c>
      <c r="T110" s="1">
        <f t="shared" si="43"/>
        <v>375000</v>
      </c>
      <c r="U110" s="1">
        <f t="shared" si="45"/>
        <v>21735.893067851848</v>
      </c>
      <c r="V110" s="1">
        <f t="shared" si="36"/>
        <v>482080.65843621391</v>
      </c>
      <c r="W110">
        <f t="shared" si="37"/>
        <v>0</v>
      </c>
      <c r="X110">
        <v>22.75</v>
      </c>
      <c r="Y110" s="1">
        <f t="shared" si="44"/>
        <v>-2.6277851880448359E-3</v>
      </c>
      <c r="AB110" s="1"/>
    </row>
    <row r="111" spans="2:28" x14ac:dyDescent="0.3">
      <c r="B111">
        <v>93</v>
      </c>
      <c r="C111">
        <f t="shared" si="28"/>
        <v>1.9150131456000002E-2</v>
      </c>
      <c r="D111">
        <f t="shared" si="29"/>
        <v>1.024E-9</v>
      </c>
      <c r="E111">
        <f t="shared" si="30"/>
        <v>0.13838400000000001</v>
      </c>
      <c r="F111">
        <f t="shared" si="38"/>
        <v>1</v>
      </c>
      <c r="G111" s="1">
        <f t="shared" si="39"/>
        <v>375000</v>
      </c>
      <c r="H111" s="1">
        <f t="shared" si="40"/>
        <v>7181.299296000001</v>
      </c>
      <c r="I111" s="1">
        <f t="shared" si="31"/>
        <v>152533.33333333331</v>
      </c>
      <c r="J111">
        <f t="shared" si="32"/>
        <v>0</v>
      </c>
      <c r="K111">
        <v>23</v>
      </c>
      <c r="L111" s="1">
        <f t="shared" si="41"/>
        <v>-3.8016228685936607E-3</v>
      </c>
      <c r="O111">
        <v>93</v>
      </c>
      <c r="P111">
        <f t="shared" si="33"/>
        <v>6.0523872255999991E-2</v>
      </c>
      <c r="Q111">
        <f t="shared" si="34"/>
        <v>3.2363456790123456E-9</v>
      </c>
      <c r="R111">
        <f t="shared" si="35"/>
        <v>0.24601599999999998</v>
      </c>
      <c r="S111">
        <f t="shared" si="42"/>
        <v>1</v>
      </c>
      <c r="T111" s="1">
        <f t="shared" si="43"/>
        <v>375000</v>
      </c>
      <c r="U111" s="1">
        <f t="shared" si="45"/>
        <v>22696.452095999997</v>
      </c>
      <c r="V111" s="1">
        <f t="shared" si="36"/>
        <v>482080.65843621391</v>
      </c>
      <c r="W111">
        <f t="shared" si="37"/>
        <v>0</v>
      </c>
      <c r="X111">
        <v>23</v>
      </c>
      <c r="Y111" s="1">
        <f t="shared" si="44"/>
        <v>-2.1520551942512201E-3</v>
      </c>
    </row>
    <row r="112" spans="2:28" x14ac:dyDescent="0.3">
      <c r="B112">
        <v>94</v>
      </c>
      <c r="C112">
        <f t="shared" si="28"/>
        <v>1.9987173375999999E-2</v>
      </c>
      <c r="D112">
        <f t="shared" si="29"/>
        <v>1.024E-9</v>
      </c>
      <c r="E112">
        <f t="shared" si="30"/>
        <v>0.141376</v>
      </c>
      <c r="F112">
        <f t="shared" si="38"/>
        <v>1</v>
      </c>
      <c r="G112" s="1">
        <f t="shared" si="39"/>
        <v>375000</v>
      </c>
      <c r="H112" s="1">
        <f t="shared" si="40"/>
        <v>7495.1900159999996</v>
      </c>
      <c r="I112" s="1">
        <f t="shared" si="31"/>
        <v>152533.33333333331</v>
      </c>
      <c r="J112">
        <f t="shared" si="32"/>
        <v>0</v>
      </c>
      <c r="K112">
        <v>23.25</v>
      </c>
      <c r="L112" s="1">
        <f t="shared" si="41"/>
        <v>-2.3635181390094084E-3</v>
      </c>
      <c r="O112">
        <v>94</v>
      </c>
      <c r="P112">
        <f t="shared" si="33"/>
        <v>6.3169338077234544E-2</v>
      </c>
      <c r="Q112">
        <f t="shared" si="34"/>
        <v>3.2363456790123456E-9</v>
      </c>
      <c r="R112">
        <f t="shared" si="35"/>
        <v>0.25133511111111106</v>
      </c>
      <c r="S112">
        <f t="shared" si="42"/>
        <v>1</v>
      </c>
      <c r="T112" s="1">
        <f t="shared" si="43"/>
        <v>375000</v>
      </c>
      <c r="U112" s="1">
        <f t="shared" si="45"/>
        <v>23688.501778962953</v>
      </c>
      <c r="V112" s="1">
        <f t="shared" si="36"/>
        <v>482080.65843621391</v>
      </c>
      <c r="W112">
        <f t="shared" si="37"/>
        <v>0</v>
      </c>
      <c r="X112">
        <v>23.25</v>
      </c>
      <c r="Y112" s="1">
        <f t="shared" si="44"/>
        <v>-1.3494510359270578E-3</v>
      </c>
    </row>
    <row r="113" spans="2:25" x14ac:dyDescent="0.3">
      <c r="B113">
        <v>95</v>
      </c>
      <c r="C113">
        <f t="shared" si="28"/>
        <v>2.0851359999999999E-2</v>
      </c>
      <c r="D113">
        <f t="shared" si="29"/>
        <v>1.024E-9</v>
      </c>
      <c r="E113">
        <f t="shared" si="30"/>
        <v>0.1444</v>
      </c>
      <c r="F113">
        <f t="shared" si="38"/>
        <v>1</v>
      </c>
      <c r="G113" s="1">
        <f t="shared" si="39"/>
        <v>375000</v>
      </c>
      <c r="H113" s="1">
        <f t="shared" si="40"/>
        <v>7819.2599999999993</v>
      </c>
      <c r="I113" s="1">
        <f t="shared" si="31"/>
        <v>152533.33333333331</v>
      </c>
      <c r="J113">
        <f t="shared" si="32"/>
        <v>0</v>
      </c>
      <c r="K113">
        <v>23.5</v>
      </c>
      <c r="L113" s="1">
        <f t="shared" si="41"/>
        <v>-5.8499061638968449E-4</v>
      </c>
      <c r="O113">
        <v>95</v>
      </c>
      <c r="P113">
        <f t="shared" si="33"/>
        <v>6.5900594567901261E-2</v>
      </c>
      <c r="Q113">
        <f t="shared" si="34"/>
        <v>3.2363456790123456E-9</v>
      </c>
      <c r="R113">
        <f t="shared" si="35"/>
        <v>0.25671111111111117</v>
      </c>
      <c r="S113">
        <f t="shared" si="42"/>
        <v>1</v>
      </c>
      <c r="T113" s="1">
        <f t="shared" si="43"/>
        <v>375000</v>
      </c>
      <c r="U113" s="1">
        <f t="shared" si="45"/>
        <v>24712.722962962973</v>
      </c>
      <c r="V113" s="1">
        <f t="shared" si="36"/>
        <v>482080.65843621391</v>
      </c>
      <c r="W113">
        <f t="shared" si="37"/>
        <v>0</v>
      </c>
      <c r="X113">
        <v>23.5</v>
      </c>
      <c r="Y113" s="1">
        <f t="shared" si="44"/>
        <v>-3.5210759114139381E-4</v>
      </c>
    </row>
    <row r="114" spans="2:25" x14ac:dyDescent="0.3">
      <c r="B114">
        <v>96</v>
      </c>
      <c r="C114">
        <f t="shared" si="28"/>
        <v>2.1743271936000001E-2</v>
      </c>
      <c r="D114">
        <f t="shared" si="29"/>
        <v>1.024E-9</v>
      </c>
      <c r="E114">
        <f t="shared" si="30"/>
        <v>0.147456</v>
      </c>
      <c r="F114">
        <f t="shared" si="38"/>
        <v>1</v>
      </c>
      <c r="G114" s="1">
        <f t="shared" si="39"/>
        <v>375000</v>
      </c>
      <c r="H114" s="1">
        <f t="shared" si="40"/>
        <v>8153.7269760000008</v>
      </c>
      <c r="I114" s="1">
        <f t="shared" si="31"/>
        <v>152533.33333333331</v>
      </c>
      <c r="J114">
        <f t="shared" si="32"/>
        <v>0</v>
      </c>
      <c r="K114">
        <v>23.75</v>
      </c>
      <c r="L114" s="1">
        <f t="shared" si="41"/>
        <v>1.2489422627031293E-3</v>
      </c>
      <c r="O114">
        <v>96</v>
      </c>
      <c r="P114">
        <f t="shared" si="33"/>
        <v>6.8719476735999999E-2</v>
      </c>
      <c r="Q114">
        <f t="shared" si="34"/>
        <v>3.2363456790123456E-9</v>
      </c>
      <c r="R114">
        <f t="shared" si="35"/>
        <v>0.26214399999999999</v>
      </c>
      <c r="S114">
        <f t="shared" si="42"/>
        <v>1</v>
      </c>
      <c r="T114" s="1">
        <f t="shared" si="43"/>
        <v>375000</v>
      </c>
      <c r="U114" s="1">
        <f t="shared" si="45"/>
        <v>25769.803776000001</v>
      </c>
      <c r="V114" s="1">
        <f t="shared" si="36"/>
        <v>482080.65843621391</v>
      </c>
      <c r="W114">
        <f t="shared" si="37"/>
        <v>0</v>
      </c>
      <c r="X114">
        <v>23.75</v>
      </c>
      <c r="Y114" s="1">
        <f t="shared" si="44"/>
        <v>6.8006824744665684E-4</v>
      </c>
    </row>
    <row r="115" spans="2:25" x14ac:dyDescent="0.3">
      <c r="B115">
        <v>97</v>
      </c>
      <c r="C115">
        <f t="shared" ref="C115:C146" si="46">((B115/$C$3)^2)^2</f>
        <v>2.2663495936000002E-2</v>
      </c>
      <c r="D115">
        <f t="shared" ref="D115:D146" si="47">(2/$C$3^2)^2</f>
        <v>1.024E-9</v>
      </c>
      <c r="E115">
        <f t="shared" ref="E115:E146" si="48">(B115/$C$3)^2</f>
        <v>0.15054400000000001</v>
      </c>
      <c r="F115">
        <f t="shared" si="38"/>
        <v>1</v>
      </c>
      <c r="G115" s="1">
        <f t="shared" si="39"/>
        <v>375000</v>
      </c>
      <c r="H115" s="1">
        <f t="shared" si="40"/>
        <v>8498.8109760000007</v>
      </c>
      <c r="I115" s="1">
        <f t="shared" ref="I115:I146" si="49">$I$7*D115*F115</f>
        <v>152533.33333333331</v>
      </c>
      <c r="J115">
        <f t="shared" ref="J115:J146" si="50">IF(B115&gt;120, $I$8*E115*F115, 0)</f>
        <v>0</v>
      </c>
      <c r="K115">
        <v>24</v>
      </c>
      <c r="L115" s="1">
        <f t="shared" si="41"/>
        <v>2.850379757638188E-3</v>
      </c>
      <c r="O115">
        <v>97</v>
      </c>
      <c r="P115">
        <f t="shared" ref="P115:P146" si="51">((4*O115/(3*$C$3))^2)^2</f>
        <v>7.1627839007604929E-2</v>
      </c>
      <c r="Q115">
        <f t="shared" ref="Q115:Q146" si="52">((2*(4/(3*$C$3))^2))^2</f>
        <v>3.2363456790123456E-9</v>
      </c>
      <c r="R115">
        <f t="shared" ref="R115:R146" si="53">(4*O115/(3*$C$3))^2</f>
        <v>0.26763377777777775</v>
      </c>
      <c r="S115">
        <f t="shared" si="42"/>
        <v>1</v>
      </c>
      <c r="T115" s="1">
        <f t="shared" si="43"/>
        <v>375000</v>
      </c>
      <c r="U115" s="1">
        <f t="shared" si="45"/>
        <v>26860.439627851847</v>
      </c>
      <c r="V115" s="1">
        <f t="shared" ref="V115:V146" si="54">$I$7*Q115*S115</f>
        <v>482080.65843621391</v>
      </c>
      <c r="W115">
        <f t="shared" ref="W115:W146" si="55">IF(O115&gt;120, $I$8*R115*S115, 0)</f>
        <v>0</v>
      </c>
      <c r="X115">
        <v>24</v>
      </c>
      <c r="Y115" s="1">
        <f t="shared" si="44"/>
        <v>1.5849659033408097E-3</v>
      </c>
    </row>
    <row r="116" spans="2:25" x14ac:dyDescent="0.3">
      <c r="B116">
        <v>98</v>
      </c>
      <c r="C116">
        <f t="shared" si="46"/>
        <v>2.3612624896000006E-2</v>
      </c>
      <c r="D116">
        <f t="shared" si="47"/>
        <v>1.024E-9</v>
      </c>
      <c r="E116">
        <f t="shared" si="48"/>
        <v>0.15366400000000002</v>
      </c>
      <c r="F116">
        <f t="shared" si="38"/>
        <v>1</v>
      </c>
      <c r="G116" s="1">
        <f t="shared" si="39"/>
        <v>375000</v>
      </c>
      <c r="H116" s="1">
        <f t="shared" si="40"/>
        <v>8854.7343360000013</v>
      </c>
      <c r="I116" s="1">
        <f t="shared" si="49"/>
        <v>152533.33333333331</v>
      </c>
      <c r="J116">
        <f t="shared" si="50"/>
        <v>0</v>
      </c>
      <c r="K116">
        <v>24.25</v>
      </c>
      <c r="L116" s="1">
        <f t="shared" si="41"/>
        <v>3.9736161177442789E-3</v>
      </c>
      <c r="O116">
        <v>98</v>
      </c>
      <c r="P116">
        <f t="shared" si="51"/>
        <v>7.4627555226864165E-2</v>
      </c>
      <c r="Q116">
        <f t="shared" si="52"/>
        <v>3.2363456790123456E-9</v>
      </c>
      <c r="R116">
        <f t="shared" si="53"/>
        <v>0.27318044444444439</v>
      </c>
      <c r="S116">
        <f t="shared" si="42"/>
        <v>1</v>
      </c>
      <c r="T116" s="1">
        <f t="shared" si="43"/>
        <v>375000</v>
      </c>
      <c r="U116" s="1">
        <f t="shared" si="45"/>
        <v>27985.333210074063</v>
      </c>
      <c r="V116" s="1">
        <f t="shared" si="54"/>
        <v>482080.65843621391</v>
      </c>
      <c r="W116">
        <f t="shared" si="55"/>
        <v>0</v>
      </c>
      <c r="X116">
        <v>24.25</v>
      </c>
      <c r="Y116" s="1">
        <f t="shared" si="44"/>
        <v>2.2236654788523424E-3</v>
      </c>
    </row>
    <row r="117" spans="2:25" x14ac:dyDescent="0.3">
      <c r="B117">
        <v>99</v>
      </c>
      <c r="C117">
        <f t="shared" si="46"/>
        <v>2.4591257856000002E-2</v>
      </c>
      <c r="D117">
        <f t="shared" si="47"/>
        <v>1.024E-9</v>
      </c>
      <c r="E117">
        <f t="shared" si="48"/>
        <v>0.15681600000000001</v>
      </c>
      <c r="F117">
        <f t="shared" si="38"/>
        <v>1</v>
      </c>
      <c r="G117" s="1">
        <f t="shared" si="39"/>
        <v>375000</v>
      </c>
      <c r="H117" s="1">
        <f t="shared" si="40"/>
        <v>9221.7216960000005</v>
      </c>
      <c r="I117" s="1">
        <f t="shared" si="49"/>
        <v>152533.33333333331</v>
      </c>
      <c r="J117">
        <f t="shared" si="50"/>
        <v>0</v>
      </c>
      <c r="K117">
        <v>24.5</v>
      </c>
      <c r="L117" s="1">
        <f t="shared" si="41"/>
        <v>4.4527064763879255E-3</v>
      </c>
      <c r="O117">
        <v>99</v>
      </c>
      <c r="P117">
        <f t="shared" si="51"/>
        <v>7.7720518656000021E-2</v>
      </c>
      <c r="Q117">
        <f t="shared" si="52"/>
        <v>3.2363456790123456E-9</v>
      </c>
      <c r="R117">
        <f t="shared" si="53"/>
        <v>0.27878400000000003</v>
      </c>
      <c r="S117">
        <f t="shared" si="42"/>
        <v>1</v>
      </c>
      <c r="T117" s="1">
        <f t="shared" si="43"/>
        <v>375000</v>
      </c>
      <c r="U117" s="1">
        <f t="shared" si="45"/>
        <v>29145.194496000007</v>
      </c>
      <c r="V117" s="1">
        <f t="shared" si="54"/>
        <v>482080.65843621391</v>
      </c>
      <c r="W117">
        <f t="shared" si="55"/>
        <v>0</v>
      </c>
      <c r="X117">
        <v>24.5</v>
      </c>
      <c r="Y117" s="1">
        <f t="shared" si="44"/>
        <v>2.5016906929061144E-3</v>
      </c>
    </row>
    <row r="118" spans="2:25" x14ac:dyDescent="0.3">
      <c r="B118">
        <v>100</v>
      </c>
      <c r="C118">
        <f t="shared" si="46"/>
        <v>2.5600000000000012E-2</v>
      </c>
      <c r="D118">
        <f t="shared" si="47"/>
        <v>1.024E-9</v>
      </c>
      <c r="E118">
        <f t="shared" si="48"/>
        <v>0.16000000000000003</v>
      </c>
      <c r="F118">
        <f t="shared" si="38"/>
        <v>1</v>
      </c>
      <c r="G118" s="1">
        <f t="shared" si="39"/>
        <v>375000</v>
      </c>
      <c r="H118" s="1">
        <f t="shared" si="40"/>
        <v>9600.0000000000036</v>
      </c>
      <c r="I118" s="1">
        <f t="shared" si="49"/>
        <v>152533.33333333331</v>
      </c>
      <c r="J118">
        <f t="shared" si="50"/>
        <v>0</v>
      </c>
      <c r="K118">
        <v>24.75</v>
      </c>
      <c r="L118" s="1">
        <f t="shared" si="41"/>
        <v>4.2257984275359695E-3</v>
      </c>
      <c r="O118">
        <v>100</v>
      </c>
      <c r="P118">
        <f t="shared" si="51"/>
        <v>8.0908641975308643E-2</v>
      </c>
      <c r="Q118">
        <f t="shared" si="52"/>
        <v>3.2363456790123456E-9</v>
      </c>
      <c r="R118">
        <f t="shared" si="53"/>
        <v>0.28444444444444444</v>
      </c>
      <c r="S118">
        <f t="shared" si="42"/>
        <v>1</v>
      </c>
      <c r="T118" s="1">
        <f t="shared" si="43"/>
        <v>375000</v>
      </c>
      <c r="U118" s="1">
        <f t="shared" si="45"/>
        <v>30340.740740740741</v>
      </c>
      <c r="V118" s="1">
        <f t="shared" si="54"/>
        <v>482080.65843621391</v>
      </c>
      <c r="W118">
        <f t="shared" si="55"/>
        <v>0</v>
      </c>
      <c r="X118">
        <v>24.75</v>
      </c>
      <c r="Y118" s="1">
        <f t="shared" si="44"/>
        <v>2.3828810090366376E-3</v>
      </c>
    </row>
    <row r="119" spans="2:25" x14ac:dyDescent="0.3">
      <c r="B119">
        <v>101</v>
      </c>
      <c r="C119">
        <f t="shared" si="46"/>
        <v>2.663946265600001E-2</v>
      </c>
      <c r="D119">
        <f t="shared" si="47"/>
        <v>1.024E-9</v>
      </c>
      <c r="E119">
        <f t="shared" si="48"/>
        <v>0.16321600000000003</v>
      </c>
      <c r="F119">
        <f t="shared" si="38"/>
        <v>1</v>
      </c>
      <c r="G119" s="1">
        <f t="shared" si="39"/>
        <v>375000</v>
      </c>
      <c r="H119" s="1">
        <f t="shared" si="40"/>
        <v>9989.7984960000031</v>
      </c>
      <c r="I119" s="1">
        <f t="shared" si="49"/>
        <v>152533.33333333331</v>
      </c>
      <c r="J119">
        <f t="shared" si="50"/>
        <v>0</v>
      </c>
      <c r="K119">
        <v>25</v>
      </c>
      <c r="L119" s="1">
        <f t="shared" si="41"/>
        <v>3.3426929022788562E-3</v>
      </c>
      <c r="O119">
        <v>101</v>
      </c>
      <c r="P119">
        <f t="shared" si="51"/>
        <v>8.4193857283160478E-2</v>
      </c>
      <c r="Q119">
        <f t="shared" si="52"/>
        <v>3.2363456790123456E-9</v>
      </c>
      <c r="R119">
        <f t="shared" si="53"/>
        <v>0.29016177777777774</v>
      </c>
      <c r="S119">
        <f t="shared" si="42"/>
        <v>1</v>
      </c>
      <c r="T119" s="1">
        <f t="shared" si="43"/>
        <v>375000</v>
      </c>
      <c r="U119" s="1">
        <f t="shared" si="45"/>
        <v>31572.696481185179</v>
      </c>
      <c r="V119" s="1">
        <f t="shared" si="54"/>
        <v>482080.65843621391</v>
      </c>
      <c r="W119">
        <f t="shared" si="55"/>
        <v>0</v>
      </c>
      <c r="X119">
        <v>25</v>
      </c>
      <c r="Y119" s="1">
        <f t="shared" si="44"/>
        <v>1.8938634253519758E-3</v>
      </c>
    </row>
    <row r="120" spans="2:25" x14ac:dyDescent="0.3">
      <c r="B120">
        <v>102</v>
      </c>
      <c r="C120">
        <f t="shared" si="46"/>
        <v>2.7710263295999991E-2</v>
      </c>
      <c r="D120">
        <f t="shared" si="47"/>
        <v>1.024E-9</v>
      </c>
      <c r="E120">
        <f t="shared" si="48"/>
        <v>0.16646399999999997</v>
      </c>
      <c r="F120">
        <f t="shared" si="38"/>
        <v>1</v>
      </c>
      <c r="G120" s="1">
        <f t="shared" si="39"/>
        <v>375000</v>
      </c>
      <c r="H120" s="1">
        <f t="shared" si="40"/>
        <v>10391.348735999996</v>
      </c>
      <c r="I120" s="1">
        <f t="shared" si="49"/>
        <v>152533.33333333331</v>
      </c>
      <c r="J120">
        <f t="shared" si="50"/>
        <v>0</v>
      </c>
      <c r="K120">
        <v>25.25</v>
      </c>
      <c r="L120" s="1">
        <f t="shared" si="41"/>
        <v>1.9547921655874152E-3</v>
      </c>
      <c r="O120">
        <v>102</v>
      </c>
      <c r="P120">
        <f t="shared" si="51"/>
        <v>8.7578116096000025E-2</v>
      </c>
      <c r="Q120">
        <f t="shared" si="52"/>
        <v>3.2363456790123456E-9</v>
      </c>
      <c r="R120">
        <f t="shared" si="53"/>
        <v>0.29593600000000003</v>
      </c>
      <c r="S120">
        <f t="shared" si="42"/>
        <v>1</v>
      </c>
      <c r="T120" s="1">
        <f t="shared" si="43"/>
        <v>375000</v>
      </c>
      <c r="U120" s="1">
        <f t="shared" si="45"/>
        <v>32841.793536000012</v>
      </c>
      <c r="V120" s="1">
        <f t="shared" si="54"/>
        <v>482080.65843621391</v>
      </c>
      <c r="W120">
        <f t="shared" si="55"/>
        <v>0</v>
      </c>
      <c r="X120">
        <v>25.25</v>
      </c>
      <c r="Y120" s="1">
        <f t="shared" si="44"/>
        <v>1.1186153135485236E-3</v>
      </c>
    </row>
    <row r="121" spans="2:25" x14ac:dyDescent="0.3">
      <c r="B121">
        <v>103</v>
      </c>
      <c r="C121">
        <f t="shared" si="46"/>
        <v>2.8813025535999993E-2</v>
      </c>
      <c r="D121">
        <f t="shared" si="47"/>
        <v>1.024E-9</v>
      </c>
      <c r="E121">
        <f t="shared" si="48"/>
        <v>0.16974399999999998</v>
      </c>
      <c r="F121">
        <f t="shared" si="38"/>
        <v>1</v>
      </c>
      <c r="G121" s="1">
        <f t="shared" si="39"/>
        <v>375000</v>
      </c>
      <c r="H121" s="1">
        <f t="shared" si="40"/>
        <v>10804.884575999997</v>
      </c>
      <c r="I121" s="1">
        <f t="shared" si="49"/>
        <v>152533.33333333331</v>
      </c>
      <c r="J121">
        <f t="shared" si="50"/>
        <v>0</v>
      </c>
      <c r="K121">
        <v>25.5</v>
      </c>
      <c r="L121" s="1">
        <f t="shared" si="41"/>
        <v>2.8936400781760021E-4</v>
      </c>
      <c r="O121">
        <v>103</v>
      </c>
      <c r="P121">
        <f t="shared" si="51"/>
        <v>9.1063389348345666E-2</v>
      </c>
      <c r="Q121">
        <f t="shared" si="52"/>
        <v>3.2363456790123456E-9</v>
      </c>
      <c r="R121">
        <f t="shared" si="53"/>
        <v>0.3017671111111111</v>
      </c>
      <c r="S121">
        <f t="shared" si="42"/>
        <v>1</v>
      </c>
      <c r="T121" s="1">
        <f t="shared" si="43"/>
        <v>375000</v>
      </c>
      <c r="U121" s="1">
        <f t="shared" si="45"/>
        <v>34148.771005629627</v>
      </c>
      <c r="V121" s="1">
        <f t="shared" si="54"/>
        <v>482080.65843621391</v>
      </c>
      <c r="W121">
        <f t="shared" si="55"/>
        <v>0</v>
      </c>
      <c r="X121">
        <v>25.5</v>
      </c>
      <c r="Y121" s="1">
        <f t="shared" si="44"/>
        <v>1.8416949891219514E-4</v>
      </c>
    </row>
    <row r="122" spans="2:25" x14ac:dyDescent="0.3">
      <c r="B122">
        <v>104</v>
      </c>
      <c r="C122">
        <f t="shared" si="46"/>
        <v>2.9948379135999997E-2</v>
      </c>
      <c r="D122">
        <f t="shared" si="47"/>
        <v>1.024E-9</v>
      </c>
      <c r="E122">
        <f t="shared" si="48"/>
        <v>0.17305599999999999</v>
      </c>
      <c r="F122">
        <f t="shared" si="38"/>
        <v>1</v>
      </c>
      <c r="G122" s="1">
        <f t="shared" si="39"/>
        <v>375000</v>
      </c>
      <c r="H122" s="1">
        <f t="shared" si="40"/>
        <v>11230.642175999999</v>
      </c>
      <c r="I122" s="1">
        <f t="shared" si="49"/>
        <v>152533.33333333331</v>
      </c>
      <c r="J122">
        <f t="shared" si="50"/>
        <v>0</v>
      </c>
      <c r="K122">
        <v>25.75</v>
      </c>
      <c r="L122" s="1">
        <f t="shared" si="41"/>
        <v>-1.3875354000658542E-3</v>
      </c>
      <c r="O122">
        <v>104</v>
      </c>
      <c r="P122">
        <f t="shared" si="51"/>
        <v>9.4651667392790115E-2</v>
      </c>
      <c r="Q122">
        <f t="shared" si="52"/>
        <v>3.2363456790123456E-9</v>
      </c>
      <c r="R122">
        <f t="shared" si="53"/>
        <v>0.3076551111111111</v>
      </c>
      <c r="S122">
        <f t="shared" si="42"/>
        <v>1</v>
      </c>
      <c r="T122" s="1">
        <f t="shared" si="43"/>
        <v>375000</v>
      </c>
      <c r="U122" s="1">
        <f t="shared" si="45"/>
        <v>35494.375272296296</v>
      </c>
      <c r="V122" s="1">
        <f t="shared" si="54"/>
        <v>482080.65843621391</v>
      </c>
      <c r="W122">
        <f t="shared" si="55"/>
        <v>0</v>
      </c>
      <c r="X122">
        <v>25.75</v>
      </c>
      <c r="Y122" s="1">
        <f t="shared" si="44"/>
        <v>-7.601234348104907E-4</v>
      </c>
    </row>
    <row r="123" spans="2:25" x14ac:dyDescent="0.3">
      <c r="B123">
        <v>105</v>
      </c>
      <c r="C123">
        <f t="shared" si="46"/>
        <v>3.1116959999999992E-2</v>
      </c>
      <c r="D123">
        <f t="shared" si="47"/>
        <v>1.024E-9</v>
      </c>
      <c r="E123">
        <f t="shared" si="48"/>
        <v>0.17639999999999997</v>
      </c>
      <c r="F123">
        <f t="shared" si="38"/>
        <v>1</v>
      </c>
      <c r="G123" s="1">
        <f t="shared" si="39"/>
        <v>375000</v>
      </c>
      <c r="H123" s="1">
        <f t="shared" si="40"/>
        <v>11668.859999999997</v>
      </c>
      <c r="I123" s="1">
        <f t="shared" si="49"/>
        <v>152533.33333333331</v>
      </c>
      <c r="J123">
        <f t="shared" si="50"/>
        <v>0</v>
      </c>
      <c r="K123">
        <v>26</v>
      </c>
      <c r="L123" s="1">
        <f t="shared" si="41"/>
        <v>-2.8134521149777414E-3</v>
      </c>
      <c r="O123">
        <v>105</v>
      </c>
      <c r="P123">
        <f t="shared" si="51"/>
        <v>9.8344960000000023E-2</v>
      </c>
      <c r="Q123">
        <f t="shared" si="52"/>
        <v>3.2363456790123456E-9</v>
      </c>
      <c r="R123">
        <f t="shared" si="53"/>
        <v>0.31360000000000005</v>
      </c>
      <c r="S123">
        <f t="shared" si="42"/>
        <v>1</v>
      </c>
      <c r="T123" s="1">
        <f t="shared" si="43"/>
        <v>375000</v>
      </c>
      <c r="U123" s="1">
        <f t="shared" si="45"/>
        <v>36879.360000000008</v>
      </c>
      <c r="V123" s="1">
        <f t="shared" si="54"/>
        <v>482080.65843621391</v>
      </c>
      <c r="W123">
        <f t="shared" si="55"/>
        <v>0</v>
      </c>
      <c r="X123">
        <v>26</v>
      </c>
      <c r="Y123" s="1">
        <f t="shared" si="44"/>
        <v>-1.5664021371371358E-3</v>
      </c>
    </row>
    <row r="124" spans="2:25" x14ac:dyDescent="0.3">
      <c r="B124">
        <v>106</v>
      </c>
      <c r="C124">
        <f t="shared" si="46"/>
        <v>3.2319410175999999E-2</v>
      </c>
      <c r="D124">
        <f t="shared" si="47"/>
        <v>1.024E-9</v>
      </c>
      <c r="E124">
        <f t="shared" si="48"/>
        <v>0.17977599999999999</v>
      </c>
      <c r="F124">
        <f t="shared" si="38"/>
        <v>1</v>
      </c>
      <c r="G124" s="1">
        <f t="shared" si="39"/>
        <v>375000</v>
      </c>
      <c r="H124" s="1">
        <f t="shared" si="40"/>
        <v>12119.778816</v>
      </c>
      <c r="I124" s="1">
        <f t="shared" si="49"/>
        <v>152533.33333333331</v>
      </c>
      <c r="J124">
        <f t="shared" si="50"/>
        <v>0</v>
      </c>
      <c r="K124">
        <v>26.25</v>
      </c>
      <c r="L124" s="1">
        <f t="shared" si="41"/>
        <v>-3.7705019949722143E-3</v>
      </c>
      <c r="O124">
        <v>106</v>
      </c>
      <c r="P124">
        <f t="shared" si="51"/>
        <v>0.10214529635871608</v>
      </c>
      <c r="Q124">
        <f t="shared" si="52"/>
        <v>3.2363456790123456E-9</v>
      </c>
      <c r="R124">
        <f t="shared" si="53"/>
        <v>0.31960177777777782</v>
      </c>
      <c r="S124">
        <f t="shared" si="42"/>
        <v>1</v>
      </c>
      <c r="T124" s="1">
        <f t="shared" si="43"/>
        <v>375000</v>
      </c>
      <c r="U124" s="1">
        <f t="shared" si="45"/>
        <v>38304.486134518527</v>
      </c>
      <c r="V124" s="1">
        <f t="shared" si="54"/>
        <v>482080.65843621391</v>
      </c>
      <c r="W124">
        <f t="shared" si="55"/>
        <v>0</v>
      </c>
      <c r="X124">
        <v>26.25</v>
      </c>
      <c r="Y124" s="1">
        <f t="shared" si="44"/>
        <v>-2.1113857656437436E-3</v>
      </c>
    </row>
    <row r="125" spans="2:25" x14ac:dyDescent="0.3">
      <c r="B125">
        <v>107</v>
      </c>
      <c r="C125">
        <f t="shared" si="46"/>
        <v>3.3556377855999991E-2</v>
      </c>
      <c r="D125">
        <f t="shared" si="47"/>
        <v>1.024E-9</v>
      </c>
      <c r="E125">
        <f t="shared" si="48"/>
        <v>0.18318399999999999</v>
      </c>
      <c r="F125">
        <f t="shared" si="38"/>
        <v>1</v>
      </c>
      <c r="G125" s="1">
        <f t="shared" si="39"/>
        <v>375000</v>
      </c>
      <c r="H125" s="1">
        <f t="shared" si="40"/>
        <v>12583.641695999997</v>
      </c>
      <c r="I125" s="1">
        <f t="shared" si="49"/>
        <v>152533.33333333331</v>
      </c>
      <c r="J125">
        <f t="shared" si="50"/>
        <v>0</v>
      </c>
      <c r="K125">
        <v>26.5</v>
      </c>
      <c r="L125" s="1">
        <f t="shared" si="41"/>
        <v>-4.1185378884982882E-3</v>
      </c>
      <c r="O125">
        <v>107</v>
      </c>
      <c r="P125">
        <f t="shared" si="51"/>
        <v>0.10605472507575307</v>
      </c>
      <c r="Q125">
        <f t="shared" si="52"/>
        <v>3.2363456790123456E-9</v>
      </c>
      <c r="R125">
        <f t="shared" si="53"/>
        <v>0.32566044444444442</v>
      </c>
      <c r="S125">
        <f t="shared" si="42"/>
        <v>1</v>
      </c>
      <c r="T125" s="1">
        <f t="shared" si="43"/>
        <v>375000</v>
      </c>
      <c r="U125" s="1">
        <f t="shared" si="45"/>
        <v>39770.521903407403</v>
      </c>
      <c r="V125" s="1">
        <f t="shared" si="54"/>
        <v>482080.65843621391</v>
      </c>
      <c r="W125">
        <f t="shared" si="55"/>
        <v>0</v>
      </c>
      <c r="X125">
        <v>26.5</v>
      </c>
      <c r="Y125" s="1">
        <f t="shared" si="44"/>
        <v>-2.3151532146431977E-3</v>
      </c>
    </row>
    <row r="126" spans="2:25" x14ac:dyDescent="0.3">
      <c r="B126">
        <v>108</v>
      </c>
      <c r="C126">
        <f t="shared" si="46"/>
        <v>3.4828517375999991E-2</v>
      </c>
      <c r="D126">
        <f t="shared" si="47"/>
        <v>1.024E-9</v>
      </c>
      <c r="E126">
        <f t="shared" si="48"/>
        <v>0.18662399999999998</v>
      </c>
      <c r="F126">
        <f t="shared" si="38"/>
        <v>1</v>
      </c>
      <c r="G126" s="1">
        <f t="shared" si="39"/>
        <v>375000</v>
      </c>
      <c r="H126" s="1">
        <f t="shared" si="40"/>
        <v>13060.694015999998</v>
      </c>
      <c r="I126" s="1">
        <f t="shared" si="49"/>
        <v>152533.33333333331</v>
      </c>
      <c r="J126">
        <f t="shared" si="50"/>
        <v>0</v>
      </c>
      <c r="K126">
        <v>26.75</v>
      </c>
      <c r="L126" s="1">
        <f t="shared" si="41"/>
        <v>-3.8154882001865645E-3</v>
      </c>
      <c r="O126">
        <v>108</v>
      </c>
      <c r="P126">
        <f t="shared" si="51"/>
        <v>0.11007531417599997</v>
      </c>
      <c r="Q126">
        <f t="shared" si="52"/>
        <v>3.2363456790123456E-9</v>
      </c>
      <c r="R126">
        <f t="shared" si="53"/>
        <v>0.33177599999999996</v>
      </c>
      <c r="S126">
        <f t="shared" si="42"/>
        <v>1</v>
      </c>
      <c r="T126" s="1">
        <f t="shared" si="43"/>
        <v>375000</v>
      </c>
      <c r="U126" s="1">
        <f t="shared" si="45"/>
        <v>41278.242815999991</v>
      </c>
      <c r="V126" s="1">
        <f t="shared" si="54"/>
        <v>482080.65843621391</v>
      </c>
      <c r="W126">
        <f t="shared" si="55"/>
        <v>0</v>
      </c>
      <c r="X126">
        <v>26.75</v>
      </c>
      <c r="Y126" s="1">
        <f t="shared" si="44"/>
        <v>-2.152761193809043E-3</v>
      </c>
    </row>
    <row r="127" spans="2:25" x14ac:dyDescent="0.3">
      <c r="B127">
        <v>109</v>
      </c>
      <c r="C127">
        <f t="shared" si="46"/>
        <v>3.6136489215999996E-2</v>
      </c>
      <c r="D127">
        <f t="shared" si="47"/>
        <v>1.024E-9</v>
      </c>
      <c r="E127">
        <f t="shared" si="48"/>
        <v>0.19009599999999999</v>
      </c>
      <c r="F127">
        <f t="shared" si="38"/>
        <v>1</v>
      </c>
      <c r="G127" s="1">
        <f t="shared" si="39"/>
        <v>375000</v>
      </c>
      <c r="H127" s="1">
        <f t="shared" si="40"/>
        <v>13551.183455999999</v>
      </c>
      <c r="I127" s="1">
        <f t="shared" si="49"/>
        <v>152533.33333333331</v>
      </c>
      <c r="J127">
        <f t="shared" si="50"/>
        <v>0</v>
      </c>
      <c r="K127">
        <v>27</v>
      </c>
      <c r="L127" s="1">
        <f t="shared" si="41"/>
        <v>-2.9219466204375203E-3</v>
      </c>
      <c r="O127">
        <v>109</v>
      </c>
      <c r="P127">
        <f t="shared" si="51"/>
        <v>0.11420915110241979</v>
      </c>
      <c r="Q127">
        <f t="shared" si="52"/>
        <v>3.2363456790123456E-9</v>
      </c>
      <c r="R127">
        <f t="shared" si="53"/>
        <v>0.3379484444444445</v>
      </c>
      <c r="S127">
        <f t="shared" si="42"/>
        <v>1</v>
      </c>
      <c r="T127" s="1">
        <f t="shared" si="43"/>
        <v>375000</v>
      </c>
      <c r="U127" s="1">
        <f t="shared" si="45"/>
        <v>42828.43166340742</v>
      </c>
      <c r="V127" s="1">
        <f t="shared" si="54"/>
        <v>482080.65843621391</v>
      </c>
      <c r="W127">
        <f t="shared" si="55"/>
        <v>0</v>
      </c>
      <c r="X127">
        <v>27</v>
      </c>
      <c r="Y127" s="1">
        <f t="shared" si="44"/>
        <v>-1.657029645280278E-3</v>
      </c>
    </row>
    <row r="128" spans="2:25" x14ac:dyDescent="0.3">
      <c r="B128">
        <v>110</v>
      </c>
      <c r="C128">
        <f t="shared" si="46"/>
        <v>3.7480960000000001E-2</v>
      </c>
      <c r="D128">
        <f t="shared" si="47"/>
        <v>1.024E-9</v>
      </c>
      <c r="E128">
        <f t="shared" si="48"/>
        <v>0.19359999999999999</v>
      </c>
      <c r="F128">
        <f t="shared" si="38"/>
        <v>1</v>
      </c>
      <c r="G128" s="1">
        <f t="shared" si="39"/>
        <v>375000</v>
      </c>
      <c r="H128" s="1">
        <f t="shared" si="40"/>
        <v>14055.36</v>
      </c>
      <c r="I128" s="1">
        <f t="shared" si="49"/>
        <v>152533.33333333331</v>
      </c>
      <c r="J128">
        <f t="shared" si="50"/>
        <v>0</v>
      </c>
      <c r="K128">
        <v>27.25</v>
      </c>
      <c r="L128" s="1">
        <f t="shared" si="41"/>
        <v>-1.5896147204225658E-3</v>
      </c>
      <c r="O128">
        <v>110</v>
      </c>
      <c r="P128">
        <f t="shared" si="51"/>
        <v>0.11845834271604939</v>
      </c>
      <c r="Q128">
        <f t="shared" si="52"/>
        <v>3.2363456790123456E-9</v>
      </c>
      <c r="R128">
        <f t="shared" si="53"/>
        <v>0.3441777777777778</v>
      </c>
      <c r="S128">
        <f t="shared" si="42"/>
        <v>1</v>
      </c>
      <c r="T128" s="1">
        <f t="shared" si="43"/>
        <v>375000</v>
      </c>
      <c r="U128" s="1">
        <f t="shared" si="45"/>
        <v>44421.878518518526</v>
      </c>
      <c r="V128" s="1">
        <f t="shared" si="54"/>
        <v>482080.65843621391</v>
      </c>
      <c r="W128">
        <f t="shared" si="55"/>
        <v>0</v>
      </c>
      <c r="X128">
        <v>27.25</v>
      </c>
      <c r="Y128" s="1">
        <f t="shared" si="44"/>
        <v>-9.1223807567713091E-4</v>
      </c>
    </row>
    <row r="129" spans="2:25" x14ac:dyDescent="0.3">
      <c r="B129">
        <v>111</v>
      </c>
      <c r="C129">
        <f t="shared" si="46"/>
        <v>3.8862602496000001E-2</v>
      </c>
      <c r="D129">
        <f t="shared" si="47"/>
        <v>1.024E-9</v>
      </c>
      <c r="E129">
        <f t="shared" si="48"/>
        <v>0.19713600000000001</v>
      </c>
      <c r="F129">
        <f t="shared" si="38"/>
        <v>1</v>
      </c>
      <c r="G129" s="1">
        <f t="shared" si="39"/>
        <v>375000</v>
      </c>
      <c r="H129" s="1">
        <f t="shared" si="40"/>
        <v>14573.475936000001</v>
      </c>
      <c r="I129" s="1">
        <f t="shared" si="49"/>
        <v>152533.33333333331</v>
      </c>
      <c r="J129">
        <f t="shared" si="50"/>
        <v>0</v>
      </c>
      <c r="K129">
        <v>27.5</v>
      </c>
      <c r="L129" s="1">
        <f t="shared" si="41"/>
        <v>-3.5732163239337564E-5</v>
      </c>
      <c r="O129">
        <v>111</v>
      </c>
      <c r="P129">
        <f t="shared" si="51"/>
        <v>0.12282501529599996</v>
      </c>
      <c r="Q129">
        <f t="shared" si="52"/>
        <v>3.2363456790123456E-9</v>
      </c>
      <c r="R129">
        <f t="shared" si="53"/>
        <v>0.35046399999999994</v>
      </c>
      <c r="S129">
        <f t="shared" si="42"/>
        <v>1</v>
      </c>
      <c r="T129" s="1">
        <f t="shared" si="43"/>
        <v>375000</v>
      </c>
      <c r="U129" s="1">
        <f t="shared" si="45"/>
        <v>46059.380735999985</v>
      </c>
      <c r="V129" s="1">
        <f t="shared" si="54"/>
        <v>482080.65843621391</v>
      </c>
      <c r="W129">
        <f t="shared" si="55"/>
        <v>0</v>
      </c>
      <c r="X129">
        <v>27.5</v>
      </c>
      <c r="Y129" s="1">
        <f t="shared" si="44"/>
        <v>-3.9902864893284065E-5</v>
      </c>
    </row>
    <row r="130" spans="2:25" x14ac:dyDescent="0.3">
      <c r="B130">
        <v>112</v>
      </c>
      <c r="C130">
        <f t="shared" si="46"/>
        <v>4.0282095616000012E-2</v>
      </c>
      <c r="D130">
        <f t="shared" si="47"/>
        <v>1.024E-9</v>
      </c>
      <c r="E130">
        <f t="shared" si="48"/>
        <v>0.20070400000000002</v>
      </c>
      <c r="F130">
        <f t="shared" si="38"/>
        <v>1</v>
      </c>
      <c r="G130" s="1">
        <f t="shared" si="39"/>
        <v>375000</v>
      </c>
      <c r="H130" s="1">
        <f t="shared" si="40"/>
        <v>15105.785856000004</v>
      </c>
      <c r="I130" s="1">
        <f t="shared" si="49"/>
        <v>152533.33333333331</v>
      </c>
      <c r="J130">
        <f t="shared" si="50"/>
        <v>0</v>
      </c>
      <c r="K130">
        <v>27.75</v>
      </c>
      <c r="L130" s="1">
        <f t="shared" si="41"/>
        <v>1.4922228596819381E-3</v>
      </c>
      <c r="O130">
        <v>112</v>
      </c>
      <c r="P130">
        <f t="shared" si="51"/>
        <v>0.12731131453945685</v>
      </c>
      <c r="Q130">
        <f t="shared" si="52"/>
        <v>3.2363456790123456E-9</v>
      </c>
      <c r="R130">
        <f t="shared" si="53"/>
        <v>0.35680711111111119</v>
      </c>
      <c r="S130">
        <f t="shared" si="42"/>
        <v>1</v>
      </c>
      <c r="T130" s="1">
        <f t="shared" si="43"/>
        <v>375000</v>
      </c>
      <c r="U130" s="1">
        <f t="shared" si="45"/>
        <v>47741.742952296321</v>
      </c>
      <c r="V130" s="1">
        <f t="shared" si="54"/>
        <v>482080.65843621391</v>
      </c>
      <c r="W130">
        <f t="shared" si="55"/>
        <v>0</v>
      </c>
      <c r="X130">
        <v>27.75</v>
      </c>
      <c r="Y130" s="1">
        <f t="shared" si="44"/>
        <v>8.2097979803284077E-4</v>
      </c>
    </row>
    <row r="131" spans="2:25" x14ac:dyDescent="0.3">
      <c r="B131">
        <v>113</v>
      </c>
      <c r="C131">
        <f t="shared" si="46"/>
        <v>4.1740124416000009E-2</v>
      </c>
      <c r="D131">
        <f t="shared" si="47"/>
        <v>1.024E-9</v>
      </c>
      <c r="E131">
        <f t="shared" si="48"/>
        <v>0.20430400000000001</v>
      </c>
      <c r="F131">
        <f t="shared" si="38"/>
        <v>1</v>
      </c>
      <c r="G131" s="1">
        <f t="shared" si="39"/>
        <v>375000</v>
      </c>
      <c r="H131" s="1">
        <f t="shared" si="40"/>
        <v>15652.546656000004</v>
      </c>
      <c r="I131" s="1">
        <f t="shared" si="49"/>
        <v>152533.33333333331</v>
      </c>
      <c r="J131">
        <f t="shared" si="50"/>
        <v>0</v>
      </c>
      <c r="K131">
        <v>28</v>
      </c>
      <c r="L131" s="1">
        <f t="shared" si="41"/>
        <v>2.7558457444073997E-3</v>
      </c>
      <c r="O131">
        <v>113</v>
      </c>
      <c r="P131">
        <f t="shared" si="51"/>
        <v>0.13191940556167903</v>
      </c>
      <c r="Q131">
        <f t="shared" si="52"/>
        <v>3.2363456790123456E-9</v>
      </c>
      <c r="R131">
        <f t="shared" si="53"/>
        <v>0.36320711111111115</v>
      </c>
      <c r="S131">
        <f t="shared" si="42"/>
        <v>1</v>
      </c>
      <c r="T131" s="1">
        <f t="shared" si="43"/>
        <v>375000</v>
      </c>
      <c r="U131" s="1">
        <f t="shared" si="45"/>
        <v>49469.777085629634</v>
      </c>
      <c r="V131" s="1">
        <f t="shared" si="54"/>
        <v>482080.65843621391</v>
      </c>
      <c r="W131">
        <f t="shared" si="55"/>
        <v>0</v>
      </c>
      <c r="X131">
        <v>28</v>
      </c>
      <c r="Y131" s="1">
        <f t="shared" si="44"/>
        <v>1.5360236411107787E-3</v>
      </c>
    </row>
    <row r="132" spans="2:25" x14ac:dyDescent="0.3">
      <c r="B132">
        <v>114</v>
      </c>
      <c r="C132">
        <f t="shared" si="46"/>
        <v>4.3237380096000005E-2</v>
      </c>
      <c r="D132">
        <f t="shared" si="47"/>
        <v>1.024E-9</v>
      </c>
      <c r="E132">
        <f t="shared" si="48"/>
        <v>0.20793600000000001</v>
      </c>
      <c r="F132">
        <f t="shared" si="38"/>
        <v>1</v>
      </c>
      <c r="G132" s="1">
        <f t="shared" si="39"/>
        <v>375000</v>
      </c>
      <c r="H132" s="1">
        <f t="shared" si="40"/>
        <v>16214.017536000001</v>
      </c>
      <c r="I132" s="1">
        <f t="shared" si="49"/>
        <v>152533.33333333331</v>
      </c>
      <c r="J132">
        <f t="shared" si="50"/>
        <v>0</v>
      </c>
      <c r="K132">
        <v>28.25</v>
      </c>
      <c r="L132" s="1">
        <f t="shared" si="41"/>
        <v>3.5629014202702863E-3</v>
      </c>
      <c r="O132">
        <v>114</v>
      </c>
      <c r="P132">
        <f t="shared" si="51"/>
        <v>0.13665147289599999</v>
      </c>
      <c r="Q132">
        <f t="shared" si="52"/>
        <v>3.2363456790123456E-9</v>
      </c>
      <c r="R132">
        <f t="shared" si="53"/>
        <v>0.36966399999999999</v>
      </c>
      <c r="S132">
        <f t="shared" si="42"/>
        <v>1</v>
      </c>
      <c r="T132" s="1">
        <f t="shared" si="43"/>
        <v>375000</v>
      </c>
      <c r="U132" s="1">
        <f t="shared" si="45"/>
        <v>51244.302336000001</v>
      </c>
      <c r="V132" s="1">
        <f t="shared" si="54"/>
        <v>482080.65843621391</v>
      </c>
      <c r="W132">
        <f t="shared" si="55"/>
        <v>0</v>
      </c>
      <c r="X132">
        <v>28.25</v>
      </c>
      <c r="Y132" s="1">
        <f t="shared" si="44"/>
        <v>1.9963731576305185E-3</v>
      </c>
    </row>
    <row r="133" spans="2:25" x14ac:dyDescent="0.3">
      <c r="B133">
        <v>115</v>
      </c>
      <c r="C133">
        <f t="shared" si="46"/>
        <v>4.4774560000000005E-2</v>
      </c>
      <c r="D133">
        <f t="shared" si="47"/>
        <v>1.024E-9</v>
      </c>
      <c r="E133">
        <f t="shared" si="48"/>
        <v>0.21160000000000001</v>
      </c>
      <c r="F133">
        <f t="shared" si="38"/>
        <v>1</v>
      </c>
      <c r="G133" s="1">
        <f t="shared" si="39"/>
        <v>375000</v>
      </c>
      <c r="H133" s="1">
        <f t="shared" si="40"/>
        <v>16790.460000000003</v>
      </c>
      <c r="I133" s="1">
        <f t="shared" si="49"/>
        <v>152533.33333333331</v>
      </c>
      <c r="J133">
        <f t="shared" si="50"/>
        <v>0</v>
      </c>
      <c r="K133">
        <v>28.5</v>
      </c>
      <c r="L133" s="1">
        <f t="shared" si="41"/>
        <v>3.7964482796171749E-3</v>
      </c>
      <c r="O133">
        <v>115</v>
      </c>
      <c r="P133">
        <f t="shared" si="51"/>
        <v>0.14150972049382712</v>
      </c>
      <c r="Q133">
        <f t="shared" si="52"/>
        <v>3.2363456790123456E-9</v>
      </c>
      <c r="R133">
        <f t="shared" si="53"/>
        <v>0.37617777777777772</v>
      </c>
      <c r="S133">
        <f t="shared" si="42"/>
        <v>1</v>
      </c>
      <c r="T133" s="1">
        <f t="shared" si="43"/>
        <v>375000</v>
      </c>
      <c r="U133" s="1">
        <f t="shared" si="45"/>
        <v>53066.145185185174</v>
      </c>
      <c r="V133" s="1">
        <f t="shared" si="54"/>
        <v>482080.65843621391</v>
      </c>
      <c r="W133">
        <f t="shared" si="55"/>
        <v>0</v>
      </c>
      <c r="X133">
        <v>28.5</v>
      </c>
      <c r="Y133" s="1">
        <f t="shared" si="44"/>
        <v>2.1352078334974183E-3</v>
      </c>
    </row>
    <row r="134" spans="2:25" x14ac:dyDescent="0.3">
      <c r="B134">
        <v>116</v>
      </c>
      <c r="C134">
        <f t="shared" si="46"/>
        <v>4.6352367616000006E-2</v>
      </c>
      <c r="D134">
        <f t="shared" si="47"/>
        <v>1.024E-9</v>
      </c>
      <c r="E134">
        <f t="shared" si="48"/>
        <v>0.21529600000000002</v>
      </c>
      <c r="F134">
        <f t="shared" si="38"/>
        <v>1</v>
      </c>
      <c r="G134" s="1">
        <f t="shared" si="39"/>
        <v>375000</v>
      </c>
      <c r="H134" s="1">
        <f t="shared" si="40"/>
        <v>17382.137856000001</v>
      </c>
      <c r="I134" s="1">
        <f t="shared" si="49"/>
        <v>152533.33333333331</v>
      </c>
      <c r="J134">
        <f t="shared" si="50"/>
        <v>0</v>
      </c>
      <c r="K134">
        <v>28.75</v>
      </c>
      <c r="L134" s="1">
        <f t="shared" si="41"/>
        <v>3.4315975884289017E-3</v>
      </c>
      <c r="O134">
        <v>116</v>
      </c>
      <c r="P134">
        <f t="shared" si="51"/>
        <v>0.14649637172464203</v>
      </c>
      <c r="Q134">
        <f t="shared" si="52"/>
        <v>3.2363456790123456E-9</v>
      </c>
      <c r="R134">
        <f t="shared" si="53"/>
        <v>0.3827484444444445</v>
      </c>
      <c r="S134">
        <f t="shared" si="42"/>
        <v>1</v>
      </c>
      <c r="T134" s="1">
        <f t="shared" si="43"/>
        <v>375000</v>
      </c>
      <c r="U134" s="1">
        <f t="shared" si="45"/>
        <v>54936.139396740757</v>
      </c>
      <c r="V134" s="1">
        <f t="shared" si="54"/>
        <v>482080.65843621391</v>
      </c>
      <c r="W134">
        <f t="shared" si="55"/>
        <v>0</v>
      </c>
      <c r="X134">
        <v>28.75</v>
      </c>
      <c r="Y134" s="1">
        <f t="shared" si="44"/>
        <v>1.9373385187681075E-3</v>
      </c>
    </row>
    <row r="135" spans="2:25" x14ac:dyDescent="0.3">
      <c r="B135">
        <v>117</v>
      </c>
      <c r="C135">
        <f t="shared" si="46"/>
        <v>4.7971512576000012E-2</v>
      </c>
      <c r="D135">
        <f t="shared" si="47"/>
        <v>1.024E-9</v>
      </c>
      <c r="E135">
        <f t="shared" si="48"/>
        <v>0.21902400000000002</v>
      </c>
      <c r="F135">
        <f t="shared" si="38"/>
        <v>1</v>
      </c>
      <c r="G135" s="1">
        <f t="shared" si="39"/>
        <v>375000</v>
      </c>
      <c r="H135" s="1">
        <f t="shared" si="40"/>
        <v>17989.317216000003</v>
      </c>
      <c r="I135" s="1">
        <f t="shared" si="49"/>
        <v>152533.33333333331</v>
      </c>
      <c r="J135">
        <f t="shared" si="50"/>
        <v>0</v>
      </c>
      <c r="K135">
        <v>29</v>
      </c>
      <c r="L135" s="1">
        <f t="shared" si="41"/>
        <v>2.5375384345128829E-3</v>
      </c>
      <c r="O135">
        <v>117</v>
      </c>
      <c r="P135">
        <f t="shared" si="51"/>
        <v>0.15161366937599999</v>
      </c>
      <c r="Q135">
        <f t="shared" si="52"/>
        <v>3.2363456790123456E-9</v>
      </c>
      <c r="R135">
        <f t="shared" si="53"/>
        <v>0.389376</v>
      </c>
      <c r="S135">
        <f t="shared" si="42"/>
        <v>1</v>
      </c>
      <c r="T135" s="1">
        <f t="shared" si="43"/>
        <v>375000</v>
      </c>
      <c r="U135" s="1">
        <f t="shared" si="45"/>
        <v>56855.126015999995</v>
      </c>
      <c r="V135" s="1">
        <f t="shared" si="54"/>
        <v>482080.65843621391</v>
      </c>
      <c r="W135">
        <f t="shared" si="55"/>
        <v>0</v>
      </c>
      <c r="X135">
        <v>29</v>
      </c>
      <c r="Y135" s="1">
        <f t="shared" si="44"/>
        <v>1.4405354345324915E-3</v>
      </c>
    </row>
    <row r="136" spans="2:25" x14ac:dyDescent="0.3">
      <c r="B136">
        <v>118</v>
      </c>
      <c r="C136">
        <f t="shared" si="46"/>
        <v>4.9632710655999994E-2</v>
      </c>
      <c r="D136">
        <f t="shared" si="47"/>
        <v>1.024E-9</v>
      </c>
      <c r="E136">
        <f t="shared" si="48"/>
        <v>0.22278399999999998</v>
      </c>
      <c r="F136">
        <f t="shared" si="38"/>
        <v>1</v>
      </c>
      <c r="G136" s="1">
        <f t="shared" si="39"/>
        <v>375000</v>
      </c>
      <c r="H136" s="1">
        <f t="shared" si="40"/>
        <v>18612.266495999997</v>
      </c>
      <c r="I136" s="1">
        <f t="shared" si="49"/>
        <v>152533.33333333331</v>
      </c>
      <c r="J136">
        <f t="shared" si="50"/>
        <v>0</v>
      </c>
      <c r="K136">
        <v>29.25</v>
      </c>
      <c r="L136" s="1">
        <f t="shared" si="41"/>
        <v>1.2648104036498224E-3</v>
      </c>
      <c r="O136">
        <v>118</v>
      </c>
      <c r="P136">
        <f t="shared" si="51"/>
        <v>0.15686387565353083</v>
      </c>
      <c r="Q136">
        <f t="shared" si="52"/>
        <v>3.2363456790123456E-9</v>
      </c>
      <c r="R136">
        <f t="shared" si="53"/>
        <v>0.39606044444444438</v>
      </c>
      <c r="S136">
        <f t="shared" si="42"/>
        <v>1</v>
      </c>
      <c r="T136" s="1">
        <f t="shared" si="43"/>
        <v>375000</v>
      </c>
      <c r="U136" s="1">
        <f t="shared" si="45"/>
        <v>58823.953370074058</v>
      </c>
      <c r="V136" s="1">
        <f t="shared" si="54"/>
        <v>482080.65843621391</v>
      </c>
      <c r="W136">
        <f t="shared" si="55"/>
        <v>0</v>
      </c>
      <c r="X136">
        <v>29.25</v>
      </c>
      <c r="Y136" s="1">
        <f t="shared" si="44"/>
        <v>7.2854784595742907E-4</v>
      </c>
    </row>
    <row r="137" spans="2:25" x14ac:dyDescent="0.3">
      <c r="B137">
        <v>119</v>
      </c>
      <c r="C137">
        <f t="shared" si="46"/>
        <v>5.1336683775999988E-2</v>
      </c>
      <c r="D137">
        <f t="shared" si="47"/>
        <v>1.024E-9</v>
      </c>
      <c r="E137">
        <f t="shared" si="48"/>
        <v>0.22657599999999997</v>
      </c>
      <c r="F137">
        <f t="shared" si="38"/>
        <v>1</v>
      </c>
      <c r="G137" s="1">
        <f t="shared" si="39"/>
        <v>375000</v>
      </c>
      <c r="H137" s="1">
        <f t="shared" si="40"/>
        <v>19251.256415999997</v>
      </c>
      <c r="I137" s="1">
        <f t="shared" si="49"/>
        <v>152533.33333333331</v>
      </c>
      <c r="J137">
        <f t="shared" si="50"/>
        <v>0</v>
      </c>
      <c r="K137">
        <v>29.5</v>
      </c>
      <c r="L137" s="1">
        <f t="shared" si="41"/>
        <v>-1.7988661209811029E-4</v>
      </c>
      <c r="O137">
        <v>119</v>
      </c>
      <c r="P137">
        <f t="shared" si="51"/>
        <v>0.16224927218093829</v>
      </c>
      <c r="Q137">
        <f t="shared" si="52"/>
        <v>3.2363456790123456E-9</v>
      </c>
      <c r="R137">
        <f t="shared" si="53"/>
        <v>0.40280177777777781</v>
      </c>
      <c r="S137">
        <f t="shared" si="42"/>
        <v>1</v>
      </c>
      <c r="T137" s="1">
        <f t="shared" si="43"/>
        <v>375000</v>
      </c>
      <c r="U137" s="1">
        <f t="shared" si="45"/>
        <v>60843.477067851862</v>
      </c>
      <c r="V137" s="1">
        <f t="shared" si="54"/>
        <v>482080.65843621391</v>
      </c>
      <c r="W137">
        <f t="shared" si="55"/>
        <v>0</v>
      </c>
      <c r="X137">
        <v>29.5</v>
      </c>
      <c r="Y137" s="1">
        <f t="shared" si="44"/>
        <v>-8.2924560458388867E-5</v>
      </c>
    </row>
    <row r="138" spans="2:25" x14ac:dyDescent="0.3">
      <c r="B138">
        <v>120</v>
      </c>
      <c r="C138">
        <f t="shared" si="46"/>
        <v>5.3084159999999998E-2</v>
      </c>
      <c r="D138">
        <f t="shared" si="47"/>
        <v>1.024E-9</v>
      </c>
      <c r="E138">
        <f t="shared" si="48"/>
        <v>0.23039999999999999</v>
      </c>
      <c r="F138">
        <f t="shared" si="38"/>
        <v>1</v>
      </c>
      <c r="G138" s="1">
        <f t="shared" si="39"/>
        <v>375000</v>
      </c>
      <c r="H138" s="1">
        <f t="shared" si="40"/>
        <v>19906.559999999998</v>
      </c>
      <c r="I138" s="1">
        <f t="shared" si="49"/>
        <v>152533.33333333331</v>
      </c>
      <c r="J138">
        <f t="shared" si="50"/>
        <v>0</v>
      </c>
      <c r="K138">
        <v>29.75</v>
      </c>
      <c r="L138" s="1">
        <f t="shared" si="41"/>
        <v>-1.5671536499612807E-3</v>
      </c>
      <c r="O138">
        <v>120</v>
      </c>
      <c r="P138">
        <f t="shared" si="51"/>
        <v>0.16777216</v>
      </c>
      <c r="Q138">
        <f t="shared" si="52"/>
        <v>3.2363456790123456E-9</v>
      </c>
      <c r="R138">
        <f t="shared" si="53"/>
        <v>0.40960000000000002</v>
      </c>
      <c r="S138">
        <f t="shared" si="42"/>
        <v>1</v>
      </c>
      <c r="T138" s="1">
        <f t="shared" si="43"/>
        <v>375000</v>
      </c>
      <c r="U138" s="1">
        <f t="shared" si="45"/>
        <v>62914.560000000005</v>
      </c>
      <c r="V138" s="1">
        <f t="shared" si="54"/>
        <v>482080.65843621391</v>
      </c>
      <c r="W138">
        <f t="shared" si="55"/>
        <v>0</v>
      </c>
      <c r="X138">
        <v>29.75</v>
      </c>
      <c r="Y138" s="1">
        <f t="shared" si="44"/>
        <v>-8.6497195178359462E-4</v>
      </c>
    </row>
    <row r="139" spans="2:25" x14ac:dyDescent="0.3">
      <c r="B139">
        <v>121</v>
      </c>
      <c r="C139">
        <f t="shared" si="46"/>
        <v>5.4875873535999993E-2</v>
      </c>
      <c r="D139">
        <f t="shared" si="47"/>
        <v>1.024E-9</v>
      </c>
      <c r="E139">
        <f t="shared" si="48"/>
        <v>0.23425599999999999</v>
      </c>
      <c r="F139">
        <f t="shared" si="38"/>
        <v>1</v>
      </c>
      <c r="G139" s="1">
        <f t="shared" si="39"/>
        <v>375000</v>
      </c>
      <c r="H139" s="1">
        <f t="shared" si="40"/>
        <v>20578.452575999996</v>
      </c>
      <c r="I139" s="1">
        <f t="shared" si="49"/>
        <v>152533.33333333331</v>
      </c>
      <c r="J139">
        <f t="shared" si="50"/>
        <v>2342.56</v>
      </c>
      <c r="K139">
        <v>30</v>
      </c>
      <c r="L139" s="1">
        <f t="shared" si="41"/>
        <v>-2.6812247829725048E-3</v>
      </c>
      <c r="O139">
        <v>121</v>
      </c>
      <c r="P139">
        <f t="shared" si="51"/>
        <v>0.1734348595705679</v>
      </c>
      <c r="Q139">
        <f t="shared" si="52"/>
        <v>3.2363456790123456E-9</v>
      </c>
      <c r="R139">
        <f t="shared" si="53"/>
        <v>0.41645511111111111</v>
      </c>
      <c r="S139">
        <f t="shared" si="42"/>
        <v>1</v>
      </c>
      <c r="T139" s="1">
        <f t="shared" si="43"/>
        <v>375000</v>
      </c>
      <c r="U139" s="1">
        <f t="shared" si="45"/>
        <v>65038.072338962964</v>
      </c>
      <c r="V139" s="1">
        <f t="shared" si="54"/>
        <v>482080.65843621391</v>
      </c>
      <c r="W139">
        <f t="shared" si="55"/>
        <v>4164.5511111111109</v>
      </c>
      <c r="X139">
        <v>30</v>
      </c>
      <c r="Y139" s="1">
        <f t="shared" si="44"/>
        <v>-1.4959002489395492E-3</v>
      </c>
    </row>
    <row r="140" spans="2:25" x14ac:dyDescent="0.3">
      <c r="B140">
        <v>122</v>
      </c>
      <c r="C140">
        <f t="shared" si="46"/>
        <v>5.6712564735999997E-2</v>
      </c>
      <c r="D140">
        <f t="shared" si="47"/>
        <v>1.024E-9</v>
      </c>
      <c r="E140">
        <f t="shared" si="48"/>
        <v>0.23814399999999999</v>
      </c>
      <c r="F140">
        <f t="shared" si="38"/>
        <v>1</v>
      </c>
      <c r="G140" s="1">
        <f t="shared" si="39"/>
        <v>375000</v>
      </c>
      <c r="H140" s="1">
        <f t="shared" si="40"/>
        <v>21267.211776</v>
      </c>
      <c r="I140" s="1">
        <f t="shared" si="49"/>
        <v>152533.33333333331</v>
      </c>
      <c r="J140">
        <f t="shared" si="50"/>
        <v>2381.44</v>
      </c>
      <c r="K140">
        <v>30.25</v>
      </c>
      <c r="L140" s="1">
        <f t="shared" si="41"/>
        <v>-3.3534305222330217E-3</v>
      </c>
      <c r="O140">
        <v>122</v>
      </c>
      <c r="P140">
        <f t="shared" si="51"/>
        <v>0.17923971077056783</v>
      </c>
      <c r="Q140">
        <f t="shared" si="52"/>
        <v>3.2363456790123456E-9</v>
      </c>
      <c r="R140">
        <f t="shared" si="53"/>
        <v>0.42336711111111103</v>
      </c>
      <c r="S140">
        <f t="shared" si="42"/>
        <v>1</v>
      </c>
      <c r="T140" s="1">
        <f t="shared" si="43"/>
        <v>375000</v>
      </c>
      <c r="U140" s="1">
        <f t="shared" si="45"/>
        <v>67214.89153896294</v>
      </c>
      <c r="V140" s="1">
        <f t="shared" si="54"/>
        <v>482080.65843621391</v>
      </c>
      <c r="W140">
        <f t="shared" si="55"/>
        <v>4233.6711111111099</v>
      </c>
      <c r="X140">
        <v>30.25</v>
      </c>
      <c r="Y140" s="1">
        <f t="shared" si="44"/>
        <v>-1.880114412172277E-3</v>
      </c>
    </row>
    <row r="141" spans="2:25" x14ac:dyDescent="0.3">
      <c r="B141">
        <v>123</v>
      </c>
      <c r="C141">
        <f t="shared" si="46"/>
        <v>5.8594980095999998E-2</v>
      </c>
      <c r="D141">
        <f t="shared" si="47"/>
        <v>1.024E-9</v>
      </c>
      <c r="E141">
        <f t="shared" si="48"/>
        <v>0.242064</v>
      </c>
      <c r="F141">
        <f t="shared" si="38"/>
        <v>1</v>
      </c>
      <c r="G141" s="1">
        <f t="shared" si="39"/>
        <v>375000</v>
      </c>
      <c r="H141" s="1">
        <f t="shared" si="40"/>
        <v>21973.117535999998</v>
      </c>
      <c r="I141" s="1">
        <f t="shared" si="49"/>
        <v>152533.33333333331</v>
      </c>
      <c r="J141">
        <f t="shared" si="50"/>
        <v>2420.64</v>
      </c>
      <c r="K141">
        <v>30.5</v>
      </c>
      <c r="L141" s="1">
        <f t="shared" si="41"/>
        <v>-3.4876179339784507E-3</v>
      </c>
      <c r="O141">
        <v>123</v>
      </c>
      <c r="P141">
        <f t="shared" si="51"/>
        <v>0.18518907289600003</v>
      </c>
      <c r="Q141">
        <f t="shared" si="52"/>
        <v>3.2363456790123456E-9</v>
      </c>
      <c r="R141">
        <f t="shared" si="53"/>
        <v>0.43033600000000005</v>
      </c>
      <c r="S141">
        <f t="shared" si="42"/>
        <v>1</v>
      </c>
      <c r="T141" s="1">
        <f t="shared" si="43"/>
        <v>375000</v>
      </c>
      <c r="U141" s="1">
        <f t="shared" si="45"/>
        <v>69445.902336000014</v>
      </c>
      <c r="V141" s="1">
        <f t="shared" si="54"/>
        <v>482080.65843621391</v>
      </c>
      <c r="W141">
        <f t="shared" si="55"/>
        <v>4303.3600000000006</v>
      </c>
      <c r="X141">
        <v>30.5</v>
      </c>
      <c r="Y141" s="1">
        <f t="shared" si="44"/>
        <v>-1.9625375679091883E-3</v>
      </c>
    </row>
    <row r="142" spans="2:25" x14ac:dyDescent="0.3">
      <c r="B142">
        <v>124</v>
      </c>
      <c r="C142">
        <f t="shared" si="46"/>
        <v>6.0523872255999991E-2</v>
      </c>
      <c r="D142">
        <f t="shared" si="47"/>
        <v>1.024E-9</v>
      </c>
      <c r="E142">
        <f t="shared" si="48"/>
        <v>0.24601599999999998</v>
      </c>
      <c r="F142">
        <f t="shared" si="38"/>
        <v>1</v>
      </c>
      <c r="G142" s="1">
        <f t="shared" si="39"/>
        <v>375000</v>
      </c>
      <c r="H142" s="1">
        <f t="shared" si="40"/>
        <v>22696.452095999997</v>
      </c>
      <c r="I142" s="1">
        <f t="shared" si="49"/>
        <v>152533.33333333331</v>
      </c>
      <c r="J142">
        <f t="shared" si="50"/>
        <v>2460.16</v>
      </c>
      <c r="K142">
        <v>30.75</v>
      </c>
      <c r="L142" s="1">
        <f t="shared" si="41"/>
        <v>-3.0737155889805443E-3</v>
      </c>
      <c r="O142">
        <v>124</v>
      </c>
      <c r="P142">
        <f t="shared" si="51"/>
        <v>0.19128532466093828</v>
      </c>
      <c r="Q142">
        <f t="shared" si="52"/>
        <v>3.2363456790123456E-9</v>
      </c>
      <c r="R142">
        <f t="shared" si="53"/>
        <v>0.43736177777777779</v>
      </c>
      <c r="S142">
        <f t="shared" si="42"/>
        <v>1</v>
      </c>
      <c r="T142" s="1">
        <f t="shared" si="43"/>
        <v>375000</v>
      </c>
      <c r="U142" s="1">
        <f t="shared" si="45"/>
        <v>71731.996747851852</v>
      </c>
      <c r="V142" s="1">
        <f t="shared" si="54"/>
        <v>482080.65843621391</v>
      </c>
      <c r="W142">
        <f t="shared" si="55"/>
        <v>4373.6177777777775</v>
      </c>
      <c r="X142">
        <v>30.75</v>
      </c>
      <c r="Y142" s="1">
        <f t="shared" si="44"/>
        <v>-1.7364017590278948E-3</v>
      </c>
    </row>
    <row r="143" spans="2:25" x14ac:dyDescent="0.3">
      <c r="B143">
        <v>125</v>
      </c>
      <c r="C143">
        <f t="shared" si="46"/>
        <v>6.25E-2</v>
      </c>
      <c r="D143">
        <f t="shared" si="47"/>
        <v>1.024E-9</v>
      </c>
      <c r="E143">
        <f t="shared" si="48"/>
        <v>0.25</v>
      </c>
      <c r="F143">
        <f t="shared" si="38"/>
        <v>1</v>
      </c>
      <c r="G143" s="1">
        <f t="shared" si="39"/>
        <v>375000</v>
      </c>
      <c r="H143" s="1">
        <f t="shared" si="40"/>
        <v>23437.5</v>
      </c>
      <c r="I143" s="1">
        <f t="shared" si="49"/>
        <v>152533.33333333331</v>
      </c>
      <c r="J143">
        <f t="shared" si="50"/>
        <v>2500</v>
      </c>
      <c r="K143">
        <v>31</v>
      </c>
      <c r="L143" s="1">
        <f t="shared" si="41"/>
        <v>-2.187562597097265E-3</v>
      </c>
      <c r="O143">
        <v>125</v>
      </c>
      <c r="P143">
        <f t="shared" si="51"/>
        <v>0.19753086419753085</v>
      </c>
      <c r="Q143">
        <f t="shared" si="52"/>
        <v>3.2363456790123456E-9</v>
      </c>
      <c r="R143">
        <f t="shared" si="53"/>
        <v>0.44444444444444442</v>
      </c>
      <c r="S143">
        <f t="shared" si="42"/>
        <v>1</v>
      </c>
      <c r="T143" s="1">
        <f t="shared" si="43"/>
        <v>375000</v>
      </c>
      <c r="U143" s="1">
        <f t="shared" si="45"/>
        <v>74074.074074074073</v>
      </c>
      <c r="V143" s="1">
        <f t="shared" si="54"/>
        <v>482080.65843621391</v>
      </c>
      <c r="W143">
        <f t="shared" si="55"/>
        <v>4444.4444444444443</v>
      </c>
      <c r="X143">
        <v>31</v>
      </c>
      <c r="Y143" s="1">
        <f t="shared" si="44"/>
        <v>-1.2433264912982437E-3</v>
      </c>
    </row>
    <row r="144" spans="2:25" x14ac:dyDescent="0.3">
      <c r="B144">
        <v>126</v>
      </c>
      <c r="C144">
        <f t="shared" si="46"/>
        <v>6.4524128256000013E-2</v>
      </c>
      <c r="D144">
        <f t="shared" si="47"/>
        <v>1.024E-9</v>
      </c>
      <c r="E144">
        <f t="shared" si="48"/>
        <v>0.25401600000000002</v>
      </c>
      <c r="F144">
        <f t="shared" si="38"/>
        <v>1</v>
      </c>
      <c r="G144" s="1">
        <f t="shared" si="39"/>
        <v>375000</v>
      </c>
      <c r="H144" s="1">
        <f t="shared" si="40"/>
        <v>24196.548096000006</v>
      </c>
      <c r="I144" s="1">
        <f t="shared" si="49"/>
        <v>152533.33333333331</v>
      </c>
      <c r="J144">
        <f t="shared" si="50"/>
        <v>2540.1600000000003</v>
      </c>
      <c r="K144">
        <v>31.25</v>
      </c>
      <c r="L144" s="1">
        <f t="shared" si="41"/>
        <v>-9.773070462579421E-4</v>
      </c>
      <c r="O144">
        <v>126</v>
      </c>
      <c r="P144">
        <f t="shared" si="51"/>
        <v>0.20392810905600003</v>
      </c>
      <c r="Q144">
        <f t="shared" si="52"/>
        <v>3.2363456790123456E-9</v>
      </c>
      <c r="R144">
        <f t="shared" si="53"/>
        <v>0.45158400000000004</v>
      </c>
      <c r="S144">
        <f t="shared" si="42"/>
        <v>1</v>
      </c>
      <c r="T144" s="1">
        <f t="shared" si="43"/>
        <v>375000</v>
      </c>
      <c r="U144" s="1">
        <f t="shared" si="45"/>
        <v>76473.040896000006</v>
      </c>
      <c r="V144" s="1">
        <f t="shared" si="54"/>
        <v>482080.65843621391</v>
      </c>
      <c r="W144">
        <f t="shared" si="55"/>
        <v>4515.84</v>
      </c>
      <c r="X144">
        <v>31.25</v>
      </c>
      <c r="Y144" s="1">
        <f t="shared" si="44"/>
        <v>-5.6582920854053099E-4</v>
      </c>
    </row>
    <row r="145" spans="2:25" x14ac:dyDescent="0.3">
      <c r="B145">
        <v>127</v>
      </c>
      <c r="C145">
        <f t="shared" si="46"/>
        <v>6.6597028096000002E-2</v>
      </c>
      <c r="D145">
        <f t="shared" si="47"/>
        <v>1.024E-9</v>
      </c>
      <c r="E145">
        <f t="shared" si="48"/>
        <v>0.25806400000000002</v>
      </c>
      <c r="F145">
        <f t="shared" si="38"/>
        <v>1</v>
      </c>
      <c r="G145" s="1">
        <f t="shared" si="39"/>
        <v>375000</v>
      </c>
      <c r="H145" s="1">
        <f t="shared" si="40"/>
        <v>24973.885536000002</v>
      </c>
      <c r="I145" s="1">
        <f t="shared" si="49"/>
        <v>152533.33333333331</v>
      </c>
      <c r="J145">
        <f t="shared" si="50"/>
        <v>2580.6400000000003</v>
      </c>
      <c r="K145">
        <v>31.5</v>
      </c>
      <c r="L145" s="1">
        <f t="shared" si="41"/>
        <v>3.612268486650456E-4</v>
      </c>
      <c r="O145">
        <v>127</v>
      </c>
      <c r="P145">
        <f t="shared" si="51"/>
        <v>0.21047949620464196</v>
      </c>
      <c r="Q145">
        <f t="shared" si="52"/>
        <v>3.2363456790123456E-9</v>
      </c>
      <c r="R145">
        <f t="shared" si="53"/>
        <v>0.45878044444444444</v>
      </c>
      <c r="S145">
        <f t="shared" si="42"/>
        <v>1</v>
      </c>
      <c r="T145" s="1">
        <f t="shared" si="43"/>
        <v>375000</v>
      </c>
      <c r="U145" s="1">
        <f t="shared" si="45"/>
        <v>78929.811076740734</v>
      </c>
      <c r="V145" s="1">
        <f t="shared" si="54"/>
        <v>482080.65843621391</v>
      </c>
      <c r="W145">
        <f t="shared" si="55"/>
        <v>4587.804444444444</v>
      </c>
      <c r="X145">
        <v>31.5</v>
      </c>
      <c r="Y145" s="1">
        <f t="shared" si="44"/>
        <v>1.8640765443703902E-4</v>
      </c>
    </row>
    <row r="146" spans="2:25" x14ac:dyDescent="0.3">
      <c r="B146">
        <v>128</v>
      </c>
      <c r="C146">
        <f t="shared" si="46"/>
        <v>6.8719476735999999E-2</v>
      </c>
      <c r="D146">
        <f t="shared" si="47"/>
        <v>1.024E-9</v>
      </c>
      <c r="E146">
        <f t="shared" si="48"/>
        <v>0.26214399999999999</v>
      </c>
      <c r="F146">
        <f t="shared" si="38"/>
        <v>1</v>
      </c>
      <c r="G146" s="1">
        <f t="shared" si="39"/>
        <v>375000</v>
      </c>
      <c r="H146" s="1">
        <f t="shared" si="40"/>
        <v>25769.803776000001</v>
      </c>
      <c r="I146" s="1">
        <f t="shared" si="49"/>
        <v>152533.33333333331</v>
      </c>
      <c r="J146">
        <f t="shared" si="50"/>
        <v>2621.44</v>
      </c>
      <c r="K146">
        <v>31.75</v>
      </c>
      <c r="L146" s="1">
        <f t="shared" si="41"/>
        <v>1.6161272505345007E-3</v>
      </c>
      <c r="O146">
        <v>128</v>
      </c>
      <c r="P146">
        <f t="shared" si="51"/>
        <v>0.21718748202982716</v>
      </c>
      <c r="Q146">
        <f t="shared" si="52"/>
        <v>3.2363456790123456E-9</v>
      </c>
      <c r="R146">
        <f t="shared" si="53"/>
        <v>0.46603377777777777</v>
      </c>
      <c r="S146">
        <f t="shared" si="42"/>
        <v>1</v>
      </c>
      <c r="T146" s="1">
        <f t="shared" si="43"/>
        <v>375000</v>
      </c>
      <c r="U146" s="1">
        <f t="shared" si="45"/>
        <v>81445.305761185184</v>
      </c>
      <c r="V146" s="1">
        <f t="shared" si="54"/>
        <v>482080.65843621391</v>
      </c>
      <c r="W146">
        <f t="shared" si="55"/>
        <v>4660.3377777777778</v>
      </c>
      <c r="X146">
        <v>31.75</v>
      </c>
      <c r="Y146" s="1">
        <f t="shared" si="44"/>
        <v>8.9423895713524172E-4</v>
      </c>
    </row>
    <row r="147" spans="2:25" x14ac:dyDescent="0.3">
      <c r="B147">
        <v>129</v>
      </c>
      <c r="C147">
        <f t="shared" ref="C147:C178" si="56">((B147/$C$3)^2)^2</f>
        <v>7.0892257535999995E-2</v>
      </c>
      <c r="D147">
        <f t="shared" ref="D147:D178" si="57">(2/$C$3^2)^2</f>
        <v>1.024E-9</v>
      </c>
      <c r="E147">
        <f t="shared" ref="E147:E178" si="58">(B147/$C$3)^2</f>
        <v>0.26625599999999999</v>
      </c>
      <c r="F147">
        <f t="shared" si="38"/>
        <v>1</v>
      </c>
      <c r="G147" s="1">
        <f t="shared" si="39"/>
        <v>375000</v>
      </c>
      <c r="H147" s="1">
        <f t="shared" si="40"/>
        <v>26584.596575999996</v>
      </c>
      <c r="I147" s="1">
        <f t="shared" ref="I147:I178" si="59">$I$7*D147*F147</f>
        <v>152533.33333333331</v>
      </c>
      <c r="J147">
        <f t="shared" ref="J147:J178" si="60">IF(B147&gt;120, $I$8*E147*F147, 0)</f>
        <v>2662.56</v>
      </c>
      <c r="K147">
        <v>32</v>
      </c>
      <c r="L147" s="1">
        <f t="shared" si="41"/>
        <v>2.592858207307069E-3</v>
      </c>
      <c r="O147">
        <v>129</v>
      </c>
      <c r="P147">
        <f t="shared" ref="P147:P178" si="61">((4*O147/(3*$C$3))^2)^2</f>
        <v>0.22405454233599995</v>
      </c>
      <c r="Q147">
        <f t="shared" ref="Q147:Q178" si="62">((2*(4/(3*$C$3))^2))^2</f>
        <v>3.2363456790123456E-9</v>
      </c>
      <c r="R147">
        <f t="shared" ref="R147:R178" si="63">(4*O147/(3*$C$3))^2</f>
        <v>0.47334399999999993</v>
      </c>
      <c r="S147">
        <f t="shared" si="42"/>
        <v>1</v>
      </c>
      <c r="T147" s="1">
        <f t="shared" si="43"/>
        <v>375000</v>
      </c>
      <c r="U147" s="1">
        <f t="shared" si="45"/>
        <v>84020.453375999976</v>
      </c>
      <c r="V147" s="1">
        <f t="shared" ref="V147:V178" si="64">$I$7*Q147*S147</f>
        <v>482080.65843621391</v>
      </c>
      <c r="W147">
        <f t="shared" ref="W147:W178" si="65">IF(O147&gt;120, $I$8*R147*S147, 0)</f>
        <v>4733.4399999999996</v>
      </c>
      <c r="X147">
        <v>32</v>
      </c>
      <c r="Y147" s="1">
        <f t="shared" si="44"/>
        <v>1.4478798186043636E-3</v>
      </c>
    </row>
    <row r="148" spans="2:25" x14ac:dyDescent="0.3">
      <c r="B148">
        <v>130</v>
      </c>
      <c r="C148">
        <f t="shared" si="56"/>
        <v>7.3116160000000013E-2</v>
      </c>
      <c r="D148">
        <f t="shared" si="57"/>
        <v>1.024E-9</v>
      </c>
      <c r="E148">
        <f t="shared" si="58"/>
        <v>0.27040000000000003</v>
      </c>
      <c r="F148">
        <f t="shared" ref="F148:F198" si="66">B148-B147</f>
        <v>1</v>
      </c>
      <c r="G148" s="1">
        <f t="shared" ref="G148:G199" si="67">$I$6</f>
        <v>375000</v>
      </c>
      <c r="H148" s="1">
        <f t="shared" ref="H148:H198" si="68">G148*C148*F148</f>
        <v>27418.560000000005</v>
      </c>
      <c r="I148" s="1">
        <f t="shared" si="59"/>
        <v>152533.33333333331</v>
      </c>
      <c r="J148">
        <f t="shared" si="60"/>
        <v>2704.0000000000005</v>
      </c>
      <c r="K148">
        <v>32.25</v>
      </c>
      <c r="L148" s="1">
        <f t="shared" ref="L148:L198" si="69">($J$199/$I$13)*SIN($I$3*K148-$I$14)*EXP(-$F$7*$F$13*K148)</f>
        <v>3.1443273551901144E-3</v>
      </c>
      <c r="O148">
        <v>130</v>
      </c>
      <c r="P148">
        <f t="shared" si="61"/>
        <v>0.23108317234567904</v>
      </c>
      <c r="Q148">
        <f t="shared" si="62"/>
        <v>3.2363456790123456E-9</v>
      </c>
      <c r="R148">
        <f t="shared" si="63"/>
        <v>0.48071111111111114</v>
      </c>
      <c r="S148">
        <f t="shared" ref="S148:S198" si="70">O148-O147</f>
        <v>1</v>
      </c>
      <c r="T148" s="1">
        <f t="shared" ref="T148:T199" si="71">$I$6</f>
        <v>375000</v>
      </c>
      <c r="U148" s="1">
        <f t="shared" si="45"/>
        <v>86656.189629629647</v>
      </c>
      <c r="V148" s="1">
        <f t="shared" si="64"/>
        <v>482080.65843621391</v>
      </c>
      <c r="W148">
        <f t="shared" si="65"/>
        <v>4807.1111111111113</v>
      </c>
      <c r="X148">
        <v>32.25</v>
      </c>
      <c r="Y148" s="1">
        <f t="shared" ref="Y148:Y198" si="72">$V$15*SIN($I$3*X148-$V$14)*EXP(-$F$7*$S$13*X148)</f>
        <v>1.7638831356511866E-3</v>
      </c>
    </row>
    <row r="149" spans="2:25" x14ac:dyDescent="0.3">
      <c r="B149">
        <v>131</v>
      </c>
      <c r="C149">
        <f t="shared" si="56"/>
        <v>7.5391979776000026E-2</v>
      </c>
      <c r="D149">
        <f t="shared" si="57"/>
        <v>1.024E-9</v>
      </c>
      <c r="E149">
        <f t="shared" si="58"/>
        <v>0.27457600000000004</v>
      </c>
      <c r="F149">
        <f t="shared" si="66"/>
        <v>1</v>
      </c>
      <c r="G149" s="1">
        <f t="shared" si="67"/>
        <v>375000</v>
      </c>
      <c r="H149" s="1">
        <f t="shared" si="68"/>
        <v>28271.992416000008</v>
      </c>
      <c r="I149" s="1">
        <f t="shared" si="59"/>
        <v>152533.33333333331</v>
      </c>
      <c r="J149">
        <f t="shared" si="60"/>
        <v>2745.76</v>
      </c>
      <c r="K149">
        <v>32.5</v>
      </c>
      <c r="L149" s="1">
        <f t="shared" si="69"/>
        <v>3.1929249216588206E-3</v>
      </c>
      <c r="O149">
        <v>131</v>
      </c>
      <c r="P149">
        <f t="shared" si="61"/>
        <v>0.23827588669945676</v>
      </c>
      <c r="Q149">
        <f t="shared" si="62"/>
        <v>3.2363456790123456E-9</v>
      </c>
      <c r="R149">
        <f t="shared" si="63"/>
        <v>0.48813511111111108</v>
      </c>
      <c r="S149">
        <f t="shared" si="70"/>
        <v>1</v>
      </c>
      <c r="T149" s="1">
        <f t="shared" si="71"/>
        <v>375000</v>
      </c>
      <c r="U149" s="1">
        <f t="shared" ref="U149:U198" si="73">T149*P149*S149</f>
        <v>89353.457512296285</v>
      </c>
      <c r="V149" s="1">
        <f t="shared" si="64"/>
        <v>482080.65843621391</v>
      </c>
      <c r="W149">
        <f t="shared" si="65"/>
        <v>4881.3511111111111</v>
      </c>
      <c r="X149">
        <v>32.5</v>
      </c>
      <c r="Y149" s="1">
        <f t="shared" si="72"/>
        <v>1.7976542620763774E-3</v>
      </c>
    </row>
    <row r="150" spans="2:25" x14ac:dyDescent="0.3">
      <c r="B150">
        <v>132</v>
      </c>
      <c r="C150">
        <f t="shared" si="56"/>
        <v>7.7720518656000021E-2</v>
      </c>
      <c r="D150">
        <f t="shared" si="57"/>
        <v>1.024E-9</v>
      </c>
      <c r="E150">
        <f t="shared" si="58"/>
        <v>0.27878400000000003</v>
      </c>
      <c r="F150">
        <f t="shared" si="66"/>
        <v>1</v>
      </c>
      <c r="G150" s="1">
        <f t="shared" si="67"/>
        <v>375000</v>
      </c>
      <c r="H150" s="1">
        <f t="shared" si="68"/>
        <v>29145.194496000007</v>
      </c>
      <c r="I150" s="1">
        <f t="shared" si="59"/>
        <v>152533.33333333331</v>
      </c>
      <c r="J150">
        <f t="shared" si="60"/>
        <v>2787.84</v>
      </c>
      <c r="K150">
        <v>32.75</v>
      </c>
      <c r="L150" s="1">
        <f t="shared" si="69"/>
        <v>2.7412505639967189E-3</v>
      </c>
      <c r="O150">
        <v>132</v>
      </c>
      <c r="P150">
        <f t="shared" si="61"/>
        <v>0.24563521945599995</v>
      </c>
      <c r="Q150">
        <f t="shared" si="62"/>
        <v>3.2363456790123456E-9</v>
      </c>
      <c r="R150">
        <f t="shared" si="63"/>
        <v>0.49561599999999995</v>
      </c>
      <c r="S150">
        <f t="shared" si="70"/>
        <v>1</v>
      </c>
      <c r="T150" s="1">
        <f t="shared" si="71"/>
        <v>375000</v>
      </c>
      <c r="U150" s="1">
        <f t="shared" si="73"/>
        <v>92113.207295999979</v>
      </c>
      <c r="V150" s="1">
        <f t="shared" si="64"/>
        <v>482080.65843621391</v>
      </c>
      <c r="W150">
        <f t="shared" si="65"/>
        <v>4956.16</v>
      </c>
      <c r="X150">
        <v>32.75</v>
      </c>
      <c r="Y150" s="1">
        <f t="shared" si="72"/>
        <v>1.549636407822271E-3</v>
      </c>
    </row>
    <row r="151" spans="2:25" x14ac:dyDescent="0.3">
      <c r="B151">
        <v>133</v>
      </c>
      <c r="C151">
        <f t="shared" si="56"/>
        <v>8.010258457600003E-2</v>
      </c>
      <c r="D151">
        <f t="shared" si="57"/>
        <v>1.024E-9</v>
      </c>
      <c r="E151">
        <f t="shared" si="58"/>
        <v>0.28302400000000005</v>
      </c>
      <c r="F151">
        <f t="shared" si="66"/>
        <v>1</v>
      </c>
      <c r="G151" s="1">
        <f t="shared" si="67"/>
        <v>375000</v>
      </c>
      <c r="H151" s="1">
        <f t="shared" si="68"/>
        <v>30038.469216000012</v>
      </c>
      <c r="I151" s="1">
        <f t="shared" si="59"/>
        <v>152533.33333333331</v>
      </c>
      <c r="J151">
        <f t="shared" si="60"/>
        <v>2830.2400000000007</v>
      </c>
      <c r="K151">
        <v>33</v>
      </c>
      <c r="L151" s="1">
        <f t="shared" si="69"/>
        <v>1.8700800863131338E-3</v>
      </c>
      <c r="O151">
        <v>133</v>
      </c>
      <c r="P151">
        <f t="shared" si="61"/>
        <v>0.2531637240920494</v>
      </c>
      <c r="Q151">
        <f t="shared" si="62"/>
        <v>3.2363456790123456E-9</v>
      </c>
      <c r="R151">
        <f t="shared" si="63"/>
        <v>0.50315377777777781</v>
      </c>
      <c r="S151">
        <f t="shared" si="70"/>
        <v>1</v>
      </c>
      <c r="T151" s="1">
        <f t="shared" si="71"/>
        <v>375000</v>
      </c>
      <c r="U151" s="1">
        <f t="shared" si="73"/>
        <v>94936.396534518528</v>
      </c>
      <c r="V151" s="1">
        <f t="shared" si="64"/>
        <v>482080.65843621391</v>
      </c>
      <c r="W151">
        <f t="shared" si="65"/>
        <v>5031.5377777777785</v>
      </c>
      <c r="X151">
        <v>33</v>
      </c>
      <c r="Y151" s="1">
        <f t="shared" si="72"/>
        <v>1.0643278977568163E-3</v>
      </c>
    </row>
    <row r="152" spans="2:25" x14ac:dyDescent="0.3">
      <c r="B152">
        <v>134</v>
      </c>
      <c r="C152">
        <f t="shared" si="56"/>
        <v>8.2538991616000035E-2</v>
      </c>
      <c r="D152">
        <f t="shared" si="57"/>
        <v>1.024E-9</v>
      </c>
      <c r="E152">
        <f t="shared" si="58"/>
        <v>0.28729600000000005</v>
      </c>
      <c r="F152">
        <f t="shared" si="66"/>
        <v>1</v>
      </c>
      <c r="G152" s="1">
        <f t="shared" si="67"/>
        <v>375000</v>
      </c>
      <c r="H152" s="1">
        <f t="shared" si="68"/>
        <v>30952.121856000012</v>
      </c>
      <c r="I152" s="1">
        <f t="shared" si="59"/>
        <v>152533.33333333331</v>
      </c>
      <c r="J152">
        <f t="shared" si="60"/>
        <v>2872.9600000000005</v>
      </c>
      <c r="K152">
        <v>33.25</v>
      </c>
      <c r="L152" s="1">
        <f t="shared" si="69"/>
        <v>7.2414877939332861E-4</v>
      </c>
      <c r="O152">
        <v>134</v>
      </c>
      <c r="P152">
        <f t="shared" si="61"/>
        <v>0.26086397350241974</v>
      </c>
      <c r="Q152">
        <f t="shared" si="62"/>
        <v>3.2363456790123456E-9</v>
      </c>
      <c r="R152">
        <f t="shared" si="63"/>
        <v>0.51074844444444445</v>
      </c>
      <c r="S152">
        <f t="shared" si="70"/>
        <v>1</v>
      </c>
      <c r="T152" s="1">
        <f t="shared" si="71"/>
        <v>375000</v>
      </c>
      <c r="U152" s="1">
        <f t="shared" si="73"/>
        <v>97823.9900634074</v>
      </c>
      <c r="V152" s="1">
        <f t="shared" si="64"/>
        <v>482080.65843621391</v>
      </c>
      <c r="W152">
        <f t="shared" si="65"/>
        <v>5107.4844444444443</v>
      </c>
      <c r="X152">
        <v>33.25</v>
      </c>
      <c r="Y152" s="1">
        <f t="shared" si="72"/>
        <v>4.224303446304474E-4</v>
      </c>
    </row>
    <row r="153" spans="2:25" x14ac:dyDescent="0.3">
      <c r="B153">
        <v>135</v>
      </c>
      <c r="C153">
        <f t="shared" si="56"/>
        <v>8.5030560000000019E-2</v>
      </c>
      <c r="D153">
        <f t="shared" si="57"/>
        <v>1.024E-9</v>
      </c>
      <c r="E153">
        <f t="shared" si="58"/>
        <v>0.29160000000000003</v>
      </c>
      <c r="F153">
        <f t="shared" si="66"/>
        <v>1</v>
      </c>
      <c r="G153" s="1">
        <f t="shared" si="67"/>
        <v>375000</v>
      </c>
      <c r="H153" s="1">
        <f t="shared" si="68"/>
        <v>31886.460000000006</v>
      </c>
      <c r="I153" s="1">
        <f t="shared" si="59"/>
        <v>152533.33333333331</v>
      </c>
      <c r="J153">
        <f t="shared" si="60"/>
        <v>2916.0000000000005</v>
      </c>
      <c r="K153">
        <v>33.5</v>
      </c>
      <c r="L153" s="1">
        <f t="shared" si="69"/>
        <v>-5.1177842191403654E-4</v>
      </c>
      <c r="O153">
        <v>135</v>
      </c>
      <c r="P153">
        <f t="shared" si="61"/>
        <v>0.26873855999999996</v>
      </c>
      <c r="Q153">
        <f t="shared" si="62"/>
        <v>3.2363456790123456E-9</v>
      </c>
      <c r="R153">
        <f t="shared" si="63"/>
        <v>0.51839999999999997</v>
      </c>
      <c r="S153">
        <f t="shared" si="70"/>
        <v>1</v>
      </c>
      <c r="T153" s="1">
        <f t="shared" si="71"/>
        <v>375000</v>
      </c>
      <c r="U153" s="1">
        <f t="shared" si="73"/>
        <v>100776.95999999999</v>
      </c>
      <c r="V153" s="1">
        <f t="shared" si="64"/>
        <v>482080.65843621391</v>
      </c>
      <c r="W153">
        <f t="shared" si="65"/>
        <v>5184</v>
      </c>
      <c r="X153">
        <v>33.5</v>
      </c>
      <c r="Y153" s="1">
        <f t="shared" si="72"/>
        <v>-2.7250513703082905E-4</v>
      </c>
    </row>
    <row r="154" spans="2:25" x14ac:dyDescent="0.3">
      <c r="B154">
        <v>136</v>
      </c>
      <c r="C154">
        <f t="shared" si="56"/>
        <v>8.7578116096000025E-2</v>
      </c>
      <c r="D154">
        <f t="shared" si="57"/>
        <v>1.024E-9</v>
      </c>
      <c r="E154">
        <f t="shared" si="58"/>
        <v>0.29593600000000003</v>
      </c>
      <c r="F154">
        <f t="shared" si="66"/>
        <v>1</v>
      </c>
      <c r="G154" s="1">
        <f t="shared" si="67"/>
        <v>375000</v>
      </c>
      <c r="H154" s="1">
        <f t="shared" si="68"/>
        <v>32841.793536000012</v>
      </c>
      <c r="I154" s="1">
        <f t="shared" si="59"/>
        <v>152533.33333333331</v>
      </c>
      <c r="J154">
        <f t="shared" si="60"/>
        <v>2959.36</v>
      </c>
      <c r="K154">
        <v>33.75</v>
      </c>
      <c r="L154" s="1">
        <f t="shared" si="69"/>
        <v>-1.6426109917493034E-3</v>
      </c>
      <c r="O154">
        <v>136</v>
      </c>
      <c r="P154">
        <f t="shared" si="61"/>
        <v>0.27679009531575316</v>
      </c>
      <c r="Q154">
        <f t="shared" si="62"/>
        <v>3.2363456790123456E-9</v>
      </c>
      <c r="R154">
        <f t="shared" si="63"/>
        <v>0.52610844444444449</v>
      </c>
      <c r="S154">
        <f t="shared" si="70"/>
        <v>1</v>
      </c>
      <c r="T154" s="1">
        <f t="shared" si="71"/>
        <v>375000</v>
      </c>
      <c r="U154" s="1">
        <f t="shared" si="73"/>
        <v>103796.28574340744</v>
      </c>
      <c r="V154" s="1">
        <f t="shared" si="64"/>
        <v>482080.65843621391</v>
      </c>
      <c r="W154">
        <f t="shared" si="65"/>
        <v>5261.0844444444447</v>
      </c>
      <c r="X154">
        <v>33.75</v>
      </c>
      <c r="Y154" s="1">
        <f t="shared" si="72"/>
        <v>-9.1073392051747555E-4</v>
      </c>
    </row>
    <row r="155" spans="2:25" x14ac:dyDescent="0.3">
      <c r="B155">
        <v>137</v>
      </c>
      <c r="C155">
        <f t="shared" si="56"/>
        <v>9.0182492416000043E-2</v>
      </c>
      <c r="D155">
        <f t="shared" si="57"/>
        <v>1.024E-9</v>
      </c>
      <c r="E155">
        <f t="shared" si="58"/>
        <v>0.30030400000000007</v>
      </c>
      <c r="F155">
        <f t="shared" si="66"/>
        <v>1</v>
      </c>
      <c r="G155" s="1">
        <f t="shared" si="67"/>
        <v>375000</v>
      </c>
      <c r="H155" s="1">
        <f t="shared" si="68"/>
        <v>33818.434656000019</v>
      </c>
      <c r="I155" s="1">
        <f t="shared" si="59"/>
        <v>152533.33333333331</v>
      </c>
      <c r="J155">
        <f t="shared" si="60"/>
        <v>3003.0400000000009</v>
      </c>
      <c r="K155">
        <v>34</v>
      </c>
      <c r="L155" s="1">
        <f t="shared" si="69"/>
        <v>-2.4936490640924225E-3</v>
      </c>
      <c r="O155">
        <v>137</v>
      </c>
      <c r="P155">
        <f t="shared" si="61"/>
        <v>0.28502121059871605</v>
      </c>
      <c r="Q155">
        <f t="shared" si="62"/>
        <v>3.2363456790123456E-9</v>
      </c>
      <c r="R155">
        <f t="shared" si="63"/>
        <v>0.53387377777777778</v>
      </c>
      <c r="S155">
        <f t="shared" si="70"/>
        <v>1</v>
      </c>
      <c r="T155" s="1">
        <f t="shared" si="71"/>
        <v>375000</v>
      </c>
      <c r="U155" s="1">
        <f t="shared" si="73"/>
        <v>106882.95397451852</v>
      </c>
      <c r="V155" s="1">
        <f t="shared" si="64"/>
        <v>482080.65843621391</v>
      </c>
      <c r="W155">
        <f t="shared" si="65"/>
        <v>5338.7377777777774</v>
      </c>
      <c r="X155">
        <v>34</v>
      </c>
      <c r="Y155" s="1">
        <f t="shared" si="72"/>
        <v>-1.3936045443010239E-3</v>
      </c>
    </row>
    <row r="156" spans="2:25" x14ac:dyDescent="0.3">
      <c r="B156">
        <v>138</v>
      </c>
      <c r="C156">
        <f t="shared" si="56"/>
        <v>9.2844527616000025E-2</v>
      </c>
      <c r="D156">
        <f t="shared" si="57"/>
        <v>1.024E-9</v>
      </c>
      <c r="E156">
        <f t="shared" si="58"/>
        <v>0.30470400000000003</v>
      </c>
      <c r="F156">
        <f t="shared" si="66"/>
        <v>1</v>
      </c>
      <c r="G156" s="1">
        <f t="shared" si="67"/>
        <v>375000</v>
      </c>
      <c r="H156" s="1">
        <f t="shared" si="68"/>
        <v>34816.697856000006</v>
      </c>
      <c r="I156" s="1">
        <f t="shared" si="59"/>
        <v>152533.33333333331</v>
      </c>
      <c r="J156">
        <f t="shared" si="60"/>
        <v>3047.0400000000004</v>
      </c>
      <c r="K156">
        <v>34.25</v>
      </c>
      <c r="L156" s="1">
        <f t="shared" si="69"/>
        <v>-2.937488169426402E-3</v>
      </c>
      <c r="O156">
        <v>138</v>
      </c>
      <c r="P156">
        <f t="shared" si="61"/>
        <v>0.29343455641599997</v>
      </c>
      <c r="Q156">
        <f t="shared" si="62"/>
        <v>3.2363456790123456E-9</v>
      </c>
      <c r="R156">
        <f t="shared" si="63"/>
        <v>0.54169599999999996</v>
      </c>
      <c r="S156">
        <f t="shared" si="70"/>
        <v>1</v>
      </c>
      <c r="T156" s="1">
        <f t="shared" si="71"/>
        <v>375000</v>
      </c>
      <c r="U156" s="1">
        <f t="shared" si="73"/>
        <v>110037.95865599999</v>
      </c>
      <c r="V156" s="1">
        <f t="shared" si="64"/>
        <v>482080.65843621391</v>
      </c>
      <c r="W156">
        <f t="shared" si="65"/>
        <v>5416.9599999999991</v>
      </c>
      <c r="X156">
        <v>34.25</v>
      </c>
      <c r="Y156" s="1">
        <f t="shared" si="72"/>
        <v>-1.6487601214544522E-3</v>
      </c>
    </row>
    <row r="157" spans="2:25" x14ac:dyDescent="0.3">
      <c r="B157">
        <v>139</v>
      </c>
      <c r="C157">
        <f t="shared" si="56"/>
        <v>9.5565066496000051E-2</v>
      </c>
      <c r="D157">
        <f t="shared" si="57"/>
        <v>1.024E-9</v>
      </c>
      <c r="E157">
        <f t="shared" si="58"/>
        <v>0.30913600000000008</v>
      </c>
      <c r="F157">
        <f t="shared" si="66"/>
        <v>1</v>
      </c>
      <c r="G157" s="1">
        <f t="shared" si="67"/>
        <v>375000</v>
      </c>
      <c r="H157" s="1">
        <f t="shared" si="68"/>
        <v>35836.899936000016</v>
      </c>
      <c r="I157" s="1">
        <f t="shared" si="59"/>
        <v>152533.33333333331</v>
      </c>
      <c r="J157">
        <f t="shared" si="60"/>
        <v>3091.3600000000006</v>
      </c>
      <c r="K157">
        <v>34.5</v>
      </c>
      <c r="L157" s="1">
        <f t="shared" si="69"/>
        <v>-2.912982594109798E-3</v>
      </c>
      <c r="O157">
        <v>139</v>
      </c>
      <c r="P157">
        <f t="shared" si="61"/>
        <v>0.30203280275279004</v>
      </c>
      <c r="Q157">
        <f t="shared" si="62"/>
        <v>3.2363456790123456E-9</v>
      </c>
      <c r="R157">
        <f t="shared" si="63"/>
        <v>0.54957511111111101</v>
      </c>
      <c r="S157">
        <f t="shared" si="70"/>
        <v>1</v>
      </c>
      <c r="T157" s="1">
        <f t="shared" si="71"/>
        <v>375000</v>
      </c>
      <c r="U157" s="1">
        <f t="shared" si="73"/>
        <v>113262.30103229627</v>
      </c>
      <c r="V157" s="1">
        <f t="shared" si="64"/>
        <v>482080.65843621391</v>
      </c>
      <c r="W157">
        <f t="shared" si="65"/>
        <v>5495.7511111111098</v>
      </c>
      <c r="X157">
        <v>34.5</v>
      </c>
      <c r="Y157" s="1">
        <f t="shared" si="72"/>
        <v>-1.6409196880474077E-3</v>
      </c>
    </row>
    <row r="158" spans="2:25" x14ac:dyDescent="0.3">
      <c r="B158">
        <v>140</v>
      </c>
      <c r="C158">
        <f t="shared" si="56"/>
        <v>9.8344960000000023E-2</v>
      </c>
      <c r="D158">
        <f t="shared" si="57"/>
        <v>1.024E-9</v>
      </c>
      <c r="E158">
        <f t="shared" si="58"/>
        <v>0.31360000000000005</v>
      </c>
      <c r="F158">
        <f t="shared" si="66"/>
        <v>1</v>
      </c>
      <c r="G158" s="1">
        <f t="shared" si="67"/>
        <v>375000</v>
      </c>
      <c r="H158" s="1">
        <f t="shared" si="68"/>
        <v>36879.360000000008</v>
      </c>
      <c r="I158" s="1">
        <f t="shared" si="59"/>
        <v>152533.33333333331</v>
      </c>
      <c r="J158">
        <f t="shared" si="60"/>
        <v>3136.0000000000005</v>
      </c>
      <c r="K158">
        <v>34.75</v>
      </c>
      <c r="L158" s="1">
        <f t="shared" si="69"/>
        <v>-2.4334630737855292E-3</v>
      </c>
      <c r="O158">
        <v>140</v>
      </c>
      <c r="P158">
        <f t="shared" si="61"/>
        <v>0.31081863901234574</v>
      </c>
      <c r="Q158">
        <f t="shared" si="62"/>
        <v>3.2363456790123456E-9</v>
      </c>
      <c r="R158">
        <f t="shared" si="63"/>
        <v>0.55751111111111118</v>
      </c>
      <c r="S158">
        <f t="shared" si="70"/>
        <v>1</v>
      </c>
      <c r="T158" s="1">
        <f t="shared" si="71"/>
        <v>375000</v>
      </c>
      <c r="U158" s="1">
        <f t="shared" si="73"/>
        <v>116556.98962962965</v>
      </c>
      <c r="V158" s="1">
        <f t="shared" si="64"/>
        <v>482080.65843621391</v>
      </c>
      <c r="W158">
        <f t="shared" si="65"/>
        <v>5575.1111111111122</v>
      </c>
      <c r="X158">
        <v>34.75</v>
      </c>
      <c r="Y158" s="1">
        <f t="shared" si="72"/>
        <v>-1.3766432274200067E-3</v>
      </c>
    </row>
    <row r="159" spans="2:25" x14ac:dyDescent="0.3">
      <c r="B159">
        <v>141</v>
      </c>
      <c r="C159">
        <f t="shared" si="56"/>
        <v>0.10118506521599996</v>
      </c>
      <c r="D159">
        <f t="shared" si="57"/>
        <v>1.024E-9</v>
      </c>
      <c r="E159">
        <f t="shared" si="58"/>
        <v>0.31809599999999993</v>
      </c>
      <c r="F159">
        <f t="shared" si="66"/>
        <v>1</v>
      </c>
      <c r="G159" s="1">
        <f t="shared" si="67"/>
        <v>375000</v>
      </c>
      <c r="H159" s="1">
        <f t="shared" si="68"/>
        <v>37944.399455999985</v>
      </c>
      <c r="I159" s="1">
        <f t="shared" si="59"/>
        <v>152533.33333333331</v>
      </c>
      <c r="J159">
        <f t="shared" si="60"/>
        <v>3180.9599999999991</v>
      </c>
      <c r="K159">
        <v>35</v>
      </c>
      <c r="L159" s="1">
        <f t="shared" si="69"/>
        <v>-1.5831417361403001E-3</v>
      </c>
      <c r="O159">
        <v>141</v>
      </c>
      <c r="P159">
        <f t="shared" si="61"/>
        <v>0.31979477401599998</v>
      </c>
      <c r="Q159">
        <f t="shared" si="62"/>
        <v>3.2363456790123456E-9</v>
      </c>
      <c r="R159">
        <f t="shared" si="63"/>
        <v>0.56550400000000001</v>
      </c>
      <c r="S159">
        <f t="shared" si="70"/>
        <v>1</v>
      </c>
      <c r="T159" s="1">
        <f t="shared" si="71"/>
        <v>375000</v>
      </c>
      <c r="U159" s="1">
        <f t="shared" si="73"/>
        <v>119923.04025599999</v>
      </c>
      <c r="V159" s="1">
        <f t="shared" si="64"/>
        <v>482080.65843621391</v>
      </c>
      <c r="W159">
        <f t="shared" si="65"/>
        <v>5655.04</v>
      </c>
      <c r="X159">
        <v>35</v>
      </c>
      <c r="Y159" s="1">
        <f t="shared" si="72"/>
        <v>-9.0245727069938636E-4</v>
      </c>
    </row>
    <row r="160" spans="2:25" x14ac:dyDescent="0.3">
      <c r="B160">
        <v>142</v>
      </c>
      <c r="C160">
        <f t="shared" si="56"/>
        <v>0.10408624537599998</v>
      </c>
      <c r="D160">
        <f t="shared" si="57"/>
        <v>1.024E-9</v>
      </c>
      <c r="E160">
        <f t="shared" si="58"/>
        <v>0.32262399999999997</v>
      </c>
      <c r="F160">
        <f t="shared" si="66"/>
        <v>1</v>
      </c>
      <c r="G160" s="1">
        <f t="shared" si="67"/>
        <v>375000</v>
      </c>
      <c r="H160" s="1">
        <f t="shared" si="68"/>
        <v>39032.342015999988</v>
      </c>
      <c r="I160" s="1">
        <f t="shared" si="59"/>
        <v>152533.33333333331</v>
      </c>
      <c r="J160">
        <f t="shared" si="60"/>
        <v>3226.24</v>
      </c>
      <c r="K160">
        <v>35.25</v>
      </c>
      <c r="L160" s="1">
        <f t="shared" si="69"/>
        <v>-5.025060421263855E-4</v>
      </c>
      <c r="O160">
        <v>142</v>
      </c>
      <c r="P160">
        <f t="shared" si="61"/>
        <v>0.32896393600316043</v>
      </c>
      <c r="Q160">
        <f t="shared" si="62"/>
        <v>3.2363456790123456E-9</v>
      </c>
      <c r="R160">
        <f t="shared" si="63"/>
        <v>0.57355377777777772</v>
      </c>
      <c r="S160">
        <f t="shared" si="70"/>
        <v>1</v>
      </c>
      <c r="T160" s="1">
        <f t="shared" si="71"/>
        <v>375000</v>
      </c>
      <c r="U160" s="1">
        <f t="shared" si="73"/>
        <v>123361.47600118516</v>
      </c>
      <c r="V160" s="1">
        <f t="shared" si="64"/>
        <v>482080.65843621391</v>
      </c>
      <c r="W160">
        <f t="shared" si="65"/>
        <v>5735.5377777777776</v>
      </c>
      <c r="X160">
        <v>35.25</v>
      </c>
      <c r="Y160" s="1">
        <f t="shared" si="72"/>
        <v>-2.9676883594113743E-4</v>
      </c>
    </row>
    <row r="161" spans="2:25" x14ac:dyDescent="0.3">
      <c r="B161">
        <v>143</v>
      </c>
      <c r="C161">
        <f t="shared" si="56"/>
        <v>0.10704936985599994</v>
      </c>
      <c r="D161">
        <f t="shared" si="57"/>
        <v>1.024E-9</v>
      </c>
      <c r="E161">
        <f t="shared" si="58"/>
        <v>0.32718399999999992</v>
      </c>
      <c r="F161">
        <f t="shared" si="66"/>
        <v>1</v>
      </c>
      <c r="G161" s="1">
        <f t="shared" si="67"/>
        <v>375000</v>
      </c>
      <c r="H161" s="1">
        <f t="shared" si="68"/>
        <v>40143.51369599998</v>
      </c>
      <c r="I161" s="1">
        <f t="shared" si="59"/>
        <v>152533.33333333331</v>
      </c>
      <c r="J161">
        <f t="shared" si="60"/>
        <v>3271.8399999999992</v>
      </c>
      <c r="K161">
        <v>35.5</v>
      </c>
      <c r="L161" s="1">
        <f t="shared" si="69"/>
        <v>6.3479096587089345E-4</v>
      </c>
      <c r="O161">
        <v>143</v>
      </c>
      <c r="P161">
        <f t="shared" si="61"/>
        <v>0.33832887263130873</v>
      </c>
      <c r="Q161">
        <f t="shared" si="62"/>
        <v>3.2363456790123456E-9</v>
      </c>
      <c r="R161">
        <f t="shared" si="63"/>
        <v>0.58166044444444454</v>
      </c>
      <c r="S161">
        <f t="shared" si="70"/>
        <v>1</v>
      </c>
      <c r="T161" s="1">
        <f t="shared" si="71"/>
        <v>375000</v>
      </c>
      <c r="U161" s="1">
        <f t="shared" si="73"/>
        <v>126873.32723674078</v>
      </c>
      <c r="V161" s="1">
        <f t="shared" si="64"/>
        <v>482080.65843621391</v>
      </c>
      <c r="W161">
        <f t="shared" si="65"/>
        <v>5816.6044444444451</v>
      </c>
      <c r="X161">
        <v>35.5</v>
      </c>
      <c r="Y161" s="1">
        <f t="shared" si="72"/>
        <v>3.4304187312086379E-4</v>
      </c>
    </row>
    <row r="162" spans="2:25" x14ac:dyDescent="0.3">
      <c r="B162">
        <v>144</v>
      </c>
      <c r="C162">
        <f t="shared" si="56"/>
        <v>0.11007531417599997</v>
      </c>
      <c r="D162">
        <f t="shared" si="57"/>
        <v>1.024E-9</v>
      </c>
      <c r="E162">
        <f t="shared" si="58"/>
        <v>0.33177599999999996</v>
      </c>
      <c r="F162">
        <f t="shared" si="66"/>
        <v>1</v>
      </c>
      <c r="G162" s="1">
        <f t="shared" si="67"/>
        <v>375000</v>
      </c>
      <c r="H162" s="1">
        <f t="shared" si="68"/>
        <v>41278.242815999991</v>
      </c>
      <c r="I162" s="1">
        <f t="shared" si="59"/>
        <v>152533.33333333331</v>
      </c>
      <c r="J162">
        <f t="shared" si="60"/>
        <v>3317.7599999999998</v>
      </c>
      <c r="K162">
        <v>35.75</v>
      </c>
      <c r="L162" s="1">
        <f t="shared" si="69"/>
        <v>1.6497579069667864E-3</v>
      </c>
      <c r="O162">
        <v>144</v>
      </c>
      <c r="P162">
        <f t="shared" si="61"/>
        <v>0.34789235097600002</v>
      </c>
      <c r="Q162">
        <f t="shared" si="62"/>
        <v>3.2363456790123456E-9</v>
      </c>
      <c r="R162">
        <f t="shared" si="63"/>
        <v>0.58982400000000001</v>
      </c>
      <c r="S162">
        <f t="shared" si="70"/>
        <v>1</v>
      </c>
      <c r="T162" s="1">
        <f t="shared" si="71"/>
        <v>375000</v>
      </c>
      <c r="U162" s="1">
        <f t="shared" si="73"/>
        <v>130459.63161600001</v>
      </c>
      <c r="V162" s="1">
        <f t="shared" si="64"/>
        <v>482080.65843621391</v>
      </c>
      <c r="W162">
        <f t="shared" si="65"/>
        <v>5898.24</v>
      </c>
      <c r="X162">
        <v>35.75</v>
      </c>
      <c r="Y162" s="1">
        <f t="shared" si="72"/>
        <v>9.1623387717624399E-4</v>
      </c>
    </row>
    <row r="163" spans="2:25" x14ac:dyDescent="0.3">
      <c r="B163">
        <v>145</v>
      </c>
      <c r="C163">
        <f t="shared" si="56"/>
        <v>0.11316495999999998</v>
      </c>
      <c r="D163">
        <f t="shared" si="57"/>
        <v>1.024E-9</v>
      </c>
      <c r="E163">
        <f t="shared" si="58"/>
        <v>0.33639999999999998</v>
      </c>
      <c r="F163">
        <f t="shared" si="66"/>
        <v>1</v>
      </c>
      <c r="G163" s="1">
        <f t="shared" si="67"/>
        <v>375000</v>
      </c>
      <c r="H163" s="1">
        <f t="shared" si="68"/>
        <v>42436.859999999993</v>
      </c>
      <c r="I163" s="1">
        <f t="shared" si="59"/>
        <v>152533.33333333331</v>
      </c>
      <c r="J163">
        <f t="shared" si="60"/>
        <v>3363.9999999999995</v>
      </c>
      <c r="K163">
        <v>36</v>
      </c>
      <c r="L163" s="1">
        <f t="shared" si="69"/>
        <v>2.3861626968897688E-3</v>
      </c>
      <c r="O163">
        <v>145</v>
      </c>
      <c r="P163">
        <f t="shared" si="61"/>
        <v>0.35765715753086413</v>
      </c>
      <c r="Q163">
        <f t="shared" si="62"/>
        <v>3.2363456790123456E-9</v>
      </c>
      <c r="R163">
        <f t="shared" si="63"/>
        <v>0.59804444444444438</v>
      </c>
      <c r="S163">
        <f t="shared" si="70"/>
        <v>1</v>
      </c>
      <c r="T163" s="1">
        <f t="shared" si="71"/>
        <v>375000</v>
      </c>
      <c r="U163" s="1">
        <f t="shared" si="73"/>
        <v>134121.43407407406</v>
      </c>
      <c r="V163" s="1">
        <f t="shared" si="64"/>
        <v>482080.65843621391</v>
      </c>
      <c r="W163">
        <f t="shared" si="65"/>
        <v>5980.4444444444434</v>
      </c>
      <c r="X163">
        <v>36</v>
      </c>
      <c r="Y163" s="1">
        <f t="shared" si="72"/>
        <v>1.3345267218967034E-3</v>
      </c>
    </row>
    <row r="164" spans="2:25" x14ac:dyDescent="0.3">
      <c r="B164">
        <v>146</v>
      </c>
      <c r="C164">
        <f t="shared" si="56"/>
        <v>0.11631919513599998</v>
      </c>
      <c r="D164">
        <f t="shared" si="57"/>
        <v>1.024E-9</v>
      </c>
      <c r="E164">
        <f t="shared" si="58"/>
        <v>0.34105599999999997</v>
      </c>
      <c r="F164">
        <f t="shared" si="66"/>
        <v>1</v>
      </c>
      <c r="G164" s="1">
        <f t="shared" si="67"/>
        <v>375000</v>
      </c>
      <c r="H164" s="1">
        <f t="shared" si="68"/>
        <v>43619.698175999991</v>
      </c>
      <c r="I164" s="1">
        <f t="shared" si="59"/>
        <v>152533.33333333331</v>
      </c>
      <c r="J164">
        <f t="shared" si="60"/>
        <v>3410.5599999999995</v>
      </c>
      <c r="K164">
        <v>36.25</v>
      </c>
      <c r="L164" s="1">
        <f t="shared" si="69"/>
        <v>2.7345013882334778E-3</v>
      </c>
      <c r="O164">
        <v>146</v>
      </c>
      <c r="P164">
        <f t="shared" si="61"/>
        <v>0.36762609820760489</v>
      </c>
      <c r="Q164">
        <f t="shared" si="62"/>
        <v>3.2363456790123456E-9</v>
      </c>
      <c r="R164">
        <f t="shared" si="63"/>
        <v>0.60632177777777774</v>
      </c>
      <c r="S164">
        <f t="shared" si="70"/>
        <v>1</v>
      </c>
      <c r="T164" s="1">
        <f t="shared" si="71"/>
        <v>375000</v>
      </c>
      <c r="U164" s="1">
        <f t="shared" si="73"/>
        <v>137859.78682785184</v>
      </c>
      <c r="V164" s="1">
        <f t="shared" si="64"/>
        <v>482080.65843621391</v>
      </c>
      <c r="W164">
        <f t="shared" si="65"/>
        <v>6063.217777777777</v>
      </c>
      <c r="X164">
        <v>36.25</v>
      </c>
      <c r="Y164" s="1">
        <f t="shared" si="72"/>
        <v>1.5356524128455E-3</v>
      </c>
    </row>
    <row r="165" spans="2:25" x14ac:dyDescent="0.3">
      <c r="B165">
        <v>147</v>
      </c>
      <c r="C165">
        <f t="shared" si="56"/>
        <v>0.11953891353599996</v>
      </c>
      <c r="D165">
        <f t="shared" si="57"/>
        <v>1.024E-9</v>
      </c>
      <c r="E165">
        <f t="shared" si="58"/>
        <v>0.34574399999999994</v>
      </c>
      <c r="F165">
        <f t="shared" si="66"/>
        <v>1</v>
      </c>
      <c r="G165" s="1">
        <f t="shared" si="67"/>
        <v>375000</v>
      </c>
      <c r="H165" s="1">
        <f t="shared" si="68"/>
        <v>44827.092575999988</v>
      </c>
      <c r="I165" s="1">
        <f t="shared" si="59"/>
        <v>152533.33333333331</v>
      </c>
      <c r="J165">
        <f t="shared" si="60"/>
        <v>3457.4399999999996</v>
      </c>
      <c r="K165">
        <v>36.5</v>
      </c>
      <c r="L165" s="1">
        <f t="shared" si="69"/>
        <v>2.6481738817221651E-3</v>
      </c>
      <c r="O165">
        <v>147</v>
      </c>
      <c r="P165">
        <f t="shared" si="61"/>
        <v>0.37780199833600009</v>
      </c>
      <c r="Q165">
        <f t="shared" si="62"/>
        <v>3.2363456790123456E-9</v>
      </c>
      <c r="R165">
        <f t="shared" si="63"/>
        <v>0.61465600000000009</v>
      </c>
      <c r="S165">
        <f t="shared" si="70"/>
        <v>1</v>
      </c>
      <c r="T165" s="1">
        <f t="shared" si="71"/>
        <v>375000</v>
      </c>
      <c r="U165" s="1">
        <f t="shared" si="73"/>
        <v>141675.74937600002</v>
      </c>
      <c r="V165" s="1">
        <f t="shared" si="64"/>
        <v>482080.65843621391</v>
      </c>
      <c r="W165">
        <f t="shared" si="65"/>
        <v>6146.5600000000013</v>
      </c>
      <c r="X165">
        <v>36.5</v>
      </c>
      <c r="Y165" s="1">
        <f t="shared" si="72"/>
        <v>1.4925648582180648E-3</v>
      </c>
    </row>
    <row r="166" spans="2:25" x14ac:dyDescent="0.3">
      <c r="B166">
        <v>148</v>
      </c>
      <c r="C166">
        <f t="shared" si="56"/>
        <v>0.12282501529599996</v>
      </c>
      <c r="D166">
        <f t="shared" si="57"/>
        <v>1.024E-9</v>
      </c>
      <c r="E166">
        <f t="shared" si="58"/>
        <v>0.35046399999999994</v>
      </c>
      <c r="F166">
        <f t="shared" si="66"/>
        <v>1</v>
      </c>
      <c r="G166" s="1">
        <f t="shared" si="67"/>
        <v>375000</v>
      </c>
      <c r="H166" s="1">
        <f t="shared" si="68"/>
        <v>46059.380735999985</v>
      </c>
      <c r="I166" s="1">
        <f t="shared" si="59"/>
        <v>152533.33333333331</v>
      </c>
      <c r="J166">
        <f t="shared" si="60"/>
        <v>3504.6399999999994</v>
      </c>
      <c r="K166">
        <v>36.75</v>
      </c>
      <c r="L166" s="1">
        <f t="shared" si="69"/>
        <v>2.1494951251818831E-3</v>
      </c>
      <c r="O166">
        <v>148</v>
      </c>
      <c r="P166">
        <f t="shared" si="61"/>
        <v>0.38818770266390124</v>
      </c>
      <c r="Q166">
        <f t="shared" si="62"/>
        <v>3.2363456790123456E-9</v>
      </c>
      <c r="R166">
        <f t="shared" si="63"/>
        <v>0.62304711111111111</v>
      </c>
      <c r="S166">
        <f t="shared" si="70"/>
        <v>1</v>
      </c>
      <c r="T166" s="1">
        <f t="shared" si="71"/>
        <v>375000</v>
      </c>
      <c r="U166" s="1">
        <f t="shared" si="73"/>
        <v>145570.38849896297</v>
      </c>
      <c r="V166" s="1">
        <f t="shared" si="64"/>
        <v>482080.65843621391</v>
      </c>
      <c r="W166">
        <f t="shared" si="65"/>
        <v>6230.471111111111</v>
      </c>
      <c r="X166">
        <v>36.75</v>
      </c>
      <c r="Y166" s="1">
        <f t="shared" si="72"/>
        <v>1.2169547862371012E-3</v>
      </c>
    </row>
    <row r="167" spans="2:25" x14ac:dyDescent="0.3">
      <c r="B167">
        <v>149</v>
      </c>
      <c r="C167">
        <f t="shared" si="56"/>
        <v>0.12617840665599997</v>
      </c>
      <c r="D167">
        <f t="shared" si="57"/>
        <v>1.024E-9</v>
      </c>
      <c r="E167">
        <f t="shared" si="58"/>
        <v>0.35521599999999998</v>
      </c>
      <c r="F167">
        <f t="shared" si="66"/>
        <v>1</v>
      </c>
      <c r="G167" s="1">
        <f t="shared" si="67"/>
        <v>375000</v>
      </c>
      <c r="H167" s="1">
        <f t="shared" si="68"/>
        <v>47316.902495999988</v>
      </c>
      <c r="I167" s="1">
        <f t="shared" si="59"/>
        <v>152533.33333333331</v>
      </c>
      <c r="J167">
        <f t="shared" si="60"/>
        <v>3552.16</v>
      </c>
      <c r="K167">
        <v>37</v>
      </c>
      <c r="L167" s="1">
        <f t="shared" si="69"/>
        <v>1.3248079643571992E-3</v>
      </c>
      <c r="O167">
        <v>149</v>
      </c>
      <c r="P167">
        <f t="shared" si="61"/>
        <v>0.39878607535723443</v>
      </c>
      <c r="Q167">
        <f t="shared" si="62"/>
        <v>3.2363456790123456E-9</v>
      </c>
      <c r="R167">
        <f t="shared" si="63"/>
        <v>0.63149511111111101</v>
      </c>
      <c r="S167">
        <f t="shared" si="70"/>
        <v>1</v>
      </c>
      <c r="T167" s="1">
        <f t="shared" si="71"/>
        <v>375000</v>
      </c>
      <c r="U167" s="1">
        <f t="shared" si="73"/>
        <v>149544.77825896291</v>
      </c>
      <c r="V167" s="1">
        <f t="shared" si="64"/>
        <v>482080.65843621391</v>
      </c>
      <c r="W167">
        <f t="shared" si="65"/>
        <v>6314.9511111111096</v>
      </c>
      <c r="X167">
        <v>37</v>
      </c>
      <c r="Y167" s="1">
        <f t="shared" si="72"/>
        <v>7.5663599359286724E-4</v>
      </c>
    </row>
    <row r="168" spans="2:25" x14ac:dyDescent="0.3">
      <c r="B168">
        <v>150</v>
      </c>
      <c r="C168">
        <f t="shared" si="56"/>
        <v>0.12959999999999999</v>
      </c>
      <c r="D168">
        <f t="shared" si="57"/>
        <v>1.024E-9</v>
      </c>
      <c r="E168">
        <f t="shared" si="58"/>
        <v>0.36</v>
      </c>
      <c r="F168">
        <f t="shared" si="66"/>
        <v>1</v>
      </c>
      <c r="G168" s="1">
        <f t="shared" si="67"/>
        <v>375000</v>
      </c>
      <c r="H168" s="1">
        <f t="shared" si="68"/>
        <v>48600</v>
      </c>
      <c r="I168" s="1">
        <f t="shared" si="59"/>
        <v>152533.33333333331</v>
      </c>
      <c r="J168">
        <f t="shared" si="60"/>
        <v>3600</v>
      </c>
      <c r="K168">
        <v>37.25</v>
      </c>
      <c r="L168" s="1">
        <f t="shared" si="69"/>
        <v>3.096828971374966E-4</v>
      </c>
      <c r="O168">
        <v>150</v>
      </c>
      <c r="P168">
        <f t="shared" si="61"/>
        <v>0.40960000000000019</v>
      </c>
      <c r="Q168">
        <f t="shared" si="62"/>
        <v>3.2363456790123456E-9</v>
      </c>
      <c r="R168">
        <f t="shared" si="63"/>
        <v>0.64000000000000012</v>
      </c>
      <c r="S168">
        <f t="shared" si="70"/>
        <v>1</v>
      </c>
      <c r="T168" s="1">
        <f t="shared" si="71"/>
        <v>375000</v>
      </c>
      <c r="U168" s="1">
        <f t="shared" si="73"/>
        <v>153600.00000000006</v>
      </c>
      <c r="V168" s="1">
        <f t="shared" si="64"/>
        <v>482080.65843621391</v>
      </c>
      <c r="W168">
        <f t="shared" si="65"/>
        <v>6400.0000000000009</v>
      </c>
      <c r="X168">
        <v>37.25</v>
      </c>
      <c r="Y168" s="1">
        <f t="shared" si="72"/>
        <v>1.8733594291813629E-4</v>
      </c>
    </row>
    <row r="169" spans="2:25" x14ac:dyDescent="0.3">
      <c r="B169">
        <v>151</v>
      </c>
      <c r="C169">
        <f t="shared" si="56"/>
        <v>0.13309071385599999</v>
      </c>
      <c r="D169">
        <f t="shared" si="57"/>
        <v>1.024E-9</v>
      </c>
      <c r="E169">
        <f t="shared" si="58"/>
        <v>0.36481599999999997</v>
      </c>
      <c r="F169">
        <f t="shared" si="66"/>
        <v>1</v>
      </c>
      <c r="G169" s="1">
        <f t="shared" si="67"/>
        <v>375000</v>
      </c>
      <c r="H169" s="1">
        <f t="shared" si="68"/>
        <v>49909.017695999995</v>
      </c>
      <c r="I169" s="1">
        <f t="shared" si="59"/>
        <v>152533.33333333331</v>
      </c>
      <c r="J169">
        <f t="shared" si="60"/>
        <v>3648.16</v>
      </c>
      <c r="K169">
        <v>37.5</v>
      </c>
      <c r="L169" s="1">
        <f t="shared" si="69"/>
        <v>-7.3327986193824624E-4</v>
      </c>
      <c r="O169">
        <v>151</v>
      </c>
      <c r="P169">
        <f t="shared" si="61"/>
        <v>0.42063237959427163</v>
      </c>
      <c r="Q169">
        <f t="shared" si="62"/>
        <v>3.2363456790123456E-9</v>
      </c>
      <c r="R169">
        <f t="shared" si="63"/>
        <v>0.64856177777777779</v>
      </c>
      <c r="S169">
        <f t="shared" si="70"/>
        <v>1</v>
      </c>
      <c r="T169" s="1">
        <f t="shared" si="71"/>
        <v>375000</v>
      </c>
      <c r="U169" s="1">
        <f t="shared" si="73"/>
        <v>157737.14234785186</v>
      </c>
      <c r="V169" s="1">
        <f t="shared" si="64"/>
        <v>482080.65843621391</v>
      </c>
      <c r="W169">
        <f t="shared" si="65"/>
        <v>6485.6177777777775</v>
      </c>
      <c r="X169">
        <v>37.5</v>
      </c>
      <c r="Y169" s="1">
        <f t="shared" si="72"/>
        <v>-3.9971207606440525E-4</v>
      </c>
    </row>
    <row r="170" spans="2:25" x14ac:dyDescent="0.3">
      <c r="B170">
        <v>152</v>
      </c>
      <c r="C170">
        <f t="shared" si="56"/>
        <v>0.13665147289599999</v>
      </c>
      <c r="D170">
        <f t="shared" si="57"/>
        <v>1.024E-9</v>
      </c>
      <c r="E170">
        <f t="shared" si="58"/>
        <v>0.36966399999999999</v>
      </c>
      <c r="F170">
        <f t="shared" si="66"/>
        <v>1</v>
      </c>
      <c r="G170" s="1">
        <f t="shared" si="67"/>
        <v>375000</v>
      </c>
      <c r="H170" s="1">
        <f t="shared" si="68"/>
        <v>51244.302336000001</v>
      </c>
      <c r="I170" s="1">
        <f t="shared" si="59"/>
        <v>152533.33333333331</v>
      </c>
      <c r="J170">
        <f t="shared" si="60"/>
        <v>3696.64</v>
      </c>
      <c r="K170">
        <v>37.75</v>
      </c>
      <c r="L170" s="1">
        <f t="shared" si="69"/>
        <v>-1.6404248195344008E-3</v>
      </c>
      <c r="O170">
        <v>152</v>
      </c>
      <c r="P170">
        <f t="shared" si="61"/>
        <v>0.43188613656019753</v>
      </c>
      <c r="Q170">
        <f t="shared" si="62"/>
        <v>3.2363456790123456E-9</v>
      </c>
      <c r="R170">
        <f t="shared" si="63"/>
        <v>0.65718044444444446</v>
      </c>
      <c r="S170">
        <f t="shared" si="70"/>
        <v>1</v>
      </c>
      <c r="T170" s="1">
        <f t="shared" si="71"/>
        <v>375000</v>
      </c>
      <c r="U170" s="1">
        <f t="shared" si="73"/>
        <v>161957.30121007407</v>
      </c>
      <c r="V170" s="1">
        <f t="shared" si="64"/>
        <v>482080.65843621391</v>
      </c>
      <c r="W170">
        <f t="shared" si="65"/>
        <v>6571.8044444444449</v>
      </c>
      <c r="X170">
        <v>37.75</v>
      </c>
      <c r="Y170" s="1">
        <f t="shared" si="72"/>
        <v>-9.123498238667447E-4</v>
      </c>
    </row>
    <row r="171" spans="2:25" x14ac:dyDescent="0.3">
      <c r="B171">
        <v>153</v>
      </c>
      <c r="C171">
        <f t="shared" si="56"/>
        <v>0.14028320793599999</v>
      </c>
      <c r="D171">
        <f t="shared" si="57"/>
        <v>1.024E-9</v>
      </c>
      <c r="E171">
        <f t="shared" si="58"/>
        <v>0.37454399999999999</v>
      </c>
      <c r="F171">
        <f t="shared" si="66"/>
        <v>1</v>
      </c>
      <c r="G171" s="1">
        <f t="shared" si="67"/>
        <v>375000</v>
      </c>
      <c r="H171" s="1">
        <f t="shared" si="68"/>
        <v>52606.202976</v>
      </c>
      <c r="I171" s="1">
        <f t="shared" si="59"/>
        <v>152533.33333333331</v>
      </c>
      <c r="J171">
        <f t="shared" si="60"/>
        <v>3745.44</v>
      </c>
      <c r="K171">
        <v>38</v>
      </c>
      <c r="L171" s="1">
        <f t="shared" si="69"/>
        <v>-2.2726538576048204E-3</v>
      </c>
      <c r="O171">
        <v>153</v>
      </c>
      <c r="P171">
        <f t="shared" si="61"/>
        <v>0.44336421273599985</v>
      </c>
      <c r="Q171">
        <f t="shared" si="62"/>
        <v>3.2363456790123456E-9</v>
      </c>
      <c r="R171">
        <f t="shared" si="63"/>
        <v>0.66585599999999989</v>
      </c>
      <c r="S171">
        <f t="shared" si="70"/>
        <v>1</v>
      </c>
      <c r="T171" s="1">
        <f t="shared" si="71"/>
        <v>375000</v>
      </c>
      <c r="U171" s="1">
        <f t="shared" si="73"/>
        <v>166261.57977599994</v>
      </c>
      <c r="V171" s="1">
        <f t="shared" si="64"/>
        <v>482080.65843621391</v>
      </c>
      <c r="W171">
        <f t="shared" si="65"/>
        <v>6658.5599999999986</v>
      </c>
      <c r="X171">
        <v>38</v>
      </c>
      <c r="Y171" s="1">
        <f t="shared" si="72"/>
        <v>-1.27192390338891E-3</v>
      </c>
    </row>
    <row r="172" spans="2:25" x14ac:dyDescent="0.3">
      <c r="B172">
        <v>154</v>
      </c>
      <c r="C172">
        <f t="shared" si="56"/>
        <v>0.14398685593600002</v>
      </c>
      <c r="D172">
        <f t="shared" si="57"/>
        <v>1.024E-9</v>
      </c>
      <c r="E172">
        <f t="shared" si="58"/>
        <v>0.37945600000000002</v>
      </c>
      <c r="F172">
        <f t="shared" si="66"/>
        <v>1</v>
      </c>
      <c r="G172" s="1">
        <f t="shared" si="67"/>
        <v>375000</v>
      </c>
      <c r="H172" s="1">
        <f t="shared" si="68"/>
        <v>53995.07097600001</v>
      </c>
      <c r="I172" s="1">
        <f t="shared" si="59"/>
        <v>152533.33333333331</v>
      </c>
      <c r="J172">
        <f t="shared" si="60"/>
        <v>3794.56</v>
      </c>
      <c r="K172">
        <v>38.25</v>
      </c>
      <c r="L172" s="1">
        <f t="shared" si="69"/>
        <v>-2.536679321342709E-3</v>
      </c>
      <c r="O172">
        <v>154</v>
      </c>
      <c r="P172">
        <f t="shared" si="61"/>
        <v>0.45506956937797527</v>
      </c>
      <c r="Q172">
        <f t="shared" si="62"/>
        <v>3.2363456790123456E-9</v>
      </c>
      <c r="R172">
        <f t="shared" si="63"/>
        <v>0.67458844444444443</v>
      </c>
      <c r="S172">
        <f t="shared" si="70"/>
        <v>1</v>
      </c>
      <c r="T172" s="1">
        <f t="shared" si="71"/>
        <v>375000</v>
      </c>
      <c r="U172" s="1">
        <f t="shared" si="73"/>
        <v>170651.08851674074</v>
      </c>
      <c r="V172" s="1">
        <f t="shared" si="64"/>
        <v>482080.65843621391</v>
      </c>
      <c r="W172">
        <f t="shared" si="65"/>
        <v>6745.8844444444439</v>
      </c>
      <c r="X172">
        <v>38.25</v>
      </c>
      <c r="Y172" s="1">
        <f t="shared" si="72"/>
        <v>-1.4253111055680626E-3</v>
      </c>
    </row>
    <row r="173" spans="2:25" x14ac:dyDescent="0.3">
      <c r="B173">
        <v>155</v>
      </c>
      <c r="C173">
        <f t="shared" si="56"/>
        <v>0.14776336000000001</v>
      </c>
      <c r="D173">
        <f t="shared" si="57"/>
        <v>1.024E-9</v>
      </c>
      <c r="E173">
        <f t="shared" si="58"/>
        <v>0.38440000000000002</v>
      </c>
      <c r="F173">
        <f t="shared" si="66"/>
        <v>1</v>
      </c>
      <c r="G173" s="1">
        <f t="shared" si="67"/>
        <v>375000</v>
      </c>
      <c r="H173" s="1">
        <f t="shared" si="68"/>
        <v>55411.26</v>
      </c>
      <c r="I173" s="1">
        <f t="shared" si="59"/>
        <v>152533.33333333331</v>
      </c>
      <c r="J173">
        <f t="shared" si="60"/>
        <v>3844</v>
      </c>
      <c r="K173">
        <v>38.5</v>
      </c>
      <c r="L173" s="1">
        <f t="shared" si="69"/>
        <v>-2.3986825567773153E-3</v>
      </c>
      <c r="O173">
        <v>155</v>
      </c>
      <c r="P173">
        <f t="shared" si="61"/>
        <v>0.46700518716049377</v>
      </c>
      <c r="Q173">
        <f t="shared" si="62"/>
        <v>3.2363456790123456E-9</v>
      </c>
      <c r="R173">
        <f t="shared" si="63"/>
        <v>0.68337777777777775</v>
      </c>
      <c r="S173">
        <f t="shared" si="70"/>
        <v>1</v>
      </c>
      <c r="T173" s="1">
        <f t="shared" si="71"/>
        <v>375000</v>
      </c>
      <c r="U173" s="1">
        <f t="shared" si="73"/>
        <v>175126.94518518518</v>
      </c>
      <c r="V173" s="1">
        <f t="shared" si="64"/>
        <v>482080.65843621391</v>
      </c>
      <c r="W173">
        <f t="shared" si="65"/>
        <v>6833.7777777777774</v>
      </c>
      <c r="X173">
        <v>38.5</v>
      </c>
      <c r="Y173" s="1">
        <f t="shared" si="72"/>
        <v>-1.3527076385310361E-3</v>
      </c>
    </row>
    <row r="174" spans="2:25" x14ac:dyDescent="0.3">
      <c r="B174">
        <v>156</v>
      </c>
      <c r="C174">
        <f t="shared" si="56"/>
        <v>0.15161366937599999</v>
      </c>
      <c r="D174">
        <f t="shared" si="57"/>
        <v>1.024E-9</v>
      </c>
      <c r="E174">
        <f t="shared" si="58"/>
        <v>0.389376</v>
      </c>
      <c r="F174">
        <f t="shared" si="66"/>
        <v>1</v>
      </c>
      <c r="G174" s="1">
        <f t="shared" si="67"/>
        <v>375000</v>
      </c>
      <c r="H174" s="1">
        <f t="shared" si="68"/>
        <v>56855.126015999995</v>
      </c>
      <c r="I174" s="1">
        <f t="shared" si="59"/>
        <v>152533.33333333331</v>
      </c>
      <c r="J174">
        <f t="shared" si="60"/>
        <v>3893.76</v>
      </c>
      <c r="K174">
        <v>38.75</v>
      </c>
      <c r="L174" s="1">
        <f t="shared" si="69"/>
        <v>-1.8883961044816201E-3</v>
      </c>
      <c r="O174">
        <v>156</v>
      </c>
      <c r="P174">
        <f t="shared" si="61"/>
        <v>0.47917406617599995</v>
      </c>
      <c r="Q174">
        <f t="shared" si="62"/>
        <v>3.2363456790123456E-9</v>
      </c>
      <c r="R174">
        <f t="shared" si="63"/>
        <v>0.69222399999999995</v>
      </c>
      <c r="S174">
        <f t="shared" si="70"/>
        <v>1</v>
      </c>
      <c r="T174" s="1">
        <f t="shared" si="71"/>
        <v>375000</v>
      </c>
      <c r="U174" s="1">
        <f t="shared" si="73"/>
        <v>179690.27481599999</v>
      </c>
      <c r="V174" s="1">
        <f t="shared" si="64"/>
        <v>482080.65843621391</v>
      </c>
      <c r="W174">
        <f t="shared" si="65"/>
        <v>6922.24</v>
      </c>
      <c r="X174">
        <v>38.75</v>
      </c>
      <c r="Y174" s="1">
        <f t="shared" si="72"/>
        <v>-1.0700501322496742E-3</v>
      </c>
    </row>
    <row r="175" spans="2:25" x14ac:dyDescent="0.3">
      <c r="B175">
        <v>157</v>
      </c>
      <c r="C175">
        <f t="shared" si="56"/>
        <v>0.155538739456</v>
      </c>
      <c r="D175">
        <f t="shared" si="57"/>
        <v>1.024E-9</v>
      </c>
      <c r="E175">
        <f t="shared" si="58"/>
        <v>0.39438400000000001</v>
      </c>
      <c r="F175">
        <f t="shared" si="66"/>
        <v>1</v>
      </c>
      <c r="G175" s="1">
        <f t="shared" si="67"/>
        <v>375000</v>
      </c>
      <c r="H175" s="1">
        <f t="shared" si="68"/>
        <v>58327.027296</v>
      </c>
      <c r="I175" s="1">
        <f t="shared" si="59"/>
        <v>152533.33333333331</v>
      </c>
      <c r="J175">
        <f t="shared" si="60"/>
        <v>3943.84</v>
      </c>
      <c r="K175">
        <v>39</v>
      </c>
      <c r="L175" s="1">
        <f t="shared" si="69"/>
        <v>-1.0931654283555699E-3</v>
      </c>
      <c r="O175">
        <v>157</v>
      </c>
      <c r="P175">
        <f t="shared" si="61"/>
        <v>0.49157922593501241</v>
      </c>
      <c r="Q175">
        <f t="shared" si="62"/>
        <v>3.2363456790123456E-9</v>
      </c>
      <c r="R175">
        <f t="shared" si="63"/>
        <v>0.70112711111111115</v>
      </c>
      <c r="S175">
        <f t="shared" si="70"/>
        <v>1</v>
      </c>
      <c r="T175" s="1">
        <f t="shared" si="71"/>
        <v>375000</v>
      </c>
      <c r="U175" s="1">
        <f t="shared" si="73"/>
        <v>184342.20972562965</v>
      </c>
      <c r="V175" s="1">
        <f t="shared" si="64"/>
        <v>482080.65843621391</v>
      </c>
      <c r="W175">
        <f t="shared" si="65"/>
        <v>7011.2711111111112</v>
      </c>
      <c r="X175">
        <v>39</v>
      </c>
      <c r="Y175" s="1">
        <f t="shared" si="72"/>
        <v>-6.2579871530822736E-4</v>
      </c>
    </row>
    <row r="176" spans="2:25" x14ac:dyDescent="0.3">
      <c r="B176">
        <v>158</v>
      </c>
      <c r="C176">
        <f t="shared" si="56"/>
        <v>0.159539531776</v>
      </c>
      <c r="D176">
        <f t="shared" si="57"/>
        <v>1.024E-9</v>
      </c>
      <c r="E176">
        <f t="shared" si="58"/>
        <v>0.399424</v>
      </c>
      <c r="F176">
        <f t="shared" si="66"/>
        <v>1</v>
      </c>
      <c r="G176" s="1">
        <f t="shared" si="67"/>
        <v>375000</v>
      </c>
      <c r="H176" s="1">
        <f t="shared" si="68"/>
        <v>59827.324416000003</v>
      </c>
      <c r="I176" s="1">
        <f t="shared" si="59"/>
        <v>152533.33333333331</v>
      </c>
      <c r="J176">
        <f t="shared" si="60"/>
        <v>3994.2400000000002</v>
      </c>
      <c r="K176">
        <v>39.25</v>
      </c>
      <c r="L176" s="1">
        <f t="shared" si="69"/>
        <v>-1.4312199305123411E-4</v>
      </c>
      <c r="O176">
        <v>158</v>
      </c>
      <c r="P176">
        <f t="shared" si="61"/>
        <v>0.50422370536612349</v>
      </c>
      <c r="Q176">
        <f t="shared" si="62"/>
        <v>3.2363456790123456E-9</v>
      </c>
      <c r="R176">
        <f t="shared" si="63"/>
        <v>0.71008711111111111</v>
      </c>
      <c r="S176">
        <f t="shared" si="70"/>
        <v>1</v>
      </c>
      <c r="T176" s="1">
        <f t="shared" si="71"/>
        <v>375000</v>
      </c>
      <c r="U176" s="1">
        <f t="shared" si="73"/>
        <v>189083.8895122963</v>
      </c>
      <c r="V176" s="1">
        <f t="shared" si="64"/>
        <v>482080.65843621391</v>
      </c>
      <c r="W176">
        <f t="shared" si="65"/>
        <v>7100.8711111111115</v>
      </c>
      <c r="X176">
        <v>39.25</v>
      </c>
      <c r="Y176" s="1">
        <f t="shared" si="72"/>
        <v>-9.2699548390756865E-5</v>
      </c>
    </row>
    <row r="177" spans="2:25" x14ac:dyDescent="0.3">
      <c r="B177">
        <v>159</v>
      </c>
      <c r="C177">
        <f t="shared" si="56"/>
        <v>0.16361701401600001</v>
      </c>
      <c r="D177">
        <f t="shared" si="57"/>
        <v>1.024E-9</v>
      </c>
      <c r="E177">
        <f t="shared" si="58"/>
        <v>0.40449600000000002</v>
      </c>
      <c r="F177">
        <f t="shared" si="66"/>
        <v>1</v>
      </c>
      <c r="G177" s="1">
        <f t="shared" si="67"/>
        <v>375000</v>
      </c>
      <c r="H177" s="1">
        <f t="shared" si="68"/>
        <v>61356.380256000004</v>
      </c>
      <c r="I177" s="1">
        <f t="shared" si="59"/>
        <v>152533.33333333331</v>
      </c>
      <c r="J177">
        <f t="shared" si="60"/>
        <v>4044.96</v>
      </c>
      <c r="K177">
        <v>39.5</v>
      </c>
      <c r="L177" s="1">
        <f t="shared" si="69"/>
        <v>8.100335088540336E-4</v>
      </c>
      <c r="O177">
        <v>159</v>
      </c>
      <c r="P177">
        <f t="shared" si="61"/>
        <v>0.51711056281599999</v>
      </c>
      <c r="Q177">
        <f t="shared" si="62"/>
        <v>3.2363456790123456E-9</v>
      </c>
      <c r="R177">
        <f t="shared" si="63"/>
        <v>0.71910399999999997</v>
      </c>
      <c r="S177">
        <f t="shared" si="70"/>
        <v>1</v>
      </c>
      <c r="T177" s="1">
        <f t="shared" si="71"/>
        <v>375000</v>
      </c>
      <c r="U177" s="1">
        <f t="shared" si="73"/>
        <v>193916.461056</v>
      </c>
      <c r="V177" s="1">
        <f t="shared" si="64"/>
        <v>482080.65843621391</v>
      </c>
      <c r="W177">
        <f t="shared" si="65"/>
        <v>7191.04</v>
      </c>
      <c r="X177">
        <v>39.5</v>
      </c>
      <c r="Y177" s="1">
        <f t="shared" si="72"/>
        <v>4.4408324647883085E-4</v>
      </c>
    </row>
    <row r="178" spans="2:25" x14ac:dyDescent="0.3">
      <c r="B178">
        <v>160</v>
      </c>
      <c r="C178">
        <f t="shared" si="56"/>
        <v>0.16777216</v>
      </c>
      <c r="D178">
        <f t="shared" si="57"/>
        <v>1.024E-9</v>
      </c>
      <c r="E178">
        <f t="shared" si="58"/>
        <v>0.40960000000000002</v>
      </c>
      <c r="F178">
        <f t="shared" si="66"/>
        <v>1</v>
      </c>
      <c r="G178" s="1">
        <f t="shared" si="67"/>
        <v>375000</v>
      </c>
      <c r="H178" s="1">
        <f t="shared" si="68"/>
        <v>62914.560000000005</v>
      </c>
      <c r="I178" s="1">
        <f t="shared" si="59"/>
        <v>152533.33333333331</v>
      </c>
      <c r="J178">
        <f t="shared" si="60"/>
        <v>4096</v>
      </c>
      <c r="K178">
        <v>39.75</v>
      </c>
      <c r="L178" s="1">
        <f t="shared" si="69"/>
        <v>1.6171904601246605E-3</v>
      </c>
      <c r="O178">
        <v>160</v>
      </c>
      <c r="P178">
        <f t="shared" si="61"/>
        <v>0.53024287604938292</v>
      </c>
      <c r="Q178">
        <f t="shared" si="62"/>
        <v>3.2363456790123456E-9</v>
      </c>
      <c r="R178">
        <f t="shared" si="63"/>
        <v>0.72817777777777792</v>
      </c>
      <c r="S178">
        <f t="shared" si="70"/>
        <v>1</v>
      </c>
      <c r="T178" s="1">
        <f t="shared" si="71"/>
        <v>375000</v>
      </c>
      <c r="U178" s="1">
        <f t="shared" si="73"/>
        <v>198841.0785185186</v>
      </c>
      <c r="V178" s="1">
        <f t="shared" si="64"/>
        <v>482080.65843621391</v>
      </c>
      <c r="W178">
        <f t="shared" si="65"/>
        <v>7281.7777777777792</v>
      </c>
      <c r="X178">
        <v>39.75</v>
      </c>
      <c r="Y178" s="1">
        <f t="shared" si="72"/>
        <v>9.0053678456902386E-4</v>
      </c>
    </row>
    <row r="179" spans="2:25" x14ac:dyDescent="0.3">
      <c r="B179">
        <v>161</v>
      </c>
      <c r="C179">
        <f t="shared" ref="C179:C198" si="74">((B179/$C$3)^2)^2</f>
        <v>0.17200594969600005</v>
      </c>
      <c r="D179">
        <f t="shared" ref="D179:D198" si="75">(2/$C$3^2)^2</f>
        <v>1.024E-9</v>
      </c>
      <c r="E179">
        <f t="shared" ref="E179:E198" si="76">(B179/$C$3)^2</f>
        <v>0.41473600000000005</v>
      </c>
      <c r="F179">
        <f t="shared" si="66"/>
        <v>1</v>
      </c>
      <c r="G179" s="1">
        <f t="shared" si="67"/>
        <v>375000</v>
      </c>
      <c r="H179" s="1">
        <f t="shared" si="68"/>
        <v>64502.231136000024</v>
      </c>
      <c r="I179" s="1">
        <f t="shared" ref="I179:I198" si="77">$I$7*D179*F179</f>
        <v>152533.33333333331</v>
      </c>
      <c r="J179">
        <f t="shared" ref="J179:J198" si="78">IF(B179&gt;120, $I$8*E179*F179, 0)</f>
        <v>4147.3600000000006</v>
      </c>
      <c r="K179">
        <v>40</v>
      </c>
      <c r="L179" s="1">
        <f t="shared" si="69"/>
        <v>2.1550926181483875E-3</v>
      </c>
      <c r="O179">
        <v>161</v>
      </c>
      <c r="P179">
        <f t="shared" ref="P179:P198" si="79">((4*O179/(3*$C$3))^2)^2</f>
        <v>0.54362374224908638</v>
      </c>
      <c r="Q179">
        <f t="shared" ref="Q179:Q198" si="80">((2*(4/(3*$C$3))^2))^2</f>
        <v>3.2363456790123456E-9</v>
      </c>
      <c r="R179">
        <f t="shared" ref="R179:R198" si="81">(4*O179/(3*$C$3))^2</f>
        <v>0.73730844444444443</v>
      </c>
      <c r="S179">
        <f t="shared" si="70"/>
        <v>1</v>
      </c>
      <c r="T179" s="1">
        <f t="shared" si="71"/>
        <v>375000</v>
      </c>
      <c r="U179" s="1">
        <f t="shared" si="73"/>
        <v>203858.90334340741</v>
      </c>
      <c r="V179" s="1">
        <f t="shared" ref="V179:V198" si="82">$I$7*Q179*S179</f>
        <v>482080.65843621391</v>
      </c>
      <c r="W179">
        <f t="shared" ref="W179:W198" si="83">IF(O179&gt;120, $I$8*R179*S179, 0)</f>
        <v>7373.0844444444447</v>
      </c>
      <c r="X179">
        <v>40</v>
      </c>
      <c r="Y179" s="1">
        <f t="shared" si="72"/>
        <v>1.2069133912862096E-3</v>
      </c>
    </row>
    <row r="180" spans="2:25" x14ac:dyDescent="0.3">
      <c r="B180">
        <v>162</v>
      </c>
      <c r="C180">
        <f t="shared" si="74"/>
        <v>0.176319369216</v>
      </c>
      <c r="D180">
        <f t="shared" si="75"/>
        <v>1.024E-9</v>
      </c>
      <c r="E180">
        <f t="shared" si="76"/>
        <v>0.419904</v>
      </c>
      <c r="F180">
        <f t="shared" si="66"/>
        <v>1</v>
      </c>
      <c r="G180" s="1">
        <f t="shared" si="67"/>
        <v>375000</v>
      </c>
      <c r="H180" s="1">
        <f t="shared" si="68"/>
        <v>66119.763456000001</v>
      </c>
      <c r="I180" s="1">
        <f t="shared" si="77"/>
        <v>152533.33333333331</v>
      </c>
      <c r="J180">
        <f t="shared" si="78"/>
        <v>4199.04</v>
      </c>
      <c r="K180">
        <v>40.25</v>
      </c>
      <c r="L180" s="1">
        <f t="shared" si="69"/>
        <v>2.3450876609509793E-3</v>
      </c>
      <c r="O180">
        <v>162</v>
      </c>
      <c r="P180">
        <f t="shared" si="79"/>
        <v>0.55725627801599986</v>
      </c>
      <c r="Q180">
        <f t="shared" si="80"/>
        <v>3.2363456790123456E-9</v>
      </c>
      <c r="R180">
        <f t="shared" si="81"/>
        <v>0.74649599999999994</v>
      </c>
      <c r="S180">
        <f t="shared" si="70"/>
        <v>1</v>
      </c>
      <c r="T180" s="1">
        <f t="shared" si="71"/>
        <v>375000</v>
      </c>
      <c r="U180" s="1">
        <f t="shared" si="73"/>
        <v>208971.10425599996</v>
      </c>
      <c r="V180" s="1">
        <f t="shared" si="82"/>
        <v>482080.65843621391</v>
      </c>
      <c r="W180">
        <f t="shared" si="83"/>
        <v>7464.9599999999991</v>
      </c>
      <c r="X180">
        <v>40.25</v>
      </c>
      <c r="Y180" s="1">
        <f t="shared" si="72"/>
        <v>1.3183479145466982E-3</v>
      </c>
    </row>
    <row r="181" spans="2:25" x14ac:dyDescent="0.3">
      <c r="B181">
        <v>163</v>
      </c>
      <c r="C181">
        <f t="shared" si="74"/>
        <v>0.18071341081600004</v>
      </c>
      <c r="D181">
        <f t="shared" si="75"/>
        <v>1.024E-9</v>
      </c>
      <c r="E181">
        <f t="shared" si="76"/>
        <v>0.42510400000000004</v>
      </c>
      <c r="F181">
        <f t="shared" si="66"/>
        <v>1</v>
      </c>
      <c r="G181" s="1">
        <f t="shared" si="67"/>
        <v>375000</v>
      </c>
      <c r="H181" s="1">
        <f t="shared" si="68"/>
        <v>67767.529056000014</v>
      </c>
      <c r="I181" s="1">
        <f t="shared" si="77"/>
        <v>152533.33333333331</v>
      </c>
      <c r="J181">
        <f t="shared" si="78"/>
        <v>4251.04</v>
      </c>
      <c r="K181">
        <v>40.5</v>
      </c>
      <c r="L181" s="1">
        <f t="shared" si="69"/>
        <v>2.1645216287686183E-3</v>
      </c>
      <c r="O181">
        <v>163</v>
      </c>
      <c r="P181">
        <f t="shared" si="79"/>
        <v>0.5711436193690862</v>
      </c>
      <c r="Q181">
        <f t="shared" si="80"/>
        <v>3.2363456790123456E-9</v>
      </c>
      <c r="R181">
        <f t="shared" si="81"/>
        <v>0.75574044444444433</v>
      </c>
      <c r="S181">
        <f t="shared" si="70"/>
        <v>1</v>
      </c>
      <c r="T181" s="1">
        <f t="shared" si="71"/>
        <v>375000</v>
      </c>
      <c r="U181" s="1">
        <f t="shared" si="73"/>
        <v>214178.85726340732</v>
      </c>
      <c r="V181" s="1">
        <f t="shared" si="82"/>
        <v>482080.65843621391</v>
      </c>
      <c r="W181">
        <f t="shared" si="83"/>
        <v>7557.4044444444435</v>
      </c>
      <c r="X181">
        <v>40.5</v>
      </c>
      <c r="Y181" s="1">
        <f t="shared" si="72"/>
        <v>1.2213687548867504E-3</v>
      </c>
    </row>
    <row r="182" spans="2:25" x14ac:dyDescent="0.3">
      <c r="B182">
        <v>164</v>
      </c>
      <c r="C182">
        <f t="shared" si="74"/>
        <v>0.18518907289600003</v>
      </c>
      <c r="D182">
        <f t="shared" si="75"/>
        <v>1.024E-9</v>
      </c>
      <c r="E182">
        <f t="shared" si="76"/>
        <v>0.43033600000000005</v>
      </c>
      <c r="F182">
        <f t="shared" si="66"/>
        <v>1</v>
      </c>
      <c r="G182" s="1">
        <f t="shared" si="67"/>
        <v>375000</v>
      </c>
      <c r="H182" s="1">
        <f t="shared" si="68"/>
        <v>69445.902336000014</v>
      </c>
      <c r="I182" s="1">
        <f t="shared" si="77"/>
        <v>152533.33333333331</v>
      </c>
      <c r="J182">
        <f t="shared" si="78"/>
        <v>4303.3600000000006</v>
      </c>
      <c r="K182">
        <v>40.75</v>
      </c>
      <c r="L182" s="1">
        <f t="shared" si="69"/>
        <v>1.6491456541292409E-3</v>
      </c>
      <c r="O182">
        <v>164</v>
      </c>
      <c r="P182">
        <f t="shared" si="79"/>
        <v>0.58528892174538283</v>
      </c>
      <c r="Q182">
        <f t="shared" si="80"/>
        <v>3.2363456790123456E-9</v>
      </c>
      <c r="R182">
        <f t="shared" si="81"/>
        <v>0.76504177777777782</v>
      </c>
      <c r="S182">
        <f t="shared" si="70"/>
        <v>1</v>
      </c>
      <c r="T182" s="1">
        <f t="shared" si="71"/>
        <v>375000</v>
      </c>
      <c r="U182" s="1">
        <f t="shared" si="73"/>
        <v>219483.34565451855</v>
      </c>
      <c r="V182" s="1">
        <f t="shared" si="82"/>
        <v>482080.65843621391</v>
      </c>
      <c r="W182">
        <f t="shared" si="83"/>
        <v>7650.4177777777786</v>
      </c>
      <c r="X182">
        <v>40.75</v>
      </c>
      <c r="Y182" s="1">
        <f t="shared" si="72"/>
        <v>9.3536774751290107E-4</v>
      </c>
    </row>
    <row r="183" spans="2:25" x14ac:dyDescent="0.3">
      <c r="B183">
        <v>165</v>
      </c>
      <c r="C183">
        <f t="shared" si="74"/>
        <v>0.18974736000000003</v>
      </c>
      <c r="D183">
        <f t="shared" si="75"/>
        <v>1.024E-9</v>
      </c>
      <c r="E183">
        <f t="shared" si="76"/>
        <v>0.43560000000000004</v>
      </c>
      <c r="F183">
        <f t="shared" si="66"/>
        <v>1</v>
      </c>
      <c r="G183" s="1">
        <f t="shared" si="67"/>
        <v>375000</v>
      </c>
      <c r="H183" s="1">
        <f t="shared" si="68"/>
        <v>71155.260000000009</v>
      </c>
      <c r="I183" s="1">
        <f t="shared" si="77"/>
        <v>152533.33333333331</v>
      </c>
      <c r="J183">
        <f t="shared" si="78"/>
        <v>4356</v>
      </c>
      <c r="K183">
        <v>41</v>
      </c>
      <c r="L183" s="1">
        <f t="shared" si="69"/>
        <v>8.8634091783137134E-4</v>
      </c>
      <c r="O183">
        <v>165</v>
      </c>
      <c r="P183">
        <f t="shared" si="79"/>
        <v>0.59969536000000001</v>
      </c>
      <c r="Q183">
        <f t="shared" si="80"/>
        <v>3.2363456790123456E-9</v>
      </c>
      <c r="R183">
        <f t="shared" si="81"/>
        <v>0.77439999999999998</v>
      </c>
      <c r="S183">
        <f t="shared" si="70"/>
        <v>1</v>
      </c>
      <c r="T183" s="1">
        <f t="shared" si="71"/>
        <v>375000</v>
      </c>
      <c r="U183" s="1">
        <f t="shared" si="73"/>
        <v>224885.76000000001</v>
      </c>
      <c r="V183" s="1">
        <f t="shared" si="82"/>
        <v>482080.65843621391</v>
      </c>
      <c r="W183">
        <f t="shared" si="83"/>
        <v>7744</v>
      </c>
      <c r="X183">
        <v>41</v>
      </c>
      <c r="Y183" s="1">
        <f t="shared" si="72"/>
        <v>5.0890128891140053E-4</v>
      </c>
    </row>
    <row r="184" spans="2:25" x14ac:dyDescent="0.3">
      <c r="B184">
        <v>166</v>
      </c>
      <c r="C184">
        <f t="shared" si="74"/>
        <v>0.19438928281600007</v>
      </c>
      <c r="D184">
        <f t="shared" si="75"/>
        <v>1.024E-9</v>
      </c>
      <c r="E184">
        <f t="shared" si="76"/>
        <v>0.44089600000000007</v>
      </c>
      <c r="F184">
        <f t="shared" si="66"/>
        <v>1</v>
      </c>
      <c r="G184" s="1">
        <f t="shared" si="67"/>
        <v>375000</v>
      </c>
      <c r="H184" s="1">
        <f t="shared" si="68"/>
        <v>72895.981056000033</v>
      </c>
      <c r="I184" s="1">
        <f t="shared" si="77"/>
        <v>152533.33333333331</v>
      </c>
      <c r="J184">
        <f t="shared" si="78"/>
        <v>4408.9600000000009</v>
      </c>
      <c r="K184">
        <v>41.25</v>
      </c>
      <c r="L184" s="1">
        <f t="shared" si="69"/>
        <v>4.0748290197102505E-7</v>
      </c>
      <c r="O184">
        <v>166</v>
      </c>
      <c r="P184">
        <f t="shared" si="79"/>
        <v>0.61436612840612326</v>
      </c>
      <c r="Q184">
        <f t="shared" si="80"/>
        <v>3.2363456790123456E-9</v>
      </c>
      <c r="R184">
        <f t="shared" si="81"/>
        <v>0.78381511111111102</v>
      </c>
      <c r="S184">
        <f t="shared" si="70"/>
        <v>1</v>
      </c>
      <c r="T184" s="1">
        <f t="shared" si="71"/>
        <v>375000</v>
      </c>
      <c r="U184" s="1">
        <f t="shared" si="73"/>
        <v>230387.29815229622</v>
      </c>
      <c r="V184" s="1">
        <f t="shared" si="82"/>
        <v>482080.65843621391</v>
      </c>
      <c r="W184">
        <f t="shared" si="83"/>
        <v>7838.1511111111104</v>
      </c>
      <c r="X184">
        <v>41.25</v>
      </c>
      <c r="Y184" s="1">
        <f t="shared" si="72"/>
        <v>1.150594095138441E-5</v>
      </c>
    </row>
    <row r="185" spans="2:25" x14ac:dyDescent="0.3">
      <c r="B185">
        <v>167</v>
      </c>
      <c r="C185">
        <f t="shared" si="74"/>
        <v>0.19911585817600005</v>
      </c>
      <c r="D185">
        <f t="shared" si="75"/>
        <v>1.024E-9</v>
      </c>
      <c r="E185">
        <f t="shared" si="76"/>
        <v>0.44622400000000007</v>
      </c>
      <c r="F185">
        <f t="shared" si="66"/>
        <v>1</v>
      </c>
      <c r="G185" s="1">
        <f t="shared" si="67"/>
        <v>375000</v>
      </c>
      <c r="H185" s="1">
        <f t="shared" si="68"/>
        <v>74668.446816000025</v>
      </c>
      <c r="I185" s="1">
        <f t="shared" si="77"/>
        <v>152533.33333333331</v>
      </c>
      <c r="J185">
        <f t="shared" si="78"/>
        <v>4462.2400000000007</v>
      </c>
      <c r="K185">
        <v>41.5</v>
      </c>
      <c r="L185" s="1">
        <f t="shared" si="69"/>
        <v>-8.676216122459698E-4</v>
      </c>
      <c r="O185">
        <v>167</v>
      </c>
      <c r="P185">
        <f t="shared" si="79"/>
        <v>0.62930444065501245</v>
      </c>
      <c r="Q185">
        <f t="shared" si="80"/>
        <v>3.2363456790123456E-9</v>
      </c>
      <c r="R185">
        <f t="shared" si="81"/>
        <v>0.79328711111111117</v>
      </c>
      <c r="S185">
        <f t="shared" si="70"/>
        <v>1</v>
      </c>
      <c r="T185" s="1">
        <f t="shared" si="71"/>
        <v>375000</v>
      </c>
      <c r="U185" s="1">
        <f t="shared" si="73"/>
        <v>235989.16524562967</v>
      </c>
      <c r="V185" s="1">
        <f t="shared" si="82"/>
        <v>482080.65843621391</v>
      </c>
      <c r="W185">
        <f t="shared" si="83"/>
        <v>7932.8711111111115</v>
      </c>
      <c r="X185">
        <v>41.5</v>
      </c>
      <c r="Y185" s="1">
        <f t="shared" si="72"/>
        <v>-4.7760069830490588E-4</v>
      </c>
    </row>
    <row r="186" spans="2:25" x14ac:dyDescent="0.3">
      <c r="B186">
        <v>168</v>
      </c>
      <c r="C186">
        <f t="shared" si="74"/>
        <v>0.20392810905600003</v>
      </c>
      <c r="D186">
        <f t="shared" si="75"/>
        <v>1.024E-9</v>
      </c>
      <c r="E186">
        <f t="shared" si="76"/>
        <v>0.45158400000000004</v>
      </c>
      <c r="F186">
        <f t="shared" si="66"/>
        <v>1</v>
      </c>
      <c r="G186" s="1">
        <f t="shared" si="67"/>
        <v>375000</v>
      </c>
      <c r="H186" s="1">
        <f t="shared" si="68"/>
        <v>76473.040896000006</v>
      </c>
      <c r="I186" s="1">
        <f t="shared" si="77"/>
        <v>152533.33333333331</v>
      </c>
      <c r="J186">
        <f t="shared" si="78"/>
        <v>4515.84</v>
      </c>
      <c r="K186">
        <v>41.75</v>
      </c>
      <c r="L186" s="1">
        <f t="shared" si="69"/>
        <v>-1.5823734407343568E-3</v>
      </c>
      <c r="O186">
        <v>168</v>
      </c>
      <c r="P186">
        <f t="shared" si="79"/>
        <v>0.64451352985600019</v>
      </c>
      <c r="Q186">
        <f t="shared" si="80"/>
        <v>3.2363456790123456E-9</v>
      </c>
      <c r="R186">
        <f t="shared" si="81"/>
        <v>0.80281600000000009</v>
      </c>
      <c r="S186">
        <f t="shared" si="70"/>
        <v>1</v>
      </c>
      <c r="T186" s="1">
        <f t="shared" si="71"/>
        <v>375000</v>
      </c>
      <c r="U186" s="1">
        <f t="shared" si="73"/>
        <v>241692.57369600006</v>
      </c>
      <c r="V186" s="1">
        <f t="shared" si="82"/>
        <v>482080.65843621391</v>
      </c>
      <c r="W186">
        <f t="shared" si="83"/>
        <v>8028.1600000000008</v>
      </c>
      <c r="X186">
        <v>41.75</v>
      </c>
      <c r="Y186" s="1">
        <f t="shared" si="72"/>
        <v>-8.8210381027619843E-4</v>
      </c>
    </row>
    <row r="187" spans="2:25" x14ac:dyDescent="0.3">
      <c r="B187">
        <v>169</v>
      </c>
      <c r="C187">
        <f t="shared" si="74"/>
        <v>0.20882706457600003</v>
      </c>
      <c r="D187">
        <f t="shared" si="75"/>
        <v>1.024E-9</v>
      </c>
      <c r="E187">
        <f t="shared" si="76"/>
        <v>0.45697600000000005</v>
      </c>
      <c r="F187">
        <f t="shared" si="66"/>
        <v>1</v>
      </c>
      <c r="G187" s="1">
        <f t="shared" si="67"/>
        <v>375000</v>
      </c>
      <c r="H187" s="1">
        <f t="shared" si="68"/>
        <v>78310.149216000005</v>
      </c>
      <c r="I187" s="1">
        <f t="shared" si="77"/>
        <v>152533.33333333331</v>
      </c>
      <c r="J187">
        <f t="shared" si="78"/>
        <v>4569.76</v>
      </c>
      <c r="K187">
        <v>42</v>
      </c>
      <c r="L187" s="1">
        <f t="shared" si="69"/>
        <v>-2.0351890218223679E-3</v>
      </c>
      <c r="O187">
        <v>169</v>
      </c>
      <c r="P187">
        <f t="shared" si="79"/>
        <v>0.65999664853649387</v>
      </c>
      <c r="Q187">
        <f t="shared" si="80"/>
        <v>3.2363456790123456E-9</v>
      </c>
      <c r="R187">
        <f t="shared" si="81"/>
        <v>0.81240177777777778</v>
      </c>
      <c r="S187">
        <f t="shared" si="70"/>
        <v>1</v>
      </c>
      <c r="T187" s="1">
        <f t="shared" si="71"/>
        <v>375000</v>
      </c>
      <c r="U187" s="1">
        <f t="shared" si="73"/>
        <v>247498.74320118519</v>
      </c>
      <c r="V187" s="1">
        <f t="shared" si="82"/>
        <v>482080.65843621391</v>
      </c>
      <c r="W187">
        <f t="shared" si="83"/>
        <v>8124.0177777777781</v>
      </c>
      <c r="X187">
        <v>42</v>
      </c>
      <c r="Y187" s="1">
        <f t="shared" si="72"/>
        <v>-1.1404660374121061E-3</v>
      </c>
    </row>
    <row r="188" spans="2:25" x14ac:dyDescent="0.3">
      <c r="B188">
        <v>170</v>
      </c>
      <c r="C188">
        <f t="shared" si="74"/>
        <v>0.21381376000000007</v>
      </c>
      <c r="D188">
        <f t="shared" si="75"/>
        <v>1.024E-9</v>
      </c>
      <c r="E188">
        <f t="shared" si="76"/>
        <v>0.46240000000000009</v>
      </c>
      <c r="F188">
        <f t="shared" si="66"/>
        <v>1</v>
      </c>
      <c r="G188" s="1">
        <f t="shared" si="67"/>
        <v>375000</v>
      </c>
      <c r="H188" s="1">
        <f t="shared" si="68"/>
        <v>80180.160000000033</v>
      </c>
      <c r="I188" s="1">
        <f t="shared" si="77"/>
        <v>152533.33333333331</v>
      </c>
      <c r="J188">
        <f t="shared" si="78"/>
        <v>4624.0000000000009</v>
      </c>
      <c r="K188">
        <v>42.25</v>
      </c>
      <c r="L188" s="1">
        <f t="shared" si="69"/>
        <v>-2.160572820262145E-3</v>
      </c>
      <c r="O188">
        <v>170</v>
      </c>
      <c r="P188">
        <f t="shared" si="79"/>
        <v>0.67575706864197516</v>
      </c>
      <c r="Q188">
        <f t="shared" si="80"/>
        <v>3.2363456790123456E-9</v>
      </c>
      <c r="R188">
        <f t="shared" si="81"/>
        <v>0.82204444444444436</v>
      </c>
      <c r="S188">
        <f t="shared" si="70"/>
        <v>1</v>
      </c>
      <c r="T188" s="1">
        <f t="shared" si="71"/>
        <v>375000</v>
      </c>
      <c r="U188" s="1">
        <f t="shared" si="73"/>
        <v>253408.90074074068</v>
      </c>
      <c r="V188" s="1">
        <f t="shared" si="82"/>
        <v>482080.65843621391</v>
      </c>
      <c r="W188">
        <f t="shared" si="83"/>
        <v>8220.4444444444434</v>
      </c>
      <c r="X188">
        <v>42.25</v>
      </c>
      <c r="Y188" s="1">
        <f t="shared" si="72"/>
        <v>-1.215250536900302E-3</v>
      </c>
    </row>
    <row r="189" spans="2:25" x14ac:dyDescent="0.3">
      <c r="B189">
        <v>171</v>
      </c>
      <c r="C189">
        <f t="shared" si="74"/>
        <v>0.21888923673600005</v>
      </c>
      <c r="D189">
        <f t="shared" si="75"/>
        <v>1.024E-9</v>
      </c>
      <c r="E189">
        <f t="shared" si="76"/>
        <v>0.46785600000000005</v>
      </c>
      <c r="F189">
        <f t="shared" si="66"/>
        <v>1</v>
      </c>
      <c r="G189" s="1">
        <f t="shared" si="67"/>
        <v>375000</v>
      </c>
      <c r="H189" s="1">
        <f t="shared" si="68"/>
        <v>82083.463776000019</v>
      </c>
      <c r="I189" s="1">
        <f t="shared" si="77"/>
        <v>152533.33333333331</v>
      </c>
      <c r="J189">
        <f t="shared" si="78"/>
        <v>4678.5600000000004</v>
      </c>
      <c r="K189">
        <v>42.5</v>
      </c>
      <c r="L189" s="1">
        <f t="shared" si="69"/>
        <v>-1.9455590405973201E-3</v>
      </c>
      <c r="O189">
        <v>171</v>
      </c>
      <c r="P189">
        <f t="shared" si="79"/>
        <v>0.69179808153600009</v>
      </c>
      <c r="Q189">
        <f t="shared" si="80"/>
        <v>3.2363456790123456E-9</v>
      </c>
      <c r="R189">
        <f t="shared" si="81"/>
        <v>0.83174400000000004</v>
      </c>
      <c r="S189">
        <f t="shared" si="70"/>
        <v>1</v>
      </c>
      <c r="T189" s="1">
        <f t="shared" si="71"/>
        <v>375000</v>
      </c>
      <c r="U189" s="1">
        <f t="shared" si="73"/>
        <v>259424.28057600002</v>
      </c>
      <c r="V189" s="1">
        <f t="shared" si="82"/>
        <v>482080.65843621391</v>
      </c>
      <c r="W189">
        <f t="shared" si="83"/>
        <v>8317.44</v>
      </c>
      <c r="X189">
        <v>42.5</v>
      </c>
      <c r="Y189" s="1">
        <f t="shared" si="72"/>
        <v>-1.0984862862861407E-3</v>
      </c>
    </row>
    <row r="190" spans="2:25" x14ac:dyDescent="0.3">
      <c r="B190">
        <v>172</v>
      </c>
      <c r="C190">
        <f t="shared" si="74"/>
        <v>0.22405454233599995</v>
      </c>
      <c r="D190">
        <f t="shared" si="75"/>
        <v>1.024E-9</v>
      </c>
      <c r="E190">
        <f t="shared" si="76"/>
        <v>0.47334399999999993</v>
      </c>
      <c r="F190">
        <f t="shared" si="66"/>
        <v>1</v>
      </c>
      <c r="G190" s="1">
        <f t="shared" si="67"/>
        <v>375000</v>
      </c>
      <c r="H190" s="1">
        <f t="shared" si="68"/>
        <v>84020.453375999976</v>
      </c>
      <c r="I190" s="1">
        <f t="shared" si="77"/>
        <v>152533.33333333331</v>
      </c>
      <c r="J190">
        <f t="shared" si="78"/>
        <v>4733.4399999999996</v>
      </c>
      <c r="K190">
        <v>42.75</v>
      </c>
      <c r="L190" s="1">
        <f t="shared" si="69"/>
        <v>-1.4306737416940308E-3</v>
      </c>
      <c r="O190">
        <v>172</v>
      </c>
      <c r="P190">
        <f t="shared" si="79"/>
        <v>0.70812299800019762</v>
      </c>
      <c r="Q190">
        <f t="shared" si="80"/>
        <v>3.2363456790123456E-9</v>
      </c>
      <c r="R190">
        <f t="shared" si="81"/>
        <v>0.8415004444444445</v>
      </c>
      <c r="S190">
        <f t="shared" si="70"/>
        <v>1</v>
      </c>
      <c r="T190" s="1">
        <f t="shared" si="71"/>
        <v>375000</v>
      </c>
      <c r="U190" s="1">
        <f t="shared" si="73"/>
        <v>265546.12425007409</v>
      </c>
      <c r="V190" s="1">
        <f t="shared" si="82"/>
        <v>482080.65843621391</v>
      </c>
      <c r="W190">
        <f t="shared" si="83"/>
        <v>8415.0044444444447</v>
      </c>
      <c r="X190">
        <v>42.75</v>
      </c>
      <c r="Y190" s="1">
        <f t="shared" si="72"/>
        <v>-8.1231692274348654E-4</v>
      </c>
    </row>
    <row r="191" spans="2:25" x14ac:dyDescent="0.3">
      <c r="B191">
        <v>173</v>
      </c>
      <c r="C191">
        <f t="shared" si="74"/>
        <v>0.22931073049599995</v>
      </c>
      <c r="D191">
        <f t="shared" si="75"/>
        <v>1.024E-9</v>
      </c>
      <c r="E191">
        <f t="shared" si="76"/>
        <v>0.47886399999999996</v>
      </c>
      <c r="F191">
        <f t="shared" si="66"/>
        <v>1</v>
      </c>
      <c r="G191" s="1">
        <f t="shared" si="67"/>
        <v>375000</v>
      </c>
      <c r="H191" s="1">
        <f t="shared" si="68"/>
        <v>85991.523935999983</v>
      </c>
      <c r="I191" s="1">
        <f t="shared" si="77"/>
        <v>152533.33333333331</v>
      </c>
      <c r="J191">
        <f t="shared" si="78"/>
        <v>4788.6399999999994</v>
      </c>
      <c r="K191">
        <v>43</v>
      </c>
      <c r="L191" s="1">
        <f t="shared" si="69"/>
        <v>-7.02512772429491E-4</v>
      </c>
      <c r="O191">
        <v>173</v>
      </c>
      <c r="P191">
        <f t="shared" si="79"/>
        <v>0.72473514823427154</v>
      </c>
      <c r="Q191">
        <f t="shared" si="80"/>
        <v>3.2363456790123456E-9</v>
      </c>
      <c r="R191">
        <f t="shared" si="81"/>
        <v>0.85131377777777772</v>
      </c>
      <c r="S191">
        <f t="shared" si="70"/>
        <v>1</v>
      </c>
      <c r="T191" s="1">
        <f t="shared" si="71"/>
        <v>375000</v>
      </c>
      <c r="U191" s="1">
        <f t="shared" si="73"/>
        <v>271775.68058785185</v>
      </c>
      <c r="V191" s="1">
        <f t="shared" si="82"/>
        <v>482080.65843621391</v>
      </c>
      <c r="W191">
        <f t="shared" si="83"/>
        <v>8513.137777777778</v>
      </c>
      <c r="X191">
        <v>43</v>
      </c>
      <c r="Y191" s="1">
        <f t="shared" si="72"/>
        <v>-4.0492731226031761E-4</v>
      </c>
    </row>
    <row r="192" spans="2:25" x14ac:dyDescent="0.3">
      <c r="B192">
        <v>174</v>
      </c>
      <c r="C192">
        <f t="shared" si="74"/>
        <v>0.23465886105599995</v>
      </c>
      <c r="D192">
        <f t="shared" si="75"/>
        <v>1.024E-9</v>
      </c>
      <c r="E192">
        <f t="shared" si="76"/>
        <v>0.48441599999999996</v>
      </c>
      <c r="F192">
        <f t="shared" si="66"/>
        <v>1</v>
      </c>
      <c r="G192" s="1">
        <f t="shared" si="67"/>
        <v>375000</v>
      </c>
      <c r="H192" s="1">
        <f t="shared" si="68"/>
        <v>87997.072895999983</v>
      </c>
      <c r="I192" s="1">
        <f t="shared" si="77"/>
        <v>152533.33333333331</v>
      </c>
      <c r="J192">
        <f t="shared" si="78"/>
        <v>4844.16</v>
      </c>
      <c r="K192">
        <v>43.25</v>
      </c>
      <c r="L192" s="1">
        <f t="shared" si="69"/>
        <v>1.2073381949893289E-4</v>
      </c>
      <c r="O192">
        <v>174</v>
      </c>
      <c r="P192">
        <f t="shared" si="79"/>
        <v>0.7416378818560001</v>
      </c>
      <c r="Q192">
        <f t="shared" si="80"/>
        <v>3.2363456790123456E-9</v>
      </c>
      <c r="R192">
        <f t="shared" si="81"/>
        <v>0.86118400000000006</v>
      </c>
      <c r="S192">
        <f t="shared" si="70"/>
        <v>1</v>
      </c>
      <c r="T192" s="1">
        <f t="shared" si="71"/>
        <v>375000</v>
      </c>
      <c r="U192" s="1">
        <f t="shared" si="73"/>
        <v>278114.20569600002</v>
      </c>
      <c r="V192" s="1">
        <f t="shared" si="82"/>
        <v>482080.65843621391</v>
      </c>
      <c r="W192">
        <f t="shared" si="83"/>
        <v>8611.84</v>
      </c>
      <c r="X192">
        <v>43.25</v>
      </c>
      <c r="Y192" s="1">
        <f t="shared" si="72"/>
        <v>5.7519403163359742E-5</v>
      </c>
    </row>
    <row r="193" spans="2:25" x14ac:dyDescent="0.3">
      <c r="B193">
        <v>175</v>
      </c>
      <c r="C193">
        <f t="shared" si="74"/>
        <v>0.24009999999999992</v>
      </c>
      <c r="D193">
        <f t="shared" si="75"/>
        <v>1.024E-9</v>
      </c>
      <c r="E193">
        <f t="shared" si="76"/>
        <v>0.48999999999999994</v>
      </c>
      <c r="F193">
        <f t="shared" si="66"/>
        <v>1</v>
      </c>
      <c r="G193" s="1">
        <f t="shared" si="67"/>
        <v>375000</v>
      </c>
      <c r="H193" s="1">
        <f t="shared" si="68"/>
        <v>90037.499999999971</v>
      </c>
      <c r="I193" s="1">
        <f t="shared" si="77"/>
        <v>152533.33333333331</v>
      </c>
      <c r="J193">
        <f t="shared" si="78"/>
        <v>4899.9999999999991</v>
      </c>
      <c r="K193">
        <v>43.5</v>
      </c>
      <c r="L193" s="1">
        <f t="shared" si="69"/>
        <v>9.084042622518084E-4</v>
      </c>
      <c r="O193">
        <v>175</v>
      </c>
      <c r="P193">
        <f t="shared" si="79"/>
        <v>0.75883456790123471</v>
      </c>
      <c r="Q193">
        <f t="shared" si="80"/>
        <v>3.2363456790123456E-9</v>
      </c>
      <c r="R193">
        <f t="shared" si="81"/>
        <v>0.87111111111111117</v>
      </c>
      <c r="S193">
        <f t="shared" si="70"/>
        <v>1</v>
      </c>
      <c r="T193" s="1">
        <f t="shared" si="71"/>
        <v>375000</v>
      </c>
      <c r="U193" s="1">
        <f t="shared" si="73"/>
        <v>284562.96296296304</v>
      </c>
      <c r="V193" s="1">
        <f t="shared" si="82"/>
        <v>482080.65843621391</v>
      </c>
      <c r="W193">
        <f t="shared" si="83"/>
        <v>8711.1111111111113</v>
      </c>
      <c r="X193">
        <v>43.5</v>
      </c>
      <c r="Y193" s="1">
        <f t="shared" si="72"/>
        <v>5.0159254111083228E-4</v>
      </c>
    </row>
    <row r="194" spans="2:25" x14ac:dyDescent="0.3">
      <c r="B194">
        <v>176</v>
      </c>
      <c r="C194">
        <f t="shared" si="74"/>
        <v>0.24563521945599995</v>
      </c>
      <c r="D194">
        <f t="shared" si="75"/>
        <v>1.024E-9</v>
      </c>
      <c r="E194">
        <f t="shared" si="76"/>
        <v>0.49561599999999995</v>
      </c>
      <c r="F194">
        <f t="shared" si="66"/>
        <v>1</v>
      </c>
      <c r="G194" s="1">
        <f t="shared" si="67"/>
        <v>375000</v>
      </c>
      <c r="H194" s="1">
        <f t="shared" si="68"/>
        <v>92113.207295999979</v>
      </c>
      <c r="I194" s="1">
        <f t="shared" si="77"/>
        <v>152533.33333333331</v>
      </c>
      <c r="J194">
        <f t="shared" si="78"/>
        <v>4956.16</v>
      </c>
      <c r="K194">
        <v>43.75</v>
      </c>
      <c r="L194" s="1">
        <f t="shared" si="69"/>
        <v>1.538049939239618E-3</v>
      </c>
      <c r="O194">
        <v>176</v>
      </c>
      <c r="P194">
        <f t="shared" si="79"/>
        <v>0.77632859482390115</v>
      </c>
      <c r="Q194">
        <f t="shared" si="80"/>
        <v>3.2363456790123456E-9</v>
      </c>
      <c r="R194">
        <f t="shared" si="81"/>
        <v>0.88109511111111105</v>
      </c>
      <c r="S194">
        <f t="shared" si="70"/>
        <v>1</v>
      </c>
      <c r="T194" s="1">
        <f t="shared" si="71"/>
        <v>375000</v>
      </c>
      <c r="U194" s="1">
        <f t="shared" si="73"/>
        <v>291123.2230589629</v>
      </c>
      <c r="V194" s="1">
        <f t="shared" si="82"/>
        <v>482080.65843621391</v>
      </c>
      <c r="W194">
        <f t="shared" si="83"/>
        <v>8810.9511111111096</v>
      </c>
      <c r="X194">
        <v>43.75</v>
      </c>
      <c r="Y194" s="1">
        <f t="shared" si="72"/>
        <v>8.5822382948103765E-4</v>
      </c>
    </row>
    <row r="195" spans="2:25" x14ac:dyDescent="0.3">
      <c r="B195">
        <v>177</v>
      </c>
      <c r="C195">
        <f t="shared" si="74"/>
        <v>0.25126559769599993</v>
      </c>
      <c r="D195">
        <f t="shared" si="75"/>
        <v>1.024E-9</v>
      </c>
      <c r="E195">
        <f t="shared" si="76"/>
        <v>0.50126399999999993</v>
      </c>
      <c r="F195">
        <f t="shared" si="66"/>
        <v>1</v>
      </c>
      <c r="G195" s="1">
        <f t="shared" si="67"/>
        <v>375000</v>
      </c>
      <c r="H195" s="1">
        <f t="shared" si="68"/>
        <v>94224.599135999975</v>
      </c>
      <c r="I195" s="1">
        <f t="shared" si="77"/>
        <v>152533.33333333331</v>
      </c>
      <c r="J195">
        <f t="shared" si="78"/>
        <v>5012.6399999999994</v>
      </c>
      <c r="K195">
        <v>44</v>
      </c>
      <c r="L195" s="1">
        <f t="shared" si="69"/>
        <v>1.914416434866516E-3</v>
      </c>
      <c r="O195">
        <v>177</v>
      </c>
      <c r="P195">
        <f t="shared" si="79"/>
        <v>0.7941233704959999</v>
      </c>
      <c r="Q195">
        <f t="shared" si="80"/>
        <v>3.2363456790123456E-9</v>
      </c>
      <c r="R195">
        <f t="shared" si="81"/>
        <v>0.89113599999999993</v>
      </c>
      <c r="S195">
        <f t="shared" si="70"/>
        <v>1</v>
      </c>
      <c r="T195" s="1">
        <f t="shared" si="71"/>
        <v>375000</v>
      </c>
      <c r="U195" s="1">
        <f t="shared" si="73"/>
        <v>297796.26393599994</v>
      </c>
      <c r="V195" s="1">
        <f t="shared" si="82"/>
        <v>482080.65843621391</v>
      </c>
      <c r="W195">
        <f t="shared" si="83"/>
        <v>8911.3599999999988</v>
      </c>
      <c r="X195">
        <v>44</v>
      </c>
      <c r="Y195" s="1">
        <f t="shared" si="72"/>
        <v>1.0734193224929656E-3</v>
      </c>
    </row>
    <row r="196" spans="2:25" x14ac:dyDescent="0.3">
      <c r="B196">
        <v>178</v>
      </c>
      <c r="C196">
        <f t="shared" si="74"/>
        <v>0.25699221913599996</v>
      </c>
      <c r="D196">
        <f t="shared" si="75"/>
        <v>1.024E-9</v>
      </c>
      <c r="E196">
        <f t="shared" si="76"/>
        <v>0.50694399999999995</v>
      </c>
      <c r="F196">
        <f t="shared" si="66"/>
        <v>1</v>
      </c>
      <c r="G196" s="1">
        <f t="shared" si="67"/>
        <v>375000</v>
      </c>
      <c r="H196" s="1">
        <f t="shared" si="68"/>
        <v>96372.082175999982</v>
      </c>
      <c r="I196" s="1">
        <f t="shared" si="77"/>
        <v>152533.33333333331</v>
      </c>
      <c r="J196">
        <f t="shared" si="78"/>
        <v>5069.4399999999996</v>
      </c>
      <c r="K196">
        <v>44.25</v>
      </c>
      <c r="L196" s="1">
        <f t="shared" si="69"/>
        <v>1.9837871855460524E-3</v>
      </c>
      <c r="O196">
        <v>178</v>
      </c>
      <c r="P196">
        <f t="shared" si="79"/>
        <v>0.81222232220760493</v>
      </c>
      <c r="Q196">
        <f t="shared" si="80"/>
        <v>3.2363456790123456E-9</v>
      </c>
      <c r="R196">
        <f t="shared" si="81"/>
        <v>0.9012337777777778</v>
      </c>
      <c r="S196">
        <f t="shared" si="70"/>
        <v>1</v>
      </c>
      <c r="T196" s="1">
        <f t="shared" si="71"/>
        <v>375000</v>
      </c>
      <c r="U196" s="1">
        <f t="shared" si="73"/>
        <v>304583.37082785188</v>
      </c>
      <c r="V196" s="1">
        <f t="shared" si="82"/>
        <v>482080.65843621391</v>
      </c>
      <c r="W196">
        <f t="shared" si="83"/>
        <v>9012.3377777777787</v>
      </c>
      <c r="X196">
        <v>44.25</v>
      </c>
      <c r="Y196" s="1">
        <f t="shared" si="72"/>
        <v>1.1163968498499131E-3</v>
      </c>
    </row>
    <row r="197" spans="2:25" x14ac:dyDescent="0.3">
      <c r="B197">
        <v>179</v>
      </c>
      <c r="C197">
        <f t="shared" si="74"/>
        <v>0.26281617433600002</v>
      </c>
      <c r="D197">
        <f t="shared" si="75"/>
        <v>1.024E-9</v>
      </c>
      <c r="E197">
        <f t="shared" si="76"/>
        <v>0.512656</v>
      </c>
      <c r="F197">
        <f t="shared" si="66"/>
        <v>1</v>
      </c>
      <c r="G197" s="1">
        <f t="shared" si="67"/>
        <v>375000</v>
      </c>
      <c r="H197" s="1">
        <f t="shared" si="68"/>
        <v>98556.065376000013</v>
      </c>
      <c r="I197" s="1">
        <f t="shared" si="77"/>
        <v>152533.33333333331</v>
      </c>
      <c r="J197">
        <f t="shared" si="78"/>
        <v>5126.5600000000004</v>
      </c>
      <c r="K197">
        <v>44.5</v>
      </c>
      <c r="L197" s="1">
        <f t="shared" si="69"/>
        <v>1.7415408338658104E-3</v>
      </c>
      <c r="O197">
        <v>179</v>
      </c>
      <c r="P197">
        <f t="shared" si="79"/>
        <v>0.83062889666686424</v>
      </c>
      <c r="Q197">
        <f t="shared" si="80"/>
        <v>3.2363456790123456E-9</v>
      </c>
      <c r="R197">
        <f t="shared" si="81"/>
        <v>0.91138844444444445</v>
      </c>
      <c r="S197">
        <f t="shared" si="70"/>
        <v>1</v>
      </c>
      <c r="T197" s="1">
        <f t="shared" si="71"/>
        <v>375000</v>
      </c>
      <c r="U197" s="1">
        <f t="shared" si="73"/>
        <v>311485.83625007409</v>
      </c>
      <c r="V197" s="1">
        <f t="shared" si="82"/>
        <v>482080.65843621391</v>
      </c>
      <c r="W197">
        <f t="shared" si="83"/>
        <v>9113.8844444444439</v>
      </c>
      <c r="X197">
        <v>44.5</v>
      </c>
      <c r="Y197" s="1">
        <f t="shared" si="72"/>
        <v>9.839287382118879E-4</v>
      </c>
    </row>
    <row r="198" spans="2:25" x14ac:dyDescent="0.3">
      <c r="B198">
        <v>180</v>
      </c>
      <c r="C198">
        <f t="shared" si="74"/>
        <v>0.26873855999999996</v>
      </c>
      <c r="D198">
        <f t="shared" si="75"/>
        <v>1.024E-9</v>
      </c>
      <c r="E198">
        <f t="shared" si="76"/>
        <v>0.51839999999999997</v>
      </c>
      <c r="F198">
        <f t="shared" si="66"/>
        <v>1</v>
      </c>
      <c r="G198" s="1">
        <f t="shared" si="67"/>
        <v>375000</v>
      </c>
      <c r="H198" s="1">
        <f t="shared" si="68"/>
        <v>100776.95999999999</v>
      </c>
      <c r="I198" s="1">
        <f t="shared" si="77"/>
        <v>152533.33333333331</v>
      </c>
      <c r="J198">
        <f t="shared" si="78"/>
        <v>5184</v>
      </c>
      <c r="K198">
        <v>44.75</v>
      </c>
      <c r="L198" s="1">
        <f t="shared" si="69"/>
        <v>1.2318781583007677E-3</v>
      </c>
      <c r="O198">
        <v>180</v>
      </c>
      <c r="P198">
        <f t="shared" si="79"/>
        <v>0.84934655999999997</v>
      </c>
      <c r="Q198">
        <f t="shared" si="80"/>
        <v>3.2363456790123456E-9</v>
      </c>
      <c r="R198">
        <f t="shared" si="81"/>
        <v>0.92159999999999997</v>
      </c>
      <c r="S198">
        <f t="shared" si="70"/>
        <v>1</v>
      </c>
      <c r="T198" s="1">
        <f t="shared" si="71"/>
        <v>375000</v>
      </c>
      <c r="U198" s="1">
        <f t="shared" si="73"/>
        <v>318504.95999999996</v>
      </c>
      <c r="V198" s="1">
        <f t="shared" si="82"/>
        <v>482080.65843621391</v>
      </c>
      <c r="W198">
        <f t="shared" si="83"/>
        <v>9216</v>
      </c>
      <c r="X198">
        <v>44.75</v>
      </c>
      <c r="Y198" s="1">
        <f t="shared" si="72"/>
        <v>7.0028768466144902E-4</v>
      </c>
    </row>
    <row r="199" spans="2:25" x14ac:dyDescent="0.3">
      <c r="G199" s="1">
        <f t="shared" si="67"/>
        <v>375000</v>
      </c>
      <c r="H199" s="1">
        <f>SUM(H19:H198)</f>
        <v>3678545.6634240001</v>
      </c>
      <c r="I199" s="1">
        <f>SUM(I19:I198)</f>
        <v>27455999.99999994</v>
      </c>
      <c r="J199" s="1">
        <f>SUM(J19:J198)</f>
        <v>220321.60000000003</v>
      </c>
      <c r="T199" s="1">
        <f t="shared" si="71"/>
        <v>375000</v>
      </c>
      <c r="U199" s="1">
        <f>SUM(U19:U198)</f>
        <v>11626020.862179559</v>
      </c>
      <c r="V199" s="1">
        <f>SUM(V19:V198)</f>
        <v>86774518.518518448</v>
      </c>
      <c r="W199" s="1">
        <f>SUM(W19:W198)</f>
        <v>391682.8444444444</v>
      </c>
    </row>
    <row r="200" spans="2:25" x14ac:dyDescent="0.3">
      <c r="H200" t="s">
        <v>14</v>
      </c>
      <c r="I200" t="s">
        <v>15</v>
      </c>
      <c r="J200" t="s">
        <v>27</v>
      </c>
      <c r="U200" t="s">
        <v>14</v>
      </c>
      <c r="V200" t="s">
        <v>15</v>
      </c>
      <c r="W200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San Miguel</dc:creator>
  <cp:lastModifiedBy>Raúl San Miguel</cp:lastModifiedBy>
  <dcterms:created xsi:type="dcterms:W3CDTF">2022-11-20T13:09:31Z</dcterms:created>
  <dcterms:modified xsi:type="dcterms:W3CDTF">2023-02-25T21:16:52Z</dcterms:modified>
</cp:coreProperties>
</file>