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L-v2\Hcl_dash_type4\backend\assets\statutory\data\"/>
    </mc:Choice>
  </mc:AlternateContent>
  <bookViews>
    <workbookView xWindow="-105" yWindow="-105" windowWidth="23250" windowHeight="12450"/>
  </bookViews>
  <sheets>
    <sheet name="Sheet2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3" l="1"/>
  <c r="B1" i="3"/>
  <c r="D4" i="3" s="1"/>
  <c r="E4" i="3" s="1"/>
  <c r="Q9" i="3"/>
  <c r="Q8" i="3"/>
  <c r="AP4" i="3" l="1"/>
  <c r="AP9" i="3"/>
  <c r="AP8" i="3"/>
  <c r="AP7" i="3"/>
  <c r="AP6" i="3"/>
  <c r="AP5" i="3"/>
  <c r="AP3" i="3"/>
  <c r="AL9" i="3"/>
  <c r="AL4" i="3"/>
  <c r="AL8" i="3"/>
  <c r="AL7" i="3"/>
  <c r="AL6" i="3"/>
  <c r="AL5" i="3"/>
  <c r="AL3" i="3"/>
  <c r="AF5" i="3"/>
  <c r="AF4" i="3"/>
  <c r="AF3" i="3"/>
  <c r="AF6" i="3"/>
  <c r="AF9" i="3"/>
  <c r="AF8" i="3"/>
  <c r="AF7" i="3"/>
  <c r="F4" i="3"/>
  <c r="AA4" i="3"/>
  <c r="AA9" i="3"/>
  <c r="AA8" i="3"/>
  <c r="AA7" i="3"/>
  <c r="AA6" i="3"/>
  <c r="AA5" i="3"/>
  <c r="AA3" i="3"/>
  <c r="T8" i="3"/>
  <c r="V8" i="3" s="1"/>
  <c r="T5" i="3"/>
  <c r="T4" i="3"/>
  <c r="V4" i="3" s="1"/>
  <c r="T7" i="3"/>
  <c r="T6" i="3"/>
  <c r="T3" i="3"/>
  <c r="M3" i="3"/>
  <c r="O3" i="3" s="1"/>
  <c r="M6" i="3"/>
  <c r="O6" i="3" s="1"/>
  <c r="M4" i="3"/>
  <c r="M8" i="3"/>
  <c r="O8" i="3" s="1"/>
  <c r="M9" i="3"/>
  <c r="O9" i="3" s="1"/>
  <c r="M5" i="3"/>
  <c r="M7" i="3"/>
  <c r="D6" i="3"/>
  <c r="F6" i="3" s="1"/>
  <c r="D5" i="3"/>
  <c r="F5" i="3" s="1"/>
  <c r="D9" i="3"/>
  <c r="F9" i="3" s="1"/>
  <c r="D8" i="3"/>
  <c r="F8" i="3" s="1"/>
  <c r="D7" i="3"/>
  <c r="F7" i="3" s="1"/>
  <c r="D3" i="3"/>
  <c r="F3" i="3" s="1"/>
  <c r="AB3" i="3" l="1"/>
  <c r="AC3" i="3"/>
  <c r="AB5" i="3"/>
  <c r="AC5" i="3"/>
  <c r="AB8" i="3"/>
  <c r="AC8" i="3"/>
  <c r="AB9" i="3"/>
  <c r="AC9" i="3"/>
  <c r="AB4" i="3"/>
  <c r="AC4" i="3"/>
  <c r="AB6" i="3"/>
  <c r="AC6" i="3"/>
  <c r="AB7" i="3"/>
  <c r="AC7" i="3"/>
  <c r="U6" i="3"/>
  <c r="V6" i="3"/>
  <c r="U7" i="3"/>
  <c r="V7" i="3"/>
  <c r="U4" i="3"/>
  <c r="U5" i="3"/>
  <c r="V5" i="3"/>
  <c r="U3" i="3"/>
  <c r="V3" i="3"/>
  <c r="N7" i="3"/>
  <c r="O7" i="3"/>
  <c r="N5" i="3"/>
  <c r="O5" i="3"/>
  <c r="N4" i="3"/>
  <c r="O4" i="3"/>
  <c r="E5" i="3"/>
  <c r="E6" i="3"/>
  <c r="E7" i="3"/>
  <c r="E3" i="3"/>
</calcChain>
</file>

<file path=xl/sharedStrings.xml><?xml version="1.0" encoding="utf-8"?>
<sst xmlns="http://schemas.openxmlformats.org/spreadsheetml/2006/main" count="115" uniqueCount="82">
  <si>
    <t>NA</t>
  </si>
  <si>
    <t>Mining Plan</t>
  </si>
  <si>
    <t>CGWA NoC</t>
  </si>
  <si>
    <t>will be applied</t>
  </si>
  <si>
    <t xml:space="preserve">Malanjkhand </t>
  </si>
  <si>
    <t xml:space="preserve">Khetri 
</t>
  </si>
  <si>
    <t xml:space="preserve">Kolihan
</t>
  </si>
  <si>
    <t xml:space="preserve">Chandmari
</t>
  </si>
  <si>
    <t xml:space="preserve">Surda 
</t>
  </si>
  <si>
    <t xml:space="preserve">Kendadih
</t>
  </si>
  <si>
    <t xml:space="preserve">Rakha
</t>
  </si>
  <si>
    <t>ML Area (ha)</t>
  </si>
  <si>
    <t>Forest Area(ha)</t>
  </si>
  <si>
    <t>NPV Paid area (ha)</t>
  </si>
  <si>
    <t>Initial Lease Grant Date</t>
  </si>
  <si>
    <t>Valid as per EC</t>
  </si>
  <si>
    <t>EC granted on</t>
  </si>
  <si>
    <t>EC Valid till</t>
  </si>
  <si>
    <t>17.06.2015</t>
  </si>
  <si>
    <t>02.02.2015</t>
  </si>
  <si>
    <t>20.01.2015</t>
  </si>
  <si>
    <t>01.08.2014</t>
  </si>
  <si>
    <t>FC Valid till</t>
  </si>
  <si>
    <t>EC Capacity</t>
  </si>
  <si>
    <t>5 MTPA</t>
  </si>
  <si>
    <t>1.5 MTPA</t>
  </si>
  <si>
    <t>0.9 MTPA</t>
  </si>
  <si>
    <t>0.45 MTPA</t>
  </si>
  <si>
    <t>3 MTPA</t>
  </si>
  <si>
    <t>30.05.2022
(Amendment applied)</t>
  </si>
  <si>
    <t>149.03
 (83.51+65.52)</t>
  </si>
  <si>
    <t>283.732
(184.80+98.932)</t>
  </si>
  <si>
    <t>Will be applied as per 
EC application</t>
  </si>
  <si>
    <t>In process of 
application</t>
  </si>
  <si>
    <t>ML Deed Execution</t>
  </si>
  <si>
    <t>Executed</t>
  </si>
  <si>
    <t>Pending</t>
  </si>
  <si>
    <t>Mine Lease validity till</t>
  </si>
  <si>
    <t>Stage-II approval (ha)</t>
  </si>
  <si>
    <t>FC Stage-II granted on</t>
  </si>
  <si>
    <t>CTE</t>
  </si>
  <si>
    <t>CTO</t>
  </si>
  <si>
    <t>will be applied after grant of EC</t>
  </si>
  <si>
    <t>Will be applied after garnt of EC amendment</t>
  </si>
  <si>
    <t>Will be applied after ML extension</t>
  </si>
  <si>
    <t>30.04.2024
(0.85 MTPA)</t>
  </si>
  <si>
    <t>31.08.2028
(0.65 MTPA expansion)</t>
  </si>
  <si>
    <t xml:space="preserve">30.11.2028
(5 MTPA UG Mine Expansion)
</t>
  </si>
  <si>
    <t>31.10.2023
(3 MTPA)
(Renewal in process)</t>
  </si>
  <si>
    <t>After grant 
of renewal</t>
  </si>
  <si>
    <t>Conc. Plant CTO</t>
  </si>
  <si>
    <t>30.04.2024
(1,20,000 TPA)</t>
  </si>
  <si>
    <t>Will be applied 
as per 
EC application</t>
  </si>
  <si>
    <t>31.03.2025
(1 MTPA)</t>
  </si>
  <si>
    <t>Conc. Plant EC</t>
  </si>
  <si>
    <t>Conc. Plant CTE</t>
  </si>
  <si>
    <t>Will be applied
(for expansion)</t>
  </si>
  <si>
    <t>Will be applied 
before expansion</t>
  </si>
  <si>
    <t>638.84
 (225.363+413.477)</t>
  </si>
  <si>
    <t>Todays Date</t>
  </si>
  <si>
    <t>Mines</t>
  </si>
  <si>
    <t>Renewal Status</t>
  </si>
  <si>
    <t xml:space="preserve">
Renewal applied on 16.03.2022</t>
  </si>
  <si>
    <t xml:space="preserve">
Renewal applied on 30.04.2022</t>
  </si>
  <si>
    <t>Balance (Days)</t>
  </si>
  <si>
    <t>Balance (Years)</t>
  </si>
  <si>
    <t>Alert Type</t>
  </si>
  <si>
    <t>Applied</t>
  </si>
  <si>
    <t>EC Renewal Status</t>
  </si>
  <si>
    <t>CGWA NoC Status</t>
  </si>
  <si>
    <t>(Renewal will be applied)</t>
  </si>
  <si>
    <t xml:space="preserve">
(Renewal will be applied)</t>
  </si>
  <si>
    <t xml:space="preserve">
(5 MTPA)</t>
  </si>
  <si>
    <t>(2.4 MTPA)</t>
  </si>
  <si>
    <t>(0.9 MTPA)</t>
  </si>
  <si>
    <t>Conc. Plant CTO Capacity</t>
  </si>
  <si>
    <t>(99,600 TPA)</t>
  </si>
  <si>
    <t>(1,20,000 TPA)</t>
  </si>
  <si>
    <t>(15600 TPA)</t>
  </si>
  <si>
    <t>Wildlife Clearance</t>
  </si>
  <si>
    <t>Conc. Plant EC Capacity</t>
  </si>
  <si>
    <t>Data_date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</si>
</sst>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topLeftCell="AB1" workbookViewId="0">
      <selection activeCell="AQ3" sqref="AQ3"/>
    </sheetView>
  </sheetViews>
  <sheetFormatPr defaultRowHeight="15" x14ac:dyDescent="0.25"/>
  <cols>
    <col min="1" max="4" width="15.85546875" customWidth="1"/>
    <col min="5" max="5" width="15.85546875" style="2" customWidth="1"/>
    <col min="6" max="36" width="15.85546875" customWidth="1"/>
    <col min="37" max="37" width="22.7109375" customWidth="1"/>
    <col min="38" max="42" width="15.85546875" customWidth="1"/>
    <col min="43" max="43" width="17.42578125" customWidth="1"/>
  </cols>
  <sheetData>
    <row r="1" spans="1:43" s="27" customFormat="1" ht="25.15" customHeight="1" x14ac:dyDescent="0.25">
      <c r="A1" s="24" t="s">
        <v>59</v>
      </c>
      <c r="B1" s="25">
        <f ca="1">TODAY()</f>
        <v>45307</v>
      </c>
      <c r="C1" s="24"/>
      <c r="D1" s="24"/>
      <c r="E1" s="26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3" s="1" customFormat="1" ht="25.5" x14ac:dyDescent="0.25">
      <c r="A2" s="3" t="s">
        <v>60</v>
      </c>
      <c r="B2" s="3" t="s">
        <v>14</v>
      </c>
      <c r="C2" s="3" t="s">
        <v>37</v>
      </c>
      <c r="D2" s="3" t="s">
        <v>64</v>
      </c>
      <c r="E2" s="3" t="s">
        <v>65</v>
      </c>
      <c r="F2" s="3" t="s">
        <v>66</v>
      </c>
      <c r="G2" s="3" t="s">
        <v>61</v>
      </c>
      <c r="H2" s="3" t="s">
        <v>34</v>
      </c>
      <c r="I2" s="3" t="s">
        <v>11</v>
      </c>
      <c r="J2" s="3" t="s">
        <v>12</v>
      </c>
      <c r="K2" s="3" t="s">
        <v>39</v>
      </c>
      <c r="L2" s="3" t="s">
        <v>22</v>
      </c>
      <c r="M2" s="3" t="s">
        <v>64</v>
      </c>
      <c r="N2" s="3" t="s">
        <v>65</v>
      </c>
      <c r="O2" s="3" t="s">
        <v>66</v>
      </c>
      <c r="P2" s="3" t="s">
        <v>38</v>
      </c>
      <c r="Q2" s="3" t="s">
        <v>13</v>
      </c>
      <c r="R2" s="3" t="s">
        <v>1</v>
      </c>
      <c r="S2" s="3" t="s">
        <v>61</v>
      </c>
      <c r="T2" s="3" t="s">
        <v>64</v>
      </c>
      <c r="U2" s="3" t="s">
        <v>65</v>
      </c>
      <c r="V2" s="3" t="s">
        <v>66</v>
      </c>
      <c r="W2" s="3" t="s">
        <v>23</v>
      </c>
      <c r="X2" s="3" t="s">
        <v>16</v>
      </c>
      <c r="Y2" s="3" t="s">
        <v>17</v>
      </c>
      <c r="Z2" s="3" t="s">
        <v>68</v>
      </c>
      <c r="AA2" s="3" t="s">
        <v>64</v>
      </c>
      <c r="AB2" s="3" t="s">
        <v>65</v>
      </c>
      <c r="AC2" s="3" t="s">
        <v>66</v>
      </c>
      <c r="AD2" s="3" t="s">
        <v>79</v>
      </c>
      <c r="AE2" s="3" t="s">
        <v>2</v>
      </c>
      <c r="AF2" s="3" t="s">
        <v>66</v>
      </c>
      <c r="AG2" s="3" t="s">
        <v>69</v>
      </c>
      <c r="AH2" s="3" t="s">
        <v>40</v>
      </c>
      <c r="AI2" s="3" t="s">
        <v>41</v>
      </c>
      <c r="AJ2" s="3" t="s">
        <v>54</v>
      </c>
      <c r="AK2" s="3" t="s">
        <v>80</v>
      </c>
      <c r="AL2" s="3" t="s">
        <v>66</v>
      </c>
      <c r="AM2" s="3" t="s">
        <v>55</v>
      </c>
      <c r="AN2" s="3" t="s">
        <v>50</v>
      </c>
      <c r="AO2" s="3" t="s">
        <v>75</v>
      </c>
      <c r="AP2" s="3" t="s">
        <v>66</v>
      </c>
      <c r="AQ2" s="3" t="s">
        <v>81</v>
      </c>
    </row>
    <row r="3" spans="1:43" ht="51" x14ac:dyDescent="0.25">
      <c r="A3" s="4" t="s">
        <v>4</v>
      </c>
      <c r="B3" s="5">
        <v>26904</v>
      </c>
      <c r="C3" s="6">
        <v>52470</v>
      </c>
      <c r="D3" s="7">
        <f ca="1">C3-$B$1</f>
        <v>7163</v>
      </c>
      <c r="E3" s="8" t="str">
        <f ca="1">DATEDIF(0,D3,"Y")&amp;" Yrs "&amp;DATEDIF(0,D3,"YM")&amp;" Mn "&amp;DATEDIF(0,D3,"MD")&amp;" Days "</f>
        <v xml:space="preserve">19 Yrs 7 Mn 11 Days </v>
      </c>
      <c r="F3" s="22" t="str">
        <f ca="1">IF(D3&lt;0,"EXPIRED",IF(D3&lt;=730,"EXPIRING SOON",IF(D3&gt;730,"ON TIME")))</f>
        <v>ON TIME</v>
      </c>
      <c r="G3" s="7"/>
      <c r="H3" s="6" t="s">
        <v>35</v>
      </c>
      <c r="I3" s="20">
        <v>479.9</v>
      </c>
      <c r="J3" s="20">
        <v>122.6</v>
      </c>
      <c r="K3" s="21">
        <v>28641</v>
      </c>
      <c r="L3" s="21">
        <v>29374</v>
      </c>
      <c r="M3" s="7">
        <f ca="1">L3-$B$1</f>
        <v>-15933</v>
      </c>
      <c r="N3" s="8"/>
      <c r="O3" s="22" t="str">
        <f ca="1">IF(M3&lt;0,"EXPIRED",IF(M3&lt;=730,"EXPIRING SOON",IF(M3&gt;730,"ON TIME")))</f>
        <v>EXPIRED</v>
      </c>
      <c r="P3" s="20"/>
      <c r="Q3" s="20"/>
      <c r="R3" s="10">
        <v>46843</v>
      </c>
      <c r="S3" s="10"/>
      <c r="T3" s="7">
        <f ca="1">R3-$B$1</f>
        <v>1536</v>
      </c>
      <c r="U3" s="8" t="str">
        <f t="shared" ref="U3:U7" ca="1" si="0">DATEDIF(0,T3,"Y")&amp;" Yrs "&amp;DATEDIF(0,T3,"YM")&amp;" Mn "&amp;DATEDIF(0,T3,"MD")&amp;" Days "</f>
        <v xml:space="preserve">4 Yrs 2 Mn 15 Days </v>
      </c>
      <c r="V3" s="22" t="str">
        <f ca="1">IF(T3&lt;0,"EXPIRED",IF(T3&lt;=730,"EXPIRING SOON",IF(T3&gt;730,"ON TIME")))</f>
        <v>ON TIME</v>
      </c>
      <c r="W3" s="6" t="s">
        <v>24</v>
      </c>
      <c r="X3" s="6">
        <v>41442</v>
      </c>
      <c r="Y3" s="6">
        <v>49659</v>
      </c>
      <c r="Z3" s="6"/>
      <c r="AA3" s="7">
        <f ca="1">Y3-$B$1</f>
        <v>4352</v>
      </c>
      <c r="AB3" s="8" t="str">
        <f t="shared" ref="AB3:AB9" ca="1" si="1">DATEDIF(0,AA3,"Y")&amp;" Yrs "&amp;DATEDIF(0,AA3,"YM")&amp;" Mn "&amp;DATEDIF(0,AA3,"MD")&amp;" Days "</f>
        <v xml:space="preserve">11 Yrs 10 Mn 30 Days </v>
      </c>
      <c r="AC3" s="22" t="str">
        <f ca="1">IF(AA3&lt;0,"EXPIRED",IF(AA3&lt;=730,"EXPIRING SOON",IF(AA3&gt;730,"ON TIME")))</f>
        <v>ON TIME</v>
      </c>
      <c r="AD3" s="11" t="s">
        <v>15</v>
      </c>
      <c r="AE3" s="12">
        <v>45807</v>
      </c>
      <c r="AF3" s="23" t="str">
        <f ca="1">IF((AE3-$B$1)&lt;0,"EXPIRED",IF((AE3-$B$1)&lt;=365,"EXPIRING SOON",IF((AE3-$B$1)&gt;365,"ON TIME")))</f>
        <v>ON TIME</v>
      </c>
      <c r="AG3" s="12"/>
      <c r="AH3" s="12" t="s">
        <v>47</v>
      </c>
      <c r="AI3" s="12" t="s">
        <v>48</v>
      </c>
      <c r="AJ3" s="13">
        <v>41442</v>
      </c>
      <c r="AK3" s="13" t="s">
        <v>72</v>
      </c>
      <c r="AL3" s="23" t="str">
        <f ca="1">IF((AJ3-$B$1)&lt;0,"EXPIRED",IF((AK3-$B$1)&lt;=365,"EXPIRING SOON",IF((AK3-$B$1)&gt;365,"ON TIME")))</f>
        <v>EXPIRED</v>
      </c>
      <c r="AM3" s="12" t="s">
        <v>56</v>
      </c>
      <c r="AN3" s="12">
        <v>46568</v>
      </c>
      <c r="AO3" s="12" t="s">
        <v>76</v>
      </c>
      <c r="AP3" s="23" t="str">
        <f ca="1">IF((AN3-$B$1)&lt;0,"EXPIRED",IF((AN3-$B$1)&lt;=365,"EXPIRING SOON",IF((AN3-$B$1)&gt;365,"ON TIME")))</f>
        <v>ON TIME</v>
      </c>
      <c r="AQ3" s="28">
        <v>45307</v>
      </c>
    </row>
    <row r="4" spans="1:43" ht="38.25" x14ac:dyDescent="0.25">
      <c r="A4" s="14" t="s">
        <v>5</v>
      </c>
      <c r="B4" s="5">
        <v>23065</v>
      </c>
      <c r="C4" s="15">
        <v>45016</v>
      </c>
      <c r="D4" s="7">
        <f t="shared" ref="D4:D9" ca="1" si="2">C4-$B$1</f>
        <v>-291</v>
      </c>
      <c r="E4" s="8" t="e">
        <f t="shared" ref="E4:E7" ca="1" si="3">DATEDIF(0,D4,"Y")&amp;" Yrs "&amp;DATEDIF(0,D4,"YM")&amp;" Mn "&amp;DATEDIF(0,D4,"MD")&amp;" Days "</f>
        <v>#NUM!</v>
      </c>
      <c r="F4" s="22" t="str">
        <f t="shared" ref="F4:F9" ca="1" si="4">IF(D4&lt;0,"EXPIRED",IF(D4&lt;=730,"EXPIRING SOON",IF(D4&gt;730,"ON TIME")))</f>
        <v>EXPIRED</v>
      </c>
      <c r="G4" s="15"/>
      <c r="H4" s="6" t="s">
        <v>35</v>
      </c>
      <c r="I4" s="20">
        <v>395.07</v>
      </c>
      <c r="J4" s="20">
        <v>164.44</v>
      </c>
      <c r="K4" s="5">
        <v>35836</v>
      </c>
      <c r="L4" s="9">
        <v>51226</v>
      </c>
      <c r="M4" s="7">
        <f t="shared" ref="M4:M9" ca="1" si="5">L4-$B$1</f>
        <v>5919</v>
      </c>
      <c r="N4" s="8" t="str">
        <f t="shared" ref="N4:N7" ca="1" si="6">DATEDIF(0,M4,"Y")&amp;" Yrs "&amp;DATEDIF(0,M4,"YM")&amp;" Mn "&amp;DATEDIF(0,M4,"MD")&amp;" Days "</f>
        <v xml:space="preserve">16 Yrs 2 Mn 15 Days </v>
      </c>
      <c r="O4" s="22" t="str">
        <f t="shared" ref="O4:O9" ca="1" si="7">IF(M4&lt;0,"EXPIRED",IF(M4&lt;=730,"EXPIRING SOON",IF(M4&gt;730,"ON TIME")))</f>
        <v>ON TIME</v>
      </c>
      <c r="P4" s="20">
        <v>164.44</v>
      </c>
      <c r="Q4" s="20">
        <v>164.44</v>
      </c>
      <c r="R4" s="15">
        <v>45747</v>
      </c>
      <c r="S4" s="15"/>
      <c r="T4" s="7">
        <f t="shared" ref="T4:T8" ca="1" si="8">R4-$B$1</f>
        <v>440</v>
      </c>
      <c r="U4" s="8" t="str">
        <f t="shared" ca="1" si="0"/>
        <v xml:space="preserve">1 Yrs 2 Mn 15 Days </v>
      </c>
      <c r="V4" s="22" t="str">
        <f ca="1">IF(T4&lt;0,"EXPIRED",IF(T4&lt;=730,"EXPIRING SOON",IF(T4&gt;730,"ON TIME")))</f>
        <v>EXPIRING SOON</v>
      </c>
      <c r="W4" s="15" t="s">
        <v>25</v>
      </c>
      <c r="X4" s="15" t="s">
        <v>18</v>
      </c>
      <c r="Y4" s="6">
        <v>49659</v>
      </c>
      <c r="Z4" s="6"/>
      <c r="AA4" s="7">
        <f t="shared" ref="AA4:AA9" ca="1" si="9">Y4-$B$1</f>
        <v>4352</v>
      </c>
      <c r="AB4" s="8" t="str">
        <f t="shared" ca="1" si="1"/>
        <v xml:space="preserve">11 Yrs 10 Mn 30 Days </v>
      </c>
      <c r="AC4" s="22" t="str">
        <f ca="1">IF(AA4&lt;0,"EXPIRED",IF(AA4&lt;=730,"EXPIRING SOON",IF(AA4&gt;730,"ON TIME")))</f>
        <v>ON TIME</v>
      </c>
      <c r="AD4" s="16" t="s">
        <v>0</v>
      </c>
      <c r="AE4" s="17">
        <v>45548</v>
      </c>
      <c r="AF4" s="23" t="str">
        <f t="shared" ref="AF4:AF9" ca="1" si="10">IF((AE4-$B$1)&lt;0,"EXPIRED",IF((AE4-$B$1)&lt;=365,"EXPIRING SOON",IF((AE4-$B$1)&gt;365,"ON TIME")))</f>
        <v>EXPIRING SOON</v>
      </c>
      <c r="AG4" s="17"/>
      <c r="AH4" s="17" t="s">
        <v>46</v>
      </c>
      <c r="AI4" s="17" t="s">
        <v>45</v>
      </c>
      <c r="AJ4" s="5">
        <v>42172</v>
      </c>
      <c r="AK4" s="5" t="s">
        <v>73</v>
      </c>
      <c r="AL4" s="23" t="str">
        <f t="shared" ref="AL4:AL9" ca="1" si="11">IF((AJ4-$B$1)&lt;0,"EXPIRED",IF((AK4-$B$1)&lt;=365,"EXPIRING SOON",IF((AK4-$B$1)&gt;365,"ON TIME")))</f>
        <v>EXPIRED</v>
      </c>
      <c r="AM4" s="18" t="s">
        <v>51</v>
      </c>
      <c r="AN4" s="17">
        <v>45412</v>
      </c>
      <c r="AO4" s="18" t="s">
        <v>77</v>
      </c>
      <c r="AP4" s="23" t="str">
        <f t="shared" ref="AP4:AP9" ca="1" si="12">IF((AN4-$B$1)&lt;0,"EXPIRED",IF((AN4-$B$1)&lt;=365,"EXPIRING SOON",IF((AN4-$B$1)&gt;365,"ON TIME")))</f>
        <v>EXPIRING SOON</v>
      </c>
      <c r="AQ4" s="28">
        <v>45307</v>
      </c>
    </row>
    <row r="5" spans="1:43" ht="25.5" x14ac:dyDescent="0.25">
      <c r="A5" s="14" t="s">
        <v>6</v>
      </c>
      <c r="B5" s="5">
        <v>24435</v>
      </c>
      <c r="C5" s="15">
        <v>51226</v>
      </c>
      <c r="D5" s="7">
        <f t="shared" ca="1" si="2"/>
        <v>5919</v>
      </c>
      <c r="E5" s="8" t="str">
        <f t="shared" ca="1" si="3"/>
        <v xml:space="preserve">16 Yrs 2 Mn 15 Days </v>
      </c>
      <c r="F5" s="22" t="str">
        <f t="shared" ca="1" si="4"/>
        <v>ON TIME</v>
      </c>
      <c r="G5" s="15"/>
      <c r="H5" s="6" t="s">
        <v>35</v>
      </c>
      <c r="I5" s="20">
        <v>163.22999999999999</v>
      </c>
      <c r="J5" s="20">
        <v>161.83000000000001</v>
      </c>
      <c r="K5" s="5">
        <v>35780</v>
      </c>
      <c r="L5" s="9">
        <v>51226</v>
      </c>
      <c r="M5" s="7">
        <f t="shared" ca="1" si="5"/>
        <v>5919</v>
      </c>
      <c r="N5" s="8" t="str">
        <f t="shared" ca="1" si="6"/>
        <v xml:space="preserve">16 Yrs 2 Mn 15 Days </v>
      </c>
      <c r="O5" s="22" t="str">
        <f t="shared" ca="1" si="7"/>
        <v>ON TIME</v>
      </c>
      <c r="P5" s="20">
        <v>161.83000000000001</v>
      </c>
      <c r="Q5" s="20">
        <v>161.83000000000001</v>
      </c>
      <c r="R5" s="15">
        <v>45747</v>
      </c>
      <c r="S5" s="15"/>
      <c r="T5" s="7">
        <f t="shared" ca="1" si="8"/>
        <v>440</v>
      </c>
      <c r="U5" s="8" t="str">
        <f t="shared" ca="1" si="0"/>
        <v xml:space="preserve">1 Yrs 2 Mn 15 Days </v>
      </c>
      <c r="V5" s="22" t="str">
        <f t="shared" ref="V5:V9" ca="1" si="13">IF(T5&lt;0,"EXPIRED",IF(T5&lt;=730,"EXPIRING SOON",IF(T5&gt;730,"ON TIME")))</f>
        <v>EXPIRING SOON</v>
      </c>
      <c r="W5" s="15" t="s">
        <v>25</v>
      </c>
      <c r="X5" s="15" t="s">
        <v>19</v>
      </c>
      <c r="Y5" s="6">
        <v>49341</v>
      </c>
      <c r="Z5" s="6"/>
      <c r="AA5" s="7">
        <f t="shared" ca="1" si="9"/>
        <v>4034</v>
      </c>
      <c r="AB5" s="8" t="str">
        <f t="shared" ca="1" si="1"/>
        <v xml:space="preserve">11 Yrs 0 Mn 16 Days </v>
      </c>
      <c r="AC5" s="22" t="str">
        <f t="shared" ref="AC5:AC9" ca="1" si="14">IF(AA5&lt;0,"EXPIRED",IF(AA5&lt;=730,"EXPIRING SOON",IF(AA5&gt;730,"ON TIME")))</f>
        <v>ON TIME</v>
      </c>
      <c r="AD5" s="16" t="s">
        <v>0</v>
      </c>
      <c r="AE5" s="19">
        <v>45230</v>
      </c>
      <c r="AF5" s="23" t="str">
        <f t="shared" ca="1" si="10"/>
        <v>EXPIRED</v>
      </c>
      <c r="AG5" s="19"/>
      <c r="AH5" s="19"/>
      <c r="AI5" s="17" t="s">
        <v>53</v>
      </c>
      <c r="AJ5" s="5">
        <v>42172</v>
      </c>
      <c r="AK5" s="5" t="s">
        <v>73</v>
      </c>
      <c r="AL5" s="23" t="str">
        <f t="shared" ca="1" si="11"/>
        <v>EXPIRED</v>
      </c>
      <c r="AM5" s="18" t="s">
        <v>51</v>
      </c>
      <c r="AN5" s="17">
        <v>45412</v>
      </c>
      <c r="AO5" s="18" t="s">
        <v>77</v>
      </c>
      <c r="AP5" s="23" t="str">
        <f t="shared" ca="1" si="12"/>
        <v>EXPIRING SOON</v>
      </c>
      <c r="AQ5" s="28">
        <v>45307</v>
      </c>
    </row>
    <row r="6" spans="1:43" ht="38.25" x14ac:dyDescent="0.25">
      <c r="A6" s="14" t="s">
        <v>7</v>
      </c>
      <c r="B6" s="5">
        <v>26660</v>
      </c>
      <c r="C6" s="15">
        <v>52226</v>
      </c>
      <c r="D6" s="7">
        <f t="shared" ca="1" si="2"/>
        <v>6919</v>
      </c>
      <c r="E6" s="8" t="str">
        <f t="shared" ca="1" si="3"/>
        <v xml:space="preserve">18 Yrs 11 Mn 10 Days </v>
      </c>
      <c r="F6" s="22" t="str">
        <f t="shared" ca="1" si="4"/>
        <v>ON TIME</v>
      </c>
      <c r="G6" s="15"/>
      <c r="H6" s="6" t="s">
        <v>35</v>
      </c>
      <c r="I6" s="20">
        <v>148.44999999999999</v>
      </c>
      <c r="J6" s="20">
        <v>95.81</v>
      </c>
      <c r="K6" s="5">
        <v>35780</v>
      </c>
      <c r="L6" s="9">
        <v>44921</v>
      </c>
      <c r="M6" s="7">
        <f t="shared" ca="1" si="5"/>
        <v>-386</v>
      </c>
      <c r="N6" s="8"/>
      <c r="O6" s="22" t="str">
        <f t="shared" ca="1" si="7"/>
        <v>EXPIRED</v>
      </c>
      <c r="P6" s="20">
        <v>95.81</v>
      </c>
      <c r="Q6" s="20">
        <v>95.81</v>
      </c>
      <c r="R6" s="5">
        <v>46477</v>
      </c>
      <c r="S6" s="5"/>
      <c r="T6" s="7">
        <f t="shared" ca="1" si="8"/>
        <v>1170</v>
      </c>
      <c r="U6" s="8" t="str">
        <f t="shared" ca="1" si="0"/>
        <v xml:space="preserve">3 Yrs 2 Mn 15 Days </v>
      </c>
      <c r="V6" s="22" t="str">
        <f t="shared" ca="1" si="13"/>
        <v>ON TIME</v>
      </c>
      <c r="W6" s="5"/>
      <c r="X6" s="5" t="s">
        <v>33</v>
      </c>
      <c r="Y6" s="5"/>
      <c r="Z6" s="5"/>
      <c r="AA6" s="7">
        <f t="shared" ca="1" si="9"/>
        <v>-45307</v>
      </c>
      <c r="AB6" s="8" t="e">
        <f t="shared" ca="1" si="1"/>
        <v>#NUM!</v>
      </c>
      <c r="AC6" s="22" t="str">
        <f t="shared" ca="1" si="14"/>
        <v>EXPIRED</v>
      </c>
      <c r="AD6" s="17" t="s">
        <v>52</v>
      </c>
      <c r="AE6" s="17"/>
      <c r="AF6" s="23" t="str">
        <f t="shared" ca="1" si="10"/>
        <v>EXPIRED</v>
      </c>
      <c r="AG6" s="17" t="s">
        <v>32</v>
      </c>
      <c r="AH6" s="17" t="s">
        <v>42</v>
      </c>
      <c r="AI6" s="17" t="s">
        <v>42</v>
      </c>
      <c r="AJ6" s="17"/>
      <c r="AK6" s="17"/>
      <c r="AL6" s="23" t="str">
        <f t="shared" ca="1" si="11"/>
        <v>EXPIRED</v>
      </c>
      <c r="AM6" s="17"/>
      <c r="AN6" s="17"/>
      <c r="AO6" s="18"/>
      <c r="AP6" s="23" t="str">
        <f t="shared" ca="1" si="12"/>
        <v>EXPIRED</v>
      </c>
      <c r="AQ6" s="28">
        <v>45307</v>
      </c>
    </row>
    <row r="7" spans="1:43" ht="38.25" x14ac:dyDescent="0.25">
      <c r="A7" s="14" t="s">
        <v>8</v>
      </c>
      <c r="B7" s="5">
        <v>14412</v>
      </c>
      <c r="C7" s="15">
        <v>51226</v>
      </c>
      <c r="D7" s="7">
        <f t="shared" ca="1" si="2"/>
        <v>5919</v>
      </c>
      <c r="E7" s="8" t="str">
        <f t="shared" ca="1" si="3"/>
        <v xml:space="preserve">16 Yrs 2 Mn 15 Days </v>
      </c>
      <c r="F7" s="22" t="str">
        <f t="shared" ca="1" si="4"/>
        <v>ON TIME</v>
      </c>
      <c r="G7" s="15"/>
      <c r="H7" s="15" t="s">
        <v>36</v>
      </c>
      <c r="I7" s="20">
        <v>388.68</v>
      </c>
      <c r="J7" s="20" t="s">
        <v>30</v>
      </c>
      <c r="K7" s="5">
        <v>35930</v>
      </c>
      <c r="L7" s="11">
        <v>51226</v>
      </c>
      <c r="M7" s="7">
        <f t="shared" ca="1" si="5"/>
        <v>5919</v>
      </c>
      <c r="N7" s="8" t="str">
        <f t="shared" ca="1" si="6"/>
        <v xml:space="preserve">16 Yrs 2 Mn 15 Days </v>
      </c>
      <c r="O7" s="22" t="str">
        <f t="shared" ca="1" si="7"/>
        <v>ON TIME</v>
      </c>
      <c r="P7" s="20">
        <v>83.51</v>
      </c>
      <c r="Q7" s="20">
        <v>149.03</v>
      </c>
      <c r="R7" s="15">
        <v>45747</v>
      </c>
      <c r="S7" s="15"/>
      <c r="T7" s="7">
        <f t="shared" ca="1" si="8"/>
        <v>440</v>
      </c>
      <c r="U7" s="8" t="str">
        <f t="shared" ca="1" si="0"/>
        <v xml:space="preserve">1 Yrs 2 Mn 15 Days </v>
      </c>
      <c r="V7" s="22" t="str">
        <f t="shared" ca="1" si="13"/>
        <v>EXPIRING SOON</v>
      </c>
      <c r="W7" s="15" t="s">
        <v>26</v>
      </c>
      <c r="X7" s="5" t="s">
        <v>29</v>
      </c>
      <c r="Y7" s="5">
        <v>55668</v>
      </c>
      <c r="Z7" s="5"/>
      <c r="AA7" s="7">
        <f t="shared" ca="1" si="9"/>
        <v>10361</v>
      </c>
      <c r="AB7" s="8" t="str">
        <f t="shared" ca="1" si="1"/>
        <v xml:space="preserve">28 Yrs 4 Mn 13 Days </v>
      </c>
      <c r="AC7" s="22" t="str">
        <f t="shared" ca="1" si="14"/>
        <v>ON TIME</v>
      </c>
      <c r="AD7" s="11" t="s">
        <v>15</v>
      </c>
      <c r="AE7" s="17">
        <v>45189</v>
      </c>
      <c r="AF7" s="23" t="str">
        <f t="shared" ca="1" si="10"/>
        <v>EXPIRED</v>
      </c>
      <c r="AG7" s="17" t="s">
        <v>70</v>
      </c>
      <c r="AH7" s="17" t="s">
        <v>43</v>
      </c>
      <c r="AI7" s="17" t="s">
        <v>43</v>
      </c>
      <c r="AJ7" s="17">
        <v>44740</v>
      </c>
      <c r="AK7" s="17" t="s">
        <v>74</v>
      </c>
      <c r="AL7" s="23" t="str">
        <f t="shared" ca="1" si="11"/>
        <v>EXPIRED</v>
      </c>
      <c r="AM7" s="18" t="s">
        <v>57</v>
      </c>
      <c r="AN7" s="17">
        <v>44926</v>
      </c>
      <c r="AO7" s="18" t="s">
        <v>78</v>
      </c>
      <c r="AP7" s="23" t="str">
        <f t="shared" ca="1" si="12"/>
        <v>EXPIRED</v>
      </c>
      <c r="AQ7" s="28">
        <v>45307</v>
      </c>
    </row>
    <row r="8" spans="1:43" ht="51" x14ac:dyDescent="0.25">
      <c r="A8" s="14" t="s">
        <v>9</v>
      </c>
      <c r="B8" s="5">
        <v>26817</v>
      </c>
      <c r="C8" s="13">
        <v>45079</v>
      </c>
      <c r="D8" s="7">
        <f t="shared" ca="1" si="2"/>
        <v>-228</v>
      </c>
      <c r="E8" s="8"/>
      <c r="F8" s="22" t="str">
        <f t="shared" ca="1" si="4"/>
        <v>EXPIRED</v>
      </c>
      <c r="G8" s="13" t="s">
        <v>62</v>
      </c>
      <c r="H8" s="13" t="s">
        <v>49</v>
      </c>
      <c r="I8" s="20">
        <v>1139.5999999999999</v>
      </c>
      <c r="J8" s="20" t="s">
        <v>58</v>
      </c>
      <c r="K8" s="5">
        <v>42702</v>
      </c>
      <c r="L8" s="11">
        <v>45079</v>
      </c>
      <c r="M8" s="7">
        <f t="shared" ca="1" si="5"/>
        <v>-228</v>
      </c>
      <c r="N8" s="8"/>
      <c r="O8" s="22" t="str">
        <f t="shared" ca="1" si="7"/>
        <v>EXPIRED</v>
      </c>
      <c r="P8" s="20">
        <v>225.363</v>
      </c>
      <c r="Q8" s="20">
        <f>225.363+413.477</f>
        <v>638.83999999999992</v>
      </c>
      <c r="R8" s="13">
        <v>45079</v>
      </c>
      <c r="S8" s="13" t="s">
        <v>67</v>
      </c>
      <c r="T8" s="7">
        <f t="shared" ca="1" si="8"/>
        <v>-228</v>
      </c>
      <c r="U8" s="8"/>
      <c r="V8" s="22" t="str">
        <f t="shared" ca="1" si="13"/>
        <v>EXPIRED</v>
      </c>
      <c r="W8" s="6" t="s">
        <v>27</v>
      </c>
      <c r="X8" s="6" t="s">
        <v>20</v>
      </c>
      <c r="Y8" s="6">
        <v>49328</v>
      </c>
      <c r="Z8" s="6"/>
      <c r="AA8" s="7">
        <f t="shared" ca="1" si="9"/>
        <v>4021</v>
      </c>
      <c r="AB8" s="8" t="str">
        <f t="shared" ca="1" si="1"/>
        <v xml:space="preserve">11 Yrs 0 Mn 3 Days </v>
      </c>
      <c r="AC8" s="22" t="str">
        <f t="shared" ca="1" si="14"/>
        <v>ON TIME</v>
      </c>
      <c r="AD8" s="11" t="s">
        <v>15</v>
      </c>
      <c r="AE8" s="17">
        <v>45189</v>
      </c>
      <c r="AF8" s="23" t="str">
        <f t="shared" ca="1" si="10"/>
        <v>EXPIRED</v>
      </c>
      <c r="AG8" s="17" t="s">
        <v>71</v>
      </c>
      <c r="AH8" s="17" t="s">
        <v>44</v>
      </c>
      <c r="AI8" s="17" t="s">
        <v>44</v>
      </c>
      <c r="AJ8" s="17">
        <v>44740</v>
      </c>
      <c r="AK8" s="17" t="s">
        <v>74</v>
      </c>
      <c r="AL8" s="23" t="str">
        <f t="shared" ca="1" si="11"/>
        <v>EXPIRED</v>
      </c>
      <c r="AM8" s="18" t="s">
        <v>57</v>
      </c>
      <c r="AN8" s="17">
        <v>44926</v>
      </c>
      <c r="AO8" s="18" t="s">
        <v>78</v>
      </c>
      <c r="AP8" s="23" t="str">
        <f t="shared" ca="1" si="12"/>
        <v>EXPIRED</v>
      </c>
      <c r="AQ8" s="28">
        <v>45307</v>
      </c>
    </row>
    <row r="9" spans="1:43" ht="38.25" x14ac:dyDescent="0.25">
      <c r="A9" s="14" t="s">
        <v>10</v>
      </c>
      <c r="B9" s="5">
        <v>26174</v>
      </c>
      <c r="C9" s="13">
        <v>44436</v>
      </c>
      <c r="D9" s="7">
        <f t="shared" ca="1" si="2"/>
        <v>-871</v>
      </c>
      <c r="E9" s="8"/>
      <c r="F9" s="22" t="str">
        <f t="shared" ca="1" si="4"/>
        <v>EXPIRED</v>
      </c>
      <c r="G9" s="13" t="s">
        <v>63</v>
      </c>
      <c r="H9" s="13" t="s">
        <v>49</v>
      </c>
      <c r="I9" s="20">
        <v>785.09100000000001</v>
      </c>
      <c r="J9" s="20" t="s">
        <v>31</v>
      </c>
      <c r="K9" s="5">
        <v>42628</v>
      </c>
      <c r="L9" s="11">
        <v>44436</v>
      </c>
      <c r="M9" s="7">
        <f t="shared" ca="1" si="5"/>
        <v>-871</v>
      </c>
      <c r="N9" s="8"/>
      <c r="O9" s="22" t="str">
        <f t="shared" ca="1" si="7"/>
        <v>EXPIRED</v>
      </c>
      <c r="P9" s="20">
        <v>184.8</v>
      </c>
      <c r="Q9" s="20">
        <f>184.8+98.932</f>
        <v>283.73200000000003</v>
      </c>
      <c r="R9" s="6"/>
      <c r="S9" s="6" t="s">
        <v>3</v>
      </c>
      <c r="T9" s="7"/>
      <c r="U9" s="8"/>
      <c r="V9" s="22" t="str">
        <f t="shared" si="13"/>
        <v>EXPIRING SOON</v>
      </c>
      <c r="W9" s="6" t="s">
        <v>28</v>
      </c>
      <c r="X9" s="6" t="s">
        <v>21</v>
      </c>
      <c r="Y9" s="6">
        <v>49156</v>
      </c>
      <c r="Z9" s="6"/>
      <c r="AA9" s="7">
        <f t="shared" ca="1" si="9"/>
        <v>3849</v>
      </c>
      <c r="AB9" s="8" t="str">
        <f t="shared" ca="1" si="1"/>
        <v xml:space="preserve">10 Yrs 6 Mn 15 Days </v>
      </c>
      <c r="AC9" s="22" t="str">
        <f t="shared" ca="1" si="14"/>
        <v>ON TIME</v>
      </c>
      <c r="AD9" s="11" t="s">
        <v>15</v>
      </c>
      <c r="AE9" s="17">
        <v>44955</v>
      </c>
      <c r="AF9" s="23" t="str">
        <f t="shared" ca="1" si="10"/>
        <v>EXPIRED</v>
      </c>
      <c r="AG9" s="17"/>
      <c r="AH9" s="17" t="s">
        <v>44</v>
      </c>
      <c r="AI9" s="17" t="s">
        <v>44</v>
      </c>
      <c r="AJ9" s="17"/>
      <c r="AK9" s="17"/>
      <c r="AL9" s="23" t="str">
        <f t="shared" ca="1" si="11"/>
        <v>EXPIRED</v>
      </c>
      <c r="AM9" s="17"/>
      <c r="AN9" s="17"/>
      <c r="AO9" s="17"/>
      <c r="AP9" s="23" t="str">
        <f t="shared" ca="1" si="12"/>
        <v>EXPIRED</v>
      </c>
      <c r="AQ9" s="28">
        <v>45307</v>
      </c>
    </row>
  </sheetData>
  <conditionalFormatting sqref="F3:F9">
    <cfRule type="cellIs" dxfId="20" priority="19" operator="equal">
      <formula>"ON TIME"</formula>
    </cfRule>
    <cfRule type="cellIs" dxfId="19" priority="20" operator="equal">
      <formula>"EXPIRING SOON"</formula>
    </cfRule>
    <cfRule type="cellIs" dxfId="18" priority="21" operator="equal">
      <formula>"EXPIRED"</formula>
    </cfRule>
  </conditionalFormatting>
  <conditionalFormatting sqref="O3:O9">
    <cfRule type="cellIs" dxfId="17" priority="16" operator="equal">
      <formula>"EXPIRING SOON"</formula>
    </cfRule>
    <cfRule type="cellIs" dxfId="16" priority="17" operator="equal">
      <formula>"ON TIME"</formula>
    </cfRule>
    <cfRule type="cellIs" dxfId="15" priority="18" operator="equal">
      <formula>"EXPIRED"</formula>
    </cfRule>
  </conditionalFormatting>
  <conditionalFormatting sqref="V3:V9">
    <cfRule type="cellIs" dxfId="14" priority="13" operator="equal">
      <formula>"EXPIRING SOON"</formula>
    </cfRule>
    <cfRule type="cellIs" dxfId="13" priority="14" operator="equal">
      <formula>"ON TIME"</formula>
    </cfRule>
    <cfRule type="cellIs" dxfId="12" priority="15" operator="equal">
      <formula>"EXPIRED"</formula>
    </cfRule>
  </conditionalFormatting>
  <conditionalFormatting sqref="AC3:AC9">
    <cfRule type="cellIs" dxfId="11" priority="10" operator="equal">
      <formula>"EXPIRING SOON"</formula>
    </cfRule>
    <cfRule type="cellIs" dxfId="10" priority="11" operator="equal">
      <formula>"ON TIME"</formula>
    </cfRule>
    <cfRule type="cellIs" dxfId="9" priority="12" operator="equal">
      <formula>"EXPIRED"</formula>
    </cfRule>
  </conditionalFormatting>
  <conditionalFormatting sqref="AF3:AF9">
    <cfRule type="cellIs" dxfId="8" priority="7" operator="equal">
      <formula>"ON TIME"</formula>
    </cfRule>
    <cfRule type="cellIs" dxfId="7" priority="8" operator="equal">
      <formula>"EXPIRING SOON"</formula>
    </cfRule>
    <cfRule type="cellIs" dxfId="6" priority="9" operator="equal">
      <formula>"EXPIRED"</formula>
    </cfRule>
  </conditionalFormatting>
  <conditionalFormatting sqref="AL3:AL9">
    <cfRule type="cellIs" dxfId="5" priority="4" operator="equal">
      <formula>"ON TIME"</formula>
    </cfRule>
    <cfRule type="cellIs" dxfId="4" priority="5" operator="equal">
      <formula>"EXPIRING SOON"</formula>
    </cfRule>
    <cfRule type="cellIs" dxfId="3" priority="6" operator="equal">
      <formula>"EXPIRED"</formula>
    </cfRule>
  </conditionalFormatting>
  <conditionalFormatting sqref="AP3:AP9">
    <cfRule type="cellIs" dxfId="2" priority="1" operator="equal">
      <formula>"ON TIME"</formula>
    </cfRule>
    <cfRule type="cellIs" dxfId="1" priority="2" operator="equal">
      <formula>"EXPIRING SOON"</formula>
    </cfRule>
    <cfRule type="cellIs" dxfId="0" priority="3" operator="equal">
      <formula>"EXPIRED"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2023-10-18T09:40:37Z</cp:lastPrinted>
  <dcterms:created xsi:type="dcterms:W3CDTF">2015-06-05T18:17:20Z</dcterms:created>
  <dcterms:modified xsi:type="dcterms:W3CDTF">2024-01-16T10:34:36Z</dcterms:modified>
</cp:coreProperties>
</file>