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al\Downloads\cajerosATM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14" i="1" l="1"/>
  <c r="X14" i="1"/>
  <c r="W14" i="1"/>
  <c r="V14" i="1"/>
  <c r="U14" i="1"/>
  <c r="S14" i="1"/>
  <c r="R14" i="1"/>
  <c r="Q14" i="1"/>
  <c r="P14" i="1"/>
  <c r="T12" i="1"/>
  <c r="T11" i="1"/>
  <c r="T10" i="1"/>
  <c r="T9" i="1"/>
  <c r="T8" i="1"/>
  <c r="T7" i="1"/>
  <c r="T6" i="1"/>
  <c r="T5" i="1"/>
  <c r="T4" i="1"/>
  <c r="T13" i="1" s="1"/>
  <c r="S12" i="1"/>
  <c r="S11" i="1"/>
  <c r="S10" i="1"/>
  <c r="X10" i="1" s="1"/>
  <c r="S9" i="1"/>
  <c r="S8" i="1"/>
  <c r="S7" i="1"/>
  <c r="S6" i="1"/>
  <c r="X6" i="1" s="1"/>
  <c r="S5" i="1"/>
  <c r="S4" i="1"/>
  <c r="P12" i="1"/>
  <c r="P11" i="1"/>
  <c r="P10" i="1"/>
  <c r="P9" i="1"/>
  <c r="P8" i="1"/>
  <c r="P7" i="1"/>
  <c r="P6" i="1"/>
  <c r="P5" i="1"/>
  <c r="P4" i="1"/>
  <c r="L31" i="1"/>
  <c r="Y12" i="1" s="1"/>
  <c r="L30" i="1"/>
  <c r="L29" i="1"/>
  <c r="L28" i="1"/>
  <c r="L27" i="1"/>
  <c r="L26" i="1"/>
  <c r="L25" i="1"/>
  <c r="L24" i="1"/>
  <c r="L23" i="1"/>
  <c r="L22" i="1"/>
  <c r="L21" i="1"/>
  <c r="Y10" i="1" s="1"/>
  <c r="L20" i="1"/>
  <c r="L19" i="1"/>
  <c r="L18" i="1"/>
  <c r="L17" i="1"/>
  <c r="Y8" i="1" s="1"/>
  <c r="L16" i="1"/>
  <c r="L15" i="1"/>
  <c r="L14" i="1"/>
  <c r="L13" i="1"/>
  <c r="L12" i="1"/>
  <c r="L11" i="1"/>
  <c r="L10" i="1"/>
  <c r="L9" i="1"/>
  <c r="L8" i="1"/>
  <c r="L7" i="1"/>
  <c r="L6" i="1"/>
  <c r="L5" i="1"/>
  <c r="Y5" i="1" s="1"/>
  <c r="L4" i="1"/>
  <c r="L3" i="1"/>
  <c r="L2" i="1"/>
  <c r="E11" i="1"/>
  <c r="D31" i="1"/>
  <c r="Q12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R10" i="1" s="1"/>
  <c r="W10" i="1" s="1"/>
  <c r="D20" i="1"/>
  <c r="E20" i="1" s="1"/>
  <c r="D19" i="1"/>
  <c r="E19" i="1" s="1"/>
  <c r="D18" i="1"/>
  <c r="E18" i="1" s="1"/>
  <c r="D17" i="1"/>
  <c r="E17" i="1" s="1"/>
  <c r="R8" i="1" s="1"/>
  <c r="W8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R5" i="1" s="1"/>
  <c r="D4" i="1"/>
  <c r="E4" i="1" s="1"/>
  <c r="D3" i="1"/>
  <c r="E3" i="1" s="1"/>
  <c r="D2" i="1"/>
  <c r="E2" i="1" s="1"/>
  <c r="U7" i="1" l="1"/>
  <c r="U11" i="1"/>
  <c r="V12" i="1"/>
  <c r="Y7" i="1"/>
  <c r="Y11" i="1"/>
  <c r="U4" i="1"/>
  <c r="U8" i="1"/>
  <c r="U12" i="1"/>
  <c r="X7" i="1"/>
  <c r="X11" i="1"/>
  <c r="W5" i="1"/>
  <c r="U5" i="1"/>
  <c r="U9" i="1"/>
  <c r="Q10" i="1"/>
  <c r="V10" i="1" s="1"/>
  <c r="R4" i="1"/>
  <c r="W4" i="1" s="1"/>
  <c r="R6" i="1"/>
  <c r="W6" i="1" s="1"/>
  <c r="R7" i="1"/>
  <c r="W7" i="1" s="1"/>
  <c r="R11" i="1"/>
  <c r="W11" i="1" s="1"/>
  <c r="Y4" i="1"/>
  <c r="Y6" i="1"/>
  <c r="U6" i="1"/>
  <c r="U10" i="1"/>
  <c r="R9" i="1"/>
  <c r="W9" i="1" s="1"/>
  <c r="Y9" i="1"/>
  <c r="X5" i="1"/>
  <c r="X9" i="1"/>
  <c r="X8" i="1"/>
  <c r="X12" i="1"/>
  <c r="Q6" i="1"/>
  <c r="V6" i="1" s="1"/>
  <c r="E31" i="1"/>
  <c r="R12" i="1" s="1"/>
  <c r="W12" i="1" s="1"/>
  <c r="Q4" i="1"/>
  <c r="V4" i="1" s="1"/>
  <c r="Q9" i="1"/>
  <c r="V9" i="1" s="1"/>
  <c r="Q5" i="1"/>
  <c r="V5" i="1" s="1"/>
  <c r="L32" i="1"/>
  <c r="Q8" i="1"/>
  <c r="V8" i="1" s="1"/>
  <c r="X4" i="1"/>
  <c r="Q11" i="1"/>
  <c r="V11" i="1" s="1"/>
  <c r="Q7" i="1"/>
  <c r="V7" i="1" s="1"/>
  <c r="Y13" i="1" l="1"/>
</calcChain>
</file>

<file path=xl/sharedStrings.xml><?xml version="1.0" encoding="utf-8"?>
<sst xmlns="http://schemas.openxmlformats.org/spreadsheetml/2006/main" count="99" uniqueCount="60">
  <si>
    <t>tecnico</t>
  </si>
  <si>
    <t>camino</t>
  </si>
  <si>
    <t>tiempotrabajo</t>
  </si>
  <si>
    <t>trayectototal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</si>
  <si>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</si>
  <si>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</si>
  <si>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</si>
  <si>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</si>
  <si>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</si>
  <si>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</si>
  <si>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</si>
  <si>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</si>
  <si>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</si>
  <si>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(57, 67, 53, 60, 65)</t>
  </si>
  <si>
    <t>(76, 78, 68)</t>
  </si>
  <si>
    <t>(47,)</t>
  </si>
  <si>
    <t>(0,)</t>
  </si>
  <si>
    <t>(99, 100)</t>
  </si>
  <si>
    <t>(69, 77, 85, 31)</t>
  </si>
  <si>
    <t>(89, 72, 74, 75, 102)</t>
  </si>
  <si>
    <t>(97, 98)</t>
  </si>
  <si>
    <t>(79, 62, 87, 84, 42)</t>
  </si>
  <si>
    <t>(3, 5, 7, 6)</t>
  </si>
  <si>
    <t>(63, 54, 35, 38, 49)</t>
  </si>
  <si>
    <t>(73, 81, 71, 70, 25)</t>
  </si>
  <si>
    <t>(51, 91, 83, 80, 86)</t>
  </si>
  <si>
    <t>(8,)</t>
  </si>
  <si>
    <t>(4,)</t>
  </si>
  <si>
    <t>(66, 9, 12, 10, 11)</t>
  </si>
  <si>
    <t>(101,)</t>
  </si>
  <si>
    <t>(94, 93, 95)</t>
  </si>
  <si>
    <t>(90, 88, 92, 96)</t>
  </si>
  <si>
    <t>(1,)</t>
  </si>
  <si>
    <t>(59, 58)</t>
  </si>
  <si>
    <t>(61, 56, 48, 46, 44)</t>
  </si>
  <si>
    <t>(36, 37, 23, 34)</t>
  </si>
  <si>
    <t>(24, 21, 82, 55, 13)</t>
  </si>
  <si>
    <t>(39, 43, 40, 41)</t>
  </si>
  <si>
    <t>(22, 16, 18, 20, 28)</t>
  </si>
  <si>
    <t>(64, 45, 52, 32)</t>
  </si>
  <si>
    <t>(30, 29, 26, 33, 50)</t>
  </si>
  <si>
    <t>(19, 15, 17, 27, 14)</t>
  </si>
  <si>
    <t>(2,)</t>
  </si>
  <si>
    <t>Horas Laborales</t>
  </si>
  <si>
    <t>Horas Extras</t>
  </si>
  <si>
    <t>Nodo1</t>
  </si>
  <si>
    <t>Nodo2</t>
  </si>
  <si>
    <t>Nodo3</t>
  </si>
  <si>
    <t>Nodo4</t>
  </si>
  <si>
    <t>Nodo5</t>
  </si>
  <si>
    <t>Cantidad de Cajeros</t>
  </si>
  <si>
    <t>Cajeros Totales:</t>
  </si>
  <si>
    <t>Cantidad de dias</t>
  </si>
  <si>
    <t>Total</t>
  </si>
  <si>
    <t>Tiempo de Trabajo</t>
  </si>
  <si>
    <t>Trayecto total</t>
  </si>
  <si>
    <t>Promedio</t>
  </si>
  <si>
    <t>Cantidad total de dias trabajados:</t>
  </si>
  <si>
    <t>Tabala Resumen: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</si>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</sst>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2" xfId="0" applyFont="1" applyFill="1" applyBorder="1"/>
    <xf numFmtId="0" fontId="0" fillId="2" borderId="2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2" fillId="5" borderId="14" xfId="0" applyFont="1" applyFill="1" applyBorder="1" applyAlignment="1">
      <alignment horizontal="center" vertical="top"/>
    </xf>
    <xf numFmtId="0" fontId="2" fillId="5" borderId="15" xfId="0" applyFont="1" applyFill="1" applyBorder="1"/>
    <xf numFmtId="0" fontId="2" fillId="5" borderId="16" xfId="0" applyFont="1" applyFill="1" applyBorder="1"/>
    <xf numFmtId="0" fontId="1" fillId="2" borderId="13" xfId="0" applyFont="1" applyFill="1" applyBorder="1"/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7" borderId="5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0" xfId="0" applyFill="1" applyBorder="1"/>
    <xf numFmtId="0" fontId="5" fillId="0" borderId="11" xfId="0" applyFont="1" applyFill="1" applyBorder="1" applyAlignment="1">
      <alignment horizontal="center" vertical="top"/>
    </xf>
    <xf numFmtId="0" fontId="5" fillId="0" borderId="24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0" fillId="0" borderId="17" xfId="0" applyBorder="1"/>
    <xf numFmtId="0" fontId="1" fillId="4" borderId="25" xfId="0" applyFont="1" applyFill="1" applyBorder="1" applyAlignment="1">
      <alignment horizontal="center" vertical="top" wrapText="1"/>
    </xf>
    <xf numFmtId="0" fontId="1" fillId="4" borderId="26" xfId="0" applyFont="1" applyFill="1" applyBorder="1" applyAlignment="1">
      <alignment horizontal="center" vertical="top" wrapText="1"/>
    </xf>
    <xf numFmtId="0" fontId="4" fillId="8" borderId="25" xfId="0" applyFont="1" applyFill="1" applyBorder="1" applyAlignment="1">
      <alignment horizontal="center" vertical="top" wrapText="1"/>
    </xf>
    <xf numFmtId="0" fontId="4" fillId="8" borderId="26" xfId="0" applyFont="1" applyFill="1" applyBorder="1" applyAlignment="1">
      <alignment horizontal="center" vertical="top" wrapText="1"/>
    </xf>
    <xf numFmtId="0" fontId="3" fillId="0" borderId="1" xfId="0" applyFont="1" applyBorder="1"/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2" fillId="5" borderId="27" xfId="0" applyFont="1" applyFill="1" applyBorder="1"/>
    <xf numFmtId="0" fontId="0" fillId="0" borderId="28" xfId="0" applyFill="1" applyBorder="1"/>
    <xf numFmtId="0" fontId="0" fillId="0" borderId="29" xfId="0" applyFill="1" applyBorder="1"/>
    <xf numFmtId="0" fontId="4" fillId="6" borderId="2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topLeftCell="F1" workbookViewId="0">
      <selection activeCell="O25" sqref="O25"/>
    </sheetView>
  </sheetViews>
  <sheetFormatPr baseColWidth="10" defaultColWidth="9.140625" defaultRowHeight="15" x14ac:dyDescent="0.25"/>
  <cols>
    <col min="2" max="2" width="17.5703125" bestFit="1" customWidth="1"/>
    <col min="3" max="3" width="13.7109375" bestFit="1" customWidth="1"/>
    <col min="4" max="4" width="14.85546875" bestFit="1" customWidth="1"/>
    <col min="5" max="5" width="11.7109375" bestFit="1" customWidth="1"/>
    <col min="7" max="7" width="17.5703125" bestFit="1" customWidth="1"/>
    <col min="11" max="11" width="15" bestFit="1" customWidth="1"/>
    <col min="12" max="12" width="18.7109375" bestFit="1" customWidth="1"/>
    <col min="15" max="15" width="10.28515625" bestFit="1" customWidth="1"/>
    <col min="16" max="16" width="17.5703125" bestFit="1" customWidth="1"/>
    <col min="17" max="17" width="14.85546875" bestFit="1" customWidth="1"/>
    <col min="18" max="18" width="11.7109375" bestFit="1" customWidth="1"/>
    <col min="19" max="19" width="13.140625" bestFit="1" customWidth="1"/>
    <col min="20" max="20" width="9.85546875" customWidth="1"/>
    <col min="21" max="21" width="17.5703125" bestFit="1" customWidth="1"/>
    <col min="22" max="22" width="14.85546875" bestFit="1" customWidth="1"/>
    <col min="23" max="23" width="12" bestFit="1" customWidth="1"/>
    <col min="24" max="24" width="15" bestFit="1" customWidth="1"/>
    <col min="25" max="25" width="13" customWidth="1"/>
  </cols>
  <sheetData>
    <row r="1" spans="1:25" ht="19.5" thickBot="1" x14ac:dyDescent="0.3">
      <c r="A1" s="2" t="s">
        <v>0</v>
      </c>
      <c r="B1" s="3" t="s">
        <v>1</v>
      </c>
      <c r="C1" s="3" t="s">
        <v>2</v>
      </c>
      <c r="D1" s="3" t="s">
        <v>43</v>
      </c>
      <c r="E1" s="3" t="s">
        <v>44</v>
      </c>
      <c r="F1" s="3" t="s">
        <v>3</v>
      </c>
      <c r="G1" s="3" t="s">
        <v>45</v>
      </c>
      <c r="H1" s="4" t="s">
        <v>46</v>
      </c>
      <c r="I1" s="3" t="s">
        <v>47</v>
      </c>
      <c r="J1" s="4" t="s">
        <v>48</v>
      </c>
      <c r="K1" s="3" t="s">
        <v>49</v>
      </c>
      <c r="L1" s="5" t="s">
        <v>50</v>
      </c>
      <c r="O1" s="36" t="s">
        <v>58</v>
      </c>
      <c r="P1" s="37"/>
      <c r="Q1" s="37"/>
      <c r="R1" s="37"/>
      <c r="S1" s="37"/>
      <c r="T1" s="37"/>
      <c r="U1" s="37"/>
      <c r="V1" s="37"/>
      <c r="W1" s="37"/>
      <c r="X1" s="37"/>
      <c r="Y1" s="38"/>
    </row>
    <row r="2" spans="1:25" ht="15.75" thickBot="1" x14ac:dyDescent="0.3">
      <c r="A2" s="6" t="s">
        <v>4</v>
      </c>
      <c r="B2" s="1" t="s">
        <v>13</v>
      </c>
      <c r="C2" s="1">
        <v>10.289213072916761</v>
      </c>
      <c r="D2" s="1">
        <f>IF(C2&gt;8,8,C2)</f>
        <v>8</v>
      </c>
      <c r="E2" s="1">
        <f>C2-D2</f>
        <v>2.2892130729167608</v>
      </c>
      <c r="F2" s="1">
        <v>0.69745245029764125</v>
      </c>
      <c r="G2" s="1">
        <v>57</v>
      </c>
      <c r="H2" s="1">
        <v>67</v>
      </c>
      <c r="I2" s="1">
        <v>53</v>
      </c>
      <c r="J2" s="1">
        <v>60</v>
      </c>
      <c r="K2" s="1">
        <v>65</v>
      </c>
      <c r="L2" s="7">
        <f>COUNT(G2:K2)</f>
        <v>5</v>
      </c>
      <c r="O2" s="39"/>
      <c r="P2" s="24" t="s">
        <v>53</v>
      </c>
      <c r="Q2" s="25"/>
      <c r="R2" s="25"/>
      <c r="S2" s="26"/>
      <c r="T2" s="40" t="s">
        <v>52</v>
      </c>
      <c r="U2" s="27" t="s">
        <v>56</v>
      </c>
      <c r="V2" s="28"/>
      <c r="W2" s="28"/>
      <c r="X2" s="29"/>
      <c r="Y2" s="42" t="s">
        <v>50</v>
      </c>
    </row>
    <row r="3" spans="1:25" x14ac:dyDescent="0.25">
      <c r="A3" s="6" t="s">
        <v>4</v>
      </c>
      <c r="B3" s="1" t="s">
        <v>14</v>
      </c>
      <c r="C3" s="1">
        <v>6.3159774583334176</v>
      </c>
      <c r="D3" s="1">
        <f t="shared" ref="D3:D31" si="0">IF(C3&gt;8,8,C3)</f>
        <v>6.3159774583334176</v>
      </c>
      <c r="E3" s="1">
        <f t="shared" ref="E3:E31" si="1">C3-D3</f>
        <v>0</v>
      </c>
      <c r="F3" s="1">
        <v>0.19839175238094131</v>
      </c>
      <c r="G3" s="1">
        <v>76</v>
      </c>
      <c r="H3" s="1">
        <v>78</v>
      </c>
      <c r="I3" s="1">
        <v>68</v>
      </c>
      <c r="J3" s="1"/>
      <c r="K3" s="1"/>
      <c r="L3" s="7">
        <f t="shared" ref="L3:L31" si="2">COUNT(G3:K3)</f>
        <v>3</v>
      </c>
      <c r="O3" s="20" t="s">
        <v>0</v>
      </c>
      <c r="P3" s="17" t="s">
        <v>54</v>
      </c>
      <c r="Q3" s="18" t="s">
        <v>43</v>
      </c>
      <c r="R3" s="18" t="s">
        <v>44</v>
      </c>
      <c r="S3" s="19" t="s">
        <v>55</v>
      </c>
      <c r="T3" s="41"/>
      <c r="U3" s="30" t="s">
        <v>54</v>
      </c>
      <c r="V3" s="31" t="s">
        <v>43</v>
      </c>
      <c r="W3" s="31" t="s">
        <v>44</v>
      </c>
      <c r="X3" s="32" t="s">
        <v>55</v>
      </c>
      <c r="Y3" s="43"/>
    </row>
    <row r="4" spans="1:25" x14ac:dyDescent="0.25">
      <c r="A4" s="6" t="s">
        <v>4</v>
      </c>
      <c r="B4" s="1" t="s">
        <v>15</v>
      </c>
      <c r="C4" s="1">
        <v>2</v>
      </c>
      <c r="D4" s="1">
        <f t="shared" si="0"/>
        <v>2</v>
      </c>
      <c r="E4" s="1">
        <f t="shared" si="1"/>
        <v>0</v>
      </c>
      <c r="F4" s="1">
        <v>4.6197224404682817E-2</v>
      </c>
      <c r="G4" s="1">
        <v>47</v>
      </c>
      <c r="H4" s="1"/>
      <c r="I4" s="1"/>
      <c r="J4" s="1"/>
      <c r="K4" s="1"/>
      <c r="L4" s="7">
        <f t="shared" si="2"/>
        <v>1</v>
      </c>
      <c r="O4" s="21" t="s">
        <v>4</v>
      </c>
      <c r="P4" s="6">
        <f>SUMIF(A:A,O4,C:C)</f>
        <v>18.60519053125018</v>
      </c>
      <c r="Q4" s="1">
        <f>SUMIF(A:A,O4,D:D)</f>
        <v>16.315977458333418</v>
      </c>
      <c r="R4" s="1">
        <f>SUMIF(A:A,O4,E:E)</f>
        <v>2.2892130729167608</v>
      </c>
      <c r="S4" s="7">
        <f>SUMIF(A:A,O4,F:F)</f>
        <v>0.94204142708326533</v>
      </c>
      <c r="T4" s="13">
        <f>COUNTIF(A:A,O4)</f>
        <v>3</v>
      </c>
      <c r="U4" s="6">
        <f>P4/$T4</f>
        <v>6.2017301770833937</v>
      </c>
      <c r="V4" s="1">
        <f t="shared" ref="V4:V12" si="3">Q4/$T4</f>
        <v>5.4386591527778059</v>
      </c>
      <c r="W4" s="1">
        <f t="shared" ref="W4:W12" si="4">R4/$T4</f>
        <v>0.76307102430558693</v>
      </c>
      <c r="X4" s="7">
        <f t="shared" ref="X4:X12" si="5">S4/$T4</f>
        <v>0.31401380902775511</v>
      </c>
      <c r="Y4" s="15">
        <f>SUMIF(A:A,O4,L:L)</f>
        <v>9</v>
      </c>
    </row>
    <row r="5" spans="1:25" x14ac:dyDescent="0.25">
      <c r="A5" s="6" t="s">
        <v>5</v>
      </c>
      <c r="B5" s="1" t="s">
        <v>16</v>
      </c>
      <c r="C5" s="1">
        <v>5</v>
      </c>
      <c r="D5" s="1">
        <f t="shared" si="0"/>
        <v>5</v>
      </c>
      <c r="E5" s="1">
        <f t="shared" si="1"/>
        <v>0</v>
      </c>
      <c r="F5" s="1">
        <v>1.0299631518032961E-15</v>
      </c>
      <c r="G5" s="1">
        <v>0</v>
      </c>
      <c r="H5" s="1"/>
      <c r="I5" s="1"/>
      <c r="J5" s="1"/>
      <c r="K5" s="1"/>
      <c r="L5" s="7">
        <f t="shared" si="2"/>
        <v>1</v>
      </c>
      <c r="O5" s="21" t="s">
        <v>5</v>
      </c>
      <c r="P5" s="6">
        <f t="shared" ref="P5:P12" si="6">SUMIF(A:A,O5,C:C)</f>
        <v>5</v>
      </c>
      <c r="Q5" s="1">
        <f t="shared" ref="Q5:Q12" si="7">SUMIF(A:A,O5,D:D)</f>
        <v>5</v>
      </c>
      <c r="R5" s="1">
        <f t="shared" ref="R5:R12" si="8">SUMIF(A:A,O5,E:E)</f>
        <v>0</v>
      </c>
      <c r="S5" s="7">
        <f t="shared" ref="S5:S12" si="9">SUMIF(A:A,O5,F:F)</f>
        <v>1.0299631518032961E-15</v>
      </c>
      <c r="T5" s="13">
        <f t="shared" ref="T5:T12" si="10">COUNTIF(A:A,O5)</f>
        <v>1</v>
      </c>
      <c r="U5" s="6">
        <f t="shared" ref="U5:U12" si="11">P5/$T5</f>
        <v>5</v>
      </c>
      <c r="V5" s="1">
        <f t="shared" si="3"/>
        <v>5</v>
      </c>
      <c r="W5" s="1">
        <f t="shared" si="4"/>
        <v>0</v>
      </c>
      <c r="X5" s="7">
        <f t="shared" si="5"/>
        <v>1.0299631518032961E-15</v>
      </c>
      <c r="Y5" s="15">
        <f t="shared" ref="Y5:Y12" si="12">SUMIF(A:A,O5,L:L)</f>
        <v>1</v>
      </c>
    </row>
    <row r="6" spans="1:25" x14ac:dyDescent="0.25">
      <c r="A6" s="6" t="s">
        <v>6</v>
      </c>
      <c r="B6" s="1" t="s">
        <v>17</v>
      </c>
      <c r="C6" s="1">
        <v>8.000046385416665</v>
      </c>
      <c r="D6" s="1">
        <f t="shared" si="0"/>
        <v>8</v>
      </c>
      <c r="E6" s="1">
        <f t="shared" si="1"/>
        <v>4.6385416665017942E-5</v>
      </c>
      <c r="F6" s="1">
        <v>5.1719739583517667E-3</v>
      </c>
      <c r="G6" s="1">
        <v>99</v>
      </c>
      <c r="H6" s="1">
        <v>100</v>
      </c>
      <c r="I6" s="1"/>
      <c r="J6" s="1"/>
      <c r="K6" s="1"/>
      <c r="L6" s="7">
        <f t="shared" si="2"/>
        <v>2</v>
      </c>
      <c r="O6" s="21" t="s">
        <v>6</v>
      </c>
      <c r="P6" s="6">
        <f t="shared" si="6"/>
        <v>35.56615720833333</v>
      </c>
      <c r="Q6" s="1">
        <f t="shared" si="7"/>
        <v>32</v>
      </c>
      <c r="R6" s="1">
        <f t="shared" si="8"/>
        <v>3.5661572083333315</v>
      </c>
      <c r="S6" s="7">
        <f t="shared" si="9"/>
        <v>14.852564031250019</v>
      </c>
      <c r="T6" s="13">
        <f t="shared" si="10"/>
        <v>4</v>
      </c>
      <c r="U6" s="6">
        <f t="shared" si="11"/>
        <v>8.8915393020833324</v>
      </c>
      <c r="V6" s="1">
        <f t="shared" si="3"/>
        <v>8</v>
      </c>
      <c r="W6" s="1">
        <f t="shared" si="4"/>
        <v>0.89153930208333287</v>
      </c>
      <c r="X6" s="7">
        <f t="shared" si="5"/>
        <v>3.7131410078125047</v>
      </c>
      <c r="Y6" s="15">
        <f t="shared" si="12"/>
        <v>13</v>
      </c>
    </row>
    <row r="7" spans="1:25" x14ac:dyDescent="0.25">
      <c r="A7" s="6" t="s">
        <v>6</v>
      </c>
      <c r="B7" s="1" t="s">
        <v>18</v>
      </c>
      <c r="C7" s="1">
        <v>8.5933622500000109</v>
      </c>
      <c r="D7" s="1">
        <f t="shared" si="0"/>
        <v>8</v>
      </c>
      <c r="E7" s="1">
        <f t="shared" si="1"/>
        <v>0.59336225000001086</v>
      </c>
      <c r="F7" s="1">
        <v>8.2897929322916646</v>
      </c>
      <c r="G7" s="1">
        <v>69</v>
      </c>
      <c r="H7" s="1">
        <v>77</v>
      </c>
      <c r="I7" s="1">
        <v>85</v>
      </c>
      <c r="J7" s="1">
        <v>31</v>
      </c>
      <c r="K7" s="1"/>
      <c r="L7" s="7">
        <f t="shared" si="2"/>
        <v>4</v>
      </c>
      <c r="O7" s="21" t="s">
        <v>7</v>
      </c>
      <c r="P7" s="6">
        <f t="shared" si="6"/>
        <v>55.17545285416665</v>
      </c>
      <c r="Q7" s="1">
        <f t="shared" si="7"/>
        <v>44</v>
      </c>
      <c r="R7" s="1">
        <f t="shared" si="8"/>
        <v>11.175452854166652</v>
      </c>
      <c r="S7" s="7">
        <f t="shared" si="9"/>
        <v>10.24921961874994</v>
      </c>
      <c r="T7" s="13">
        <f t="shared" si="10"/>
        <v>7</v>
      </c>
      <c r="U7" s="6">
        <f t="shared" si="11"/>
        <v>7.8822075505952354</v>
      </c>
      <c r="V7" s="1">
        <f t="shared" si="3"/>
        <v>6.2857142857142856</v>
      </c>
      <c r="W7" s="1">
        <f t="shared" si="4"/>
        <v>1.5964932648809502</v>
      </c>
      <c r="X7" s="7">
        <f t="shared" si="5"/>
        <v>1.4641742312499915</v>
      </c>
      <c r="Y7" s="15">
        <f t="shared" si="12"/>
        <v>26</v>
      </c>
    </row>
    <row r="8" spans="1:25" x14ac:dyDescent="0.25">
      <c r="A8" s="6" t="s">
        <v>6</v>
      </c>
      <c r="B8" s="1" t="s">
        <v>19</v>
      </c>
      <c r="C8" s="1">
        <v>10.970893156249961</v>
      </c>
      <c r="D8" s="1">
        <f t="shared" si="0"/>
        <v>8</v>
      </c>
      <c r="E8" s="1">
        <f t="shared" si="1"/>
        <v>2.9708931562499608</v>
      </c>
      <c r="F8" s="1">
        <v>6.5524271510416519</v>
      </c>
      <c r="G8" s="1">
        <v>89</v>
      </c>
      <c r="H8" s="1">
        <v>72</v>
      </c>
      <c r="I8" s="1">
        <v>74</v>
      </c>
      <c r="J8" s="1">
        <v>75</v>
      </c>
      <c r="K8" s="1">
        <v>102</v>
      </c>
      <c r="L8" s="7">
        <f t="shared" si="2"/>
        <v>5</v>
      </c>
      <c r="O8" s="21" t="s">
        <v>8</v>
      </c>
      <c r="P8" s="6">
        <f t="shared" si="6"/>
        <v>14.99176659374999</v>
      </c>
      <c r="Q8" s="1">
        <f t="shared" si="7"/>
        <v>12</v>
      </c>
      <c r="R8" s="1">
        <f t="shared" si="8"/>
        <v>2.9917665937499898</v>
      </c>
      <c r="S8" s="7">
        <f t="shared" si="9"/>
        <v>5.6814249895834026</v>
      </c>
      <c r="T8" s="13">
        <f t="shared" si="10"/>
        <v>2</v>
      </c>
      <c r="U8" s="6">
        <f t="shared" si="11"/>
        <v>7.4958832968749949</v>
      </c>
      <c r="V8" s="1">
        <f t="shared" si="3"/>
        <v>6</v>
      </c>
      <c r="W8" s="1">
        <f t="shared" si="4"/>
        <v>1.4958832968749949</v>
      </c>
      <c r="X8" s="7">
        <f t="shared" si="5"/>
        <v>2.8407124947917013</v>
      </c>
      <c r="Y8" s="15">
        <f t="shared" si="12"/>
        <v>6</v>
      </c>
    </row>
    <row r="9" spans="1:25" x14ac:dyDescent="0.25">
      <c r="A9" s="6" t="s">
        <v>6</v>
      </c>
      <c r="B9" s="1" t="s">
        <v>20</v>
      </c>
      <c r="C9" s="1">
        <v>8.0018554166666949</v>
      </c>
      <c r="D9" s="1">
        <f t="shared" si="0"/>
        <v>8</v>
      </c>
      <c r="E9" s="1">
        <f t="shared" si="1"/>
        <v>1.8554166666948646E-3</v>
      </c>
      <c r="F9" s="1">
        <v>5.1719739583517667E-3</v>
      </c>
      <c r="G9" s="1">
        <v>97</v>
      </c>
      <c r="H9" s="1">
        <v>98</v>
      </c>
      <c r="I9" s="1"/>
      <c r="J9" s="1"/>
      <c r="K9" s="1"/>
      <c r="L9" s="7">
        <f t="shared" si="2"/>
        <v>2</v>
      </c>
      <c r="O9" s="21" t="s">
        <v>9</v>
      </c>
      <c r="P9" s="6">
        <f t="shared" si="6"/>
        <v>21.085117249999939</v>
      </c>
      <c r="Q9" s="1">
        <f t="shared" si="7"/>
        <v>16</v>
      </c>
      <c r="R9" s="1">
        <f t="shared" si="8"/>
        <v>5.0851172499999411</v>
      </c>
      <c r="S9" s="7">
        <f t="shared" si="9"/>
        <v>2.2626899020834421</v>
      </c>
      <c r="T9" s="13">
        <f t="shared" si="10"/>
        <v>2</v>
      </c>
      <c r="U9" s="6">
        <f t="shared" si="11"/>
        <v>10.54255862499997</v>
      </c>
      <c r="V9" s="1">
        <f t="shared" si="3"/>
        <v>8</v>
      </c>
      <c r="W9" s="44">
        <f t="shared" si="4"/>
        <v>2.5425586249999705</v>
      </c>
      <c r="X9" s="7">
        <f t="shared" si="5"/>
        <v>1.1313449510417211</v>
      </c>
      <c r="Y9" s="15">
        <f t="shared" si="12"/>
        <v>7</v>
      </c>
    </row>
    <row r="10" spans="1:25" x14ac:dyDescent="0.25">
      <c r="A10" s="6" t="s">
        <v>7</v>
      </c>
      <c r="B10" s="1" t="s">
        <v>21</v>
      </c>
      <c r="C10" s="1">
        <v>10.887167479166649</v>
      </c>
      <c r="D10" s="1">
        <f t="shared" si="0"/>
        <v>8</v>
      </c>
      <c r="E10" s="1">
        <f t="shared" si="1"/>
        <v>2.8871674791666493</v>
      </c>
      <c r="F10" s="1">
        <v>2.4800241333333171</v>
      </c>
      <c r="G10" s="1">
        <v>79</v>
      </c>
      <c r="H10" s="1">
        <v>62</v>
      </c>
      <c r="I10" s="1">
        <v>87</v>
      </c>
      <c r="J10" s="1">
        <v>84</v>
      </c>
      <c r="K10" s="1">
        <v>42</v>
      </c>
      <c r="L10" s="7">
        <f t="shared" si="2"/>
        <v>5</v>
      </c>
      <c r="O10" s="21" t="s">
        <v>10</v>
      </c>
      <c r="P10" s="6">
        <f t="shared" si="6"/>
        <v>5</v>
      </c>
      <c r="Q10" s="1">
        <f t="shared" si="7"/>
        <v>5</v>
      </c>
      <c r="R10" s="1">
        <f t="shared" si="8"/>
        <v>0</v>
      </c>
      <c r="S10" s="7">
        <f t="shared" si="9"/>
        <v>0</v>
      </c>
      <c r="T10" s="13">
        <f t="shared" si="10"/>
        <v>1</v>
      </c>
      <c r="U10" s="6">
        <f t="shared" si="11"/>
        <v>5</v>
      </c>
      <c r="V10" s="1">
        <f t="shared" si="3"/>
        <v>5</v>
      </c>
      <c r="W10" s="1">
        <f t="shared" si="4"/>
        <v>0</v>
      </c>
      <c r="X10" s="7">
        <f t="shared" si="5"/>
        <v>0</v>
      </c>
      <c r="Y10" s="15">
        <f t="shared" si="12"/>
        <v>1</v>
      </c>
    </row>
    <row r="11" spans="1:25" x14ac:dyDescent="0.25">
      <c r="A11" s="6" t="s">
        <v>7</v>
      </c>
      <c r="B11" s="1" t="s">
        <v>22</v>
      </c>
      <c r="C11" s="1">
        <v>8.8113737083333419</v>
      </c>
      <c r="D11" s="1">
        <f t="shared" si="0"/>
        <v>8</v>
      </c>
      <c r="E11" s="1">
        <f t="shared" si="1"/>
        <v>0.81137370833334188</v>
      </c>
      <c r="F11" s="1">
        <v>0.92494376250002219</v>
      </c>
      <c r="G11" s="1">
        <v>3</v>
      </c>
      <c r="H11" s="1">
        <v>5</v>
      </c>
      <c r="I11" s="1">
        <v>7</v>
      </c>
      <c r="J11" s="1">
        <v>6</v>
      </c>
      <c r="K11" s="1"/>
      <c r="L11" s="7">
        <f t="shared" si="2"/>
        <v>4</v>
      </c>
      <c r="O11" s="21" t="s">
        <v>11</v>
      </c>
      <c r="P11" s="6">
        <f t="shared" si="6"/>
        <v>84.437159385416436</v>
      </c>
      <c r="Q11" s="1">
        <f t="shared" si="7"/>
        <v>68.062713083333364</v>
      </c>
      <c r="R11" s="1">
        <f t="shared" si="8"/>
        <v>16.374446302083076</v>
      </c>
      <c r="S11" s="7">
        <f t="shared" si="9"/>
        <v>5.0353364364583966</v>
      </c>
      <c r="T11" s="13">
        <f t="shared" si="10"/>
        <v>9</v>
      </c>
      <c r="U11" s="6">
        <f t="shared" si="11"/>
        <v>9.3819065983796044</v>
      </c>
      <c r="V11" s="1">
        <f t="shared" si="3"/>
        <v>7.5625236759259291</v>
      </c>
      <c r="W11" s="1">
        <f t="shared" si="4"/>
        <v>1.8193829224536751</v>
      </c>
      <c r="X11" s="7">
        <f t="shared" si="5"/>
        <v>0.55948182627315513</v>
      </c>
      <c r="Y11" s="15">
        <f t="shared" si="12"/>
        <v>39</v>
      </c>
    </row>
    <row r="12" spans="1:25" ht="15.75" thickBot="1" x14ac:dyDescent="0.3">
      <c r="A12" s="6" t="s">
        <v>7</v>
      </c>
      <c r="B12" s="1" t="s">
        <v>23</v>
      </c>
      <c r="C12" s="1">
        <v>10.287404041666701</v>
      </c>
      <c r="D12" s="1">
        <f t="shared" si="0"/>
        <v>8</v>
      </c>
      <c r="E12" s="1">
        <f t="shared" si="1"/>
        <v>2.2874040416667007</v>
      </c>
      <c r="F12" s="1">
        <v>1.8690354249999941</v>
      </c>
      <c r="G12" s="1">
        <v>63</v>
      </c>
      <c r="H12" s="1">
        <v>54</v>
      </c>
      <c r="I12" s="1">
        <v>35</v>
      </c>
      <c r="J12" s="1">
        <v>38</v>
      </c>
      <c r="K12" s="1">
        <v>49</v>
      </c>
      <c r="L12" s="7">
        <f t="shared" si="2"/>
        <v>5</v>
      </c>
      <c r="O12" s="22" t="s">
        <v>12</v>
      </c>
      <c r="P12" s="8">
        <f t="shared" si="6"/>
        <v>4</v>
      </c>
      <c r="Q12" s="9">
        <f t="shared" si="7"/>
        <v>4</v>
      </c>
      <c r="R12" s="9">
        <f t="shared" si="8"/>
        <v>0</v>
      </c>
      <c r="S12" s="10">
        <f t="shared" si="9"/>
        <v>0</v>
      </c>
      <c r="T12" s="14">
        <f t="shared" si="10"/>
        <v>1</v>
      </c>
      <c r="U12" s="8">
        <f t="shared" si="11"/>
        <v>4</v>
      </c>
      <c r="V12" s="9">
        <f t="shared" si="3"/>
        <v>4</v>
      </c>
      <c r="W12" s="9">
        <f t="shared" si="4"/>
        <v>0</v>
      </c>
      <c r="X12" s="10">
        <f t="shared" si="5"/>
        <v>0</v>
      </c>
      <c r="Y12" s="16">
        <f t="shared" si="12"/>
        <v>1</v>
      </c>
    </row>
    <row r="13" spans="1:25" ht="15.75" thickBot="1" x14ac:dyDescent="0.3">
      <c r="A13" s="6" t="s">
        <v>7</v>
      </c>
      <c r="B13" s="1" t="s">
        <v>24</v>
      </c>
      <c r="C13" s="1">
        <v>10.60922606249993</v>
      </c>
      <c r="D13" s="1">
        <f t="shared" si="0"/>
        <v>8</v>
      </c>
      <c r="E13" s="1">
        <f t="shared" si="1"/>
        <v>2.6092260624999302</v>
      </c>
      <c r="F13" s="1">
        <v>2.0963239666666702</v>
      </c>
      <c r="G13" s="1">
        <v>73</v>
      </c>
      <c r="H13" s="1">
        <v>81</v>
      </c>
      <c r="I13" s="1">
        <v>71</v>
      </c>
      <c r="J13" s="1">
        <v>70</v>
      </c>
      <c r="K13" s="1">
        <v>25</v>
      </c>
      <c r="L13" s="7">
        <f t="shared" si="2"/>
        <v>5</v>
      </c>
      <c r="O13" s="45" t="s">
        <v>57</v>
      </c>
      <c r="P13" s="46"/>
      <c r="Q13" s="46"/>
      <c r="R13" s="46"/>
      <c r="S13" s="47"/>
      <c r="T13" s="51">
        <f>MAX(T4:T12)</f>
        <v>9</v>
      </c>
      <c r="U13" s="52" t="s">
        <v>51</v>
      </c>
      <c r="V13" s="33"/>
      <c r="W13" s="33"/>
      <c r="X13" s="34"/>
      <c r="Y13" s="23">
        <f>SUM(Y4:Y12)</f>
        <v>103</v>
      </c>
    </row>
    <row r="14" spans="1:25" ht="15.75" thickBot="1" x14ac:dyDescent="0.3">
      <c r="A14" s="6" t="s">
        <v>7</v>
      </c>
      <c r="B14" s="1" t="s">
        <v>25</v>
      </c>
      <c r="C14" s="1">
        <v>10.58028156250003</v>
      </c>
      <c r="D14" s="1">
        <f t="shared" si="0"/>
        <v>8</v>
      </c>
      <c r="E14" s="1">
        <f t="shared" si="1"/>
        <v>2.5802815625000299</v>
      </c>
      <c r="F14" s="1">
        <v>2.1285618312499901</v>
      </c>
      <c r="G14" s="1">
        <v>51</v>
      </c>
      <c r="H14" s="1">
        <v>91</v>
      </c>
      <c r="I14" s="1">
        <v>83</v>
      </c>
      <c r="J14" s="1">
        <v>80</v>
      </c>
      <c r="K14" s="1">
        <v>86</v>
      </c>
      <c r="L14" s="7">
        <f t="shared" si="2"/>
        <v>5</v>
      </c>
      <c r="O14" s="48" t="s">
        <v>59</v>
      </c>
      <c r="P14" s="49">
        <f>AVERAGE(P4:P12)</f>
        <v>27.095649313657393</v>
      </c>
      <c r="Q14" s="49">
        <f t="shared" ref="Q14:Y14" si="13">AVERAGE(Q4:Q12)</f>
        <v>22.486521171296307</v>
      </c>
      <c r="R14" s="49">
        <f t="shared" si="13"/>
        <v>4.609128142361083</v>
      </c>
      <c r="S14" s="49">
        <f t="shared" si="13"/>
        <v>4.3359196005787179</v>
      </c>
      <c r="T14" s="49">
        <f t="shared" si="13"/>
        <v>3.3333333333333335</v>
      </c>
      <c r="U14" s="49">
        <f t="shared" si="13"/>
        <v>7.1550917277796158</v>
      </c>
      <c r="V14" s="49">
        <f t="shared" si="13"/>
        <v>6.1429885682686693</v>
      </c>
      <c r="W14" s="49">
        <f t="shared" si="13"/>
        <v>1.0121031595109455</v>
      </c>
      <c r="X14" s="50">
        <f t="shared" si="13"/>
        <v>1.1136520355774253</v>
      </c>
      <c r="Y14" s="35"/>
    </row>
    <row r="15" spans="1:25" x14ac:dyDescent="0.25">
      <c r="A15" s="6" t="s">
        <v>7</v>
      </c>
      <c r="B15" s="1" t="s">
        <v>26</v>
      </c>
      <c r="C15" s="1">
        <v>2</v>
      </c>
      <c r="D15" s="1">
        <f t="shared" si="0"/>
        <v>2</v>
      </c>
      <c r="E15" s="1">
        <f t="shared" si="1"/>
        <v>0</v>
      </c>
      <c r="F15" s="1">
        <v>0.46151634166660188</v>
      </c>
      <c r="G15" s="1">
        <v>8</v>
      </c>
      <c r="H15" s="1"/>
      <c r="I15" s="1"/>
      <c r="J15" s="1"/>
      <c r="K15" s="1"/>
      <c r="L15" s="7">
        <f t="shared" si="2"/>
        <v>1</v>
      </c>
    </row>
    <row r="16" spans="1:25" x14ac:dyDescent="0.25">
      <c r="A16" s="6" t="s">
        <v>7</v>
      </c>
      <c r="B16" s="1" t="s">
        <v>27</v>
      </c>
      <c r="C16" s="1">
        <v>2</v>
      </c>
      <c r="D16" s="1">
        <f t="shared" si="0"/>
        <v>2</v>
      </c>
      <c r="E16" s="1">
        <f t="shared" si="1"/>
        <v>0</v>
      </c>
      <c r="F16" s="1">
        <v>0.28881415833334512</v>
      </c>
      <c r="G16" s="1">
        <v>4</v>
      </c>
      <c r="H16" s="1"/>
      <c r="I16" s="1"/>
      <c r="J16" s="1"/>
      <c r="K16" s="1"/>
      <c r="L16" s="7">
        <f t="shared" si="2"/>
        <v>1</v>
      </c>
    </row>
    <row r="17" spans="1:12" x14ac:dyDescent="0.25">
      <c r="A17" s="6" t="s">
        <v>8</v>
      </c>
      <c r="B17" s="1" t="s">
        <v>28</v>
      </c>
      <c r="C17" s="1">
        <v>10.99176659374999</v>
      </c>
      <c r="D17" s="1">
        <f t="shared" si="0"/>
        <v>8</v>
      </c>
      <c r="E17" s="1">
        <f t="shared" si="1"/>
        <v>2.9917665937499898</v>
      </c>
      <c r="F17" s="1">
        <v>5.6814249895834026</v>
      </c>
      <c r="G17" s="1">
        <v>66</v>
      </c>
      <c r="H17" s="1">
        <v>9</v>
      </c>
      <c r="I17" s="1">
        <v>12</v>
      </c>
      <c r="J17" s="1">
        <v>10</v>
      </c>
      <c r="K17" s="1">
        <v>11</v>
      </c>
      <c r="L17" s="7">
        <f t="shared" si="2"/>
        <v>5</v>
      </c>
    </row>
    <row r="18" spans="1:12" x14ac:dyDescent="0.25">
      <c r="A18" s="6" t="s">
        <v>8</v>
      </c>
      <c r="B18" s="1" t="s">
        <v>29</v>
      </c>
      <c r="C18" s="1">
        <v>4</v>
      </c>
      <c r="D18" s="1">
        <f t="shared" si="0"/>
        <v>4</v>
      </c>
      <c r="E18" s="1">
        <f t="shared" si="1"/>
        <v>0</v>
      </c>
      <c r="F18" s="1">
        <v>0</v>
      </c>
      <c r="G18" s="1">
        <v>101</v>
      </c>
      <c r="H18" s="1"/>
      <c r="I18" s="1"/>
      <c r="J18" s="1"/>
      <c r="K18" s="1"/>
      <c r="L18" s="7">
        <f t="shared" si="2"/>
        <v>1</v>
      </c>
    </row>
    <row r="19" spans="1:12" x14ac:dyDescent="0.25">
      <c r="A19" s="6" t="s">
        <v>9</v>
      </c>
      <c r="B19" s="1" t="s">
        <v>30</v>
      </c>
      <c r="C19" s="1">
        <v>10.65389521874998</v>
      </c>
      <c r="D19" s="1">
        <f t="shared" si="0"/>
        <v>8</v>
      </c>
      <c r="E19" s="1">
        <f t="shared" si="1"/>
        <v>2.6538952187499802</v>
      </c>
      <c r="F19" s="1">
        <v>1.1995825375000591</v>
      </c>
      <c r="G19" s="1">
        <v>94</v>
      </c>
      <c r="H19" s="1">
        <v>93</v>
      </c>
      <c r="I19" s="1">
        <v>95</v>
      </c>
      <c r="J19" s="1"/>
      <c r="K19" s="1"/>
      <c r="L19" s="7">
        <f t="shared" si="2"/>
        <v>3</v>
      </c>
    </row>
    <row r="20" spans="1:12" x14ac:dyDescent="0.25">
      <c r="A20" s="6" t="s">
        <v>9</v>
      </c>
      <c r="B20" s="1" t="s">
        <v>31</v>
      </c>
      <c r="C20" s="1">
        <v>10.431222031249961</v>
      </c>
      <c r="D20" s="1">
        <f t="shared" si="0"/>
        <v>8</v>
      </c>
      <c r="E20" s="1">
        <f t="shared" si="1"/>
        <v>2.4312220312499608</v>
      </c>
      <c r="F20" s="1">
        <v>1.0631073645833831</v>
      </c>
      <c r="G20" s="1">
        <v>90</v>
      </c>
      <c r="H20" s="1">
        <v>88</v>
      </c>
      <c r="I20" s="1">
        <v>92</v>
      </c>
      <c r="J20" s="1">
        <v>96</v>
      </c>
      <c r="K20" s="1"/>
      <c r="L20" s="7">
        <f t="shared" si="2"/>
        <v>4</v>
      </c>
    </row>
    <row r="21" spans="1:12" x14ac:dyDescent="0.25">
      <c r="A21" s="6" t="s">
        <v>10</v>
      </c>
      <c r="B21" s="1" t="s">
        <v>32</v>
      </c>
      <c r="C21" s="1">
        <v>5</v>
      </c>
      <c r="D21" s="1">
        <f t="shared" si="0"/>
        <v>5</v>
      </c>
      <c r="E21" s="1">
        <f t="shared" si="1"/>
        <v>0</v>
      </c>
      <c r="F21" s="1">
        <v>0</v>
      </c>
      <c r="G21" s="1">
        <v>1</v>
      </c>
      <c r="H21" s="1"/>
      <c r="I21" s="1"/>
      <c r="J21" s="1"/>
      <c r="K21" s="1"/>
      <c r="L21" s="7">
        <f t="shared" si="2"/>
        <v>1</v>
      </c>
    </row>
    <row r="22" spans="1:12" x14ac:dyDescent="0.25">
      <c r="A22" s="6" t="s">
        <v>11</v>
      </c>
      <c r="B22" s="1" t="s">
        <v>33</v>
      </c>
      <c r="C22" s="1">
        <v>4.0627130833333567</v>
      </c>
      <c r="D22" s="1">
        <f t="shared" si="0"/>
        <v>4.0627130833333567</v>
      </c>
      <c r="E22" s="1">
        <f t="shared" si="1"/>
        <v>0</v>
      </c>
      <c r="F22" s="1">
        <v>0.1641974171874562</v>
      </c>
      <c r="G22" s="1">
        <v>59</v>
      </c>
      <c r="H22" s="1">
        <v>58</v>
      </c>
      <c r="I22" s="1"/>
      <c r="J22" s="1"/>
      <c r="K22" s="1"/>
      <c r="L22" s="7">
        <f t="shared" si="2"/>
        <v>2</v>
      </c>
    </row>
    <row r="23" spans="1:12" x14ac:dyDescent="0.25">
      <c r="A23" s="6" t="s">
        <v>11</v>
      </c>
      <c r="B23" s="1" t="s">
        <v>34</v>
      </c>
      <c r="C23" s="1">
        <v>10.232483708333341</v>
      </c>
      <c r="D23" s="1">
        <f t="shared" si="0"/>
        <v>8</v>
      </c>
      <c r="E23" s="1">
        <f t="shared" si="1"/>
        <v>2.2324837083333406</v>
      </c>
      <c r="F23" s="1">
        <v>0.2592480937499454</v>
      </c>
      <c r="G23" s="1">
        <v>61</v>
      </c>
      <c r="H23" s="1">
        <v>56</v>
      </c>
      <c r="I23" s="1">
        <v>48</v>
      </c>
      <c r="J23" s="1">
        <v>46</v>
      </c>
      <c r="K23" s="1">
        <v>44</v>
      </c>
      <c r="L23" s="7">
        <f t="shared" si="2"/>
        <v>5</v>
      </c>
    </row>
    <row r="24" spans="1:12" x14ac:dyDescent="0.25">
      <c r="A24" s="6" t="s">
        <v>11</v>
      </c>
      <c r="B24" s="1" t="s">
        <v>35</v>
      </c>
      <c r="C24" s="1">
        <v>8.3559616874999421</v>
      </c>
      <c r="D24" s="1">
        <f t="shared" si="0"/>
        <v>8</v>
      </c>
      <c r="E24" s="1">
        <f t="shared" si="1"/>
        <v>0.35596168749994206</v>
      </c>
      <c r="F24" s="1">
        <v>0.16346916614582779</v>
      </c>
      <c r="G24" s="1">
        <v>36</v>
      </c>
      <c r="H24" s="1">
        <v>37</v>
      </c>
      <c r="I24" s="1">
        <v>23</v>
      </c>
      <c r="J24" s="1">
        <v>34</v>
      </c>
      <c r="K24" s="1"/>
      <c r="L24" s="7">
        <f t="shared" si="2"/>
        <v>4</v>
      </c>
    </row>
    <row r="25" spans="1:12" x14ac:dyDescent="0.25">
      <c r="A25" s="6" t="s">
        <v>11</v>
      </c>
      <c r="B25" s="1" t="s">
        <v>36</v>
      </c>
      <c r="C25" s="1">
        <v>12.46833036458332</v>
      </c>
      <c r="D25" s="1">
        <f t="shared" si="0"/>
        <v>8</v>
      </c>
      <c r="E25" s="1">
        <f t="shared" si="1"/>
        <v>4.4683303645833199</v>
      </c>
      <c r="F25" s="1">
        <v>1.887422604166701</v>
      </c>
      <c r="G25" s="1">
        <v>24</v>
      </c>
      <c r="H25" s="1">
        <v>21</v>
      </c>
      <c r="I25" s="1">
        <v>82</v>
      </c>
      <c r="J25" s="1">
        <v>55</v>
      </c>
      <c r="K25" s="1">
        <v>13</v>
      </c>
      <c r="L25" s="7">
        <f t="shared" si="2"/>
        <v>5</v>
      </c>
    </row>
    <row r="26" spans="1:12" x14ac:dyDescent="0.25">
      <c r="A26" s="6" t="s">
        <v>11</v>
      </c>
      <c r="B26" s="1" t="s">
        <v>37</v>
      </c>
      <c r="C26" s="1">
        <v>8.0491685416665266</v>
      </c>
      <c r="D26" s="1">
        <f t="shared" si="0"/>
        <v>8</v>
      </c>
      <c r="E26" s="1">
        <f t="shared" si="1"/>
        <v>4.9168541666526622E-2</v>
      </c>
      <c r="F26" s="1">
        <v>0.40945798854172039</v>
      </c>
      <c r="G26" s="1">
        <v>39</v>
      </c>
      <c r="H26" s="1">
        <v>43</v>
      </c>
      <c r="I26" s="1">
        <v>40</v>
      </c>
      <c r="J26" s="1">
        <v>41</v>
      </c>
      <c r="K26" s="1"/>
      <c r="L26" s="7">
        <f t="shared" si="2"/>
        <v>4</v>
      </c>
    </row>
    <row r="27" spans="1:12" x14ac:dyDescent="0.25">
      <c r="A27" s="6" t="s">
        <v>11</v>
      </c>
      <c r="B27" s="1" t="s">
        <v>38</v>
      </c>
      <c r="C27" s="1">
        <v>11.25180323958338</v>
      </c>
      <c r="D27" s="1">
        <f t="shared" si="0"/>
        <v>8</v>
      </c>
      <c r="E27" s="1">
        <f t="shared" si="1"/>
        <v>3.2518032395833796</v>
      </c>
      <c r="F27" s="1">
        <v>0.60965048906253572</v>
      </c>
      <c r="G27" s="1">
        <v>22</v>
      </c>
      <c r="H27" s="1">
        <v>16</v>
      </c>
      <c r="I27" s="1">
        <v>18</v>
      </c>
      <c r="J27" s="1">
        <v>20</v>
      </c>
      <c r="K27" s="1">
        <v>28</v>
      </c>
      <c r="L27" s="7">
        <f t="shared" si="2"/>
        <v>5</v>
      </c>
    </row>
    <row r="28" spans="1:12" x14ac:dyDescent="0.25">
      <c r="A28" s="6" t="s">
        <v>11</v>
      </c>
      <c r="B28" s="1" t="s">
        <v>39</v>
      </c>
      <c r="C28" s="1">
        <v>8.375953802083318</v>
      </c>
      <c r="D28" s="1">
        <f t="shared" si="0"/>
        <v>8</v>
      </c>
      <c r="E28" s="1">
        <f t="shared" si="1"/>
        <v>0.37595380208331797</v>
      </c>
      <c r="F28" s="1">
        <v>0.2876359687500325</v>
      </c>
      <c r="G28" s="1">
        <v>64</v>
      </c>
      <c r="H28" s="1">
        <v>45</v>
      </c>
      <c r="I28" s="1">
        <v>52</v>
      </c>
      <c r="J28" s="1">
        <v>32</v>
      </c>
      <c r="K28" s="1"/>
      <c r="L28" s="7">
        <f t="shared" si="2"/>
        <v>4</v>
      </c>
    </row>
    <row r="29" spans="1:12" x14ac:dyDescent="0.25">
      <c r="A29" s="6" t="s">
        <v>11</v>
      </c>
      <c r="B29" s="1" t="s">
        <v>40</v>
      </c>
      <c r="C29" s="1">
        <v>10.617111583333299</v>
      </c>
      <c r="D29" s="1">
        <f t="shared" si="0"/>
        <v>8</v>
      </c>
      <c r="E29" s="1">
        <f t="shared" si="1"/>
        <v>2.6171115833332994</v>
      </c>
      <c r="F29" s="1">
        <v>0.32538674010413038</v>
      </c>
      <c r="G29" s="1">
        <v>30</v>
      </c>
      <c r="H29" s="1">
        <v>29</v>
      </c>
      <c r="I29" s="1">
        <v>26</v>
      </c>
      <c r="J29" s="1">
        <v>33</v>
      </c>
      <c r="K29" s="1">
        <v>50</v>
      </c>
      <c r="L29" s="7">
        <f t="shared" si="2"/>
        <v>5</v>
      </c>
    </row>
    <row r="30" spans="1:12" x14ac:dyDescent="0.25">
      <c r="A30" s="6" t="s">
        <v>11</v>
      </c>
      <c r="B30" s="1" t="s">
        <v>41</v>
      </c>
      <c r="C30" s="1">
        <v>11.02363337499995</v>
      </c>
      <c r="D30" s="1">
        <f t="shared" si="0"/>
        <v>8</v>
      </c>
      <c r="E30" s="1">
        <f t="shared" si="1"/>
        <v>3.0236333749999496</v>
      </c>
      <c r="F30" s="1">
        <v>0.92886796875004751</v>
      </c>
      <c r="G30" s="1">
        <v>19</v>
      </c>
      <c r="H30" s="1">
        <v>15</v>
      </c>
      <c r="I30" s="1">
        <v>17</v>
      </c>
      <c r="J30" s="1">
        <v>27</v>
      </c>
      <c r="K30" s="1">
        <v>14</v>
      </c>
      <c r="L30" s="7">
        <f t="shared" si="2"/>
        <v>5</v>
      </c>
    </row>
    <row r="31" spans="1:12" ht="15.75" thickBot="1" x14ac:dyDescent="0.3">
      <c r="A31" s="8" t="s">
        <v>12</v>
      </c>
      <c r="B31" s="9" t="s">
        <v>42</v>
      </c>
      <c r="C31" s="9">
        <v>4</v>
      </c>
      <c r="D31" s="9">
        <f t="shared" si="0"/>
        <v>4</v>
      </c>
      <c r="E31" s="9">
        <f t="shared" si="1"/>
        <v>0</v>
      </c>
      <c r="F31" s="9">
        <v>0</v>
      </c>
      <c r="G31" s="9">
        <v>2</v>
      </c>
      <c r="H31" s="9"/>
      <c r="I31" s="9"/>
      <c r="J31" s="9"/>
      <c r="K31" s="9"/>
      <c r="L31" s="10">
        <f t="shared" si="2"/>
        <v>1</v>
      </c>
    </row>
    <row r="32" spans="1:12" ht="15.75" thickBot="1" x14ac:dyDescent="0.3">
      <c r="K32" s="12" t="s">
        <v>51</v>
      </c>
      <c r="L32" s="11">
        <f>SUM(L2:L31)</f>
        <v>103</v>
      </c>
    </row>
  </sheetData>
  <mergeCells count="7">
    <mergeCell ref="O1:Y1"/>
    <mergeCell ref="O13:S13"/>
    <mergeCell ref="U13:X13"/>
    <mergeCell ref="T2:T3"/>
    <mergeCell ref="Y2:Y3"/>
    <mergeCell ref="P2:S2"/>
    <mergeCell ref="U2:X2"/>
  </mergeCells>
  <conditionalFormatting sqref="W4:W12">
    <cfRule type="top10" dxfId="1" priority="2" percent="1" rank="10"/>
  </conditionalFormatting>
  <conditionalFormatting sqref="X4:X12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Ronald Humberto Castillo Capino</cp:lastModifiedBy>
  <dcterms:created xsi:type="dcterms:W3CDTF">2019-04-15T04:46:48Z</dcterms:created>
  <dcterms:modified xsi:type="dcterms:W3CDTF">2019-04-15T05:26:18Z</dcterms:modified>
</cp:coreProperties>
</file>