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al\Downloads\cajerosATM\"/>
    </mc:Choice>
  </mc:AlternateContent>
  <bookViews>
    <workbookView xWindow="0" yWindow="0" windowWidth="28800" windowHeight="11730"/>
  </bookViews>
  <sheets>
    <sheet name="Hoja1" sheetId="1" r:id="rId1"/>
    <sheet name="Data" sheetId="2" r:id="rId2"/>
  </sheets>
  <externalReferences>
    <externalReference r:id="rId3"/>
  </externalReferences>
  <definedNames>
    <definedName name="_xlnm._FilterDatabase" localSheetId="1" hidden="1">Data!$E$1:$F$104</definedName>
    <definedName name="contacto">#REF!</definedName>
    <definedName name="datosadmin">#REF!</definedName>
    <definedName name="dispensador">#REF!</definedName>
    <definedName name="fullf">#REF!</definedName>
    <definedName name="hardware">#REF!</definedName>
    <definedName name="hardware1">#REF!</definedName>
    <definedName name="lectora">#REF!</definedName>
    <definedName name="mantenimiento">#REF!</definedName>
    <definedName name="medio">#REF!</definedName>
    <definedName name="obsolescencia">#REF!</definedName>
    <definedName name="perifericos">#REF!</definedName>
    <definedName name="seguridad">#REF!</definedName>
    <definedName name="sitea">#REF!</definedName>
    <definedName name="siteb">#REF!</definedName>
    <definedName name="software">#REF!</definedName>
    <definedName name="solucion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X32" i="1"/>
  <c r="W32" i="1"/>
  <c r="V32" i="1"/>
  <c r="U32" i="1"/>
  <c r="X31" i="1"/>
  <c r="W31" i="1"/>
  <c r="V31" i="1"/>
  <c r="U31" i="1"/>
  <c r="X30" i="1"/>
  <c r="W30" i="1"/>
  <c r="V30" i="1"/>
  <c r="U30" i="1"/>
  <c r="X29" i="1"/>
  <c r="W29" i="1"/>
  <c r="V29" i="1"/>
  <c r="U29" i="1"/>
  <c r="X28" i="1"/>
  <c r="W28" i="1"/>
  <c r="V28" i="1"/>
  <c r="U28" i="1"/>
  <c r="X27" i="1"/>
  <c r="W27" i="1"/>
  <c r="V27" i="1"/>
  <c r="U27" i="1"/>
  <c r="X26" i="1"/>
  <c r="W26" i="1"/>
  <c r="V26" i="1"/>
  <c r="U26" i="1"/>
  <c r="X25" i="1"/>
  <c r="W25" i="1"/>
  <c r="V25" i="1"/>
  <c r="U25" i="1"/>
  <c r="X24" i="1"/>
  <c r="W24" i="1"/>
  <c r="V24" i="1"/>
  <c r="U24" i="1"/>
  <c r="X23" i="1"/>
  <c r="W23" i="1"/>
  <c r="V23" i="1"/>
  <c r="U23" i="1"/>
  <c r="X22" i="1"/>
  <c r="W22" i="1"/>
  <c r="V22" i="1"/>
  <c r="U22" i="1"/>
  <c r="X21" i="1"/>
  <c r="W21" i="1"/>
  <c r="V21" i="1"/>
  <c r="U21" i="1"/>
  <c r="X20" i="1"/>
  <c r="W20" i="1"/>
  <c r="V20" i="1"/>
  <c r="U20" i="1"/>
  <c r="X19" i="1"/>
  <c r="W19" i="1"/>
  <c r="V19" i="1"/>
  <c r="U19" i="1"/>
  <c r="X18" i="1"/>
  <c r="W18" i="1"/>
  <c r="V18" i="1"/>
  <c r="U18" i="1"/>
  <c r="X17" i="1"/>
  <c r="W17" i="1"/>
  <c r="V17" i="1"/>
  <c r="U17" i="1"/>
  <c r="X16" i="1"/>
  <c r="W16" i="1"/>
  <c r="V16" i="1"/>
  <c r="U16" i="1"/>
  <c r="X15" i="1"/>
  <c r="W15" i="1"/>
  <c r="V15" i="1"/>
  <c r="U15" i="1"/>
  <c r="X14" i="1"/>
  <c r="W14" i="1"/>
  <c r="V14" i="1"/>
  <c r="U14" i="1"/>
  <c r="X13" i="1"/>
  <c r="W13" i="1"/>
  <c r="V13" i="1"/>
  <c r="U13" i="1"/>
  <c r="X12" i="1"/>
  <c r="W12" i="1"/>
  <c r="V12" i="1"/>
  <c r="U12" i="1"/>
  <c r="X11" i="1"/>
  <c r="W11" i="1"/>
  <c r="V11" i="1"/>
  <c r="U11" i="1"/>
  <c r="X10" i="1"/>
  <c r="W10" i="1"/>
  <c r="V10" i="1"/>
  <c r="U10" i="1"/>
  <c r="X9" i="1"/>
  <c r="W9" i="1"/>
  <c r="V9" i="1"/>
  <c r="U9" i="1"/>
  <c r="X8" i="1"/>
  <c r="W8" i="1"/>
  <c r="V8" i="1"/>
  <c r="U8" i="1"/>
  <c r="X7" i="1"/>
  <c r="W7" i="1"/>
  <c r="V7" i="1"/>
  <c r="U7" i="1"/>
  <c r="X6" i="1"/>
  <c r="W6" i="1"/>
  <c r="V6" i="1"/>
  <c r="U6" i="1"/>
  <c r="X5" i="1"/>
  <c r="W5" i="1"/>
  <c r="V5" i="1"/>
  <c r="U5" i="1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l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l="1"/>
  <c r="O3" i="1"/>
  <c r="O2" i="1"/>
  <c r="N32" i="1"/>
  <c r="O32" i="1" s="1"/>
  <c r="N31" i="1"/>
  <c r="O31" i="1" s="1"/>
  <c r="N30" i="1"/>
  <c r="O30" i="1" s="1"/>
  <c r="N29" i="1"/>
  <c r="O29" i="1" s="1"/>
  <c r="N28" i="1"/>
  <c r="O28" i="1" s="1"/>
  <c r="N27" i="1"/>
  <c r="O27" i="1" s="1"/>
  <c r="N26" i="1"/>
  <c r="O26" i="1" s="1"/>
  <c r="N25" i="1"/>
  <c r="O25" i="1" s="1"/>
  <c r="N24" i="1"/>
  <c r="O24" i="1" s="1"/>
  <c r="N23" i="1"/>
  <c r="O23" i="1" s="1"/>
  <c r="N22" i="1"/>
  <c r="O22" i="1" s="1"/>
  <c r="N21" i="1"/>
  <c r="O21" i="1" s="1"/>
  <c r="N20" i="1"/>
  <c r="O20" i="1" s="1"/>
  <c r="N19" i="1"/>
  <c r="O19" i="1" s="1"/>
  <c r="N18" i="1"/>
  <c r="O18" i="1" s="1"/>
  <c r="N17" i="1"/>
  <c r="O17" i="1" s="1"/>
  <c r="N16" i="1"/>
  <c r="O16" i="1" s="1"/>
  <c r="N15" i="1"/>
  <c r="O15" i="1" s="1"/>
  <c r="N14" i="1"/>
  <c r="O14" i="1" s="1"/>
  <c r="N13" i="1"/>
  <c r="O13" i="1" s="1"/>
  <c r="N12" i="1"/>
  <c r="O12" i="1" s="1"/>
  <c r="N11" i="1"/>
  <c r="O11" i="1" s="1"/>
  <c r="N10" i="1"/>
  <c r="O10" i="1" s="1"/>
  <c r="N9" i="1"/>
  <c r="O9" i="1" s="1"/>
  <c r="N8" i="1"/>
  <c r="O8" i="1" s="1"/>
  <c r="N7" i="1"/>
  <c r="O7" i="1" s="1"/>
  <c r="N6" i="1"/>
  <c r="O6" i="1" s="1"/>
  <c r="O1" i="1" s="1"/>
  <c r="N5" i="1"/>
  <c r="O5" i="1" s="1"/>
  <c r="F81" i="2" l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l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</calcChain>
</file>

<file path=xl/sharedStrings.xml><?xml version="1.0" encoding="utf-8"?>
<sst xmlns="http://schemas.openxmlformats.org/spreadsheetml/2006/main" count="197" uniqueCount="72">
  <si>
    <t>A</t>
  </si>
  <si>
    <t>(97, 98)</t>
  </si>
  <si>
    <t>(69, 66, 84, 85)</t>
  </si>
  <si>
    <t>(75, 74, 72)</t>
  </si>
  <si>
    <t>(33, 30, 27, 26)</t>
  </si>
  <si>
    <t>(38, 78, 79, 77)</t>
  </si>
  <si>
    <t>(88, 89, 90, 82)</t>
  </si>
  <si>
    <t>(65, 67, 36, 35)</t>
  </si>
  <si>
    <t>(51, 53, 50, 60)</t>
  </si>
  <si>
    <t>(86, 83, 80)</t>
  </si>
  <si>
    <t>(101, 95)</t>
  </si>
  <si>
    <t>(47, 10, 8, 6)</t>
  </si>
  <si>
    <t>(3, 4, 7, 5)</t>
  </si>
  <si>
    <t>(58, 56, 59, 57)</t>
  </si>
  <si>
    <t>(96, 94, 93)</t>
  </si>
  <si>
    <t>(9, 11, 12, 16)</t>
  </si>
  <si>
    <t>(2, 92)</t>
  </si>
  <si>
    <t>(68, 73, 76, 91)</t>
  </si>
  <si>
    <t>(45, 40, 41, 42)</t>
  </si>
  <si>
    <t>(49, 19, 14, 15)</t>
  </si>
  <si>
    <t>(46, 52, 48, 34)</t>
  </si>
  <si>
    <t>(55, 13, 20, 21)</t>
  </si>
  <si>
    <t>(54, 71, 87, 81)</t>
  </si>
  <si>
    <t>(44, 32, 43, 39)</t>
  </si>
  <si>
    <t>(100, 99)</t>
  </si>
  <si>
    <t>(62, 63, 70, 102)</t>
  </si>
  <si>
    <t>(29, 24, 18, 28)</t>
  </si>
  <si>
    <t>(25, 23, 22, 17)</t>
  </si>
  <si>
    <t>(64, 61, 37, 31)</t>
  </si>
  <si>
    <t>tecnico</t>
  </si>
  <si>
    <t>camino</t>
  </si>
  <si>
    <t>tiempo total de trabajo</t>
  </si>
  <si>
    <t xml:space="preserve">horas de trabajo </t>
  </si>
  <si>
    <t>horas extras</t>
  </si>
  <si>
    <t>tiempo de trayecto del centro a los cajeros extremos del camino</t>
  </si>
  <si>
    <t>Tiempo total de trabajo por tecnico:</t>
  </si>
  <si>
    <t>Donde:</t>
  </si>
  <si>
    <t>Formulacion de restricciones:</t>
  </si>
  <si>
    <t xml:space="preserve">Tambien sabemos que al terminar un dia de trabajo el tecnico, </t>
  </si>
  <si>
    <t xml:space="preserve"> este se devuelve del ultimo cajero del dia al centro (designado como nodo 0).</t>
  </si>
  <si>
    <t>Por lo tanto, la cantidad de dias trabajados por tecnico se pueden escribir como:</t>
  </si>
  <si>
    <t>Por otro lado, tambien sabemos que podemos encontrar la cantidad de dias trabajados</t>
  </si>
  <si>
    <t>dividiendo el tiempo total trabajados en la cantidad de horas necesarias para trabajar (entre 8 y 10 hrs.)</t>
  </si>
  <si>
    <t>Con esto podemos acotar los dias trabajados entre:</t>
  </si>
  <si>
    <t>Con esta ecuacion, tenemos 2 restrcciones extras para la formulacion del problema:</t>
  </si>
  <si>
    <t>1)</t>
  </si>
  <si>
    <t>2)</t>
  </si>
  <si>
    <t>Resultados:</t>
  </si>
  <si>
    <t>total de horas extras:</t>
  </si>
  <si>
    <t>cantidad de dias trabajados:</t>
  </si>
  <si>
    <t>cajero 2</t>
  </si>
  <si>
    <t>cajero 1</t>
  </si>
  <si>
    <t>cajero 3</t>
  </si>
  <si>
    <t>cajero 4</t>
  </si>
  <si>
    <t>Cantidad de Cajeros Reparados:</t>
  </si>
  <si>
    <t>TECNICO DE SERVICIO</t>
  </si>
  <si>
    <t>LONGITUD_X</t>
  </si>
  <si>
    <t>LATITUD_Y</t>
  </si>
  <si>
    <t>TIEMPO DE MANTENCION [hrs]</t>
  </si>
  <si>
    <t>Peso</t>
  </si>
  <si>
    <t>Cajero</t>
  </si>
  <si>
    <t>JEFERSON PEÑA BELTRAN</t>
  </si>
  <si>
    <t>JOSE RICARDO GARCIA BELLO</t>
  </si>
  <si>
    <t>CRISTOBAL AGUADO RUIZ</t>
  </si>
  <si>
    <t>JULIO ROBERTO CORDERO CASALLAS</t>
  </si>
  <si>
    <t>DANIEL RICARDO ROA ROZO</t>
  </si>
  <si>
    <t>HAROL HERNEY TAPIA FLOREZ</t>
  </si>
  <si>
    <t>JOSE EVERSENIO ARIAS GARZON</t>
  </si>
  <si>
    <t>VICTOR RAFAEL PADILLA PUELLO</t>
  </si>
  <si>
    <t>SERGIO COLLAZOS BAUTISTA</t>
  </si>
  <si>
    <t>horas trabajadas por cajero</t>
  </si>
  <si>
    <t>Tiempo total de reparo: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</si>
</sst>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4" xfId="0" applyFont="1" applyFill="1" applyBorder="1"/>
    <xf numFmtId="0" fontId="2" fillId="0" borderId="0" xfId="0" applyFont="1"/>
    <xf numFmtId="0" fontId="1" fillId="4" borderId="1" xfId="0" applyFont="1" applyFill="1" applyBorder="1"/>
    <xf numFmtId="0" fontId="1" fillId="4" borderId="3" xfId="0" applyFont="1" applyFill="1" applyBorder="1"/>
    <xf numFmtId="0" fontId="1" fillId="4" borderId="6" xfId="0" applyFont="1" applyFill="1" applyBorder="1"/>
    <xf numFmtId="0" fontId="1" fillId="4" borderId="8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169" fontId="0" fillId="0" borderId="0" xfId="0" applyNumberFormat="1"/>
    <xf numFmtId="0" fontId="1" fillId="4" borderId="0" xfId="0" applyFont="1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0" fontId="2" fillId="3" borderId="26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29" xfId="0" applyFont="1" applyFill="1" applyBorder="1"/>
    <xf numFmtId="0" fontId="2" fillId="3" borderId="30" xfId="0" applyFont="1" applyFill="1" applyBorder="1"/>
    <xf numFmtId="0" fontId="2" fillId="3" borderId="31" xfId="0" applyFont="1" applyFill="1" applyBorder="1"/>
    <xf numFmtId="0" fontId="2" fillId="3" borderId="32" xfId="0" applyFont="1" applyFill="1" applyBorder="1"/>
    <xf numFmtId="0" fontId="2" fillId="3" borderId="33" xfId="0" applyFont="1" applyFill="1" applyBorder="1"/>
    <xf numFmtId="0" fontId="2" fillId="3" borderId="34" xfId="0" applyFont="1" applyFill="1" applyBorder="1"/>
    <xf numFmtId="169" fontId="1" fillId="4" borderId="2" xfId="0" applyNumberFormat="1" applyFont="1" applyFill="1" applyBorder="1"/>
    <xf numFmtId="0" fontId="1" fillId="4" borderId="2" xfId="0" applyFont="1" applyFill="1" applyBorder="1"/>
    <xf numFmtId="0" fontId="1" fillId="4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5</xdr:row>
      <xdr:rowOff>161925</xdr:rowOff>
    </xdr:from>
    <xdr:ext cx="2390775" cy="6286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/>
            <xdr:cNvSpPr txBox="1"/>
          </xdr:nvSpPr>
          <xdr:spPr>
            <a:xfrm>
              <a:off x="8505825" y="1114425"/>
              <a:ext cx="2390775" cy="628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es-CL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eqArr>
                          <m:eqArrPr>
                            <m:ctrlPr>
                              <a:rPr lang="es-CL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m:rPr>
                                <m:brk m:alnAt="7"/>
                              </m:rPr>
                              <a:rPr lang="es-CL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s-CL" sz="11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s-CL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s-CL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∈</m:t>
                            </m:r>
                            <m:r>
                              <a:rPr lang="es-CL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𝐶𝑎𝑗𝑒𝑟𝑜𝑠</m:t>
                            </m:r>
                          </m:e>
                          <m:e>
                            <m:r>
                              <a:rPr lang="es-CL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s-CL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≠</m:t>
                            </m:r>
                            <m:r>
                              <a:rPr lang="es-CL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e>
                        </m:eqArr>
                      </m:sub>
                      <m:sup/>
                      <m:e>
                        <m:sSub>
                          <m:sSubPr>
                            <m:ctrlPr>
                              <a:rPr lang="es-CL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L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s-CL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s-CL" sz="11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s-CL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b>
                          <m:sSubPr>
                            <m:ctrl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𝑡𝑡</m:t>
                            </m:r>
                          </m:e>
                          <m:sub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</m:e>
                    </m:nary>
                    <m:r>
                      <a:rPr lang="es-CL" sz="1100" b="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supHide m:val="on"/>
                        <m:ctrlPr>
                          <a:rPr lang="es-CL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eqArr>
                          <m:eqArrPr>
                            <m:ctrl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r>
                              <m:rPr>
                                <m:brk m:alnAt="7"/>
                              </m:r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∈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𝐶𝑎𝑗𝑒𝑟𝑜𝑠</m:t>
                            </m:r>
                          </m:e>
                          <m:e/>
                        </m:eqArr>
                      </m:sub>
                      <m:sup/>
                      <m:e>
                        <m:sSub>
                          <m:sSubPr>
                            <m:ctrl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</m:e>
                          <m:sub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s-CL" sz="1100"/>
            </a:p>
          </xdr:txBody>
        </xdr:sp>
      </mc:Choice>
      <mc:Fallback>
        <xdr:sp macro="" textlink="">
          <xdr:nvSpPr>
            <xdr:cNvPr id="2" name="CuadroTexto 1"/>
            <xdr:cNvSpPr txBox="1"/>
          </xdr:nvSpPr>
          <xdr:spPr>
            <a:xfrm>
              <a:off x="8505825" y="1114425"/>
              <a:ext cx="2390775" cy="628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CL" sz="1100" i="0">
                  <a:latin typeface="Cambria Math" panose="02040503050406030204" pitchFamily="18" charset="0"/>
                </a:rPr>
                <a:t>∑8_</a:t>
              </a:r>
              <a:r>
                <a:rPr lang="es-CL" sz="1100" b="0" i="0">
                  <a:latin typeface="Cambria Math" panose="02040503050406030204" pitchFamily="18" charset="0"/>
                </a:rPr>
                <a:t>█(𝑖,𝑗</a:t>
              </a:r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∈𝐶𝑎𝑗𝑒𝑟𝑜𝑠@𝑗≠𝑖)▒〖</a:t>
              </a:r>
              <a:r>
                <a:rPr lang="es-CL" sz="1100" b="0" i="0">
                  <a:latin typeface="Cambria Math" panose="02040503050406030204" pitchFamily="18" charset="0"/>
                </a:rPr>
                <a:t>𝑥_(𝑖,𝑗)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𝑡𝑡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〗_(𝑖,𝑗)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</a:t>
              </a:r>
              <a:r>
                <a:rPr lang="es-CL" sz="1100" b="0" i="0">
                  <a:latin typeface="Cambria Math" panose="02040503050406030204" pitchFamily="18" charset="0"/>
                </a:rPr>
                <a:t>+</a:t>
              </a:r>
              <a:r>
                <a:rPr lang="es-C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_█(𝑖∈𝐶𝑎𝑗𝑒𝑟𝑜𝑠@)▒〖𝑡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〗_𝑖 </a:t>
              </a:r>
              <a:endParaRPr lang="es-CL" sz="1100"/>
            </a:p>
          </xdr:txBody>
        </xdr:sp>
      </mc:Fallback>
    </mc:AlternateContent>
    <xdr:clientData/>
  </xdr:oneCellAnchor>
  <xdr:oneCellAnchor>
    <xdr:from>
      <xdr:col>0</xdr:col>
      <xdr:colOff>542925</xdr:colOff>
      <xdr:row>11</xdr:row>
      <xdr:rowOff>0</xdr:rowOff>
    </xdr:from>
    <xdr:ext cx="3314700" cy="6286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/>
            <xdr:cNvSpPr txBox="1"/>
          </xdr:nvSpPr>
          <xdr:spPr>
            <a:xfrm>
              <a:off x="9029700" y="1905000"/>
              <a:ext cx="3314700" cy="628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s-C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s-C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s-C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𝑗</m:t>
                        </m:r>
                      </m:sub>
                    </m:sSub>
                    <m:r>
                      <a:rPr lang="es-C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s-C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𝑣𝑎𝑟𝑖𝑎𝑏𝑙𝑒</m:t>
                    </m:r>
                    <m:r>
                      <a:rPr lang="es-C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C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𝑏𝑖𝑛𝑎𝑟𝑖𝑎</m:t>
                    </m:r>
                    <m:r>
                      <a:rPr lang="es-C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C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𝑑𝑒𝑙</m:t>
                    </m:r>
                    <m:r>
                      <a:rPr lang="es-C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C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𝑎𝑟𝑐𝑜</m:t>
                    </m:r>
                    <m:r>
                      <a:rPr lang="es-C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C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</m:t>
                    </m:r>
                    <m:r>
                      <a:rPr lang="es-C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</m:t>
                    </m:r>
                    <m:r>
                      <a:rPr lang="es-C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𝑗</m:t>
                    </m:r>
                  </m:oMath>
                </m:oMathPara>
              </a14:m>
              <a:endParaRPr lang="es-CL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s-C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C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𝑡𝑡</m:t>
                      </m:r>
                    </m:e>
                    <m:sub>
                      <m:r>
                        <a:rPr lang="es-C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𝑖</m:t>
                      </m:r>
                      <m:r>
                        <a:rPr lang="es-C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,</m:t>
                      </m:r>
                      <m:r>
                        <a:rPr lang="es-C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𝑗</m:t>
                      </m:r>
                    </m:sub>
                  </m:sSub>
                </m:oMath>
              </a14:m>
              <a:r>
                <a:rPr lang="es-CL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:tiempo de trayecto del cajero i al cajero j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s-C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C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𝑡</m:t>
                      </m:r>
                      <m:r>
                        <a:rPr lang="es-C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𝑐</m:t>
                      </m:r>
                    </m:e>
                    <m:sub>
                      <m:r>
                        <a:rPr lang="es-C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es-CL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:tiempo de trabajo del cajero i</a:t>
              </a:r>
              <a:endParaRPr lang="es-CL" sz="1100"/>
            </a:p>
          </xdr:txBody>
        </xdr:sp>
      </mc:Choice>
      <mc:Fallback>
        <xdr:sp macro="" textlink="">
          <xdr:nvSpPr>
            <xdr:cNvPr id="3" name="CuadroTexto 2"/>
            <xdr:cNvSpPr txBox="1"/>
          </xdr:nvSpPr>
          <xdr:spPr>
            <a:xfrm>
              <a:off x="9029700" y="1905000"/>
              <a:ext cx="3314700" cy="628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C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𝑥_(𝑖,𝑗)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:𝑣𝑎𝑟𝑖𝑎𝑏𝑙𝑒 𝑏𝑖𝑛𝑎𝑟𝑖𝑎 𝑑𝑒𝑙 𝑎𝑟𝑐𝑜 𝑖,𝑗</a:t>
              </a:r>
              <a:endParaRPr lang="es-CL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r>
                <a:rPr lang="es-C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〖𝑡𝑡〗_(𝑖,𝑗)</a:t>
              </a:r>
              <a:r>
                <a:rPr lang="es-CL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:tiempo de trayecto del cajero i al cajero j</a:t>
              </a:r>
            </a:p>
            <a:p>
              <a:r>
                <a:rPr lang="es-C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〖𝑡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〗_𝑖</a:t>
              </a:r>
              <a:r>
                <a:rPr lang="es-CL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:tiempo de trabajo del cajero i</a:t>
              </a:r>
              <a:endParaRPr lang="es-CL" sz="1100"/>
            </a:p>
          </xdr:txBody>
        </xdr:sp>
      </mc:Fallback>
    </mc:AlternateContent>
    <xdr:clientData/>
  </xdr:oneCellAnchor>
  <xdr:oneCellAnchor>
    <xdr:from>
      <xdr:col>0</xdr:col>
      <xdr:colOff>66675</xdr:colOff>
      <xdr:row>18</xdr:row>
      <xdr:rowOff>161925</xdr:rowOff>
    </xdr:from>
    <xdr:ext cx="1924050" cy="6286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/>
            <xdr:cNvSpPr txBox="1"/>
          </xdr:nvSpPr>
          <xdr:spPr>
            <a:xfrm>
              <a:off x="8553450" y="3590925"/>
              <a:ext cx="1924050" cy="628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es-CL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eqArr>
                          <m:eqArrPr>
                            <m:ctrl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r>
                              <m:rPr>
                                <m:brk m:alnAt="7"/>
                              </m:r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∈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𝐶𝑎𝑗𝑒𝑟𝑜𝑠</m:t>
                            </m:r>
                          </m:e>
                          <m:e/>
                        </m:eqArr>
                      </m:sub>
                      <m:sup/>
                      <m:e>
                        <m:sSub>
                          <m:sSubPr>
                            <m:ctrl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,0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s-CL" sz="1100"/>
            </a:p>
          </xdr:txBody>
        </xdr:sp>
      </mc:Choice>
      <mc:Fallback>
        <xdr:sp macro="" textlink="">
          <xdr:nvSpPr>
            <xdr:cNvPr id="4" name="CuadroTexto 3"/>
            <xdr:cNvSpPr txBox="1"/>
          </xdr:nvSpPr>
          <xdr:spPr>
            <a:xfrm>
              <a:off x="8553450" y="3590925"/>
              <a:ext cx="1924050" cy="628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C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_█(𝑖∈𝐶𝑎𝑗𝑒𝑟𝑜𝑠@)▒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_(𝑖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,0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</a:t>
              </a:r>
              <a:endParaRPr lang="es-CL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26</xdr:row>
      <xdr:rowOff>180974</xdr:rowOff>
    </xdr:from>
    <xdr:ext cx="5772150" cy="10572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/>
            <xdr:cNvSpPr txBox="1"/>
          </xdr:nvSpPr>
          <xdr:spPr>
            <a:xfrm>
              <a:off x="8353425" y="5133974"/>
              <a:ext cx="5772150" cy="1057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L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pHide m:val="on"/>
                            <m:ctrlPr>
                              <a:rPr lang="es-CL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eqArr>
                              <m:eqArrPr>
                                <m:ctrlP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eqArrPr>
                              <m:e>
                                <m:r>
                                  <m:rPr>
                                    <m:brk m:alnAt="7"/>
                                  </m:rP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∈</m:t>
                                </m:r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𝐶𝑎𝑗𝑒𝑟𝑜𝑠</m:t>
                                </m:r>
                              </m:e>
                              <m:e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≠</m:t>
                                </m:r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e>
                            </m:eqArr>
                          </m:sub>
                          <m:sup/>
                          <m:e>
                            <m:sSub>
                              <m:sSubPr>
                                <m:ctrlP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𝑡𝑡</m:t>
                                </m:r>
                              </m:e>
                              <m:sub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</m:sub>
                            </m:sSub>
                          </m:e>
                        </m:nary>
                        <m:r>
                          <a:rPr lang="es-C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nary>
                          <m:naryPr>
                            <m:chr m:val="∑"/>
                            <m:supHide m:val="on"/>
                            <m:ctrlPr>
                              <a:rPr lang="es-CL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eqArr>
                              <m:eqArrPr>
                                <m:ctrlP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eqArrPr>
                              <m:e>
                                <m:r>
                                  <m:rPr>
                                    <m:brk m:alnAt="7"/>
                                  </m:rP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∈</m:t>
                                </m:r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𝐶𝑎𝑗𝑒𝑟𝑜𝑠</m:t>
                                </m:r>
                              </m:e>
                              <m:e/>
                            </m:eqArr>
                          </m:sub>
                          <m:sup/>
                          <m:e>
                            <m:sSub>
                              <m:sSubPr>
                                <m:ctrlP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𝑡𝑐</m:t>
                                </m:r>
                              </m:e>
                              <m:sub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10</m:t>
                        </m:r>
                      </m:den>
                    </m:f>
                    <m:r>
                      <a:rPr lang="es-CL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  <m:nary>
                      <m:naryPr>
                        <m:chr m:val="∑"/>
                        <m:supHide m:val="on"/>
                        <m:ctrlPr>
                          <a:rPr lang="es-CL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eqArr>
                          <m:eqArrPr>
                            <m:ctrl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r>
                              <m:rPr>
                                <m:brk m:alnAt="7"/>
                              </m:r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∈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𝐶𝑎𝑗𝑒𝑟𝑜𝑠</m:t>
                            </m:r>
                          </m:e>
                          <m:e/>
                        </m:eqArr>
                      </m:sub>
                      <m:sup/>
                      <m:e>
                        <m:sSub>
                          <m:sSubPr>
                            <m:ctrl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,0</m:t>
                            </m:r>
                          </m:sub>
                        </m:sSub>
                      </m:e>
                    </m:nary>
                    <m:r>
                      <a:rPr lang="es-C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≤</m:t>
                    </m:r>
                    <m:f>
                      <m:fPr>
                        <m:ctrlPr>
                          <a:rPr lang="es-CL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pHide m:val="on"/>
                            <m:ctrlPr>
                              <a:rPr lang="es-CL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eqArr>
                              <m:eqArrPr>
                                <m:ctrlP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eqArrPr>
                              <m:e>
                                <m:r>
                                  <m:rPr>
                                    <m:brk m:alnAt="7"/>
                                  </m:rP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∈</m:t>
                                </m:r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𝐶𝑎𝑗𝑒𝑟𝑜𝑠</m:t>
                                </m:r>
                              </m:e>
                              <m:e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≠</m:t>
                                </m:r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e>
                            </m:eqArr>
                          </m:sub>
                          <m:sup/>
                          <m:e>
                            <m:sSub>
                              <m:sSubPr>
                                <m:ctrlP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𝑡𝑡</m:t>
                                </m:r>
                              </m:e>
                              <m:sub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</m:sub>
                            </m:sSub>
                          </m:e>
                        </m:nary>
                        <m:r>
                          <a:rPr lang="es-C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nary>
                          <m:naryPr>
                            <m:chr m:val="∑"/>
                            <m:supHide m:val="on"/>
                            <m:ctrlPr>
                              <a:rPr lang="es-CL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eqArr>
                              <m:eqArrPr>
                                <m:ctrlP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eqArrPr>
                              <m:e>
                                <m:r>
                                  <m:rPr>
                                    <m:brk m:alnAt="7"/>
                                  </m:rP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∈</m:t>
                                </m:r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𝐶𝑎𝑗𝑒𝑟𝑜𝑠</m:t>
                                </m:r>
                              </m:e>
                              <m:e/>
                            </m:eqArr>
                          </m:sub>
                          <m:sup/>
                          <m:e>
                            <m:sSub>
                              <m:sSubPr>
                                <m:ctrlP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𝑡𝑐</m:t>
                                </m:r>
                              </m:e>
                              <m:sub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s-C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8</m:t>
                        </m:r>
                      </m:den>
                    </m:f>
                  </m:oMath>
                </m:oMathPara>
              </a14:m>
              <a:endParaRPr lang="es-CL" sz="1100"/>
            </a:p>
          </xdr:txBody>
        </xdr:sp>
      </mc:Choice>
      <mc:Fallback>
        <xdr:sp macro="" textlink="">
          <xdr:nvSpPr>
            <xdr:cNvPr id="5" name="CuadroTexto 4"/>
            <xdr:cNvSpPr txBox="1"/>
          </xdr:nvSpPr>
          <xdr:spPr>
            <a:xfrm>
              <a:off x="8353425" y="5133974"/>
              <a:ext cx="5772150" cy="1057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CL" sz="1100" i="0">
                  <a:latin typeface="Cambria Math" panose="02040503050406030204" pitchFamily="18" charset="0"/>
                </a:rPr>
                <a:t>(</a:t>
              </a:r>
              <a:r>
                <a:rPr lang="es-C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_█(𝑖,𝑗∈𝐶𝑎𝑗𝑒𝑟𝑜𝑠@𝑗≠𝑖)▒〖𝑥_(𝑖,𝑗) 〖𝑡𝑡〗_(𝑖,𝑗) 〗+∑_█(𝑖∈𝐶𝑎𝑗𝑒𝑟𝑜𝑠@)▒〖𝑡𝑐〗_𝑖 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s-CL" sz="1100" b="0" i="0">
                  <a:latin typeface="Cambria Math" panose="02040503050406030204" pitchFamily="18" charset="0"/>
                </a:rPr>
                <a:t>10</a:t>
              </a:r>
              <a:r>
                <a:rPr lang="es-CL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r>
                <a:rPr lang="es-C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_█(𝑖∈𝐶𝑎𝑗𝑒𝑟𝑜𝑠@)▒𝑥_(𝑖,0) 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≤</a:t>
              </a:r>
              <a:r>
                <a:rPr lang="es-C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(∑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_█(𝑖,𝑗∈𝐶𝑎𝑗𝑒𝑟𝑜𝑠@𝑗≠𝑖)▒〖𝑥_(𝑖,𝑗) 〖𝑡𝑡〗_(𝑖,𝑗) 〗+∑_█(𝑖∈𝐶𝑎𝑗𝑒𝑟𝑜𝑠@)▒〖𝑡𝑐〗_𝑖 )/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</a:t>
              </a:r>
              <a:endParaRPr lang="es-CL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35</xdr:row>
      <xdr:rowOff>0</xdr:rowOff>
    </xdr:from>
    <xdr:ext cx="3438525" cy="6762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/>
            <xdr:cNvSpPr txBox="1"/>
          </xdr:nvSpPr>
          <xdr:spPr>
            <a:xfrm>
              <a:off x="8486775" y="6667500"/>
              <a:ext cx="3438525" cy="676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es-CL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eqArr>
                          <m:eqArrPr>
                            <m:ctrl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r>
                              <m:rPr>
                                <m:brk m:alnAt="7"/>
                              </m:r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∈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𝐶𝑎𝑗𝑒𝑟𝑜𝑠</m:t>
                            </m:r>
                          </m:e>
                          <m:e/>
                        </m:eqArr>
                      </m:sub>
                      <m:sup/>
                      <m:e>
                        <m:sSub>
                          <m:sSubPr>
                            <m:ctrl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𝑡𝑐</m:t>
                            </m:r>
                          </m:e>
                          <m:sub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s-CL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  <m:r>
                      <a:rPr lang="es-C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10</m:t>
                    </m:r>
                    <m:nary>
                      <m:naryPr>
                        <m:chr m:val="∑"/>
                        <m:supHide m:val="on"/>
                        <m:ctrlPr>
                          <a:rPr lang="es-CL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eqArr>
                          <m:eqArrPr>
                            <m:ctrl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r>
                              <m:rPr>
                                <m:brk m:alnAt="7"/>
                              </m:r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∈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𝐶𝑎𝑗𝑒𝑟𝑜𝑠</m:t>
                            </m:r>
                          </m:e>
                          <m:e/>
                        </m:eqArr>
                      </m:sub>
                      <m:sup/>
                      <m:e>
                        <m:sSub>
                          <m:sSubPr>
                            <m:ctrl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,0</m:t>
                            </m:r>
                          </m:sub>
                        </m:sSub>
                      </m:e>
                    </m:nary>
                    <m:r>
                      <a:rPr lang="es-C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nary>
                      <m:naryPr>
                        <m:chr m:val="∑"/>
                        <m:supHide m:val="on"/>
                        <m:ctrlPr>
                          <a:rPr lang="es-CL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eqArr>
                          <m:eqArrPr>
                            <m:ctrl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r>
                              <m:rPr>
                                <m:brk m:alnAt="7"/>
                              </m:r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𝑗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∈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𝐶𝑎𝑗𝑒𝑟𝑜𝑠</m:t>
                            </m:r>
                          </m:e>
                          <m:e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𝑗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≠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</m:e>
                        </m:eqArr>
                      </m:sub>
                      <m:sup/>
                      <m:e>
                        <m:sSub>
                          <m:sSubPr>
                            <m:ctrl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  <m:sSub>
                          <m:sSubPr>
                            <m:ctrl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𝑡𝑡</m:t>
                            </m:r>
                          </m:e>
                          <m:sub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s-CL" sz="1100"/>
            </a:p>
          </xdr:txBody>
        </xdr:sp>
      </mc:Choice>
      <mc:Fallback>
        <xdr:sp macro="" textlink="">
          <xdr:nvSpPr>
            <xdr:cNvPr id="6" name="CuadroTexto 5"/>
            <xdr:cNvSpPr txBox="1"/>
          </xdr:nvSpPr>
          <xdr:spPr>
            <a:xfrm>
              <a:off x="8486775" y="6667500"/>
              <a:ext cx="3438525" cy="676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C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_█(𝑖∈𝐶𝑎𝑗𝑒𝑟𝑜𝑠@)▒〖𝑡𝑐〗_𝑖 </a:t>
              </a:r>
              <a:r>
                <a:rPr lang="es-CL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10</a:t>
              </a:r>
              <a:r>
                <a:rPr lang="es-C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_█(𝑖∈𝐶𝑎𝑗𝑒𝑟𝑜𝑠@)▒𝑥_(𝑖,0) 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s-C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_█(𝑖,𝑗∈𝐶𝑎𝑗𝑒𝑟𝑜𝑠@𝑗≠𝑖)▒〖𝑥_(𝑖,𝑗) 〖𝑡𝑡〗_(𝑖,𝑗) 〗</a:t>
              </a:r>
              <a:endParaRPr lang="es-CL" sz="1100"/>
            </a:p>
          </xdr:txBody>
        </xdr:sp>
      </mc:Fallback>
    </mc:AlternateContent>
    <xdr:clientData/>
  </xdr:oneCellAnchor>
  <xdr:oneCellAnchor>
    <xdr:from>
      <xdr:col>0</xdr:col>
      <xdr:colOff>123825</xdr:colOff>
      <xdr:row>40</xdr:row>
      <xdr:rowOff>57150</xdr:rowOff>
    </xdr:from>
    <xdr:ext cx="3438525" cy="6762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/>
            <xdr:cNvSpPr txBox="1"/>
          </xdr:nvSpPr>
          <xdr:spPr>
            <a:xfrm>
              <a:off x="8610600" y="7677150"/>
              <a:ext cx="3438525" cy="676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es-CL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eqArr>
                          <m:eqArrPr>
                            <m:ctrl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r>
                              <m:rPr>
                                <m:brk m:alnAt="7"/>
                              </m:r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∈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𝐶𝑎𝑗𝑒𝑟𝑜𝑠</m:t>
                            </m:r>
                          </m:e>
                          <m:e/>
                        </m:eqArr>
                      </m:sub>
                      <m:sup/>
                      <m:e>
                        <m:sSub>
                          <m:sSubPr>
                            <m:ctrl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𝑡𝑐</m:t>
                            </m:r>
                          </m:e>
                          <m:sub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s-CL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a:rPr lang="es-C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8</m:t>
                    </m:r>
                    <m:nary>
                      <m:naryPr>
                        <m:chr m:val="∑"/>
                        <m:supHide m:val="on"/>
                        <m:ctrlPr>
                          <a:rPr lang="es-CL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eqArr>
                          <m:eqArrPr>
                            <m:ctrl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r>
                              <m:rPr>
                                <m:brk m:alnAt="7"/>
                              </m:r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∈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𝐶𝑎𝑗𝑒𝑟𝑜𝑠</m:t>
                            </m:r>
                          </m:e>
                          <m:e/>
                        </m:eqArr>
                      </m:sub>
                      <m:sup/>
                      <m:e>
                        <m:sSub>
                          <m:sSubPr>
                            <m:ctrl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,0</m:t>
                            </m:r>
                          </m:sub>
                        </m:sSub>
                      </m:e>
                    </m:nary>
                    <m:r>
                      <a:rPr lang="es-C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nary>
                      <m:naryPr>
                        <m:chr m:val="∑"/>
                        <m:supHide m:val="on"/>
                        <m:ctrlPr>
                          <a:rPr lang="es-CL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eqArr>
                          <m:eqArrPr>
                            <m:ctrl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r>
                              <m:rPr>
                                <m:brk m:alnAt="7"/>
                              </m:r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𝑗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∈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𝐶𝑎𝑗𝑒𝑟𝑜𝑠</m:t>
                            </m:r>
                          </m:e>
                          <m:e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𝑗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≠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</m:e>
                        </m:eqArr>
                      </m:sub>
                      <m:sup/>
                      <m:e>
                        <m:sSub>
                          <m:sSubPr>
                            <m:ctrl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  <m:sSub>
                          <m:sSubPr>
                            <m:ctrl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𝑡𝑡</m:t>
                            </m:r>
                          </m:e>
                          <m:sub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s-CL" sz="1100"/>
            </a:p>
          </xdr:txBody>
        </xdr:sp>
      </mc:Choice>
      <mc:Fallback>
        <xdr:sp macro="" textlink="">
          <xdr:nvSpPr>
            <xdr:cNvPr id="7" name="CuadroTexto 6"/>
            <xdr:cNvSpPr txBox="1"/>
          </xdr:nvSpPr>
          <xdr:spPr>
            <a:xfrm>
              <a:off x="8610600" y="7677150"/>
              <a:ext cx="3438525" cy="676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C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_█(𝑖∈𝐶𝑎𝑗𝑒𝑟𝑜𝑠@)▒〖𝑡𝑐〗_𝑖 </a:t>
              </a:r>
              <a:r>
                <a:rPr lang="es-CL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</a:t>
              </a:r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8</a:t>
              </a:r>
              <a:r>
                <a:rPr lang="es-C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_█(𝑖∈𝐶𝑎𝑗𝑒𝑟𝑜𝑠@)▒𝑥_(𝑖,0) 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s-C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_█(𝑖,𝑗∈𝐶𝑎𝑗𝑒𝑟𝑜𝑠@𝑗≠𝑖)▒〖𝑥_(𝑖,𝑗) 〖𝑡𝑡〗_(𝑖,𝑗) 〗</a:t>
              </a:r>
              <a:endParaRPr lang="es-CL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entario%20Disp%20AT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Dispositivos en Servicio"/>
      <sheetName val="Data"/>
      <sheetName val="tecnico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workbookViewId="0">
      <selection activeCell="J33" sqref="J33"/>
    </sheetView>
  </sheetViews>
  <sheetFormatPr baseColWidth="10" defaultRowHeight="15" x14ac:dyDescent="0.25"/>
  <cols>
    <col min="12" max="12" width="14.42578125" bestFit="1" customWidth="1"/>
    <col min="13" max="13" width="21.7109375" bestFit="1" customWidth="1"/>
    <col min="14" max="14" width="29.28515625" bestFit="1" customWidth="1"/>
    <col min="15" max="15" width="11.7109375" bestFit="1" customWidth="1"/>
    <col min="16" max="16" width="58.7109375" bestFit="1" customWidth="1"/>
  </cols>
  <sheetData>
    <row r="1" spans="1:24" x14ac:dyDescent="0.25">
      <c r="A1" s="1"/>
      <c r="B1" s="2"/>
      <c r="C1" s="2"/>
      <c r="D1" s="2"/>
      <c r="E1" s="2"/>
      <c r="F1" s="2"/>
      <c r="G1" s="2"/>
      <c r="H1" s="3"/>
      <c r="J1" s="11" t="s">
        <v>47</v>
      </c>
      <c r="N1" s="12" t="s">
        <v>48</v>
      </c>
      <c r="O1" s="46">
        <f ca="1">TODAY()+SUM(O5:O32)/24</f>
        <v>43564.464325749999</v>
      </c>
      <c r="P1" s="47"/>
      <c r="Q1" s="13"/>
    </row>
    <row r="2" spans="1:24" ht="15.75" thickBot="1" x14ac:dyDescent="0.3">
      <c r="A2" s="4"/>
      <c r="B2" s="5"/>
      <c r="C2" s="5"/>
      <c r="D2" s="5"/>
      <c r="E2" s="5"/>
      <c r="F2" s="5"/>
      <c r="G2" s="5"/>
      <c r="H2" s="6"/>
      <c r="N2" s="16" t="s">
        <v>49</v>
      </c>
      <c r="O2" s="30">
        <f>COUNT(M5:M32)</f>
        <v>28</v>
      </c>
      <c r="P2" s="30"/>
      <c r="Q2" s="17"/>
    </row>
    <row r="3" spans="1:24" ht="15.75" thickBot="1" x14ac:dyDescent="0.3">
      <c r="A3" s="10" t="s">
        <v>37</v>
      </c>
      <c r="B3" s="5"/>
      <c r="C3" s="5"/>
      <c r="D3" s="5"/>
      <c r="E3" s="5"/>
      <c r="F3" s="5"/>
      <c r="G3" s="5"/>
      <c r="H3" s="6"/>
      <c r="N3" s="14" t="s">
        <v>54</v>
      </c>
      <c r="O3" s="48">
        <f>COUNT(Q5:T32)</f>
        <v>101</v>
      </c>
      <c r="P3" s="48" t="s">
        <v>71</v>
      </c>
      <c r="Q3" s="15">
        <f>SUM(U5:X32)</f>
        <v>220</v>
      </c>
      <c r="U3" s="37" t="s">
        <v>70</v>
      </c>
      <c r="V3" s="38"/>
      <c r="W3" s="38"/>
      <c r="X3" s="39"/>
    </row>
    <row r="4" spans="1:24" ht="15.75" thickBot="1" x14ac:dyDescent="0.3">
      <c r="A4" s="4"/>
      <c r="B4" s="5"/>
      <c r="C4" s="5"/>
      <c r="D4" s="5"/>
      <c r="E4" s="5"/>
      <c r="F4" s="5"/>
      <c r="G4" s="5"/>
      <c r="H4" s="6"/>
      <c r="K4" s="34" t="s">
        <v>29</v>
      </c>
      <c r="L4" s="35" t="s">
        <v>30</v>
      </c>
      <c r="M4" s="35" t="s">
        <v>31</v>
      </c>
      <c r="N4" s="43" t="s">
        <v>32</v>
      </c>
      <c r="O4" s="43" t="s">
        <v>33</v>
      </c>
      <c r="P4" s="44" t="s">
        <v>34</v>
      </c>
      <c r="Q4" s="45" t="s">
        <v>51</v>
      </c>
      <c r="R4" s="35" t="s">
        <v>50</v>
      </c>
      <c r="S4" s="35" t="s">
        <v>52</v>
      </c>
      <c r="T4" s="36" t="s">
        <v>53</v>
      </c>
      <c r="U4" s="40" t="s">
        <v>51</v>
      </c>
      <c r="V4" s="41" t="s">
        <v>50</v>
      </c>
      <c r="W4" s="41" t="s">
        <v>52</v>
      </c>
      <c r="X4" s="42" t="s">
        <v>53</v>
      </c>
    </row>
    <row r="5" spans="1:24" x14ac:dyDescent="0.25">
      <c r="A5" s="4" t="s">
        <v>35</v>
      </c>
      <c r="B5" s="5"/>
      <c r="C5" s="5"/>
      <c r="D5" s="5"/>
      <c r="E5" s="5"/>
      <c r="F5" s="5"/>
      <c r="G5" s="5"/>
      <c r="H5" s="6"/>
      <c r="K5" s="27" t="s">
        <v>0</v>
      </c>
      <c r="L5" s="28" t="s">
        <v>1</v>
      </c>
      <c r="M5" s="28">
        <v>8.0018550000000008</v>
      </c>
      <c r="N5" s="28">
        <f>IF(M5&gt;8,8,M5)</f>
        <v>8</v>
      </c>
      <c r="O5" s="28">
        <f>M5-N5</f>
        <v>1.8550000000008282E-3</v>
      </c>
      <c r="P5" s="31">
        <v>7.6222399999999997</v>
      </c>
      <c r="Q5" s="27">
        <v>97</v>
      </c>
      <c r="R5" s="28">
        <v>98</v>
      </c>
      <c r="S5" s="28"/>
      <c r="T5" s="31"/>
      <c r="U5" s="19">
        <f>IF(Q5="","",LOOKUP(Q5,Data!$F$2:$F$104,Data!$D$2:$D$104))</f>
        <v>4</v>
      </c>
      <c r="V5" s="20">
        <f>IF(R5="","",LOOKUP(R5,Data!$F$2:$F$104,Data!$D$2:$D$104))</f>
        <v>4</v>
      </c>
      <c r="W5" s="20" t="str">
        <f>IF(S5="","",LOOKUP(S5,Data!$F$2:$F$104,Data!$D$2:$D$104))</f>
        <v/>
      </c>
      <c r="X5" s="21" t="str">
        <f>IF(T5="","",LOOKUP(T5,Data!$F$2:$F$104,Data!$D$2:$D$104))</f>
        <v/>
      </c>
    </row>
    <row r="6" spans="1:24" x14ac:dyDescent="0.25">
      <c r="A6" s="4"/>
      <c r="B6" s="5"/>
      <c r="C6" s="5"/>
      <c r="D6" s="5"/>
      <c r="E6" s="5"/>
      <c r="F6" s="5"/>
      <c r="G6" s="5"/>
      <c r="H6" s="6"/>
      <c r="K6" s="22" t="s">
        <v>0</v>
      </c>
      <c r="L6" s="18" t="s">
        <v>2</v>
      </c>
      <c r="M6" s="18">
        <v>8.1506129999999999</v>
      </c>
      <c r="N6" s="18">
        <f t="shared" ref="N6:N32" si="0">IF(M6&gt;8,8,M6)</f>
        <v>8</v>
      </c>
      <c r="O6" s="18">
        <f t="shared" ref="O6:O32" si="1">M6-N6</f>
        <v>0.15061299999999989</v>
      </c>
      <c r="P6" s="32">
        <v>0.66043700000000005</v>
      </c>
      <c r="Q6" s="22">
        <v>69</v>
      </c>
      <c r="R6" s="18">
        <v>66</v>
      </c>
      <c r="S6" s="18">
        <v>84</v>
      </c>
      <c r="T6" s="32">
        <v>85</v>
      </c>
      <c r="U6" s="22">
        <f>IF(Q6="","",LOOKUP(Q6,Data!$F$2:$F$104,Data!$D$2:$D$104))</f>
        <v>2</v>
      </c>
      <c r="V6" s="18">
        <f>IF(R6="","",LOOKUP(R6,Data!$F$2:$F$104,Data!$D$2:$D$104))</f>
        <v>2</v>
      </c>
      <c r="W6" s="18">
        <f>IF(S6="","",LOOKUP(S6,Data!$F$2:$F$104,Data!$D$2:$D$104))</f>
        <v>2</v>
      </c>
      <c r="X6" s="23">
        <f>IF(T6="","",LOOKUP(T6,Data!$F$2:$F$104,Data!$D$2:$D$104))</f>
        <v>2</v>
      </c>
    </row>
    <row r="7" spans="1:24" x14ac:dyDescent="0.25">
      <c r="A7" s="4"/>
      <c r="B7" s="5"/>
      <c r="C7" s="5"/>
      <c r="D7" s="5"/>
      <c r="E7" s="5"/>
      <c r="F7" s="5"/>
      <c r="G7" s="5"/>
      <c r="H7" s="6"/>
      <c r="K7" s="22" t="s">
        <v>0</v>
      </c>
      <c r="L7" s="18" t="s">
        <v>3</v>
      </c>
      <c r="M7" s="18">
        <v>6.0874829999999998</v>
      </c>
      <c r="N7" s="18">
        <f t="shared" si="0"/>
        <v>6.0874829999999998</v>
      </c>
      <c r="O7" s="18">
        <f t="shared" si="1"/>
        <v>0</v>
      </c>
      <c r="P7" s="32">
        <v>0.34251300000000001</v>
      </c>
      <c r="Q7" s="22">
        <v>75</v>
      </c>
      <c r="R7" s="18">
        <v>74</v>
      </c>
      <c r="S7" s="18">
        <v>72</v>
      </c>
      <c r="T7" s="32"/>
      <c r="U7" s="22">
        <f>IF(Q7="","",LOOKUP(Q7,Data!$F$2:$F$104,Data!$D$2:$D$104))</f>
        <v>2</v>
      </c>
      <c r="V7" s="18">
        <f>IF(R7="","",LOOKUP(R7,Data!$F$2:$F$104,Data!$D$2:$D$104))</f>
        <v>2</v>
      </c>
      <c r="W7" s="18">
        <f>IF(S7="","",LOOKUP(S7,Data!$F$2:$F$104,Data!$D$2:$D$104))</f>
        <v>2</v>
      </c>
      <c r="X7" s="23" t="str">
        <f>IF(T7="","",LOOKUP(T7,Data!$F$2:$F$104,Data!$D$2:$D$104))</f>
        <v/>
      </c>
    </row>
    <row r="8" spans="1:24" x14ac:dyDescent="0.25">
      <c r="A8" s="4"/>
      <c r="B8" s="5"/>
      <c r="C8" s="5"/>
      <c r="D8" s="5"/>
      <c r="E8" s="5"/>
      <c r="F8" s="5"/>
      <c r="G8" s="5"/>
      <c r="H8" s="6"/>
      <c r="K8" s="22" t="s">
        <v>0</v>
      </c>
      <c r="L8" s="18" t="s">
        <v>4</v>
      </c>
      <c r="M8" s="18">
        <v>8.1808569999999996</v>
      </c>
      <c r="N8" s="18">
        <f t="shared" si="0"/>
        <v>8</v>
      </c>
      <c r="O8" s="18">
        <f t="shared" si="1"/>
        <v>0.1808569999999996</v>
      </c>
      <c r="P8" s="32">
        <v>0.55323599999999995</v>
      </c>
      <c r="Q8" s="22">
        <v>33</v>
      </c>
      <c r="R8" s="18">
        <v>30</v>
      </c>
      <c r="S8" s="18">
        <v>27</v>
      </c>
      <c r="T8" s="32">
        <v>26</v>
      </c>
      <c r="U8" s="22">
        <f>IF(Q8="","",LOOKUP(Q8,Data!$F$2:$F$104,Data!$D$2:$D$104))</f>
        <v>2</v>
      </c>
      <c r="V8" s="18">
        <f>IF(R8="","",LOOKUP(R8,Data!$F$2:$F$104,Data!$D$2:$D$104))</f>
        <v>2</v>
      </c>
      <c r="W8" s="18">
        <f>IF(S8="","",LOOKUP(S8,Data!$F$2:$F$104,Data!$D$2:$D$104))</f>
        <v>2</v>
      </c>
      <c r="X8" s="23">
        <f>IF(T8="","",LOOKUP(T8,Data!$F$2:$F$104,Data!$D$2:$D$104))</f>
        <v>2</v>
      </c>
    </row>
    <row r="9" spans="1:24" x14ac:dyDescent="0.25">
      <c r="A9" s="4"/>
      <c r="B9" s="5"/>
      <c r="C9" s="5"/>
      <c r="D9" s="5"/>
      <c r="E9" s="5"/>
      <c r="F9" s="5"/>
      <c r="G9" s="5"/>
      <c r="H9" s="6"/>
      <c r="K9" s="22" t="s">
        <v>0</v>
      </c>
      <c r="L9" s="18" t="s">
        <v>5</v>
      </c>
      <c r="M9" s="18">
        <v>8.2811880000000002</v>
      </c>
      <c r="N9" s="18">
        <f t="shared" si="0"/>
        <v>8</v>
      </c>
      <c r="O9" s="18">
        <f t="shared" si="1"/>
        <v>0.28118800000000022</v>
      </c>
      <c r="P9" s="32">
        <v>0.48405399999999998</v>
      </c>
      <c r="Q9" s="22">
        <v>38</v>
      </c>
      <c r="R9" s="18">
        <v>78</v>
      </c>
      <c r="S9" s="18">
        <v>79</v>
      </c>
      <c r="T9" s="32">
        <v>77</v>
      </c>
      <c r="U9" s="22">
        <f>IF(Q9="","",LOOKUP(Q9,Data!$F$2:$F$104,Data!$D$2:$D$104))</f>
        <v>2</v>
      </c>
      <c r="V9" s="18">
        <f>IF(R9="","",LOOKUP(R9,Data!$F$2:$F$104,Data!$D$2:$D$104))</f>
        <v>2</v>
      </c>
      <c r="W9" s="18">
        <f>IF(S9="","",LOOKUP(S9,Data!$F$2:$F$104,Data!$D$2:$D$104))</f>
        <v>2</v>
      </c>
      <c r="X9" s="23">
        <f>IF(T9="","",LOOKUP(T9,Data!$F$2:$F$104,Data!$D$2:$D$104))</f>
        <v>2</v>
      </c>
    </row>
    <row r="10" spans="1:24" x14ac:dyDescent="0.25">
      <c r="A10" s="4"/>
      <c r="B10" s="5"/>
      <c r="C10" s="5"/>
      <c r="D10" s="5"/>
      <c r="E10" s="5"/>
      <c r="F10" s="5"/>
      <c r="G10" s="5"/>
      <c r="H10" s="6"/>
      <c r="K10" s="22" t="s">
        <v>0</v>
      </c>
      <c r="L10" s="18" t="s">
        <v>6</v>
      </c>
      <c r="M10" s="18">
        <v>8.3143080000000005</v>
      </c>
      <c r="N10" s="18">
        <f t="shared" si="0"/>
        <v>8</v>
      </c>
      <c r="O10" s="18">
        <f t="shared" si="1"/>
        <v>0.31430800000000048</v>
      </c>
      <c r="P10" s="32">
        <v>1.7292510000000001</v>
      </c>
      <c r="Q10" s="22">
        <v>88</v>
      </c>
      <c r="R10" s="18">
        <v>89</v>
      </c>
      <c r="S10" s="18">
        <v>90</v>
      </c>
      <c r="T10" s="32">
        <v>82</v>
      </c>
      <c r="U10" s="22">
        <f>IF(Q10="","",LOOKUP(Q10,Data!$F$2:$F$104,Data!$D$2:$D$104))</f>
        <v>2</v>
      </c>
      <c r="V10" s="18">
        <f>IF(R10="","",LOOKUP(R10,Data!$F$2:$F$104,Data!$D$2:$D$104))</f>
        <v>2</v>
      </c>
      <c r="W10" s="18">
        <f>IF(S10="","",LOOKUP(S10,Data!$F$2:$F$104,Data!$D$2:$D$104))</f>
        <v>2</v>
      </c>
      <c r="X10" s="23">
        <f>IF(T10="","",LOOKUP(T10,Data!$F$2:$F$104,Data!$D$2:$D$104))</f>
        <v>2</v>
      </c>
    </row>
    <row r="11" spans="1:24" x14ac:dyDescent="0.25">
      <c r="A11" s="4" t="s">
        <v>36</v>
      </c>
      <c r="B11" s="5"/>
      <c r="C11" s="5"/>
      <c r="D11" s="5"/>
      <c r="E11" s="5"/>
      <c r="F11" s="5"/>
      <c r="G11" s="5"/>
      <c r="H11" s="6"/>
      <c r="K11" s="22" t="s">
        <v>0</v>
      </c>
      <c r="L11" s="18" t="s">
        <v>7</v>
      </c>
      <c r="M11" s="18">
        <v>8.3367579999999997</v>
      </c>
      <c r="N11" s="18">
        <f t="shared" si="0"/>
        <v>8</v>
      </c>
      <c r="O11" s="18">
        <f t="shared" si="1"/>
        <v>0.33675799999999967</v>
      </c>
      <c r="P11" s="32">
        <v>0.48711599999999999</v>
      </c>
      <c r="Q11" s="22">
        <v>65</v>
      </c>
      <c r="R11" s="18">
        <v>67</v>
      </c>
      <c r="S11" s="18">
        <v>36</v>
      </c>
      <c r="T11" s="32">
        <v>35</v>
      </c>
      <c r="U11" s="22">
        <f>IF(Q11="","",LOOKUP(Q11,Data!$F$2:$F$104,Data!$D$2:$D$104))</f>
        <v>2</v>
      </c>
      <c r="V11" s="18">
        <f>IF(R11="","",LOOKUP(R11,Data!$F$2:$F$104,Data!$D$2:$D$104))</f>
        <v>2</v>
      </c>
      <c r="W11" s="18">
        <f>IF(S11="","",LOOKUP(S11,Data!$F$2:$F$104,Data!$D$2:$D$104))</f>
        <v>2</v>
      </c>
      <c r="X11" s="23">
        <f>IF(T11="","",LOOKUP(T11,Data!$F$2:$F$104,Data!$D$2:$D$104))</f>
        <v>2</v>
      </c>
    </row>
    <row r="12" spans="1:24" x14ac:dyDescent="0.25">
      <c r="A12" s="4"/>
      <c r="B12" s="5"/>
      <c r="C12" s="5"/>
      <c r="D12" s="5"/>
      <c r="E12" s="5"/>
      <c r="F12" s="5"/>
      <c r="G12" s="5"/>
      <c r="H12" s="6"/>
      <c r="K12" s="22" t="s">
        <v>0</v>
      </c>
      <c r="L12" s="18" t="s">
        <v>8</v>
      </c>
      <c r="M12" s="18">
        <v>8.1190250000000006</v>
      </c>
      <c r="N12" s="18">
        <f t="shared" si="0"/>
        <v>8</v>
      </c>
      <c r="O12" s="18">
        <f t="shared" si="1"/>
        <v>0.1190250000000006</v>
      </c>
      <c r="P12" s="32">
        <v>0.50093900000000002</v>
      </c>
      <c r="Q12" s="22">
        <v>51</v>
      </c>
      <c r="R12" s="18">
        <v>53</v>
      </c>
      <c r="S12" s="18">
        <v>50</v>
      </c>
      <c r="T12" s="32">
        <v>60</v>
      </c>
      <c r="U12" s="22">
        <f>IF(Q12="","",LOOKUP(Q12,Data!$F$2:$F$104,Data!$D$2:$D$104))</f>
        <v>2</v>
      </c>
      <c r="V12" s="18">
        <f>IF(R12="","",LOOKUP(R12,Data!$F$2:$F$104,Data!$D$2:$D$104))</f>
        <v>2</v>
      </c>
      <c r="W12" s="18">
        <f>IF(S12="","",LOOKUP(S12,Data!$F$2:$F$104,Data!$D$2:$D$104))</f>
        <v>2</v>
      </c>
      <c r="X12" s="23">
        <f>IF(T12="","",LOOKUP(T12,Data!$F$2:$F$104,Data!$D$2:$D$104))</f>
        <v>2</v>
      </c>
    </row>
    <row r="13" spans="1:24" x14ac:dyDescent="0.25">
      <c r="A13" s="4"/>
      <c r="B13" s="5"/>
      <c r="C13" s="5"/>
      <c r="D13" s="5"/>
      <c r="E13" s="5"/>
      <c r="F13" s="5"/>
      <c r="G13" s="5"/>
      <c r="H13" s="6"/>
      <c r="K13" s="22" t="s">
        <v>0</v>
      </c>
      <c r="L13" s="18" t="s">
        <v>9</v>
      </c>
      <c r="M13" s="18">
        <v>6.0627129999999996</v>
      </c>
      <c r="N13" s="18">
        <f t="shared" si="0"/>
        <v>6.0627129999999996</v>
      </c>
      <c r="O13" s="18">
        <f t="shared" si="1"/>
        <v>0</v>
      </c>
      <c r="P13" s="32">
        <v>0.29909599999999997</v>
      </c>
      <c r="Q13" s="22">
        <v>86</v>
      </c>
      <c r="R13" s="18">
        <v>83</v>
      </c>
      <c r="S13" s="18">
        <v>80</v>
      </c>
      <c r="T13" s="32"/>
      <c r="U13" s="22">
        <f>IF(Q13="","",LOOKUP(Q13,Data!$F$2:$F$104,Data!$D$2:$D$104))</f>
        <v>2</v>
      </c>
      <c r="V13" s="18">
        <f>IF(R13="","",LOOKUP(R13,Data!$F$2:$F$104,Data!$D$2:$D$104))</f>
        <v>2</v>
      </c>
      <c r="W13" s="18">
        <f>IF(S13="","",LOOKUP(S13,Data!$F$2:$F$104,Data!$D$2:$D$104))</f>
        <v>2</v>
      </c>
      <c r="X13" s="23" t="str">
        <f>IF(T13="","",LOOKUP(T13,Data!$F$2:$F$104,Data!$D$2:$D$104))</f>
        <v/>
      </c>
    </row>
    <row r="14" spans="1:24" x14ac:dyDescent="0.25">
      <c r="A14" s="4"/>
      <c r="B14" s="5"/>
      <c r="C14" s="5"/>
      <c r="D14" s="5"/>
      <c r="E14" s="5"/>
      <c r="F14" s="5"/>
      <c r="G14" s="5"/>
      <c r="H14" s="6"/>
      <c r="K14" s="22" t="s">
        <v>0</v>
      </c>
      <c r="L14" s="18" t="s">
        <v>10</v>
      </c>
      <c r="M14" s="18">
        <v>9.3407699999999991</v>
      </c>
      <c r="N14" s="18">
        <f t="shared" si="0"/>
        <v>8</v>
      </c>
      <c r="O14" s="18">
        <f t="shared" si="1"/>
        <v>1.3407699999999991</v>
      </c>
      <c r="P14" s="32">
        <v>3.8321339999999999</v>
      </c>
      <c r="Q14" s="22">
        <v>101</v>
      </c>
      <c r="R14" s="18">
        <v>95</v>
      </c>
      <c r="S14" s="18"/>
      <c r="T14" s="32"/>
      <c r="U14" s="22">
        <f>IF(Q14="","",LOOKUP(Q14,Data!$F$2:$F$104,Data!$D$2:$D$104))</f>
        <v>4</v>
      </c>
      <c r="V14" s="18">
        <f>IF(R14="","",LOOKUP(R14,Data!$F$2:$F$104,Data!$D$2:$D$104))</f>
        <v>4</v>
      </c>
      <c r="W14" s="18" t="str">
        <f>IF(S14="","",LOOKUP(S14,Data!$F$2:$F$104,Data!$D$2:$D$104))</f>
        <v/>
      </c>
      <c r="X14" s="23" t="str">
        <f>IF(T14="","",LOOKUP(T14,Data!$F$2:$F$104,Data!$D$2:$D$104))</f>
        <v/>
      </c>
    </row>
    <row r="15" spans="1:24" x14ac:dyDescent="0.25">
      <c r="A15" s="4"/>
      <c r="B15" s="5"/>
      <c r="C15" s="5"/>
      <c r="D15" s="5"/>
      <c r="E15" s="5"/>
      <c r="F15" s="5"/>
      <c r="G15" s="5"/>
      <c r="H15" s="6"/>
      <c r="K15" s="22" t="s">
        <v>0</v>
      </c>
      <c r="L15" s="18" t="s">
        <v>11</v>
      </c>
      <c r="M15" s="18">
        <v>9.2079229999999992</v>
      </c>
      <c r="N15" s="18">
        <f t="shared" si="0"/>
        <v>8</v>
      </c>
      <c r="O15" s="18">
        <f t="shared" si="1"/>
        <v>1.2079229999999992</v>
      </c>
      <c r="P15" s="32">
        <v>0.96050000000000002</v>
      </c>
      <c r="Q15" s="22">
        <v>47</v>
      </c>
      <c r="R15" s="18">
        <v>10</v>
      </c>
      <c r="S15" s="18">
        <v>8</v>
      </c>
      <c r="T15" s="32">
        <v>6</v>
      </c>
      <c r="U15" s="22">
        <f>IF(Q15="","",LOOKUP(Q15,Data!$F$2:$F$104,Data!$D$2:$D$104))</f>
        <v>2</v>
      </c>
      <c r="V15" s="18">
        <f>IF(R15="","",LOOKUP(R15,Data!$F$2:$F$104,Data!$D$2:$D$104))</f>
        <v>2</v>
      </c>
      <c r="W15" s="18">
        <f>IF(S15="","",LOOKUP(S15,Data!$F$2:$F$104,Data!$D$2:$D$104))</f>
        <v>2</v>
      </c>
      <c r="X15" s="23">
        <f>IF(T15="","",LOOKUP(T15,Data!$F$2:$F$104,Data!$D$2:$D$104))</f>
        <v>2</v>
      </c>
    </row>
    <row r="16" spans="1:24" x14ac:dyDescent="0.25">
      <c r="A16" s="4" t="s">
        <v>38</v>
      </c>
      <c r="B16" s="5"/>
      <c r="C16" s="5"/>
      <c r="D16" s="5"/>
      <c r="E16" s="5"/>
      <c r="F16" s="5"/>
      <c r="G16" s="5"/>
      <c r="H16" s="6"/>
      <c r="K16" s="22" t="s">
        <v>0</v>
      </c>
      <c r="L16" s="18" t="s">
        <v>12</v>
      </c>
      <c r="M16" s="18">
        <v>8.8100290000000001</v>
      </c>
      <c r="N16" s="18">
        <f t="shared" si="0"/>
        <v>8</v>
      </c>
      <c r="O16" s="18">
        <f t="shared" si="1"/>
        <v>0.81002900000000011</v>
      </c>
      <c r="P16" s="32">
        <v>2.6419950000000001</v>
      </c>
      <c r="Q16" s="22">
        <v>3</v>
      </c>
      <c r="R16" s="18">
        <v>4</v>
      </c>
      <c r="S16" s="18">
        <v>7</v>
      </c>
      <c r="T16" s="32">
        <v>5</v>
      </c>
      <c r="U16" s="22">
        <f>IF(Q16="","",LOOKUP(Q16,Data!$F$2:$F$104,Data!$D$2:$D$104))</f>
        <v>2</v>
      </c>
      <c r="V16" s="18">
        <f>IF(R16="","",LOOKUP(R16,Data!$F$2:$F$104,Data!$D$2:$D$104))</f>
        <v>2</v>
      </c>
      <c r="W16" s="18">
        <f>IF(S16="","",LOOKUP(S16,Data!$F$2:$F$104,Data!$D$2:$D$104))</f>
        <v>2</v>
      </c>
      <c r="X16" s="23">
        <f>IF(T16="","",LOOKUP(T16,Data!$F$2:$F$104,Data!$D$2:$D$104))</f>
        <v>2</v>
      </c>
    </row>
    <row r="17" spans="1:24" x14ac:dyDescent="0.25">
      <c r="A17" s="4" t="s">
        <v>39</v>
      </c>
      <c r="B17" s="5"/>
      <c r="C17" s="5"/>
      <c r="D17" s="5"/>
      <c r="E17" s="5"/>
      <c r="F17" s="5"/>
      <c r="G17" s="5"/>
      <c r="H17" s="6"/>
      <c r="K17" s="22" t="s">
        <v>0</v>
      </c>
      <c r="L17" s="18" t="s">
        <v>13</v>
      </c>
      <c r="M17" s="18">
        <v>8.0858589999999992</v>
      </c>
      <c r="N17" s="18">
        <f t="shared" si="0"/>
        <v>8</v>
      </c>
      <c r="O17" s="18">
        <f t="shared" si="1"/>
        <v>8.5858999999999241E-2</v>
      </c>
      <c r="P17" s="32">
        <v>0.78725500000000004</v>
      </c>
      <c r="Q17" s="22">
        <v>58</v>
      </c>
      <c r="R17" s="18">
        <v>56</v>
      </c>
      <c r="S17" s="18">
        <v>59</v>
      </c>
      <c r="T17" s="32">
        <v>57</v>
      </c>
      <c r="U17" s="22">
        <f>IF(Q17="","",LOOKUP(Q17,Data!$F$2:$F$104,Data!$D$2:$D$104))</f>
        <v>2</v>
      </c>
      <c r="V17" s="18">
        <f>IF(R17="","",LOOKUP(R17,Data!$F$2:$F$104,Data!$D$2:$D$104))</f>
        <v>2</v>
      </c>
      <c r="W17" s="18">
        <f>IF(S17="","",LOOKUP(S17,Data!$F$2:$F$104,Data!$D$2:$D$104))</f>
        <v>2</v>
      </c>
      <c r="X17" s="23">
        <f>IF(T17="","",LOOKUP(T17,Data!$F$2:$F$104,Data!$D$2:$D$104))</f>
        <v>2</v>
      </c>
    </row>
    <row r="18" spans="1:24" x14ac:dyDescent="0.25">
      <c r="A18" s="4" t="s">
        <v>40</v>
      </c>
      <c r="B18" s="5"/>
      <c r="C18" s="5"/>
      <c r="D18" s="5"/>
      <c r="E18" s="5"/>
      <c r="F18" s="5"/>
      <c r="G18" s="5"/>
      <c r="H18" s="6"/>
      <c r="K18" s="22" t="s">
        <v>0</v>
      </c>
      <c r="L18" s="18" t="s">
        <v>14</v>
      </c>
      <c r="M18" s="18">
        <v>9.3422780000000003</v>
      </c>
      <c r="N18" s="18">
        <f t="shared" si="0"/>
        <v>8</v>
      </c>
      <c r="O18" s="18">
        <f t="shared" si="1"/>
        <v>1.3422780000000003</v>
      </c>
      <c r="P18" s="32">
        <v>3.8274949999999999</v>
      </c>
      <c r="Q18" s="22">
        <v>96</v>
      </c>
      <c r="R18" s="18">
        <v>94</v>
      </c>
      <c r="S18" s="18">
        <v>93</v>
      </c>
      <c r="T18" s="32"/>
      <c r="U18" s="22">
        <f>IF(Q18="","",LOOKUP(Q18,Data!$F$2:$F$104,Data!$D$2:$D$104))</f>
        <v>3</v>
      </c>
      <c r="V18" s="18">
        <f>IF(R18="","",LOOKUP(R18,Data!$F$2:$F$104,Data!$D$2:$D$104))</f>
        <v>3</v>
      </c>
      <c r="W18" s="18">
        <f>IF(S18="","",LOOKUP(S18,Data!$F$2:$F$104,Data!$D$2:$D$104))</f>
        <v>3</v>
      </c>
      <c r="X18" s="23" t="str">
        <f>IF(T18="","",LOOKUP(T18,Data!$F$2:$F$104,Data!$D$2:$D$104))</f>
        <v/>
      </c>
    </row>
    <row r="19" spans="1:24" x14ac:dyDescent="0.25">
      <c r="A19" s="4"/>
      <c r="B19" s="5"/>
      <c r="C19" s="5"/>
      <c r="D19" s="5"/>
      <c r="E19" s="5"/>
      <c r="F19" s="5"/>
      <c r="G19" s="5"/>
      <c r="H19" s="6"/>
      <c r="K19" s="22" t="s">
        <v>0</v>
      </c>
      <c r="L19" s="18" t="s">
        <v>15</v>
      </c>
      <c r="M19" s="18">
        <v>8.5385349999999995</v>
      </c>
      <c r="N19" s="18">
        <f t="shared" si="0"/>
        <v>8</v>
      </c>
      <c r="O19" s="18">
        <f t="shared" si="1"/>
        <v>0.53853499999999954</v>
      </c>
      <c r="P19" s="32">
        <v>1.166776</v>
      </c>
      <c r="Q19" s="22">
        <v>9</v>
      </c>
      <c r="R19" s="18">
        <v>11</v>
      </c>
      <c r="S19" s="18">
        <v>12</v>
      </c>
      <c r="T19" s="32">
        <v>16</v>
      </c>
      <c r="U19" s="22">
        <f>IF(Q19="","",LOOKUP(Q19,Data!$F$2:$F$104,Data!$D$2:$D$104))</f>
        <v>2</v>
      </c>
      <c r="V19" s="18">
        <f>IF(R19="","",LOOKUP(R19,Data!$F$2:$F$104,Data!$D$2:$D$104))</f>
        <v>2</v>
      </c>
      <c r="W19" s="18">
        <f>IF(S19="","",LOOKUP(S19,Data!$F$2:$F$104,Data!$D$2:$D$104))</f>
        <v>2</v>
      </c>
      <c r="X19" s="23">
        <f>IF(T19="","",LOOKUP(T19,Data!$F$2:$F$104,Data!$D$2:$D$104))</f>
        <v>2</v>
      </c>
    </row>
    <row r="20" spans="1:24" x14ac:dyDescent="0.25">
      <c r="A20" s="4"/>
      <c r="B20" s="5"/>
      <c r="C20" s="5"/>
      <c r="D20" s="5"/>
      <c r="E20" s="5"/>
      <c r="F20" s="5"/>
      <c r="G20" s="5"/>
      <c r="H20" s="6"/>
      <c r="K20" s="22" t="s">
        <v>0</v>
      </c>
      <c r="L20" s="18" t="s">
        <v>16</v>
      </c>
      <c r="M20" s="18">
        <v>8.30016</v>
      </c>
      <c r="N20" s="18">
        <f t="shared" si="0"/>
        <v>8</v>
      </c>
      <c r="O20" s="18">
        <f t="shared" si="1"/>
        <v>0.30015999999999998</v>
      </c>
      <c r="P20" s="32">
        <v>4.8441460000000003</v>
      </c>
      <c r="Q20" s="22">
        <v>2</v>
      </c>
      <c r="R20" s="18">
        <v>92</v>
      </c>
      <c r="S20" s="18"/>
      <c r="T20" s="32"/>
      <c r="U20" s="22">
        <f>IF(Q20="","",LOOKUP(Q20,Data!$F$2:$F$104,Data!$D$2:$D$104))</f>
        <v>4</v>
      </c>
      <c r="V20" s="18">
        <f>IF(R20="","",LOOKUP(R20,Data!$F$2:$F$104,Data!$D$2:$D$104))</f>
        <v>2</v>
      </c>
      <c r="W20" s="18" t="str">
        <f>IF(S20="","",LOOKUP(S20,Data!$F$2:$F$104,Data!$D$2:$D$104))</f>
        <v/>
      </c>
      <c r="X20" s="23" t="str">
        <f>IF(T20="","",LOOKUP(T20,Data!$F$2:$F$104,Data!$D$2:$D$104))</f>
        <v/>
      </c>
    </row>
    <row r="21" spans="1:24" x14ac:dyDescent="0.25">
      <c r="A21" s="4"/>
      <c r="B21" s="5"/>
      <c r="C21" s="5"/>
      <c r="D21" s="5"/>
      <c r="E21" s="5"/>
      <c r="F21" s="5"/>
      <c r="G21" s="5"/>
      <c r="H21" s="6"/>
      <c r="K21" s="22" t="s">
        <v>0</v>
      </c>
      <c r="L21" s="18" t="s">
        <v>17</v>
      </c>
      <c r="M21" s="18">
        <v>8.1421250000000001</v>
      </c>
      <c r="N21" s="18">
        <f t="shared" si="0"/>
        <v>8</v>
      </c>
      <c r="O21" s="18">
        <f t="shared" si="1"/>
        <v>0.14212500000000006</v>
      </c>
      <c r="P21" s="32">
        <v>0.29496600000000001</v>
      </c>
      <c r="Q21" s="22">
        <v>68</v>
      </c>
      <c r="R21" s="18">
        <v>73</v>
      </c>
      <c r="S21" s="18">
        <v>76</v>
      </c>
      <c r="T21" s="32">
        <v>91</v>
      </c>
      <c r="U21" s="22">
        <f>IF(Q21="","",LOOKUP(Q21,Data!$F$2:$F$104,Data!$D$2:$D$104))</f>
        <v>2</v>
      </c>
      <c r="V21" s="18">
        <f>IF(R21="","",LOOKUP(R21,Data!$F$2:$F$104,Data!$D$2:$D$104))</f>
        <v>2</v>
      </c>
      <c r="W21" s="18">
        <f>IF(S21="","",LOOKUP(S21,Data!$F$2:$F$104,Data!$D$2:$D$104))</f>
        <v>2</v>
      </c>
      <c r="X21" s="23">
        <f>IF(T21="","",LOOKUP(T21,Data!$F$2:$F$104,Data!$D$2:$D$104))</f>
        <v>2</v>
      </c>
    </row>
    <row r="22" spans="1:24" x14ac:dyDescent="0.25">
      <c r="A22" s="4"/>
      <c r="B22" s="5"/>
      <c r="C22" s="5"/>
      <c r="D22" s="5"/>
      <c r="E22" s="5"/>
      <c r="F22" s="5"/>
      <c r="G22" s="5"/>
      <c r="H22" s="6"/>
      <c r="K22" s="22" t="s">
        <v>0</v>
      </c>
      <c r="L22" s="18" t="s">
        <v>18</v>
      </c>
      <c r="M22" s="18">
        <v>8.1044140000000002</v>
      </c>
      <c r="N22" s="18">
        <f t="shared" si="0"/>
        <v>8</v>
      </c>
      <c r="O22" s="18">
        <f t="shared" si="1"/>
        <v>0.10441400000000023</v>
      </c>
      <c r="P22" s="32">
        <v>1.0856479999999999</v>
      </c>
      <c r="Q22" s="22">
        <v>45</v>
      </c>
      <c r="R22" s="18">
        <v>40</v>
      </c>
      <c r="S22" s="18">
        <v>41</v>
      </c>
      <c r="T22" s="32">
        <v>42</v>
      </c>
      <c r="U22" s="22">
        <f>IF(Q22="","",LOOKUP(Q22,Data!$F$2:$F$104,Data!$D$2:$D$104))</f>
        <v>2</v>
      </c>
      <c r="V22" s="18">
        <f>IF(R22="","",LOOKUP(R22,Data!$F$2:$F$104,Data!$D$2:$D$104))</f>
        <v>2</v>
      </c>
      <c r="W22" s="18">
        <f>IF(S22="","",LOOKUP(S22,Data!$F$2:$F$104,Data!$D$2:$D$104))</f>
        <v>2</v>
      </c>
      <c r="X22" s="23">
        <f>IF(T22="","",LOOKUP(T22,Data!$F$2:$F$104,Data!$D$2:$D$104))</f>
        <v>2</v>
      </c>
    </row>
    <row r="23" spans="1:24" x14ac:dyDescent="0.25">
      <c r="A23" s="4"/>
      <c r="B23" s="5"/>
      <c r="C23" s="5"/>
      <c r="D23" s="5"/>
      <c r="E23" s="5"/>
      <c r="F23" s="5"/>
      <c r="G23" s="5"/>
      <c r="H23" s="6"/>
      <c r="K23" s="22" t="s">
        <v>0</v>
      </c>
      <c r="L23" s="18" t="s">
        <v>19</v>
      </c>
      <c r="M23" s="18">
        <v>8.5791679999999992</v>
      </c>
      <c r="N23" s="18">
        <f t="shared" si="0"/>
        <v>8</v>
      </c>
      <c r="O23" s="18">
        <f t="shared" si="1"/>
        <v>0.57916799999999924</v>
      </c>
      <c r="P23" s="32">
        <v>0.50912400000000002</v>
      </c>
      <c r="Q23" s="22">
        <v>49</v>
      </c>
      <c r="R23" s="18">
        <v>19</v>
      </c>
      <c r="S23" s="18">
        <v>14</v>
      </c>
      <c r="T23" s="32">
        <v>15</v>
      </c>
      <c r="U23" s="22">
        <f>IF(Q23="","",LOOKUP(Q23,Data!$F$2:$F$104,Data!$D$2:$D$104))</f>
        <v>2</v>
      </c>
      <c r="V23" s="18">
        <f>IF(R23="","",LOOKUP(R23,Data!$F$2:$F$104,Data!$D$2:$D$104))</f>
        <v>2</v>
      </c>
      <c r="W23" s="18">
        <f>IF(S23="","",LOOKUP(S23,Data!$F$2:$F$104,Data!$D$2:$D$104))</f>
        <v>2</v>
      </c>
      <c r="X23" s="23">
        <f>IF(T23="","",LOOKUP(T23,Data!$F$2:$F$104,Data!$D$2:$D$104))</f>
        <v>2</v>
      </c>
    </row>
    <row r="24" spans="1:24" x14ac:dyDescent="0.25">
      <c r="A24" s="4" t="s">
        <v>41</v>
      </c>
      <c r="B24" s="5"/>
      <c r="C24" s="5"/>
      <c r="D24" s="5"/>
      <c r="E24" s="5"/>
      <c r="F24" s="5"/>
      <c r="G24" s="5"/>
      <c r="H24" s="6"/>
      <c r="K24" s="22" t="s">
        <v>0</v>
      </c>
      <c r="L24" s="18" t="s">
        <v>20</v>
      </c>
      <c r="M24" s="18">
        <v>8.0839110000000005</v>
      </c>
      <c r="N24" s="18">
        <f t="shared" si="0"/>
        <v>8</v>
      </c>
      <c r="O24" s="18">
        <f t="shared" si="1"/>
        <v>8.3911000000000513E-2</v>
      </c>
      <c r="P24" s="32">
        <v>0.95474800000000004</v>
      </c>
      <c r="Q24" s="22">
        <v>46</v>
      </c>
      <c r="R24" s="18">
        <v>52</v>
      </c>
      <c r="S24" s="18">
        <v>48</v>
      </c>
      <c r="T24" s="32">
        <v>34</v>
      </c>
      <c r="U24" s="22">
        <f>IF(Q24="","",LOOKUP(Q24,Data!$F$2:$F$104,Data!$D$2:$D$104))</f>
        <v>2</v>
      </c>
      <c r="V24" s="18">
        <f>IF(R24="","",LOOKUP(R24,Data!$F$2:$F$104,Data!$D$2:$D$104))</f>
        <v>2</v>
      </c>
      <c r="W24" s="18">
        <f>IF(S24="","",LOOKUP(S24,Data!$F$2:$F$104,Data!$D$2:$D$104))</f>
        <v>2</v>
      </c>
      <c r="X24" s="23">
        <f>IF(T24="","",LOOKUP(T24,Data!$F$2:$F$104,Data!$D$2:$D$104))</f>
        <v>2</v>
      </c>
    </row>
    <row r="25" spans="1:24" x14ac:dyDescent="0.25">
      <c r="A25" s="4" t="s">
        <v>42</v>
      </c>
      <c r="B25" s="5"/>
      <c r="C25" s="5"/>
      <c r="D25" s="5"/>
      <c r="E25" s="5"/>
      <c r="F25" s="5"/>
      <c r="G25" s="5"/>
      <c r="H25" s="6"/>
      <c r="K25" s="22" t="s">
        <v>0</v>
      </c>
      <c r="L25" s="18" t="s">
        <v>21</v>
      </c>
      <c r="M25" s="18">
        <v>9.9519219999999997</v>
      </c>
      <c r="N25" s="18">
        <f t="shared" si="0"/>
        <v>8</v>
      </c>
      <c r="O25" s="18">
        <f t="shared" si="1"/>
        <v>1.9519219999999997</v>
      </c>
      <c r="P25" s="32">
        <v>1.0998220000000001</v>
      </c>
      <c r="Q25" s="22">
        <v>55</v>
      </c>
      <c r="R25" s="18">
        <v>13</v>
      </c>
      <c r="S25" s="18">
        <v>20</v>
      </c>
      <c r="T25" s="32">
        <v>21</v>
      </c>
      <c r="U25" s="22">
        <f>IF(Q25="","",LOOKUP(Q25,Data!$F$2:$F$104,Data!$D$2:$D$104))</f>
        <v>2</v>
      </c>
      <c r="V25" s="18">
        <f>IF(R25="","",LOOKUP(R25,Data!$F$2:$F$104,Data!$D$2:$D$104))</f>
        <v>3</v>
      </c>
      <c r="W25" s="18">
        <f>IF(S25="","",LOOKUP(S25,Data!$F$2:$F$104,Data!$D$2:$D$104))</f>
        <v>2</v>
      </c>
      <c r="X25" s="23">
        <f>IF(T25="","",LOOKUP(T25,Data!$F$2:$F$104,Data!$D$2:$D$104))</f>
        <v>2</v>
      </c>
    </row>
    <row r="26" spans="1:24" x14ac:dyDescent="0.25">
      <c r="A26" s="4" t="s">
        <v>43</v>
      </c>
      <c r="B26" s="5"/>
      <c r="C26" s="5"/>
      <c r="D26" s="5"/>
      <c r="E26" s="5"/>
      <c r="F26" s="5"/>
      <c r="G26" s="5"/>
      <c r="H26" s="6"/>
      <c r="K26" s="22" t="s">
        <v>0</v>
      </c>
      <c r="L26" s="18" t="s">
        <v>22</v>
      </c>
      <c r="M26" s="18">
        <v>8.2689889999999995</v>
      </c>
      <c r="N26" s="18">
        <f t="shared" si="0"/>
        <v>8</v>
      </c>
      <c r="O26" s="18">
        <f t="shared" si="1"/>
        <v>0.26898899999999948</v>
      </c>
      <c r="P26" s="32">
        <v>0.24732799999999999</v>
      </c>
      <c r="Q26" s="22">
        <v>54</v>
      </c>
      <c r="R26" s="18">
        <v>71</v>
      </c>
      <c r="S26" s="18">
        <v>87</v>
      </c>
      <c r="T26" s="32">
        <v>81</v>
      </c>
      <c r="U26" s="22">
        <f>IF(Q26="","",LOOKUP(Q26,Data!$F$2:$F$104,Data!$D$2:$D$104))</f>
        <v>2</v>
      </c>
      <c r="V26" s="18">
        <f>IF(R26="","",LOOKUP(R26,Data!$F$2:$F$104,Data!$D$2:$D$104))</f>
        <v>2</v>
      </c>
      <c r="W26" s="18">
        <f>IF(S26="","",LOOKUP(S26,Data!$F$2:$F$104,Data!$D$2:$D$104))</f>
        <v>2</v>
      </c>
      <c r="X26" s="23">
        <f>IF(T26="","",LOOKUP(T26,Data!$F$2:$F$104,Data!$D$2:$D$104))</f>
        <v>2</v>
      </c>
    </row>
    <row r="27" spans="1:24" x14ac:dyDescent="0.25">
      <c r="A27" s="4"/>
      <c r="B27" s="5"/>
      <c r="C27" s="5"/>
      <c r="D27" s="5"/>
      <c r="E27" s="5"/>
      <c r="F27" s="5"/>
      <c r="G27" s="5"/>
      <c r="H27" s="6"/>
      <c r="K27" s="22" t="s">
        <v>0</v>
      </c>
      <c r="L27" s="18" t="s">
        <v>23</v>
      </c>
      <c r="M27" s="18">
        <v>8.140409</v>
      </c>
      <c r="N27" s="18">
        <f t="shared" si="0"/>
        <v>8</v>
      </c>
      <c r="O27" s="18">
        <f t="shared" si="1"/>
        <v>0.14040900000000001</v>
      </c>
      <c r="P27" s="32">
        <v>1.1254470000000001</v>
      </c>
      <c r="Q27" s="22">
        <v>44</v>
      </c>
      <c r="R27" s="18">
        <v>32</v>
      </c>
      <c r="S27" s="18">
        <v>43</v>
      </c>
      <c r="T27" s="32">
        <v>39</v>
      </c>
      <c r="U27" s="22">
        <f>IF(Q27="","",LOOKUP(Q27,Data!$F$2:$F$104,Data!$D$2:$D$104))</f>
        <v>2</v>
      </c>
      <c r="V27" s="18">
        <f>IF(R27="","",LOOKUP(R27,Data!$F$2:$F$104,Data!$D$2:$D$104))</f>
        <v>2</v>
      </c>
      <c r="W27" s="18">
        <f>IF(S27="","",LOOKUP(S27,Data!$F$2:$F$104,Data!$D$2:$D$104))</f>
        <v>2</v>
      </c>
      <c r="X27" s="23">
        <f>IF(T27="","",LOOKUP(T27,Data!$F$2:$F$104,Data!$D$2:$D$104))</f>
        <v>2</v>
      </c>
    </row>
    <row r="28" spans="1:24" x14ac:dyDescent="0.25">
      <c r="A28" s="4"/>
      <c r="B28" s="5"/>
      <c r="C28" s="5"/>
      <c r="D28" s="5"/>
      <c r="E28" s="5"/>
      <c r="F28" s="5"/>
      <c r="G28" s="5"/>
      <c r="H28" s="6"/>
      <c r="K28" s="22" t="s">
        <v>0</v>
      </c>
      <c r="L28" s="18" t="s">
        <v>24</v>
      </c>
      <c r="M28" s="18">
        <v>8.0000459999999993</v>
      </c>
      <c r="N28" s="18">
        <f t="shared" si="0"/>
        <v>8</v>
      </c>
      <c r="O28" s="18">
        <f t="shared" si="1"/>
        <v>4.5999999999324359E-5</v>
      </c>
      <c r="P28" s="32">
        <v>7.6212660000000003</v>
      </c>
      <c r="Q28" s="22">
        <v>100</v>
      </c>
      <c r="R28" s="18">
        <v>99</v>
      </c>
      <c r="S28" s="18"/>
      <c r="T28" s="32"/>
      <c r="U28" s="22">
        <f>IF(Q28="","",LOOKUP(Q28,Data!$F$2:$F$104,Data!$D$2:$D$104))</f>
        <v>4</v>
      </c>
      <c r="V28" s="18">
        <f>IF(R28="","",LOOKUP(R28,Data!$F$2:$F$104,Data!$D$2:$D$104))</f>
        <v>4</v>
      </c>
      <c r="W28" s="18" t="str">
        <f>IF(S28="","",LOOKUP(S28,Data!$F$2:$F$104,Data!$D$2:$D$104))</f>
        <v/>
      </c>
      <c r="X28" s="23" t="str">
        <f>IF(T28="","",LOOKUP(T28,Data!$F$2:$F$104,Data!$D$2:$D$104))</f>
        <v/>
      </c>
    </row>
    <row r="29" spans="1:24" x14ac:dyDescent="0.25">
      <c r="A29" s="4"/>
      <c r="B29" s="5"/>
      <c r="C29" s="5"/>
      <c r="D29" s="5"/>
      <c r="E29" s="5"/>
      <c r="F29" s="5"/>
      <c r="G29" s="5"/>
      <c r="H29" s="6"/>
      <c r="K29" s="22" t="s">
        <v>0</v>
      </c>
      <c r="L29" s="18" t="s">
        <v>25</v>
      </c>
      <c r="M29" s="18">
        <v>8.114433</v>
      </c>
      <c r="N29" s="18">
        <f t="shared" si="0"/>
        <v>8</v>
      </c>
      <c r="O29" s="18">
        <f t="shared" si="1"/>
        <v>0.11443300000000001</v>
      </c>
      <c r="P29" s="32">
        <v>0.25771899999999998</v>
      </c>
      <c r="Q29" s="22">
        <v>62</v>
      </c>
      <c r="R29" s="18">
        <v>63</v>
      </c>
      <c r="S29" s="18">
        <v>70</v>
      </c>
      <c r="T29" s="32">
        <v>102</v>
      </c>
      <c r="U29" s="22">
        <f>IF(Q29="","",LOOKUP(Q29,Data!$F$2:$F$104,Data!$D$2:$D$104))</f>
        <v>2</v>
      </c>
      <c r="V29" s="18">
        <f>IF(R29="","",LOOKUP(R29,Data!$F$2:$F$104,Data!$D$2:$D$104))</f>
        <v>2</v>
      </c>
      <c r="W29" s="18">
        <f>IF(S29="","",LOOKUP(S29,Data!$F$2:$F$104,Data!$D$2:$D$104))</f>
        <v>2</v>
      </c>
      <c r="X29" s="23">
        <f>IF(T29="","",LOOKUP(T29,Data!$F$2:$F$104,Data!$D$2:$D$104))</f>
        <v>2</v>
      </c>
    </row>
    <row r="30" spans="1:24" x14ac:dyDescent="0.25">
      <c r="A30" s="4"/>
      <c r="B30" s="5"/>
      <c r="C30" s="5"/>
      <c r="D30" s="5"/>
      <c r="E30" s="5"/>
      <c r="F30" s="5"/>
      <c r="G30" s="5"/>
      <c r="H30" s="6"/>
      <c r="K30" s="22" t="s">
        <v>0</v>
      </c>
      <c r="L30" s="18" t="s">
        <v>26</v>
      </c>
      <c r="M30" s="18">
        <v>8.3487259999999992</v>
      </c>
      <c r="N30" s="18">
        <f t="shared" si="0"/>
        <v>8</v>
      </c>
      <c r="O30" s="18">
        <f t="shared" si="1"/>
        <v>0.3487259999999992</v>
      </c>
      <c r="P30" s="32">
        <v>0.21314</v>
      </c>
      <c r="Q30" s="22">
        <v>29</v>
      </c>
      <c r="R30" s="18">
        <v>24</v>
      </c>
      <c r="S30" s="18">
        <v>18</v>
      </c>
      <c r="T30" s="32">
        <v>28</v>
      </c>
      <c r="U30" s="22">
        <f>IF(Q30="","",LOOKUP(Q30,Data!$F$2:$F$104,Data!$D$2:$D$104))</f>
        <v>2</v>
      </c>
      <c r="V30" s="18">
        <f>IF(R30="","",LOOKUP(R30,Data!$F$2:$F$104,Data!$D$2:$D$104))</f>
        <v>2</v>
      </c>
      <c r="W30" s="18">
        <f>IF(S30="","",LOOKUP(S30,Data!$F$2:$F$104,Data!$D$2:$D$104))</f>
        <v>2</v>
      </c>
      <c r="X30" s="23">
        <f>IF(T30="","",LOOKUP(T30,Data!$F$2:$F$104,Data!$D$2:$D$104))</f>
        <v>2</v>
      </c>
    </row>
    <row r="31" spans="1:24" x14ac:dyDescent="0.25">
      <c r="A31" s="4"/>
      <c r="B31" s="5"/>
      <c r="C31" s="5"/>
      <c r="D31" s="5"/>
      <c r="E31" s="5"/>
      <c r="F31" s="5"/>
      <c r="G31" s="5"/>
      <c r="H31" s="6"/>
      <c r="K31" s="22" t="s">
        <v>0</v>
      </c>
      <c r="L31" s="18" t="s">
        <v>27</v>
      </c>
      <c r="M31" s="18">
        <v>8.2052549999999993</v>
      </c>
      <c r="N31" s="18">
        <f t="shared" si="0"/>
        <v>8</v>
      </c>
      <c r="O31" s="18">
        <f t="shared" si="1"/>
        <v>0.2052549999999993</v>
      </c>
      <c r="P31" s="32">
        <v>1.0107820000000001</v>
      </c>
      <c r="Q31" s="22">
        <v>25</v>
      </c>
      <c r="R31" s="18">
        <v>23</v>
      </c>
      <c r="S31" s="18">
        <v>22</v>
      </c>
      <c r="T31" s="32">
        <v>17</v>
      </c>
      <c r="U31" s="22">
        <f>IF(Q31="","",LOOKUP(Q31,Data!$F$2:$F$104,Data!$D$2:$D$104))</f>
        <v>2</v>
      </c>
      <c r="V31" s="18">
        <f>IF(R31="","",LOOKUP(R31,Data!$F$2:$F$104,Data!$D$2:$D$104))</f>
        <v>2</v>
      </c>
      <c r="W31" s="18">
        <f>IF(S31="","",LOOKUP(S31,Data!$F$2:$F$104,Data!$D$2:$D$104))</f>
        <v>2</v>
      </c>
      <c r="X31" s="23">
        <f>IF(T31="","",LOOKUP(T31,Data!$F$2:$F$104,Data!$D$2:$D$104))</f>
        <v>2</v>
      </c>
    </row>
    <row r="32" spans="1:24" ht="15.75" thickBot="1" x14ac:dyDescent="0.3">
      <c r="A32" s="4"/>
      <c r="B32" s="5"/>
      <c r="C32" s="5"/>
      <c r="D32" s="5"/>
      <c r="E32" s="5"/>
      <c r="F32" s="5"/>
      <c r="G32" s="5"/>
      <c r="H32" s="6"/>
      <c r="K32" s="24" t="s">
        <v>0</v>
      </c>
      <c r="L32" s="25" t="s">
        <v>28</v>
      </c>
      <c r="M32" s="25">
        <v>8.1942620000000002</v>
      </c>
      <c r="N32" s="25">
        <f t="shared" si="0"/>
        <v>8</v>
      </c>
      <c r="O32" s="25">
        <f t="shared" si="1"/>
        <v>0.19426200000000016</v>
      </c>
      <c r="P32" s="33">
        <v>0.90449199999999996</v>
      </c>
      <c r="Q32" s="24">
        <v>64</v>
      </c>
      <c r="R32" s="25">
        <v>61</v>
      </c>
      <c r="S32" s="25">
        <v>37</v>
      </c>
      <c r="T32" s="33">
        <v>31</v>
      </c>
      <c r="U32" s="24">
        <f>IF(Q32="","",LOOKUP(Q32,Data!$F$2:$F$104,Data!$D$2:$D$104))</f>
        <v>2</v>
      </c>
      <c r="V32" s="25">
        <f>IF(R32="","",LOOKUP(R32,Data!$F$2:$F$104,Data!$D$2:$D$104))</f>
        <v>2</v>
      </c>
      <c r="W32" s="25">
        <f>IF(S32="","",LOOKUP(S32,Data!$F$2:$F$104,Data!$D$2:$D$104))</f>
        <v>2</v>
      </c>
      <c r="X32" s="26">
        <f>IF(T32="","",LOOKUP(T32,Data!$F$2:$F$104,Data!$D$2:$D$104))</f>
        <v>2</v>
      </c>
    </row>
    <row r="33" spans="1:13" x14ac:dyDescent="0.25">
      <c r="A33" s="4" t="s">
        <v>44</v>
      </c>
      <c r="B33" s="5"/>
      <c r="C33" s="5"/>
      <c r="D33" s="5"/>
      <c r="E33" s="5"/>
      <c r="F33" s="5"/>
      <c r="G33" s="5"/>
      <c r="H33" s="6"/>
    </row>
    <row r="34" spans="1:13" x14ac:dyDescent="0.25">
      <c r="A34" s="4"/>
      <c r="B34" s="5"/>
      <c r="C34" s="5"/>
      <c r="D34" s="5"/>
      <c r="E34" s="5"/>
      <c r="F34" s="5"/>
      <c r="G34" s="5"/>
      <c r="H34" s="6"/>
      <c r="M34" s="29"/>
    </row>
    <row r="35" spans="1:13" x14ac:dyDescent="0.25">
      <c r="A35" s="4" t="s">
        <v>45</v>
      </c>
      <c r="B35" s="5"/>
      <c r="C35" s="5"/>
      <c r="D35" s="5"/>
      <c r="E35" s="5"/>
      <c r="F35" s="5"/>
      <c r="G35" s="5"/>
      <c r="H35" s="6"/>
    </row>
    <row r="36" spans="1:13" x14ac:dyDescent="0.25">
      <c r="A36" s="4"/>
      <c r="B36" s="5"/>
      <c r="C36" s="5"/>
      <c r="D36" s="5"/>
      <c r="E36" s="5"/>
      <c r="F36" s="5"/>
      <c r="G36" s="5"/>
      <c r="H36" s="6"/>
    </row>
    <row r="37" spans="1:13" x14ac:dyDescent="0.25">
      <c r="A37" s="4"/>
      <c r="B37" s="5"/>
      <c r="C37" s="5"/>
      <c r="D37" s="5"/>
      <c r="E37" s="5"/>
      <c r="F37" s="5"/>
      <c r="G37" s="5"/>
      <c r="H37" s="6"/>
    </row>
    <row r="38" spans="1:13" x14ac:dyDescent="0.25">
      <c r="A38" s="4"/>
      <c r="B38" s="5"/>
      <c r="C38" s="5"/>
      <c r="D38" s="5"/>
      <c r="E38" s="5"/>
      <c r="F38" s="5"/>
      <c r="G38" s="5"/>
      <c r="H38" s="6"/>
    </row>
    <row r="39" spans="1:13" x14ac:dyDescent="0.25">
      <c r="A39" s="4"/>
      <c r="B39" s="5"/>
      <c r="C39" s="5"/>
      <c r="D39" s="5"/>
      <c r="E39" s="5"/>
      <c r="F39" s="5"/>
      <c r="G39" s="5"/>
      <c r="H39" s="6"/>
    </row>
    <row r="40" spans="1:13" x14ac:dyDescent="0.25">
      <c r="A40" s="4" t="s">
        <v>46</v>
      </c>
      <c r="B40" s="5"/>
      <c r="C40" s="5"/>
      <c r="D40" s="5"/>
      <c r="E40" s="5"/>
      <c r="F40" s="5"/>
      <c r="G40" s="5"/>
      <c r="H40" s="6"/>
    </row>
    <row r="41" spans="1:13" x14ac:dyDescent="0.25">
      <c r="A41" s="4"/>
      <c r="B41" s="5"/>
      <c r="C41" s="5"/>
      <c r="D41" s="5"/>
      <c r="E41" s="5"/>
      <c r="F41" s="5"/>
      <c r="G41" s="5"/>
      <c r="H41" s="6"/>
    </row>
    <row r="42" spans="1:13" x14ac:dyDescent="0.25">
      <c r="A42" s="4"/>
      <c r="B42" s="5"/>
      <c r="C42" s="5"/>
      <c r="D42" s="5"/>
      <c r="E42" s="5"/>
      <c r="F42" s="5"/>
      <c r="G42" s="5"/>
      <c r="H42" s="6"/>
    </row>
    <row r="43" spans="1:13" x14ac:dyDescent="0.25">
      <c r="A43" s="4"/>
      <c r="B43" s="5"/>
      <c r="C43" s="5"/>
      <c r="D43" s="5"/>
      <c r="E43" s="5"/>
      <c r="F43" s="5"/>
      <c r="G43" s="5"/>
      <c r="H43" s="6"/>
    </row>
    <row r="44" spans="1:13" x14ac:dyDescent="0.25">
      <c r="A44" s="4"/>
      <c r="B44" s="5"/>
      <c r="C44" s="5"/>
      <c r="D44" s="5"/>
      <c r="E44" s="5"/>
      <c r="F44" s="5"/>
      <c r="G44" s="5"/>
      <c r="H44" s="6"/>
    </row>
    <row r="45" spans="1:13" ht="15.75" thickBot="1" x14ac:dyDescent="0.3">
      <c r="A45" s="7"/>
      <c r="B45" s="8"/>
      <c r="C45" s="8"/>
      <c r="D45" s="8"/>
      <c r="E45" s="8"/>
      <c r="F45" s="8"/>
      <c r="G45" s="8"/>
      <c r="H45" s="9"/>
    </row>
  </sheetData>
  <mergeCells count="1">
    <mergeCell ref="U3:X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activeCell="F2" sqref="F2"/>
    </sheetView>
  </sheetViews>
  <sheetFormatPr baseColWidth="10" defaultRowHeight="15" x14ac:dyDescent="0.25"/>
  <sheetData>
    <row r="1" spans="1:6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5">
      <c r="A2" t="s">
        <v>61</v>
      </c>
      <c r="B2">
        <v>-76.871899999999997</v>
      </c>
      <c r="C2">
        <v>0.66620000000000001</v>
      </c>
      <c r="D2">
        <v>5</v>
      </c>
      <c r="E2">
        <v>68</v>
      </c>
      <c r="F2">
        <v>0</v>
      </c>
    </row>
    <row r="3" spans="1:6" x14ac:dyDescent="0.25">
      <c r="A3" t="s">
        <v>61</v>
      </c>
      <c r="B3">
        <v>-76.648809999999997</v>
      </c>
      <c r="C3">
        <v>1.1476200000000001</v>
      </c>
      <c r="D3">
        <v>5</v>
      </c>
      <c r="E3">
        <v>8</v>
      </c>
      <c r="F3">
        <f>1+F2</f>
        <v>1</v>
      </c>
    </row>
    <row r="4" spans="1:6" x14ac:dyDescent="0.25">
      <c r="A4" t="s">
        <v>61</v>
      </c>
      <c r="B4">
        <v>-74.472849999999994</v>
      </c>
      <c r="C4">
        <v>5.0107499999999998</v>
      </c>
      <c r="D4">
        <v>4</v>
      </c>
      <c r="E4">
        <v>25</v>
      </c>
      <c r="F4">
        <f t="shared" ref="F4:F67" si="0">1+F3</f>
        <v>2</v>
      </c>
    </row>
    <row r="5" spans="1:6" x14ac:dyDescent="0.25">
      <c r="A5" t="s">
        <v>61</v>
      </c>
      <c r="B5">
        <v>-74.3566</v>
      </c>
      <c r="C5">
        <v>4.8112500000000002</v>
      </c>
      <c r="D5">
        <v>2</v>
      </c>
      <c r="E5">
        <v>91</v>
      </c>
      <c r="F5">
        <f t="shared" si="0"/>
        <v>3</v>
      </c>
    </row>
    <row r="6" spans="1:6" x14ac:dyDescent="0.25">
      <c r="A6" t="s">
        <v>61</v>
      </c>
      <c r="B6">
        <v>-74.27543</v>
      </c>
      <c r="C6">
        <v>4.7375999999999996</v>
      </c>
      <c r="D6">
        <v>2</v>
      </c>
      <c r="E6">
        <v>42</v>
      </c>
      <c r="F6">
        <f t="shared" si="0"/>
        <v>4</v>
      </c>
    </row>
    <row r="7" spans="1:6" x14ac:dyDescent="0.25">
      <c r="A7" t="s">
        <v>61</v>
      </c>
      <c r="B7">
        <v>-74.263959999999997</v>
      </c>
      <c r="C7">
        <v>4.7335399999999996</v>
      </c>
      <c r="D7">
        <v>2</v>
      </c>
      <c r="E7">
        <v>19</v>
      </c>
      <c r="F7">
        <f t="shared" si="0"/>
        <v>5</v>
      </c>
    </row>
    <row r="8" spans="1:6" x14ac:dyDescent="0.25">
      <c r="A8" t="s">
        <v>61</v>
      </c>
      <c r="B8">
        <v>-74.262630000000001</v>
      </c>
      <c r="C8">
        <v>4.7327199999999996</v>
      </c>
      <c r="D8">
        <v>2</v>
      </c>
      <c r="E8">
        <v>89</v>
      </c>
      <c r="F8">
        <f t="shared" si="0"/>
        <v>6</v>
      </c>
    </row>
    <row r="9" spans="1:6" x14ac:dyDescent="0.25">
      <c r="A9" t="s">
        <v>61</v>
      </c>
      <c r="B9">
        <v>-74.26182</v>
      </c>
      <c r="C9">
        <v>4.7339399999999996</v>
      </c>
      <c r="D9">
        <v>2</v>
      </c>
      <c r="E9">
        <v>96</v>
      </c>
      <c r="F9">
        <f t="shared" si="0"/>
        <v>7</v>
      </c>
    </row>
    <row r="10" spans="1:6" x14ac:dyDescent="0.25">
      <c r="A10" t="s">
        <v>61</v>
      </c>
      <c r="B10">
        <v>-74.231080000000006</v>
      </c>
      <c r="C10">
        <v>4.7010699999999996</v>
      </c>
      <c r="D10">
        <v>2</v>
      </c>
      <c r="E10">
        <v>74</v>
      </c>
      <c r="F10">
        <f t="shared" si="0"/>
        <v>8</v>
      </c>
    </row>
    <row r="11" spans="1:6" x14ac:dyDescent="0.25">
      <c r="A11" t="s">
        <v>61</v>
      </c>
      <c r="B11">
        <v>-74.220140000000001</v>
      </c>
      <c r="C11">
        <v>4.7129300000000001</v>
      </c>
      <c r="D11">
        <v>2</v>
      </c>
      <c r="E11">
        <v>48</v>
      </c>
      <c r="F11">
        <f t="shared" si="0"/>
        <v>9</v>
      </c>
    </row>
    <row r="12" spans="1:6" x14ac:dyDescent="0.25">
      <c r="A12" t="s">
        <v>61</v>
      </c>
      <c r="B12">
        <v>-74.211770000000001</v>
      </c>
      <c r="C12">
        <v>4.7174899999999997</v>
      </c>
      <c r="D12">
        <v>2</v>
      </c>
      <c r="E12">
        <v>36</v>
      </c>
      <c r="F12">
        <f t="shared" si="0"/>
        <v>10</v>
      </c>
    </row>
    <row r="13" spans="1:6" x14ac:dyDescent="0.25">
      <c r="A13" t="s">
        <v>61</v>
      </c>
      <c r="B13">
        <v>-74.211550000000003</v>
      </c>
      <c r="C13">
        <v>4.7159500000000003</v>
      </c>
      <c r="D13">
        <v>2</v>
      </c>
      <c r="E13">
        <v>50</v>
      </c>
      <c r="F13">
        <f t="shared" si="0"/>
        <v>11</v>
      </c>
    </row>
    <row r="14" spans="1:6" x14ac:dyDescent="0.25">
      <c r="A14" t="s">
        <v>61</v>
      </c>
      <c r="B14">
        <v>-74.211550000000003</v>
      </c>
      <c r="C14">
        <v>4.7159599999999999</v>
      </c>
      <c r="D14">
        <v>2</v>
      </c>
      <c r="E14">
        <v>17</v>
      </c>
      <c r="F14">
        <f t="shared" si="0"/>
        <v>12</v>
      </c>
    </row>
    <row r="15" spans="1:6" x14ac:dyDescent="0.25">
      <c r="A15" t="s">
        <v>61</v>
      </c>
      <c r="B15">
        <v>-74.146450000000002</v>
      </c>
      <c r="C15">
        <v>4.8721199999999998</v>
      </c>
      <c r="D15">
        <v>3</v>
      </c>
      <c r="E15">
        <v>1</v>
      </c>
      <c r="F15">
        <f t="shared" si="0"/>
        <v>13</v>
      </c>
    </row>
    <row r="16" spans="1:6" x14ac:dyDescent="0.25">
      <c r="A16" t="s">
        <v>62</v>
      </c>
      <c r="B16">
        <v>-74.144069999999999</v>
      </c>
      <c r="C16">
        <v>4.6989400000000003</v>
      </c>
      <c r="D16">
        <v>2</v>
      </c>
      <c r="E16">
        <v>57</v>
      </c>
      <c r="F16">
        <f t="shared" si="0"/>
        <v>14</v>
      </c>
    </row>
    <row r="17" spans="1:6" x14ac:dyDescent="0.25">
      <c r="A17" t="s">
        <v>62</v>
      </c>
      <c r="B17">
        <v>-74.140749999999997</v>
      </c>
      <c r="C17">
        <v>4.71244</v>
      </c>
      <c r="D17">
        <v>2</v>
      </c>
      <c r="E17">
        <v>100</v>
      </c>
      <c r="F17">
        <f t="shared" si="0"/>
        <v>15</v>
      </c>
    </row>
    <row r="18" spans="1:6" x14ac:dyDescent="0.25">
      <c r="A18" t="s">
        <v>63</v>
      </c>
      <c r="B18">
        <v>-74.111500000000007</v>
      </c>
      <c r="C18">
        <v>4.7115299999999998</v>
      </c>
      <c r="D18">
        <v>2</v>
      </c>
      <c r="E18">
        <v>64</v>
      </c>
      <c r="F18">
        <f t="shared" si="0"/>
        <v>16</v>
      </c>
    </row>
    <row r="19" spans="1:6" x14ac:dyDescent="0.25">
      <c r="A19" t="s">
        <v>62</v>
      </c>
      <c r="B19">
        <v>-74.107860000000002</v>
      </c>
      <c r="C19">
        <v>4.6719999999999997</v>
      </c>
      <c r="D19">
        <v>2</v>
      </c>
      <c r="E19">
        <v>35</v>
      </c>
      <c r="F19">
        <f t="shared" si="0"/>
        <v>17</v>
      </c>
    </row>
    <row r="20" spans="1:6" x14ac:dyDescent="0.25">
      <c r="A20" t="s">
        <v>64</v>
      </c>
      <c r="B20">
        <v>-74.106769999999997</v>
      </c>
      <c r="C20">
        <v>4.75467</v>
      </c>
      <c r="D20">
        <v>2</v>
      </c>
      <c r="E20">
        <v>99</v>
      </c>
      <c r="F20">
        <f t="shared" si="0"/>
        <v>18</v>
      </c>
    </row>
    <row r="21" spans="1:6" x14ac:dyDescent="0.25">
      <c r="A21" t="s">
        <v>63</v>
      </c>
      <c r="B21">
        <v>-74.104470000000006</v>
      </c>
      <c r="C21">
        <v>4.7086800000000002</v>
      </c>
      <c r="D21">
        <v>2</v>
      </c>
      <c r="E21">
        <v>9</v>
      </c>
      <c r="F21">
        <f t="shared" si="0"/>
        <v>19</v>
      </c>
    </row>
    <row r="22" spans="1:6" x14ac:dyDescent="0.25">
      <c r="A22" t="s">
        <v>61</v>
      </c>
      <c r="B22">
        <v>-74.101169999999996</v>
      </c>
      <c r="C22">
        <v>4.8105000000000002</v>
      </c>
      <c r="D22">
        <v>2</v>
      </c>
      <c r="E22">
        <v>86</v>
      </c>
      <c r="F22">
        <f t="shared" si="0"/>
        <v>20</v>
      </c>
    </row>
    <row r="23" spans="1:6" x14ac:dyDescent="0.25">
      <c r="A23" t="s">
        <v>61</v>
      </c>
      <c r="B23">
        <v>-74.101110000000006</v>
      </c>
      <c r="C23">
        <v>4.80924</v>
      </c>
      <c r="D23">
        <v>2</v>
      </c>
      <c r="E23">
        <v>66</v>
      </c>
      <c r="F23">
        <f t="shared" si="0"/>
        <v>21</v>
      </c>
    </row>
    <row r="24" spans="1:6" x14ac:dyDescent="0.25">
      <c r="A24" t="s">
        <v>65</v>
      </c>
      <c r="B24">
        <v>-74.097430000000003</v>
      </c>
      <c r="C24">
        <v>4.6517900000000001</v>
      </c>
      <c r="D24">
        <v>2</v>
      </c>
      <c r="E24">
        <v>98</v>
      </c>
      <c r="F24">
        <f t="shared" si="0"/>
        <v>22</v>
      </c>
    </row>
    <row r="25" spans="1:6" x14ac:dyDescent="0.25">
      <c r="A25" t="s">
        <v>65</v>
      </c>
      <c r="B25">
        <v>-74.096739999999997</v>
      </c>
      <c r="C25">
        <v>4.6489599999999998</v>
      </c>
      <c r="D25">
        <v>2</v>
      </c>
      <c r="E25">
        <v>18</v>
      </c>
      <c r="F25">
        <f t="shared" si="0"/>
        <v>23</v>
      </c>
    </row>
    <row r="26" spans="1:6" x14ac:dyDescent="0.25">
      <c r="A26" t="s">
        <v>64</v>
      </c>
      <c r="B26">
        <v>-74.095680000000002</v>
      </c>
      <c r="C26">
        <v>4.7485600000000003</v>
      </c>
      <c r="D26">
        <v>2</v>
      </c>
      <c r="E26">
        <v>27</v>
      </c>
      <c r="F26">
        <f t="shared" si="0"/>
        <v>24</v>
      </c>
    </row>
    <row r="27" spans="1:6" x14ac:dyDescent="0.25">
      <c r="A27" t="s">
        <v>66</v>
      </c>
      <c r="B27">
        <v>-74.086979999999997</v>
      </c>
      <c r="C27">
        <v>4.6492899999999997</v>
      </c>
      <c r="D27">
        <v>2</v>
      </c>
      <c r="E27">
        <v>32</v>
      </c>
      <c r="F27">
        <f t="shared" si="0"/>
        <v>25</v>
      </c>
    </row>
    <row r="28" spans="1:6" x14ac:dyDescent="0.25">
      <c r="A28" t="s">
        <v>63</v>
      </c>
      <c r="B28">
        <v>-74.086929999999995</v>
      </c>
      <c r="C28">
        <v>4.6959499999999998</v>
      </c>
      <c r="D28">
        <v>2</v>
      </c>
      <c r="E28">
        <v>78</v>
      </c>
      <c r="F28">
        <f t="shared" si="0"/>
        <v>26</v>
      </c>
    </row>
    <row r="29" spans="1:6" x14ac:dyDescent="0.25">
      <c r="A29" t="s">
        <v>62</v>
      </c>
      <c r="B29">
        <v>-74.08578</v>
      </c>
      <c r="C29">
        <v>4.6799799999999996</v>
      </c>
      <c r="D29">
        <v>2</v>
      </c>
      <c r="E29">
        <v>71</v>
      </c>
      <c r="F29">
        <f t="shared" si="0"/>
        <v>27</v>
      </c>
    </row>
    <row r="30" spans="1:6" x14ac:dyDescent="0.25">
      <c r="A30" t="s">
        <v>64</v>
      </c>
      <c r="B30">
        <v>-74.0852</v>
      </c>
      <c r="C30">
        <v>4.7397099999999996</v>
      </c>
      <c r="D30">
        <v>2</v>
      </c>
      <c r="E30">
        <v>7</v>
      </c>
      <c r="F30">
        <f t="shared" si="0"/>
        <v>28</v>
      </c>
    </row>
    <row r="31" spans="1:6" x14ac:dyDescent="0.25">
      <c r="A31" t="s">
        <v>64</v>
      </c>
      <c r="B31">
        <v>-74.085030000000003</v>
      </c>
      <c r="C31">
        <v>4.7377599999999997</v>
      </c>
      <c r="D31">
        <v>2</v>
      </c>
      <c r="E31">
        <v>9</v>
      </c>
      <c r="F31">
        <f t="shared" si="0"/>
        <v>29</v>
      </c>
    </row>
    <row r="32" spans="1:6" x14ac:dyDescent="0.25">
      <c r="A32" t="s">
        <v>63</v>
      </c>
      <c r="B32">
        <v>-74.082899999999995</v>
      </c>
      <c r="C32">
        <v>4.6805599999999998</v>
      </c>
      <c r="D32">
        <v>2</v>
      </c>
      <c r="E32">
        <v>3</v>
      </c>
      <c r="F32">
        <f t="shared" si="0"/>
        <v>30</v>
      </c>
    </row>
    <row r="33" spans="1:6" x14ac:dyDescent="0.25">
      <c r="A33" t="s">
        <v>66</v>
      </c>
      <c r="B33">
        <v>-74.078249999999997</v>
      </c>
      <c r="C33">
        <v>4.64445</v>
      </c>
      <c r="D33">
        <v>2</v>
      </c>
      <c r="E33">
        <v>28</v>
      </c>
      <c r="F33">
        <f t="shared" si="0"/>
        <v>31</v>
      </c>
    </row>
    <row r="34" spans="1:6" x14ac:dyDescent="0.25">
      <c r="A34" t="s">
        <v>65</v>
      </c>
      <c r="B34">
        <v>-74.077340000000007</v>
      </c>
      <c r="C34">
        <v>4.6222500000000002</v>
      </c>
      <c r="D34">
        <v>2</v>
      </c>
      <c r="E34">
        <v>28</v>
      </c>
      <c r="F34">
        <f t="shared" si="0"/>
        <v>32</v>
      </c>
    </row>
    <row r="35" spans="1:6" x14ac:dyDescent="0.25">
      <c r="A35" t="s">
        <v>63</v>
      </c>
      <c r="B35">
        <v>-74.07508</v>
      </c>
      <c r="C35">
        <v>4.6911500000000004</v>
      </c>
      <c r="D35">
        <v>2</v>
      </c>
      <c r="E35">
        <v>89</v>
      </c>
      <c r="F35">
        <f t="shared" si="0"/>
        <v>33</v>
      </c>
    </row>
    <row r="36" spans="1:6" x14ac:dyDescent="0.25">
      <c r="A36" t="s">
        <v>66</v>
      </c>
      <c r="B36">
        <v>-74.073999999999998</v>
      </c>
      <c r="C36">
        <v>4.6416599999999999</v>
      </c>
      <c r="D36">
        <v>2</v>
      </c>
      <c r="E36">
        <v>100</v>
      </c>
      <c r="F36">
        <f t="shared" si="0"/>
        <v>34</v>
      </c>
    </row>
    <row r="37" spans="1:6" x14ac:dyDescent="0.25">
      <c r="A37" t="s">
        <v>64</v>
      </c>
      <c r="B37">
        <v>-74.072400000000002</v>
      </c>
      <c r="C37">
        <v>4.7115400000000003</v>
      </c>
      <c r="D37">
        <v>2</v>
      </c>
      <c r="E37">
        <v>9</v>
      </c>
      <c r="F37">
        <f t="shared" si="0"/>
        <v>35</v>
      </c>
    </row>
    <row r="38" spans="1:6" x14ac:dyDescent="0.25">
      <c r="A38" t="s">
        <v>66</v>
      </c>
      <c r="B38">
        <v>-74.071619999999996</v>
      </c>
      <c r="C38">
        <v>4.6703999999999999</v>
      </c>
      <c r="D38">
        <v>2</v>
      </c>
      <c r="E38">
        <v>10</v>
      </c>
      <c r="F38">
        <f t="shared" si="0"/>
        <v>36</v>
      </c>
    </row>
    <row r="39" spans="1:6" x14ac:dyDescent="0.25">
      <c r="A39" t="s">
        <v>66</v>
      </c>
      <c r="B39">
        <v>-74.071550000000002</v>
      </c>
      <c r="C39">
        <v>4.6550799999999999</v>
      </c>
      <c r="D39">
        <v>2</v>
      </c>
      <c r="E39">
        <v>49</v>
      </c>
      <c r="F39">
        <f t="shared" si="0"/>
        <v>37</v>
      </c>
    </row>
    <row r="40" spans="1:6" x14ac:dyDescent="0.25">
      <c r="A40" t="s">
        <v>64</v>
      </c>
      <c r="B40">
        <v>-74.070549999999997</v>
      </c>
      <c r="C40">
        <v>4.7119299999999997</v>
      </c>
      <c r="D40">
        <v>2</v>
      </c>
      <c r="E40">
        <v>30</v>
      </c>
      <c r="F40">
        <f t="shared" si="0"/>
        <v>38</v>
      </c>
    </row>
    <row r="41" spans="1:6" x14ac:dyDescent="0.25">
      <c r="A41" t="s">
        <v>65</v>
      </c>
      <c r="B41">
        <v>-74.070329999999998</v>
      </c>
      <c r="C41">
        <v>4.6152899999999999</v>
      </c>
      <c r="D41">
        <v>2</v>
      </c>
      <c r="E41">
        <v>30</v>
      </c>
      <c r="F41">
        <f t="shared" si="0"/>
        <v>39</v>
      </c>
    </row>
    <row r="42" spans="1:6" x14ac:dyDescent="0.25">
      <c r="A42" t="s">
        <v>65</v>
      </c>
      <c r="B42">
        <v>-74.070269999999994</v>
      </c>
      <c r="C42">
        <v>4.6153500000000003</v>
      </c>
      <c r="D42">
        <v>2</v>
      </c>
      <c r="E42">
        <v>89</v>
      </c>
      <c r="F42">
        <f t="shared" si="0"/>
        <v>40</v>
      </c>
    </row>
    <row r="43" spans="1:6" x14ac:dyDescent="0.25">
      <c r="A43" t="s">
        <v>65</v>
      </c>
      <c r="B43">
        <v>-74.069730000000007</v>
      </c>
      <c r="C43">
        <v>4.6141699999999997</v>
      </c>
      <c r="D43">
        <v>2</v>
      </c>
      <c r="E43">
        <v>99</v>
      </c>
      <c r="F43">
        <f t="shared" si="0"/>
        <v>41</v>
      </c>
    </row>
    <row r="44" spans="1:6" x14ac:dyDescent="0.25">
      <c r="A44" t="s">
        <v>65</v>
      </c>
      <c r="B44">
        <v>-74.069689999999994</v>
      </c>
      <c r="C44">
        <v>4.6142300000000001</v>
      </c>
      <c r="D44">
        <v>2</v>
      </c>
      <c r="E44">
        <v>42</v>
      </c>
      <c r="F44">
        <f t="shared" si="0"/>
        <v>42</v>
      </c>
    </row>
    <row r="45" spans="1:6" x14ac:dyDescent="0.25">
      <c r="A45" t="s">
        <v>65</v>
      </c>
      <c r="B45">
        <v>-74.068110000000004</v>
      </c>
      <c r="C45">
        <v>4.6175699999999997</v>
      </c>
      <c r="D45">
        <v>2</v>
      </c>
      <c r="E45">
        <v>9</v>
      </c>
      <c r="F45">
        <f t="shared" si="0"/>
        <v>43</v>
      </c>
    </row>
    <row r="46" spans="1:6" x14ac:dyDescent="0.25">
      <c r="A46" t="s">
        <v>65</v>
      </c>
      <c r="B46">
        <v>-74.066680000000005</v>
      </c>
      <c r="C46">
        <v>4.6234500000000001</v>
      </c>
      <c r="D46">
        <v>2</v>
      </c>
      <c r="E46">
        <v>70</v>
      </c>
      <c r="F46">
        <f t="shared" si="0"/>
        <v>44</v>
      </c>
    </row>
    <row r="47" spans="1:6" x14ac:dyDescent="0.25">
      <c r="A47" t="s">
        <v>65</v>
      </c>
      <c r="B47">
        <v>-74.066379999999995</v>
      </c>
      <c r="C47">
        <v>4.6321500000000002</v>
      </c>
      <c r="D47">
        <v>2</v>
      </c>
      <c r="E47">
        <v>97</v>
      </c>
      <c r="F47">
        <f t="shared" si="0"/>
        <v>45</v>
      </c>
    </row>
    <row r="48" spans="1:6" x14ac:dyDescent="0.25">
      <c r="A48" t="s">
        <v>66</v>
      </c>
      <c r="B48">
        <v>-74.065579999999997</v>
      </c>
      <c r="C48">
        <v>4.63645</v>
      </c>
      <c r="D48">
        <v>2</v>
      </c>
      <c r="E48">
        <v>6</v>
      </c>
      <c r="F48">
        <f t="shared" si="0"/>
        <v>46</v>
      </c>
    </row>
    <row r="49" spans="1:6" x14ac:dyDescent="0.25">
      <c r="A49" t="s">
        <v>64</v>
      </c>
      <c r="B49">
        <v>-74.065389999999994</v>
      </c>
      <c r="C49">
        <v>4.7325900000000001</v>
      </c>
      <c r="D49">
        <v>2</v>
      </c>
      <c r="E49">
        <v>65</v>
      </c>
      <c r="F49">
        <f t="shared" si="0"/>
        <v>47</v>
      </c>
    </row>
    <row r="50" spans="1:6" x14ac:dyDescent="0.25">
      <c r="A50" t="s">
        <v>66</v>
      </c>
      <c r="B50">
        <v>-74.065029999999993</v>
      </c>
      <c r="C50">
        <v>4.6396199999999999</v>
      </c>
      <c r="D50">
        <v>2</v>
      </c>
      <c r="E50">
        <v>87</v>
      </c>
      <c r="F50">
        <f t="shared" si="0"/>
        <v>48</v>
      </c>
    </row>
    <row r="51" spans="1:6" x14ac:dyDescent="0.25">
      <c r="A51" t="s">
        <v>67</v>
      </c>
      <c r="B51">
        <v>-74.064769999999996</v>
      </c>
      <c r="C51">
        <v>4.7276800000000003</v>
      </c>
      <c r="D51">
        <v>2</v>
      </c>
      <c r="E51">
        <v>16</v>
      </c>
      <c r="F51">
        <f t="shared" si="0"/>
        <v>49</v>
      </c>
    </row>
    <row r="52" spans="1:6" x14ac:dyDescent="0.25">
      <c r="A52" t="s">
        <v>63</v>
      </c>
      <c r="B52">
        <v>-74.064700000000002</v>
      </c>
      <c r="C52">
        <v>4.68818</v>
      </c>
      <c r="D52">
        <v>2</v>
      </c>
      <c r="E52">
        <v>76</v>
      </c>
      <c r="F52">
        <f t="shared" si="0"/>
        <v>50</v>
      </c>
    </row>
    <row r="53" spans="1:6" x14ac:dyDescent="0.25">
      <c r="A53" t="s">
        <v>68</v>
      </c>
      <c r="B53">
        <v>-74.064599999999999</v>
      </c>
      <c r="C53">
        <v>4.6879900000000001</v>
      </c>
      <c r="D53">
        <v>2</v>
      </c>
      <c r="E53">
        <v>53</v>
      </c>
      <c r="F53">
        <f t="shared" si="0"/>
        <v>51</v>
      </c>
    </row>
    <row r="54" spans="1:6" x14ac:dyDescent="0.25">
      <c r="A54" t="s">
        <v>66</v>
      </c>
      <c r="B54">
        <v>-74.06335</v>
      </c>
      <c r="C54">
        <v>4.6386399999999997</v>
      </c>
      <c r="D54">
        <v>2</v>
      </c>
      <c r="E54">
        <v>85</v>
      </c>
      <c r="F54">
        <f t="shared" si="0"/>
        <v>52</v>
      </c>
    </row>
    <row r="55" spans="1:6" x14ac:dyDescent="0.25">
      <c r="A55" t="s">
        <v>68</v>
      </c>
      <c r="B55">
        <v>-74.062600000000003</v>
      </c>
      <c r="C55">
        <v>4.6829099999999997</v>
      </c>
      <c r="D55">
        <v>2</v>
      </c>
      <c r="E55">
        <v>85</v>
      </c>
      <c r="F55">
        <f t="shared" si="0"/>
        <v>53</v>
      </c>
    </row>
    <row r="56" spans="1:6" x14ac:dyDescent="0.25">
      <c r="A56" t="s">
        <v>67</v>
      </c>
      <c r="B56">
        <v>-74.062179999999998</v>
      </c>
      <c r="C56">
        <v>4.7228700000000003</v>
      </c>
      <c r="D56">
        <v>2</v>
      </c>
      <c r="E56">
        <v>42</v>
      </c>
      <c r="F56">
        <f t="shared" si="0"/>
        <v>54</v>
      </c>
    </row>
    <row r="57" spans="1:6" x14ac:dyDescent="0.25">
      <c r="A57" t="s">
        <v>69</v>
      </c>
      <c r="B57">
        <v>-74.060879999999997</v>
      </c>
      <c r="C57">
        <v>4.86069</v>
      </c>
      <c r="D57">
        <v>2</v>
      </c>
      <c r="E57">
        <v>63</v>
      </c>
      <c r="F57">
        <f t="shared" si="0"/>
        <v>55</v>
      </c>
    </row>
    <row r="58" spans="1:6" x14ac:dyDescent="0.25">
      <c r="A58" t="s">
        <v>66</v>
      </c>
      <c r="B58">
        <v>-74.0608</v>
      </c>
      <c r="C58">
        <v>4.6583899999999998</v>
      </c>
      <c r="D58">
        <v>2</v>
      </c>
      <c r="E58">
        <v>26</v>
      </c>
      <c r="F58">
        <f t="shared" si="0"/>
        <v>56</v>
      </c>
    </row>
    <row r="59" spans="1:6" x14ac:dyDescent="0.25">
      <c r="A59" t="s">
        <v>66</v>
      </c>
      <c r="B59">
        <v>-74.05865</v>
      </c>
      <c r="C59">
        <v>4.6638400000000004</v>
      </c>
      <c r="D59">
        <v>2</v>
      </c>
      <c r="E59">
        <v>76</v>
      </c>
      <c r="F59">
        <f t="shared" si="0"/>
        <v>57</v>
      </c>
    </row>
    <row r="60" spans="1:6" x14ac:dyDescent="0.25">
      <c r="A60" t="s">
        <v>66</v>
      </c>
      <c r="B60">
        <v>-74.058620000000005</v>
      </c>
      <c r="C60">
        <v>4.6509200000000002</v>
      </c>
      <c r="D60">
        <v>2</v>
      </c>
      <c r="E60">
        <v>44</v>
      </c>
      <c r="F60">
        <f t="shared" si="0"/>
        <v>58</v>
      </c>
    </row>
    <row r="61" spans="1:6" x14ac:dyDescent="0.25">
      <c r="A61" t="s">
        <v>66</v>
      </c>
      <c r="B61">
        <v>-74.05829</v>
      </c>
      <c r="C61">
        <v>4.66411</v>
      </c>
      <c r="D61">
        <v>2</v>
      </c>
      <c r="E61">
        <v>33</v>
      </c>
      <c r="F61">
        <f t="shared" si="0"/>
        <v>59</v>
      </c>
    </row>
    <row r="62" spans="1:6" x14ac:dyDescent="0.25">
      <c r="A62" t="s">
        <v>68</v>
      </c>
      <c r="B62">
        <v>-74.056330000000003</v>
      </c>
      <c r="C62">
        <v>4.6853400000000001</v>
      </c>
      <c r="D62">
        <v>2</v>
      </c>
      <c r="E62">
        <v>60</v>
      </c>
      <c r="F62">
        <f t="shared" si="0"/>
        <v>60</v>
      </c>
    </row>
    <row r="63" spans="1:6" x14ac:dyDescent="0.25">
      <c r="A63" t="s">
        <v>66</v>
      </c>
      <c r="B63">
        <v>-74.055390000000003</v>
      </c>
      <c r="C63">
        <v>4.6544999999999996</v>
      </c>
      <c r="D63">
        <v>2</v>
      </c>
      <c r="E63">
        <v>45</v>
      </c>
      <c r="F63">
        <f t="shared" si="0"/>
        <v>61</v>
      </c>
    </row>
    <row r="64" spans="1:6" x14ac:dyDescent="0.25">
      <c r="A64" t="s">
        <v>67</v>
      </c>
      <c r="B64">
        <v>-74.053089999999997</v>
      </c>
      <c r="C64">
        <v>4.7141099999999998</v>
      </c>
      <c r="D64">
        <v>2</v>
      </c>
      <c r="E64">
        <v>89</v>
      </c>
      <c r="F64">
        <f t="shared" si="0"/>
        <v>62</v>
      </c>
    </row>
    <row r="65" spans="1:6" x14ac:dyDescent="0.25">
      <c r="A65" t="s">
        <v>67</v>
      </c>
      <c r="B65">
        <v>-74.052880000000002</v>
      </c>
      <c r="C65">
        <v>4.7155300000000002</v>
      </c>
      <c r="D65">
        <v>2</v>
      </c>
      <c r="E65">
        <v>22</v>
      </c>
      <c r="F65">
        <f t="shared" si="0"/>
        <v>63</v>
      </c>
    </row>
    <row r="66" spans="1:6" x14ac:dyDescent="0.25">
      <c r="A66" t="s">
        <v>66</v>
      </c>
      <c r="B66">
        <v>-74.05247</v>
      </c>
      <c r="C66">
        <v>4.6593900000000001</v>
      </c>
      <c r="D66">
        <v>2</v>
      </c>
      <c r="E66">
        <v>32</v>
      </c>
      <c r="F66">
        <f t="shared" si="0"/>
        <v>64</v>
      </c>
    </row>
    <row r="67" spans="1:6" x14ac:dyDescent="0.25">
      <c r="A67" t="s">
        <v>68</v>
      </c>
      <c r="B67">
        <v>-74.05153</v>
      </c>
      <c r="C67">
        <v>4.6773699999999998</v>
      </c>
      <c r="D67">
        <v>2</v>
      </c>
      <c r="E67">
        <v>21</v>
      </c>
      <c r="F67">
        <f t="shared" si="0"/>
        <v>65</v>
      </c>
    </row>
    <row r="68" spans="1:6" x14ac:dyDescent="0.25">
      <c r="A68" t="s">
        <v>68</v>
      </c>
      <c r="B68">
        <v>-74.049959999999999</v>
      </c>
      <c r="C68">
        <v>4.6844299999999999</v>
      </c>
      <c r="D68">
        <v>2</v>
      </c>
      <c r="E68">
        <v>39</v>
      </c>
      <c r="F68">
        <f t="shared" ref="F68:F104" si="1">1+F67</f>
        <v>66</v>
      </c>
    </row>
    <row r="69" spans="1:6" x14ac:dyDescent="0.25">
      <c r="A69" t="s">
        <v>68</v>
      </c>
      <c r="B69">
        <v>-74.049719999999994</v>
      </c>
      <c r="C69">
        <v>4.6706700000000003</v>
      </c>
      <c r="D69">
        <v>2</v>
      </c>
      <c r="E69">
        <v>70</v>
      </c>
      <c r="F69">
        <f t="shared" si="1"/>
        <v>67</v>
      </c>
    </row>
    <row r="70" spans="1:6" x14ac:dyDescent="0.25">
      <c r="A70" t="s">
        <v>67</v>
      </c>
      <c r="B70">
        <v>-74.049210000000002</v>
      </c>
      <c r="C70">
        <v>4.7323399999999998</v>
      </c>
      <c r="D70">
        <v>2</v>
      </c>
      <c r="E70">
        <v>43</v>
      </c>
      <c r="F70">
        <f t="shared" si="1"/>
        <v>68</v>
      </c>
    </row>
    <row r="71" spans="1:6" x14ac:dyDescent="0.25">
      <c r="A71" t="s">
        <v>68</v>
      </c>
      <c r="B71">
        <v>-74.048720000000003</v>
      </c>
      <c r="C71">
        <v>4.6828599999999998</v>
      </c>
      <c r="D71">
        <v>2</v>
      </c>
      <c r="E71">
        <v>41</v>
      </c>
      <c r="F71">
        <f t="shared" si="1"/>
        <v>69</v>
      </c>
    </row>
    <row r="72" spans="1:6" x14ac:dyDescent="0.25">
      <c r="A72" t="s">
        <v>67</v>
      </c>
      <c r="B72">
        <v>-74.04665</v>
      </c>
      <c r="C72">
        <v>4.7200100000000003</v>
      </c>
      <c r="D72">
        <v>2</v>
      </c>
      <c r="E72">
        <v>54</v>
      </c>
      <c r="F72">
        <f t="shared" si="1"/>
        <v>70</v>
      </c>
    </row>
    <row r="73" spans="1:6" x14ac:dyDescent="0.25">
      <c r="A73" t="s">
        <v>67</v>
      </c>
      <c r="B73">
        <v>-74.046610000000001</v>
      </c>
      <c r="C73">
        <v>4.72241</v>
      </c>
      <c r="D73">
        <v>2</v>
      </c>
      <c r="E73">
        <v>30</v>
      </c>
      <c r="F73">
        <f t="shared" si="1"/>
        <v>71</v>
      </c>
    </row>
    <row r="74" spans="1:6" x14ac:dyDescent="0.25">
      <c r="A74" t="s">
        <v>64</v>
      </c>
      <c r="B74">
        <v>-74.045559999999995</v>
      </c>
      <c r="C74">
        <v>4.7618099999999997</v>
      </c>
      <c r="D74">
        <v>2</v>
      </c>
      <c r="E74">
        <v>28</v>
      </c>
      <c r="F74">
        <f t="shared" si="1"/>
        <v>72</v>
      </c>
    </row>
    <row r="75" spans="1:6" x14ac:dyDescent="0.25">
      <c r="A75" t="s">
        <v>67</v>
      </c>
      <c r="B75">
        <v>-74.045439999999999</v>
      </c>
      <c r="C75">
        <v>4.7301500000000001</v>
      </c>
      <c r="D75">
        <v>2</v>
      </c>
      <c r="E75">
        <v>24</v>
      </c>
      <c r="F75">
        <f t="shared" si="1"/>
        <v>73</v>
      </c>
    </row>
    <row r="76" spans="1:6" x14ac:dyDescent="0.25">
      <c r="A76" t="s">
        <v>64</v>
      </c>
      <c r="B76">
        <v>-74.045360000000002</v>
      </c>
      <c r="C76">
        <v>4.7634800000000004</v>
      </c>
      <c r="D76">
        <v>2</v>
      </c>
      <c r="E76">
        <v>43</v>
      </c>
      <c r="F76">
        <f t="shared" si="1"/>
        <v>74</v>
      </c>
    </row>
    <row r="77" spans="1:6" x14ac:dyDescent="0.25">
      <c r="A77" t="s">
        <v>64</v>
      </c>
      <c r="B77">
        <v>-74.04495</v>
      </c>
      <c r="C77">
        <v>4.7469000000000001</v>
      </c>
      <c r="D77">
        <v>2</v>
      </c>
      <c r="E77">
        <v>16</v>
      </c>
      <c r="F77">
        <f t="shared" si="1"/>
        <v>75</v>
      </c>
    </row>
    <row r="78" spans="1:6" x14ac:dyDescent="0.25">
      <c r="A78" t="s">
        <v>67</v>
      </c>
      <c r="B78">
        <v>-74.044430000000006</v>
      </c>
      <c r="C78">
        <v>4.7329999999999997</v>
      </c>
      <c r="D78">
        <v>2</v>
      </c>
      <c r="E78">
        <v>61</v>
      </c>
      <c r="F78">
        <f t="shared" si="1"/>
        <v>76</v>
      </c>
    </row>
    <row r="79" spans="1:6" x14ac:dyDescent="0.25">
      <c r="A79" t="s">
        <v>68</v>
      </c>
      <c r="B79">
        <v>-74.044409999999999</v>
      </c>
      <c r="C79">
        <v>4.6829099999999997</v>
      </c>
      <c r="D79">
        <v>2</v>
      </c>
      <c r="E79">
        <v>100</v>
      </c>
      <c r="F79">
        <f t="shared" si="1"/>
        <v>77</v>
      </c>
    </row>
    <row r="80" spans="1:6" x14ac:dyDescent="0.25">
      <c r="A80" t="s">
        <v>67</v>
      </c>
      <c r="B80">
        <v>-74.042649999999995</v>
      </c>
      <c r="C80">
        <v>4.7027799999999997</v>
      </c>
      <c r="D80">
        <v>2</v>
      </c>
      <c r="E80">
        <v>53</v>
      </c>
      <c r="F80">
        <f t="shared" si="1"/>
        <v>78</v>
      </c>
    </row>
    <row r="81" spans="1:6" x14ac:dyDescent="0.25">
      <c r="A81" t="s">
        <v>67</v>
      </c>
      <c r="B81">
        <v>-74.042060000000006</v>
      </c>
      <c r="C81">
        <v>4.7031599999999996</v>
      </c>
      <c r="D81">
        <v>2</v>
      </c>
      <c r="E81">
        <v>8</v>
      </c>
      <c r="F81">
        <f t="shared" si="1"/>
        <v>79</v>
      </c>
    </row>
    <row r="82" spans="1:6" x14ac:dyDescent="0.25">
      <c r="A82" t="s">
        <v>67</v>
      </c>
      <c r="B82">
        <v>-74.042060000000006</v>
      </c>
      <c r="C82">
        <v>4.7407300000000001</v>
      </c>
      <c r="D82">
        <v>2</v>
      </c>
      <c r="E82">
        <v>1</v>
      </c>
      <c r="F82">
        <f t="shared" si="1"/>
        <v>80</v>
      </c>
    </row>
    <row r="83" spans="1:6" x14ac:dyDescent="0.25">
      <c r="A83" t="s">
        <v>67</v>
      </c>
      <c r="B83">
        <v>-74.041610000000006</v>
      </c>
      <c r="C83">
        <v>4.7217700000000002</v>
      </c>
      <c r="D83">
        <v>2</v>
      </c>
      <c r="E83">
        <v>15</v>
      </c>
      <c r="F83">
        <f t="shared" si="1"/>
        <v>81</v>
      </c>
    </row>
    <row r="84" spans="1:6" x14ac:dyDescent="0.25">
      <c r="A84" t="s">
        <v>69</v>
      </c>
      <c r="B84">
        <v>-74.036060000000006</v>
      </c>
      <c r="C84">
        <v>4.8667499999999997</v>
      </c>
      <c r="D84">
        <v>2</v>
      </c>
      <c r="E84">
        <v>45</v>
      </c>
      <c r="F84">
        <f t="shared" si="1"/>
        <v>82</v>
      </c>
    </row>
    <row r="85" spans="1:6" x14ac:dyDescent="0.25">
      <c r="A85" t="s">
        <v>67</v>
      </c>
      <c r="B85">
        <v>-74.034540000000007</v>
      </c>
      <c r="C85">
        <v>4.7412299999999998</v>
      </c>
      <c r="D85">
        <v>2</v>
      </c>
      <c r="E85">
        <v>99</v>
      </c>
      <c r="F85">
        <f t="shared" si="1"/>
        <v>83</v>
      </c>
    </row>
    <row r="86" spans="1:6" x14ac:dyDescent="0.25">
      <c r="A86" t="s">
        <v>68</v>
      </c>
      <c r="B86">
        <v>-74.033900000000003</v>
      </c>
      <c r="C86">
        <v>4.6926399999999999</v>
      </c>
      <c r="D86">
        <v>2</v>
      </c>
      <c r="E86">
        <v>24</v>
      </c>
      <c r="F86">
        <f t="shared" si="1"/>
        <v>84</v>
      </c>
    </row>
    <row r="87" spans="1:6" x14ac:dyDescent="0.25">
      <c r="A87" t="s">
        <v>67</v>
      </c>
      <c r="B87">
        <v>-74.031829999999999</v>
      </c>
      <c r="C87">
        <v>4.6959600000000004</v>
      </c>
      <c r="D87">
        <v>2</v>
      </c>
      <c r="E87">
        <v>72</v>
      </c>
      <c r="F87">
        <f t="shared" si="1"/>
        <v>85</v>
      </c>
    </row>
    <row r="88" spans="1:6" x14ac:dyDescent="0.25">
      <c r="A88" t="s">
        <v>67</v>
      </c>
      <c r="B88">
        <v>-74.030050000000003</v>
      </c>
      <c r="C88">
        <v>4.7402199999999999</v>
      </c>
      <c r="D88">
        <v>2</v>
      </c>
      <c r="E88">
        <v>10</v>
      </c>
      <c r="F88">
        <f t="shared" si="1"/>
        <v>86</v>
      </c>
    </row>
    <row r="89" spans="1:6" x14ac:dyDescent="0.25">
      <c r="A89" t="s">
        <v>67</v>
      </c>
      <c r="B89">
        <v>-74.028899999999993</v>
      </c>
      <c r="C89">
        <v>4.7163199999999996</v>
      </c>
      <c r="D89">
        <v>2</v>
      </c>
      <c r="E89">
        <v>9</v>
      </c>
      <c r="F89">
        <f t="shared" si="1"/>
        <v>87</v>
      </c>
    </row>
    <row r="90" spans="1:6" x14ac:dyDescent="0.25">
      <c r="A90" t="s">
        <v>69</v>
      </c>
      <c r="B90">
        <v>-74.028009999999995</v>
      </c>
      <c r="C90">
        <v>4.9144800000000002</v>
      </c>
      <c r="D90">
        <v>2</v>
      </c>
      <c r="E90">
        <v>22</v>
      </c>
      <c r="F90">
        <f t="shared" si="1"/>
        <v>88</v>
      </c>
    </row>
    <row r="91" spans="1:6" x14ac:dyDescent="0.25">
      <c r="A91" t="s">
        <v>69</v>
      </c>
      <c r="B91">
        <v>-74.027619999999999</v>
      </c>
      <c r="C91">
        <v>4.91744</v>
      </c>
      <c r="D91">
        <v>2</v>
      </c>
      <c r="E91">
        <v>2</v>
      </c>
      <c r="F91">
        <f t="shared" si="1"/>
        <v>89</v>
      </c>
    </row>
    <row r="92" spans="1:6" x14ac:dyDescent="0.25">
      <c r="A92" t="s">
        <v>69</v>
      </c>
      <c r="B92">
        <v>-74.025580000000005</v>
      </c>
      <c r="C92">
        <v>4.9180400000000004</v>
      </c>
      <c r="D92">
        <v>2</v>
      </c>
      <c r="E92">
        <v>10</v>
      </c>
      <c r="F92">
        <f t="shared" si="1"/>
        <v>90</v>
      </c>
    </row>
    <row r="93" spans="1:6" x14ac:dyDescent="0.25">
      <c r="A93" t="s">
        <v>67</v>
      </c>
      <c r="B93">
        <v>-74.023910000000001</v>
      </c>
      <c r="C93">
        <v>4.7327000000000004</v>
      </c>
      <c r="D93">
        <v>2</v>
      </c>
      <c r="E93">
        <v>73</v>
      </c>
      <c r="F93">
        <f t="shared" si="1"/>
        <v>91</v>
      </c>
    </row>
    <row r="94" spans="1:6" x14ac:dyDescent="0.25">
      <c r="A94" t="s">
        <v>69</v>
      </c>
      <c r="B94">
        <v>-73.992019999999997</v>
      </c>
      <c r="C94">
        <v>5.0258000000000003</v>
      </c>
      <c r="D94">
        <v>2</v>
      </c>
      <c r="E94">
        <v>66</v>
      </c>
      <c r="F94">
        <f t="shared" si="1"/>
        <v>92</v>
      </c>
    </row>
    <row r="95" spans="1:6" x14ac:dyDescent="0.25">
      <c r="A95" t="s">
        <v>69</v>
      </c>
      <c r="B95">
        <v>-73.915949999999995</v>
      </c>
      <c r="C95">
        <v>4.9638099999999996</v>
      </c>
      <c r="D95">
        <v>3</v>
      </c>
      <c r="E95">
        <v>22</v>
      </c>
      <c r="F95">
        <f t="shared" si="1"/>
        <v>93</v>
      </c>
    </row>
    <row r="96" spans="1:6" x14ac:dyDescent="0.25">
      <c r="A96" t="s">
        <v>69</v>
      </c>
      <c r="B96">
        <v>-73.913659999999993</v>
      </c>
      <c r="C96">
        <v>4.9663300000000001</v>
      </c>
      <c r="D96">
        <v>3</v>
      </c>
      <c r="E96">
        <v>73</v>
      </c>
      <c r="F96">
        <f t="shared" si="1"/>
        <v>94</v>
      </c>
    </row>
    <row r="97" spans="1:6" x14ac:dyDescent="0.25">
      <c r="A97" t="s">
        <v>69</v>
      </c>
      <c r="B97">
        <v>-73.877470000000002</v>
      </c>
      <c r="C97">
        <v>4.8661300000000001</v>
      </c>
      <c r="D97">
        <v>4</v>
      </c>
      <c r="E97">
        <v>99</v>
      </c>
      <c r="F97">
        <f t="shared" si="1"/>
        <v>95</v>
      </c>
    </row>
    <row r="98" spans="1:6" x14ac:dyDescent="0.25">
      <c r="A98" t="s">
        <v>69</v>
      </c>
      <c r="B98">
        <v>-73.870459999999994</v>
      </c>
      <c r="C98">
        <v>4.9921100000000003</v>
      </c>
      <c r="D98">
        <v>3</v>
      </c>
      <c r="E98">
        <v>2</v>
      </c>
      <c r="F98">
        <f t="shared" si="1"/>
        <v>96</v>
      </c>
    </row>
    <row r="99" spans="1:6" x14ac:dyDescent="0.25">
      <c r="A99" t="s">
        <v>69</v>
      </c>
      <c r="B99">
        <v>-73.815070000000006</v>
      </c>
      <c r="C99">
        <v>5.3086700000000002</v>
      </c>
      <c r="D99">
        <v>4</v>
      </c>
      <c r="E99">
        <v>49</v>
      </c>
      <c r="F99">
        <f t="shared" si="1"/>
        <v>97</v>
      </c>
    </row>
    <row r="100" spans="1:6" x14ac:dyDescent="0.25">
      <c r="A100" t="s">
        <v>69</v>
      </c>
      <c r="B100">
        <v>-73.814779999999999</v>
      </c>
      <c r="C100">
        <v>5.3087799999999996</v>
      </c>
      <c r="D100">
        <v>4</v>
      </c>
      <c r="E100">
        <v>58</v>
      </c>
      <c r="F100">
        <f t="shared" si="1"/>
        <v>98</v>
      </c>
    </row>
    <row r="101" spans="1:6" x14ac:dyDescent="0.25">
      <c r="A101" t="s">
        <v>69</v>
      </c>
      <c r="B101">
        <v>-73.814419999999998</v>
      </c>
      <c r="C101">
        <v>5.3081100000000001</v>
      </c>
      <c r="D101">
        <v>4</v>
      </c>
      <c r="E101">
        <v>91</v>
      </c>
      <c r="F101">
        <f t="shared" si="1"/>
        <v>99</v>
      </c>
    </row>
    <row r="102" spans="1:6" x14ac:dyDescent="0.25">
      <c r="A102" t="s">
        <v>69</v>
      </c>
      <c r="B102">
        <v>-73.814419999999998</v>
      </c>
      <c r="C102">
        <v>5.3081199999999997</v>
      </c>
      <c r="D102">
        <v>4</v>
      </c>
      <c r="E102">
        <v>85</v>
      </c>
      <c r="F102">
        <f t="shared" si="1"/>
        <v>100</v>
      </c>
    </row>
    <row r="103" spans="1:6" x14ac:dyDescent="0.25">
      <c r="A103" t="s">
        <v>69</v>
      </c>
      <c r="B103">
        <v>-73.636349999999993</v>
      </c>
      <c r="C103">
        <v>4.8182</v>
      </c>
      <c r="D103">
        <v>4</v>
      </c>
      <c r="E103">
        <v>78</v>
      </c>
      <c r="F103">
        <f t="shared" si="1"/>
        <v>101</v>
      </c>
    </row>
    <row r="104" spans="1:6" x14ac:dyDescent="0.25">
      <c r="A104" t="s">
        <v>62</v>
      </c>
      <c r="B104">
        <v>-74.046959999999999</v>
      </c>
      <c r="C104">
        <v>4.73203</v>
      </c>
      <c r="D104">
        <v>2</v>
      </c>
      <c r="E104">
        <v>23</v>
      </c>
      <c r="F104">
        <f t="shared" si="1"/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Humberto Castillo Capino</dc:creator>
  <cp:lastModifiedBy>Ronald Humberto Castillo Capino</cp:lastModifiedBy>
  <dcterms:created xsi:type="dcterms:W3CDTF">2019-04-09T17:41:23Z</dcterms:created>
  <dcterms:modified xsi:type="dcterms:W3CDTF">2019-04-09T18:29:46Z</dcterms:modified>
</cp:coreProperties>
</file>