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 Drive\Cursos\DIO\Bootcamp Excel com IA\Lab Project Criando Ferramenta de Controle de Investimentos\"/>
    </mc:Choice>
  </mc:AlternateContent>
  <bookViews>
    <workbookView xWindow="0" yWindow="0" windowWidth="21570" windowHeight="8595" tabRatio="241"/>
  </bookViews>
  <sheets>
    <sheet name="Plan1" sheetId="1" r:id="rId1"/>
    <sheet name="Plan2" sheetId="2" r:id="rId2"/>
  </sheets>
  <definedNames>
    <definedName name="aporte">Plan1!$D$17</definedName>
    <definedName name="_xlnm.Print_Area" localSheetId="0">Plan1!$B$1:$D$55</definedName>
    <definedName name="patrimonio">Plan1!$D$20</definedName>
    <definedName name="qtd_anos">Plan1!$D$18</definedName>
    <definedName name="rendimento_carteira">Plan1!$D$13</definedName>
    <definedName name="salario">Plan1!$D$12</definedName>
    <definedName name="sugestao_investimento">Plan1!$D$14</definedName>
    <definedName name="taxa_mensal">Plan1!$D$19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35" i="1" l="1"/>
  <c r="C36" i="1"/>
  <c r="C37" i="1"/>
  <c r="C38" i="1"/>
  <c r="C39" i="1"/>
  <c r="C34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14" i="1" l="1"/>
  <c r="D20" i="1" s="1"/>
  <c r="D21" i="1" s="1"/>
  <c r="C31" i="1" l="1"/>
  <c r="D36" i="1" s="1"/>
  <c r="D24" i="1"/>
  <c r="C27" i="1"/>
  <c r="D27" i="1" s="1"/>
  <c r="C28" i="1"/>
  <c r="D28" i="1" s="1"/>
  <c r="C26" i="1"/>
  <c r="D26" i="1" s="1"/>
  <c r="C25" i="1"/>
  <c r="D25" i="1" s="1"/>
  <c r="D34" i="1"/>
  <c r="D38" i="1"/>
  <c r="D37" i="1" l="1"/>
  <c r="D39" i="1"/>
  <c r="D35" i="1"/>
  <c r="D40" i="1" l="1"/>
</calcChain>
</file>

<file path=xl/sharedStrings.xml><?xml version="1.0" encoding="utf-8"?>
<sst xmlns="http://schemas.openxmlformats.org/spreadsheetml/2006/main" count="69" uniqueCount="34">
  <si>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</si>
  <si>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</si>
  <si>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</si>
  <si>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</si>
  <si>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</si>
  <si>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</si>
  <si>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</si>
  <si>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</si>
  <si>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</si>
  <si>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</si>
  <si>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</si>
  <si>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</si>
  <si>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Dividendos</t>
  </si>
  <si>
    <t>Configurações</t>
  </si>
  <si>
    <t>Rendimento Carteira</t>
  </si>
  <si>
    <t>Salário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</si>
  <si>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</si>
  <si>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</si>
  <si>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</si>
  <si>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</si>
  <si>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</si>
  <si>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</si>
  <si>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</si>
  <si>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</si>
  <si>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</si>
  <si>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</si>
  <si>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</si>
  <si>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</si>
  <si>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</si>
  <si>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Moderado</t>
  </si>
  <si>
    <t>%</t>
  </si>
  <si>
    <t>Agressivo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</si>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</sst>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4" borderId="2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4" fillId="4" borderId="7" xfId="0" applyFont="1" applyFill="1" applyBorder="1" applyAlignment="1">
      <alignment horizontal="center"/>
    </xf>
    <xf numFmtId="8" fontId="0" fillId="0" borderId="0" xfId="0" applyNumberFormat="1" applyBorder="1"/>
    <xf numFmtId="8" fontId="0" fillId="0" borderId="4" xfId="0" applyNumberFormat="1" applyBorder="1"/>
    <xf numFmtId="8" fontId="0" fillId="0" borderId="8" xfId="0" applyNumberFormat="1" applyBorder="1"/>
    <xf numFmtId="8" fontId="0" fillId="0" borderId="6" xfId="0" applyNumberFormat="1" applyBorder="1"/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5" fillId="5" borderId="2" xfId="0" applyFont="1" applyFill="1" applyBorder="1" applyAlignment="1"/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3" borderId="0" xfId="0" applyFill="1"/>
    <xf numFmtId="0" fontId="2" fillId="2" borderId="0" xfId="0" applyFont="1" applyFill="1"/>
    <xf numFmtId="164" fontId="2" fillId="2" borderId="0" xfId="1" applyNumberFormat="1" applyFont="1" applyFill="1"/>
    <xf numFmtId="0" fontId="2" fillId="0" borderId="0" xfId="0" applyFont="1"/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0" borderId="8" xfId="0" applyBorder="1"/>
    <xf numFmtId="0" fontId="0" fillId="3" borderId="8" xfId="0" applyFill="1" applyBorder="1"/>
    <xf numFmtId="0" fontId="0" fillId="0" borderId="8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8" xfId="0" applyNumberFormat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7" fontId="2" fillId="0" borderId="4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6" xfId="0" applyNumberFormat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0" fillId="0" borderId="0" xfId="0" applyFill="1"/>
    <xf numFmtId="9" fontId="0" fillId="0" borderId="0" xfId="2" applyFont="1" applyFill="1"/>
    <xf numFmtId="9" fontId="0" fillId="0" borderId="0" xfId="0" applyNumberFormat="1" applyFill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9" borderId="0" xfId="0" applyFill="1"/>
    <xf numFmtId="0" fontId="0" fillId="9" borderId="8" xfId="0" applyFill="1" applyBorder="1"/>
    <xf numFmtId="0" fontId="0" fillId="10" borderId="0" xfId="0" applyFill="1"/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40</xdr:row>
      <xdr:rowOff>131235</xdr:rowOff>
    </xdr:from>
    <xdr:to>
      <xdr:col>2</xdr:col>
      <xdr:colOff>1809751</xdr:colOff>
      <xdr:row>55</xdr:row>
      <xdr:rowOff>16934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10582</xdr:colOff>
      <xdr:row>1</xdr:row>
      <xdr:rowOff>0</xdr:rowOff>
    </xdr:from>
    <xdr:to>
      <xdr:col>3</xdr:col>
      <xdr:colOff>918072</xdr:colOff>
      <xdr:row>8</xdr:row>
      <xdr:rowOff>31749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9" y="190500"/>
          <a:ext cx="6223001" cy="1365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showRowColHeaders="0" tabSelected="1" zoomScale="83" zoomScaleNormal="83" zoomScaleSheetLayoutView="75" workbookViewId="0">
      <selection activeCell="C30" sqref="C30"/>
    </sheetView>
  </sheetViews>
  <sheetFormatPr defaultColWidth="0" defaultRowHeight="15" x14ac:dyDescent="0.25"/>
  <cols>
    <col min="1" max="1" width="6" customWidth="1"/>
    <col min="2" max="2" width="48.5703125" customWidth="1"/>
    <col min="3" max="3" width="31.28515625" bestFit="1" customWidth="1"/>
    <col min="4" max="4" width="15" bestFit="1" customWidth="1"/>
    <col min="5" max="8" width="5.28515625" customWidth="1"/>
    <col min="16384" max="16384" width="0.5703125" customWidth="1"/>
  </cols>
  <sheetData>
    <row r="1" spans="1:8" s="5" customFormat="1" x14ac:dyDescent="0.25">
      <c r="A1"/>
      <c r="B1"/>
      <c r="C1"/>
      <c r="D1"/>
      <c r="E1"/>
      <c r="F1"/>
      <c r="G1"/>
      <c r="H1"/>
    </row>
    <row r="9" spans="1:8" ht="12" customHeight="1" x14ac:dyDescent="0.25"/>
    <row r="10" spans="1:8" ht="9.75" customHeight="1" thickBot="1" x14ac:dyDescent="0.3"/>
    <row r="11" spans="1:8" ht="18.75" x14ac:dyDescent="0.3">
      <c r="B11" s="51" t="s">
        <v>13</v>
      </c>
      <c r="C11" s="52"/>
      <c r="D11" s="13"/>
    </row>
    <row r="12" spans="1:8" ht="15" customHeight="1" x14ac:dyDescent="0.25">
      <c r="B12" s="43" t="s">
        <v>15</v>
      </c>
      <c r="C12" s="44"/>
      <c r="D12" s="11">
        <v>4200</v>
      </c>
    </row>
    <row r="13" spans="1:8" ht="15" customHeight="1" x14ac:dyDescent="0.25">
      <c r="B13" s="53" t="s">
        <v>14</v>
      </c>
      <c r="C13" s="54"/>
      <c r="D13" s="33">
        <v>6.0000000000000001E-3</v>
      </c>
    </row>
    <row r="14" spans="1:8" ht="15.75" customHeight="1" thickBot="1" x14ac:dyDescent="0.3">
      <c r="B14" s="55" t="s">
        <v>33</v>
      </c>
      <c r="C14" s="56"/>
      <c r="D14" s="12">
        <f>D12*30%</f>
        <v>1260</v>
      </c>
    </row>
    <row r="15" spans="1:8" ht="15.75" thickBot="1" x14ac:dyDescent="0.3"/>
    <row r="16" spans="1:8" ht="18.75" x14ac:dyDescent="0.3">
      <c r="B16" s="49" t="s">
        <v>5</v>
      </c>
      <c r="C16" s="50"/>
      <c r="D16" s="2"/>
    </row>
    <row r="17" spans="1:4" ht="15.75" customHeight="1" x14ac:dyDescent="0.25">
      <c r="B17" s="43" t="s">
        <v>0</v>
      </c>
      <c r="C17" s="44"/>
      <c r="D17" s="29">
        <v>1260</v>
      </c>
    </row>
    <row r="18" spans="1:4" ht="15" customHeight="1" x14ac:dyDescent="0.25">
      <c r="B18" s="43" t="s">
        <v>1</v>
      </c>
      <c r="C18" s="44"/>
      <c r="D18" s="30">
        <v>5</v>
      </c>
    </row>
    <row r="19" spans="1:4" ht="15" customHeight="1" x14ac:dyDescent="0.25">
      <c r="B19" s="43" t="s">
        <v>2</v>
      </c>
      <c r="C19" s="44"/>
      <c r="D19" s="34">
        <v>1.0789999999999999E-2</v>
      </c>
    </row>
    <row r="20" spans="1:4" ht="15" customHeight="1" x14ac:dyDescent="0.25">
      <c r="B20" s="45" t="s">
        <v>3</v>
      </c>
      <c r="C20" s="46"/>
      <c r="D20" s="31">
        <f>FV(taxa_mensal,qtd_anos*12,aporte*-1)</f>
        <v>105558.91163809443</v>
      </c>
    </row>
    <row r="21" spans="1:4" ht="15.75" customHeight="1" thickBot="1" x14ac:dyDescent="0.3">
      <c r="B21" s="47" t="s">
        <v>4</v>
      </c>
      <c r="C21" s="48"/>
      <c r="D21" s="32">
        <f>patrimonio*rendimento_carteira</f>
        <v>633.35346982856663</v>
      </c>
    </row>
    <row r="22" spans="1:4" ht="15.75" thickBot="1" x14ac:dyDescent="0.3"/>
    <row r="23" spans="1:4" ht="18.75" x14ac:dyDescent="0.3">
      <c r="B23" s="3" t="s">
        <v>11</v>
      </c>
      <c r="C23" s="6"/>
      <c r="D23" s="2" t="s">
        <v>12</v>
      </c>
    </row>
    <row r="24" spans="1:4" ht="15.75" x14ac:dyDescent="0.25">
      <c r="A24" s="1">
        <v>2</v>
      </c>
      <c r="B24" s="14" t="s">
        <v>6</v>
      </c>
      <c r="C24" s="7">
        <f>FV($D$19,$A24*12,$D$17*-1)</f>
        <v>34306.810395032975</v>
      </c>
      <c r="D24" s="8">
        <f>$C24*rendimento_carteira</f>
        <v>205.84086237019787</v>
      </c>
    </row>
    <row r="25" spans="1:4" ht="15.75" x14ac:dyDescent="0.25">
      <c r="A25" s="1">
        <v>5</v>
      </c>
      <c r="B25" s="14" t="s">
        <v>7</v>
      </c>
      <c r="C25" s="7">
        <f>FV($D$19,$A25*12,$D$17*-1)</f>
        <v>105558.91163809443</v>
      </c>
      <c r="D25" s="8">
        <f>$C25*rendimento_carteira</f>
        <v>633.35346982856663</v>
      </c>
    </row>
    <row r="26" spans="1:4" ht="15.75" x14ac:dyDescent="0.25">
      <c r="A26" s="1">
        <v>10</v>
      </c>
      <c r="B26" s="14" t="s">
        <v>8</v>
      </c>
      <c r="C26" s="7">
        <f>FV($D$19,$A26*12,$D$17*-1)</f>
        <v>306538.10778801696</v>
      </c>
      <c r="D26" s="8">
        <f>$C26*rendimento_carteira</f>
        <v>1839.2286467281017</v>
      </c>
    </row>
    <row r="27" spans="1:4" ht="15.75" x14ac:dyDescent="0.25">
      <c r="A27" s="1">
        <v>20</v>
      </c>
      <c r="B27" s="14" t="s">
        <v>9</v>
      </c>
      <c r="C27" s="7">
        <f>FV($D$19,$A27*12,$D$17*-1)</f>
        <v>1417749.9841223215</v>
      </c>
      <c r="D27" s="8">
        <f>$C27*rendimento_carteira</f>
        <v>8506.4999047339297</v>
      </c>
    </row>
    <row r="28" spans="1:4" ht="16.5" thickBot="1" x14ac:dyDescent="0.3">
      <c r="A28" s="1">
        <v>30</v>
      </c>
      <c r="B28" s="15" t="s">
        <v>10</v>
      </c>
      <c r="C28" s="9">
        <f>FV($D$19,$A28*12,$D$17*-1)</f>
        <v>5445933.7653059401</v>
      </c>
      <c r="D28" s="10">
        <f>$C28*rendimento_carteira</f>
        <v>32675.602591835643</v>
      </c>
    </row>
    <row r="30" spans="1:4" x14ac:dyDescent="0.25">
      <c r="B30" s="16" t="s">
        <v>16</v>
      </c>
      <c r="C30" s="16" t="s">
        <v>29</v>
      </c>
      <c r="D30" s="16"/>
    </row>
    <row r="31" spans="1:4" x14ac:dyDescent="0.25">
      <c r="B31" s="17" t="s">
        <v>18</v>
      </c>
      <c r="C31" s="18">
        <f>aporte</f>
        <v>1260</v>
      </c>
      <c r="D31" s="17"/>
    </row>
    <row r="32" spans="1:4" x14ac:dyDescent="0.25">
      <c r="B32" s="19"/>
      <c r="C32" s="19"/>
      <c r="D32" s="19"/>
    </row>
    <row r="33" spans="2:4" x14ac:dyDescent="0.25">
      <c r="B33" s="21" t="s">
        <v>19</v>
      </c>
      <c r="C33" s="21" t="s">
        <v>20</v>
      </c>
      <c r="D33" s="21" t="s">
        <v>21</v>
      </c>
    </row>
    <row r="34" spans="2:4" x14ac:dyDescent="0.25">
      <c r="B34" s="4" t="s">
        <v>22</v>
      </c>
      <c r="C34" s="25">
        <f>VLOOKUP($C$30&amp;"-"&amp;$B34,Plan2!$A:$D,4,FALSE)</f>
        <v>0.32</v>
      </c>
      <c r="D34" s="28">
        <f>$C34*$C$31</f>
        <v>403.2</v>
      </c>
    </row>
    <row r="35" spans="2:4" x14ac:dyDescent="0.25">
      <c r="B35" s="4" t="s">
        <v>23</v>
      </c>
      <c r="C35" s="25">
        <f>VLOOKUP($C$30&amp;"-"&amp;$B35,Plan2!$A:$D,4,FALSE)</f>
        <v>0.35</v>
      </c>
      <c r="D35" s="28">
        <f t="shared" ref="D35:D39" si="0">$C35*$C$31</f>
        <v>441</v>
      </c>
    </row>
    <row r="36" spans="2:4" x14ac:dyDescent="0.25">
      <c r="B36" s="4" t="s">
        <v>24</v>
      </c>
      <c r="C36" s="25">
        <f>VLOOKUP($C$30&amp;"-"&amp;$B36,Plan2!$A:$D,4,FALSE)</f>
        <v>0.08</v>
      </c>
      <c r="D36" s="28">
        <f t="shared" si="0"/>
        <v>100.8</v>
      </c>
    </row>
    <row r="37" spans="2:4" x14ac:dyDescent="0.25">
      <c r="B37" s="4" t="s">
        <v>25</v>
      </c>
      <c r="C37" s="25">
        <f>VLOOKUP($C$30&amp;"-"&amp;$B37,Plan2!$A:$D,4,FALSE)</f>
        <v>0.05</v>
      </c>
      <c r="D37" s="28">
        <f t="shared" si="0"/>
        <v>63</v>
      </c>
    </row>
    <row r="38" spans="2:4" x14ac:dyDescent="0.25">
      <c r="B38" s="4" t="s">
        <v>26</v>
      </c>
      <c r="C38" s="25">
        <f>VLOOKUP($C$30&amp;"-"&amp;$B38,Plan2!$A:$D,4,FALSE)</f>
        <v>0.1</v>
      </c>
      <c r="D38" s="28">
        <f t="shared" si="0"/>
        <v>126</v>
      </c>
    </row>
    <row r="39" spans="2:4" x14ac:dyDescent="0.25">
      <c r="B39" s="4" t="s">
        <v>27</v>
      </c>
      <c r="C39" s="25">
        <f>VLOOKUP($C$30&amp;"-"&amp;$B39,Plan2!$A:$D,4,FALSE)</f>
        <v>0.1</v>
      </c>
      <c r="D39" s="28">
        <f t="shared" si="0"/>
        <v>126</v>
      </c>
    </row>
    <row r="40" spans="2:4" x14ac:dyDescent="0.25">
      <c r="B40" s="20"/>
      <c r="C40" s="20"/>
      <c r="D40" s="27">
        <f>SUM(D34:D39)</f>
        <v>1260</v>
      </c>
    </row>
  </sheetData>
  <mergeCells count="10">
    <mergeCell ref="B16:C16"/>
    <mergeCell ref="B11:C11"/>
    <mergeCell ref="B12:C12"/>
    <mergeCell ref="B13:C13"/>
    <mergeCell ref="B14:C14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B30:D30">
      <formula1>"Conservador,Moderado,Agressivo"</formula1>
    </dataValidation>
  </dataValidation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A23" sqref="A2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8.5703125" bestFit="1" customWidth="1"/>
  </cols>
  <sheetData>
    <row r="2" spans="1:8" x14ac:dyDescent="0.25">
      <c r="A2" s="38" t="s">
        <v>32</v>
      </c>
      <c r="B2" s="38" t="s">
        <v>28</v>
      </c>
      <c r="C2" s="38" t="s">
        <v>19</v>
      </c>
      <c r="D2" s="39" t="s">
        <v>30</v>
      </c>
      <c r="F2" s="35"/>
      <c r="G2" s="35"/>
      <c r="H2" s="35"/>
    </row>
    <row r="3" spans="1:8" x14ac:dyDescent="0.25">
      <c r="A3" t="str">
        <f>$B3&amp;"-"&amp;$C3</f>
        <v>Conservador-PAPEL</v>
      </c>
      <c r="B3" s="16" t="s">
        <v>17</v>
      </c>
      <c r="C3" s="4" t="s">
        <v>22</v>
      </c>
      <c r="D3" s="25">
        <v>0.3</v>
      </c>
      <c r="F3" s="35"/>
      <c r="G3" s="35"/>
      <c r="H3" s="36"/>
    </row>
    <row r="4" spans="1:8" x14ac:dyDescent="0.25">
      <c r="A4" t="str">
        <f t="shared" ref="A4:A20" si="0">$B4&amp;"-"&amp;$C4</f>
        <v>Conservador-TIJOLO</v>
      </c>
      <c r="B4" s="16" t="s">
        <v>17</v>
      </c>
      <c r="C4" s="4" t="s">
        <v>23</v>
      </c>
      <c r="D4" s="25">
        <v>0.5</v>
      </c>
      <c r="F4" s="35"/>
      <c r="G4" s="35"/>
      <c r="H4" s="35"/>
    </row>
    <row r="5" spans="1:8" x14ac:dyDescent="0.25">
      <c r="A5" t="str">
        <f t="shared" si="0"/>
        <v>Conservador-HÍBRIDOS</v>
      </c>
      <c r="B5" s="16" t="s">
        <v>17</v>
      </c>
      <c r="C5" s="4" t="s">
        <v>24</v>
      </c>
      <c r="D5" s="25">
        <v>0.1</v>
      </c>
      <c r="F5" s="35"/>
      <c r="G5" s="37"/>
      <c r="H5" s="35"/>
    </row>
    <row r="6" spans="1:8" x14ac:dyDescent="0.25">
      <c r="A6" t="str">
        <f t="shared" si="0"/>
        <v>Conservador-FOFs</v>
      </c>
      <c r="B6" s="16" t="s">
        <v>17</v>
      </c>
      <c r="C6" s="4" t="s">
        <v>25</v>
      </c>
      <c r="D6" s="25">
        <v>0.1</v>
      </c>
      <c r="F6" s="35"/>
      <c r="G6" s="35"/>
      <c r="H6" s="35"/>
    </row>
    <row r="7" spans="1:8" x14ac:dyDescent="0.25">
      <c r="A7" t="str">
        <f t="shared" si="0"/>
        <v>Conservador-DESENVOLVIMENTO</v>
      </c>
      <c r="B7" s="16" t="s">
        <v>17</v>
      </c>
      <c r="C7" s="4" t="s">
        <v>26</v>
      </c>
      <c r="D7" s="25">
        <v>0</v>
      </c>
      <c r="F7" s="35"/>
      <c r="G7" s="35"/>
      <c r="H7" s="35"/>
    </row>
    <row r="8" spans="1:8" ht="15.75" thickBot="1" x14ac:dyDescent="0.3">
      <c r="A8" s="22" t="str">
        <f t="shared" si="0"/>
        <v>Conservador-HOTELARIAS</v>
      </c>
      <c r="B8" s="23" t="s">
        <v>17</v>
      </c>
      <c r="C8" s="24" t="s">
        <v>27</v>
      </c>
      <c r="D8" s="26">
        <v>0</v>
      </c>
      <c r="F8" s="35"/>
      <c r="G8" s="35"/>
      <c r="H8" s="35"/>
    </row>
    <row r="9" spans="1:8" x14ac:dyDescent="0.25">
      <c r="A9" t="str">
        <f t="shared" si="0"/>
        <v>Moderado-PAPEL</v>
      </c>
      <c r="B9" s="40" t="s">
        <v>29</v>
      </c>
      <c r="C9" s="4" t="s">
        <v>22</v>
      </c>
      <c r="D9" s="25">
        <v>0.32</v>
      </c>
      <c r="F9" s="35"/>
      <c r="G9" s="35"/>
      <c r="H9" s="35"/>
    </row>
    <row r="10" spans="1:8" x14ac:dyDescent="0.25">
      <c r="A10" t="str">
        <f t="shared" si="0"/>
        <v>Moderado-TIJOLO</v>
      </c>
      <c r="B10" s="40" t="s">
        <v>29</v>
      </c>
      <c r="C10" s="4" t="s">
        <v>23</v>
      </c>
      <c r="D10" s="25">
        <v>0.35</v>
      </c>
      <c r="F10" s="35"/>
      <c r="G10" s="35"/>
      <c r="H10" s="35"/>
    </row>
    <row r="11" spans="1:8" x14ac:dyDescent="0.25">
      <c r="A11" t="str">
        <f t="shared" si="0"/>
        <v>Moderado-HÍBRIDOS</v>
      </c>
      <c r="B11" s="40" t="s">
        <v>29</v>
      </c>
      <c r="C11" s="4" t="s">
        <v>24</v>
      </c>
      <c r="D11" s="25">
        <v>0.08</v>
      </c>
      <c r="F11" s="35"/>
      <c r="G11" s="35"/>
      <c r="H11" s="35"/>
    </row>
    <row r="12" spans="1:8" x14ac:dyDescent="0.25">
      <c r="A12" t="str">
        <f t="shared" si="0"/>
        <v>Moderado-FOFs</v>
      </c>
      <c r="B12" s="40" t="s">
        <v>29</v>
      </c>
      <c r="C12" s="4" t="s">
        <v>25</v>
      </c>
      <c r="D12" s="25">
        <v>0.05</v>
      </c>
      <c r="F12" s="35"/>
      <c r="G12" s="37"/>
      <c r="H12" s="35"/>
    </row>
    <row r="13" spans="1:8" x14ac:dyDescent="0.25">
      <c r="A13" t="str">
        <f t="shared" si="0"/>
        <v>Moderado-DESENVOLVIMENTO</v>
      </c>
      <c r="B13" s="40" t="s">
        <v>29</v>
      </c>
      <c r="C13" s="4" t="s">
        <v>26</v>
      </c>
      <c r="D13" s="25">
        <v>0.1</v>
      </c>
      <c r="F13" s="35"/>
      <c r="G13" s="35"/>
      <c r="H13" s="35"/>
    </row>
    <row r="14" spans="1:8" ht="15.75" thickBot="1" x14ac:dyDescent="0.3">
      <c r="A14" s="22" t="str">
        <f t="shared" si="0"/>
        <v>Moderado-HOTELARIAS</v>
      </c>
      <c r="B14" s="41" t="s">
        <v>29</v>
      </c>
      <c r="C14" s="24" t="s">
        <v>27</v>
      </c>
      <c r="D14" s="26">
        <v>0.1</v>
      </c>
      <c r="F14" s="35"/>
      <c r="G14" s="35"/>
      <c r="H14" s="35"/>
    </row>
    <row r="15" spans="1:8" x14ac:dyDescent="0.25">
      <c r="A15" t="str">
        <f t="shared" si="0"/>
        <v>Agressivo-PAPEL</v>
      </c>
      <c r="B15" s="42" t="s">
        <v>31</v>
      </c>
      <c r="C15" s="4" t="s">
        <v>22</v>
      </c>
      <c r="D15" s="25">
        <v>0.5</v>
      </c>
      <c r="F15" s="35"/>
      <c r="G15" s="35"/>
      <c r="H15" s="35"/>
    </row>
    <row r="16" spans="1:8" x14ac:dyDescent="0.25">
      <c r="A16" t="str">
        <f t="shared" si="0"/>
        <v>Agressivo-TIJOLO</v>
      </c>
      <c r="B16" s="42" t="s">
        <v>31</v>
      </c>
      <c r="C16" s="4" t="s">
        <v>23</v>
      </c>
      <c r="D16" s="25">
        <v>0.1</v>
      </c>
      <c r="F16" s="35"/>
      <c r="G16" s="35"/>
      <c r="H16" s="35"/>
    </row>
    <row r="17" spans="1:8" x14ac:dyDescent="0.25">
      <c r="A17" t="str">
        <f t="shared" si="0"/>
        <v>Agressivo-HÍBRIDOS</v>
      </c>
      <c r="B17" s="42" t="s">
        <v>31</v>
      </c>
      <c r="C17" s="4" t="s">
        <v>24</v>
      </c>
      <c r="D17" s="25">
        <v>0.05</v>
      </c>
      <c r="F17" s="35"/>
      <c r="G17" s="37"/>
      <c r="H17" s="35"/>
    </row>
    <row r="18" spans="1:8" x14ac:dyDescent="0.25">
      <c r="A18" t="str">
        <f t="shared" si="0"/>
        <v>Agressivo-FOFs</v>
      </c>
      <c r="B18" s="42" t="s">
        <v>31</v>
      </c>
      <c r="C18" s="4" t="s">
        <v>25</v>
      </c>
      <c r="D18" s="25">
        <v>0.05</v>
      </c>
      <c r="F18" s="35"/>
      <c r="G18" s="35"/>
      <c r="H18" s="35"/>
    </row>
    <row r="19" spans="1:8" x14ac:dyDescent="0.25">
      <c r="A19" t="str">
        <f t="shared" si="0"/>
        <v>Agressivo-DESENVOLVIMENTO</v>
      </c>
      <c r="B19" s="42" t="s">
        <v>31</v>
      </c>
      <c r="C19" s="4" t="s">
        <v>26</v>
      </c>
      <c r="D19" s="25">
        <v>0.2</v>
      </c>
    </row>
    <row r="20" spans="1:8" x14ac:dyDescent="0.25">
      <c r="A20" t="str">
        <f t="shared" si="0"/>
        <v>Agressivo-HOTELARIAS</v>
      </c>
      <c r="B20" s="42" t="s">
        <v>31</v>
      </c>
      <c r="C20" s="4" t="s">
        <v>27</v>
      </c>
      <c r="D20" s="25">
        <v>0.1</v>
      </c>
    </row>
  </sheetData>
  <dataValidations count="1">
    <dataValidation type="list" allowBlank="1" showInputMessage="1" showErrorMessage="1" sqref="B3:B8">
      <formula1>"Conservador,Moderado,Agressivo"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Plan1</vt:lpstr>
      <vt:lpstr>Plan2</vt:lpstr>
      <vt:lpstr>aporte</vt:lpstr>
      <vt:lpstr>Plan1!Area_de_impressao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Fagundes</dc:creator>
  <cp:lastModifiedBy>Ricardo Fagundes</cp:lastModifiedBy>
  <cp:lastPrinted>2025-06-05T17:24:08Z</cp:lastPrinted>
  <dcterms:created xsi:type="dcterms:W3CDTF">2025-05-20T13:28:12Z</dcterms:created>
  <dcterms:modified xsi:type="dcterms:W3CDTF">2025-06-05T19:06:49Z</dcterms:modified>
</cp:coreProperties>
</file>