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erro" sheetId="1" r:id="rId4"/>
    <sheet state="visible" name="Cobre" sheetId="2" r:id="rId5"/>
    <sheet state="visible" name="Laton" sheetId="3" r:id="rId6"/>
    <sheet state="visible" name="Aluminio" sheetId="4" r:id="rId7"/>
    <sheet state="visible" name="Plomo" sheetId="5" r:id="rId8"/>
  </sheets>
  <definedNames/>
  <calcPr/>
</workbook>
</file>

<file path=xl/sharedStrings.xml><?xml version="1.0" encoding="utf-8"?>
<sst xmlns="http://schemas.openxmlformats.org/spreadsheetml/2006/main" count="75" uniqueCount="31">
  <si>
    <t>TiFe</t>
  </si>
  <si>
    <t>Ti agua</t>
  </si>
  <si>
    <t>Tf</t>
  </si>
  <si>
    <t>dTFe</t>
  </si>
  <si>
    <t>dT agua</t>
  </si>
  <si>
    <t>Cp Fe=</t>
  </si>
  <si>
    <t xml:space="preserve">C = </t>
  </si>
  <si>
    <t>Cp agua =</t>
  </si>
  <si>
    <t>m agua =</t>
  </si>
  <si>
    <t>m Fe =</t>
  </si>
  <si>
    <t>dTFe /dT agua</t>
  </si>
  <si>
    <t>DCp =</t>
  </si>
  <si>
    <t>DC =</t>
  </si>
  <si>
    <t>TiCu</t>
  </si>
  <si>
    <t>dTCu</t>
  </si>
  <si>
    <t>m Cu =</t>
  </si>
  <si>
    <t>dTCu /dT agua</t>
  </si>
  <si>
    <t>Cp Cu=</t>
  </si>
  <si>
    <t>TiLaton</t>
  </si>
  <si>
    <t>dTLaton</t>
  </si>
  <si>
    <t>Cp Laton=</t>
  </si>
  <si>
    <t>m Laton =</t>
  </si>
  <si>
    <t>dTLaton /dT agua</t>
  </si>
  <si>
    <t>TiAl</t>
  </si>
  <si>
    <t>dTAl</t>
  </si>
  <si>
    <t>Cp Al=</t>
  </si>
  <si>
    <t>m Al =</t>
  </si>
  <si>
    <t>dTAl /dT agua</t>
  </si>
  <si>
    <t>Cp Pb=</t>
  </si>
  <si>
    <t>m Pb =</t>
  </si>
  <si>
    <t>dTPb /dT agua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</si>
</sst>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" xfId="0" applyFont="1" applyNumberFormat="1"/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90.0</v>
      </c>
      <c r="B2" s="1">
        <v>0.0</v>
      </c>
      <c r="C2" s="1">
        <v>9.69</v>
      </c>
      <c r="D2" s="2">
        <f t="shared" ref="D2:D7" si="1">A2-C2</f>
        <v>80.31</v>
      </c>
      <c r="E2" s="2">
        <f t="shared" ref="E2:E7" si="2">C2-B2</f>
        <v>9.69</v>
      </c>
      <c r="F2" s="3">
        <f t="shared" ref="F2:F7" si="3">(B$10*B$11*E2)/(D2*B$12)</f>
        <v>446.0776989</v>
      </c>
      <c r="G2" s="3">
        <f t="shared" ref="G2:G7" si="4">(F2)/(D2+E2)</f>
        <v>4.956418877</v>
      </c>
    </row>
    <row r="3">
      <c r="A3" s="1">
        <v>90.0</v>
      </c>
      <c r="B3" s="1">
        <v>9.69</v>
      </c>
      <c r="C3" s="1">
        <v>18.36</v>
      </c>
      <c r="D3" s="2">
        <f t="shared" si="1"/>
        <v>71.64</v>
      </c>
      <c r="E3" s="2">
        <f t="shared" si="2"/>
        <v>8.67</v>
      </c>
      <c r="F3" s="3">
        <f t="shared" si="3"/>
        <v>447.4246231</v>
      </c>
      <c r="G3" s="3">
        <f t="shared" si="4"/>
        <v>5.571219314</v>
      </c>
    </row>
    <row r="4">
      <c r="A4" s="1">
        <v>90.0</v>
      </c>
      <c r="B4" s="1">
        <v>18.36</v>
      </c>
      <c r="C4" s="1">
        <v>26.01</v>
      </c>
      <c r="D4" s="2">
        <f t="shared" si="1"/>
        <v>63.99</v>
      </c>
      <c r="E4" s="2">
        <f t="shared" si="2"/>
        <v>7.65</v>
      </c>
      <c r="F4" s="3">
        <f t="shared" si="3"/>
        <v>441.9831224</v>
      </c>
      <c r="G4" s="3">
        <f t="shared" si="4"/>
        <v>6.169501987</v>
      </c>
    </row>
    <row r="5">
      <c r="A5" s="1">
        <v>90.0</v>
      </c>
      <c r="B5" s="1">
        <v>26.01</v>
      </c>
      <c r="C5" s="1">
        <v>32.98</v>
      </c>
      <c r="D5" s="2">
        <f t="shared" si="1"/>
        <v>57.02</v>
      </c>
      <c r="E5" s="2">
        <f t="shared" si="2"/>
        <v>6.97</v>
      </c>
      <c r="F5" s="3">
        <f t="shared" si="3"/>
        <v>451.9203788</v>
      </c>
      <c r="G5" s="3">
        <f t="shared" si="4"/>
        <v>7.062359413</v>
      </c>
    </row>
    <row r="6">
      <c r="A6" s="1">
        <v>90.0</v>
      </c>
      <c r="B6" s="1">
        <v>32.98</v>
      </c>
      <c r="C6" s="1">
        <v>39.1</v>
      </c>
      <c r="D6" s="2">
        <f t="shared" si="1"/>
        <v>50.9</v>
      </c>
      <c r="E6" s="2">
        <f t="shared" si="2"/>
        <v>6.12</v>
      </c>
      <c r="F6" s="3">
        <f t="shared" si="3"/>
        <v>444.518664</v>
      </c>
      <c r="G6" s="3">
        <f t="shared" si="4"/>
        <v>7.795837672</v>
      </c>
    </row>
    <row r="7">
      <c r="A7" s="1">
        <v>90.0</v>
      </c>
      <c r="B7" s="1">
        <v>39.1</v>
      </c>
      <c r="C7" s="1">
        <v>44.54</v>
      </c>
      <c r="D7" s="2">
        <f t="shared" si="1"/>
        <v>45.46</v>
      </c>
      <c r="E7" s="2">
        <f t="shared" si="2"/>
        <v>5.44</v>
      </c>
      <c r="F7" s="3">
        <f t="shared" si="3"/>
        <v>442.4109107</v>
      </c>
      <c r="G7" s="3">
        <f t="shared" si="4"/>
        <v>8.691766418</v>
      </c>
    </row>
    <row r="8">
      <c r="E8" s="1" t="s">
        <v>5</v>
      </c>
      <c r="F8" s="3">
        <f t="shared" ref="F8:G8" si="5">AVERAGE(F2:F7)</f>
        <v>445.7225663</v>
      </c>
      <c r="G8" s="3">
        <f t="shared" si="5"/>
        <v>6.707850613</v>
      </c>
    </row>
    <row r="9">
      <c r="E9" s="1" t="s">
        <v>6</v>
      </c>
      <c r="F9" s="2">
        <f>F8*B12</f>
        <v>22731.85088</v>
      </c>
      <c r="G9" s="4">
        <f>F9/((F8/G8) + (B12/0.5))</f>
        <v>134.9488554</v>
      </c>
    </row>
    <row r="10">
      <c r="A10" s="1" t="s">
        <v>7</v>
      </c>
      <c r="B10" s="1">
        <v>4190.0</v>
      </c>
    </row>
    <row r="11">
      <c r="A11" s="1" t="s">
        <v>8</v>
      </c>
      <c r="B11" s="1">
        <v>45.0</v>
      </c>
    </row>
    <row r="12">
      <c r="A12" s="1" t="s">
        <v>9</v>
      </c>
      <c r="B12" s="1">
        <v>51.0</v>
      </c>
    </row>
    <row r="13">
      <c r="A13" s="1" t="s">
        <v>10</v>
      </c>
      <c r="B13" s="1">
        <v>0.121</v>
      </c>
      <c r="C13" s="1" t="s">
        <v>5</v>
      </c>
      <c r="D13" s="3">
        <f>B10*B11*B13/B12</f>
        <v>447.3441176</v>
      </c>
      <c r="E13" s="1" t="s">
        <v>6</v>
      </c>
      <c r="F13" s="2">
        <f>D13*B12</f>
        <v>22814.55</v>
      </c>
    </row>
    <row r="14">
      <c r="B14" s="1">
        <v>0.002</v>
      </c>
      <c r="C14" s="1" t="s">
        <v>11</v>
      </c>
      <c r="D14" s="3">
        <f>D13/((B11/0.5) + (B12/0.5) + (B13/B14))</f>
        <v>1.771659872</v>
      </c>
      <c r="E14" s="1" t="s">
        <v>12</v>
      </c>
      <c r="F14" s="2">
        <f>F13/((B12/0.5) + (D13/D14))</f>
        <v>64.35698166</v>
      </c>
    </row>
    <row r="17">
      <c r="B17" s="2">
        <f>RSQ(E2:E7,D2:D7)</f>
        <v>0.9987467207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  <c r="B1" s="1" t="s">
        <v>1</v>
      </c>
      <c r="C1" s="1" t="s">
        <v>2</v>
      </c>
      <c r="D1" s="1" t="s">
        <v>14</v>
      </c>
      <c r="E1" s="1" t="s">
        <v>4</v>
      </c>
    </row>
    <row r="2">
      <c r="A2" s="1">
        <v>90.0</v>
      </c>
      <c r="B2" s="1">
        <v>0.0</v>
      </c>
      <c r="C2" s="1">
        <v>3.23</v>
      </c>
      <c r="D2" s="2">
        <f t="shared" ref="D2:D7" si="1">A2-C2</f>
        <v>86.77</v>
      </c>
      <c r="E2" s="2">
        <f t="shared" ref="E2:E7" si="2">C2-B2</f>
        <v>3.23</v>
      </c>
      <c r="F2" s="3">
        <f t="shared" ref="F2:F7" si="3">(B$10*B$11*E2)/(D2*B$12)</f>
        <v>389.9302754</v>
      </c>
      <c r="G2" s="3">
        <f t="shared" ref="G2:G7" si="4">(F2)/(D2+E2)</f>
        <v>4.332558616</v>
      </c>
    </row>
    <row r="3">
      <c r="A3" s="1">
        <v>90.0</v>
      </c>
      <c r="B3" s="1">
        <f t="shared" ref="B3:B7" si="5">C2</f>
        <v>3.23</v>
      </c>
      <c r="C3" s="1">
        <v>6.29</v>
      </c>
      <c r="D3" s="2">
        <f t="shared" si="1"/>
        <v>83.71</v>
      </c>
      <c r="E3" s="2">
        <f t="shared" si="2"/>
        <v>3.06</v>
      </c>
      <c r="F3" s="3">
        <f t="shared" si="3"/>
        <v>382.9112412</v>
      </c>
      <c r="G3" s="3">
        <f t="shared" si="4"/>
        <v>4.412945041</v>
      </c>
    </row>
    <row r="4">
      <c r="A4" s="1">
        <v>90.0</v>
      </c>
      <c r="B4" s="1">
        <f t="shared" si="5"/>
        <v>6.29</v>
      </c>
      <c r="C4" s="1">
        <v>9.18</v>
      </c>
      <c r="D4" s="2">
        <f t="shared" si="1"/>
        <v>80.82</v>
      </c>
      <c r="E4" s="2">
        <f t="shared" si="2"/>
        <v>2.89</v>
      </c>
      <c r="F4" s="3">
        <f t="shared" si="3"/>
        <v>374.5700322</v>
      </c>
      <c r="G4" s="3">
        <f t="shared" si="4"/>
        <v>4.474615126</v>
      </c>
    </row>
    <row r="5">
      <c r="A5" s="1">
        <v>90.0</v>
      </c>
      <c r="B5" s="1">
        <f t="shared" si="5"/>
        <v>9.18</v>
      </c>
      <c r="C5" s="1">
        <v>12.07</v>
      </c>
      <c r="D5" s="2">
        <f t="shared" si="1"/>
        <v>77.93</v>
      </c>
      <c r="E5" s="2">
        <f t="shared" si="2"/>
        <v>2.89</v>
      </c>
      <c r="F5" s="3">
        <f t="shared" si="3"/>
        <v>388.4607982</v>
      </c>
      <c r="G5" s="3">
        <f t="shared" si="4"/>
        <v>4.806493419</v>
      </c>
    </row>
    <row r="6">
      <c r="A6" s="1">
        <v>90.0</v>
      </c>
      <c r="B6" s="1">
        <f t="shared" si="5"/>
        <v>12.07</v>
      </c>
      <c r="C6" s="1">
        <v>14.79</v>
      </c>
      <c r="D6" s="2">
        <f t="shared" si="1"/>
        <v>75.21</v>
      </c>
      <c r="E6" s="2">
        <f t="shared" si="2"/>
        <v>2.72</v>
      </c>
      <c r="F6" s="3">
        <f t="shared" si="3"/>
        <v>378.832602</v>
      </c>
      <c r="G6" s="3">
        <f t="shared" si="4"/>
        <v>4.861190839</v>
      </c>
    </row>
    <row r="7">
      <c r="A7" s="1">
        <v>90.0</v>
      </c>
      <c r="B7" s="1">
        <f t="shared" si="5"/>
        <v>14.79</v>
      </c>
      <c r="C7" s="1">
        <v>17.51</v>
      </c>
      <c r="D7" s="2">
        <f t="shared" si="1"/>
        <v>72.49</v>
      </c>
      <c r="E7" s="2">
        <f t="shared" si="2"/>
        <v>2.72</v>
      </c>
      <c r="F7" s="3">
        <f t="shared" si="3"/>
        <v>393.0473169</v>
      </c>
      <c r="G7" s="3">
        <f t="shared" si="4"/>
        <v>5.225998097</v>
      </c>
    </row>
    <row r="8">
      <c r="E8" s="1" t="s">
        <v>5</v>
      </c>
      <c r="F8" s="3">
        <f t="shared" ref="F8:G8" si="6">AVERAGE(F2:F7)</f>
        <v>384.6253776</v>
      </c>
      <c r="G8" s="3">
        <f t="shared" si="6"/>
        <v>4.685633523</v>
      </c>
    </row>
    <row r="9">
      <c r="E9" s="1" t="s">
        <v>6</v>
      </c>
      <c r="F9" s="2">
        <f>F8*B12</f>
        <v>6923.256798</v>
      </c>
      <c r="G9" s="4">
        <f>F9/((F8/G8) + (B12/0.5))</f>
        <v>58.62888902</v>
      </c>
    </row>
    <row r="10">
      <c r="A10" s="1" t="s">
        <v>7</v>
      </c>
      <c r="B10" s="1">
        <v>4190.0</v>
      </c>
    </row>
    <row r="11">
      <c r="A11" s="1" t="s">
        <v>8</v>
      </c>
      <c r="B11" s="1">
        <v>45.0</v>
      </c>
    </row>
    <row r="12">
      <c r="A12" s="1" t="s">
        <v>15</v>
      </c>
      <c r="B12" s="1">
        <v>18.0</v>
      </c>
    </row>
    <row r="13">
      <c r="A13" s="1" t="s">
        <v>16</v>
      </c>
      <c r="B13" s="1">
        <v>0.036</v>
      </c>
      <c r="C13" s="1" t="s">
        <v>17</v>
      </c>
      <c r="D13" s="3">
        <f>B10*B11*B13/B12</f>
        <v>377.1</v>
      </c>
      <c r="E13" s="1" t="s">
        <v>6</v>
      </c>
      <c r="F13" s="2">
        <f>D13*B12</f>
        <v>6787.8</v>
      </c>
    </row>
    <row r="14">
      <c r="B14" s="1">
        <v>0.005</v>
      </c>
      <c r="C14" s="1" t="s">
        <v>11</v>
      </c>
      <c r="D14" s="3">
        <f>D13/((B11/0.5) + (B12/0.5) + (B13/B14))</f>
        <v>2.831081081</v>
      </c>
      <c r="E14" s="1" t="s">
        <v>12</v>
      </c>
      <c r="F14" s="3">
        <f>F13/((B12/0.5) + (D13/D14))</f>
        <v>40.11702128</v>
      </c>
    </row>
    <row r="17">
      <c r="B17" s="2">
        <f>RSQ(E2:E7,D2:D7)</f>
        <v>0.9291891352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18</v>
      </c>
      <c r="B1" s="1" t="s">
        <v>1</v>
      </c>
      <c r="C1" s="1" t="s">
        <v>2</v>
      </c>
      <c r="D1" s="1" t="s">
        <v>19</v>
      </c>
      <c r="E1" s="1" t="s">
        <v>4</v>
      </c>
    </row>
    <row r="2">
      <c r="A2" s="1">
        <v>90.0</v>
      </c>
      <c r="B2" s="1">
        <v>0.0</v>
      </c>
      <c r="C2" s="1">
        <v>5.95</v>
      </c>
      <c r="D2" s="2">
        <f t="shared" ref="D2:D7" si="1">A2-C2</f>
        <v>84.05</v>
      </c>
      <c r="E2" s="2">
        <f t="shared" ref="E2:E7" si="2">C2-B2</f>
        <v>5.95</v>
      </c>
      <c r="F2" s="3">
        <f t="shared" ref="F2:F7" si="3">(B$10*B$11*E2)/(D2*B$12)</f>
        <v>392.5788221</v>
      </c>
      <c r="G2" s="3">
        <f t="shared" ref="G2:G7" si="4">(F2)/(D2+E2)</f>
        <v>4.361986913</v>
      </c>
    </row>
    <row r="3">
      <c r="A3" s="1">
        <v>90.0</v>
      </c>
      <c r="B3" s="1">
        <f t="shared" ref="B3:B7" si="5">C2</f>
        <v>5.95</v>
      </c>
      <c r="C3" s="1">
        <v>11.39</v>
      </c>
      <c r="D3" s="2">
        <f t="shared" si="1"/>
        <v>78.61</v>
      </c>
      <c r="E3" s="2">
        <f t="shared" si="2"/>
        <v>5.44</v>
      </c>
      <c r="F3" s="3">
        <f t="shared" si="3"/>
        <v>383.7679685</v>
      </c>
      <c r="G3" s="3">
        <f t="shared" si="4"/>
        <v>4.565948465</v>
      </c>
    </row>
    <row r="4">
      <c r="A4" s="1">
        <v>90.0</v>
      </c>
      <c r="B4" s="1">
        <f t="shared" si="5"/>
        <v>11.39</v>
      </c>
      <c r="C4" s="1">
        <v>16.49</v>
      </c>
      <c r="D4" s="2">
        <f t="shared" si="1"/>
        <v>73.51</v>
      </c>
      <c r="E4" s="2">
        <f t="shared" si="2"/>
        <v>5.1</v>
      </c>
      <c r="F4" s="3">
        <f t="shared" si="3"/>
        <v>384.7435723</v>
      </c>
      <c r="G4" s="3">
        <f t="shared" si="4"/>
        <v>4.894333702</v>
      </c>
    </row>
    <row r="5">
      <c r="A5" s="1">
        <v>90.0</v>
      </c>
      <c r="B5" s="1">
        <f t="shared" si="5"/>
        <v>16.49</v>
      </c>
      <c r="C5" s="1">
        <v>21.25</v>
      </c>
      <c r="D5" s="2">
        <f t="shared" si="1"/>
        <v>68.75</v>
      </c>
      <c r="E5" s="2">
        <f t="shared" si="2"/>
        <v>4.76</v>
      </c>
      <c r="F5" s="3">
        <f t="shared" si="3"/>
        <v>383.9563636</v>
      </c>
      <c r="G5" s="3">
        <f t="shared" si="4"/>
        <v>5.223185466</v>
      </c>
    </row>
    <row r="6">
      <c r="A6" s="1">
        <v>90.0</v>
      </c>
      <c r="B6" s="1">
        <f t="shared" si="5"/>
        <v>21.25</v>
      </c>
      <c r="C6" s="1">
        <v>25.67</v>
      </c>
      <c r="D6" s="2">
        <f t="shared" si="1"/>
        <v>64.33</v>
      </c>
      <c r="E6" s="2">
        <f t="shared" si="2"/>
        <v>4.42</v>
      </c>
      <c r="F6" s="3">
        <f t="shared" si="3"/>
        <v>381.0275144</v>
      </c>
      <c r="G6" s="3">
        <f t="shared" si="4"/>
        <v>5.542218391</v>
      </c>
    </row>
    <row r="7">
      <c r="A7" s="1">
        <v>90.0</v>
      </c>
      <c r="B7" s="1">
        <f t="shared" si="5"/>
        <v>25.67</v>
      </c>
      <c r="C7" s="1">
        <v>29.92</v>
      </c>
      <c r="D7" s="2">
        <f t="shared" si="1"/>
        <v>60.08</v>
      </c>
      <c r="E7" s="2">
        <f t="shared" si="2"/>
        <v>4.25</v>
      </c>
      <c r="F7" s="3">
        <f t="shared" si="3"/>
        <v>392.2894474</v>
      </c>
      <c r="G7" s="3">
        <f t="shared" si="4"/>
        <v>6.098079394</v>
      </c>
    </row>
    <row r="8">
      <c r="E8" s="1" t="s">
        <v>20</v>
      </c>
      <c r="F8" s="3">
        <f t="shared" ref="F8:G8" si="6">AVERAGE(F2:F7)</f>
        <v>386.3939481</v>
      </c>
      <c r="G8" s="3">
        <f t="shared" si="6"/>
        <v>5.114292055</v>
      </c>
    </row>
    <row r="9">
      <c r="E9" s="1" t="s">
        <v>6</v>
      </c>
      <c r="F9" s="2">
        <f>F8*B12</f>
        <v>13137.39423</v>
      </c>
      <c r="G9" s="4">
        <f>F9/((F8/G8) + (B12/0.5))</f>
        <v>91.51675308</v>
      </c>
    </row>
    <row r="10">
      <c r="A10" s="1" t="s">
        <v>7</v>
      </c>
      <c r="B10" s="1">
        <v>4190.0</v>
      </c>
    </row>
    <row r="11">
      <c r="A11" s="1" t="s">
        <v>8</v>
      </c>
      <c r="B11" s="1">
        <v>45.0</v>
      </c>
    </row>
    <row r="12">
      <c r="A12" s="1" t="s">
        <v>21</v>
      </c>
      <c r="B12" s="1">
        <v>34.0</v>
      </c>
    </row>
    <row r="13">
      <c r="A13" s="1" t="s">
        <v>22</v>
      </c>
      <c r="B13" s="1">
        <v>0.071</v>
      </c>
      <c r="C13" s="1" t="s">
        <v>20</v>
      </c>
      <c r="D13" s="3">
        <f>B10*B11*B13/B12</f>
        <v>393.7367647</v>
      </c>
      <c r="E13" s="1" t="s">
        <v>6</v>
      </c>
      <c r="F13" s="3">
        <f>D13*B12</f>
        <v>13387.05</v>
      </c>
    </row>
    <row r="14">
      <c r="B14" s="1">
        <v>0.003</v>
      </c>
      <c r="C14" s="1" t="s">
        <v>11</v>
      </c>
      <c r="D14" s="3">
        <f>D13/((B11/0.5) + (B12/0.5) + (B13/B14))</f>
        <v>2.167358338</v>
      </c>
      <c r="E14" s="1" t="s">
        <v>12</v>
      </c>
      <c r="F14" s="3">
        <f>F13/((B12/0.5) + (D13/D14))</f>
        <v>53.61969292</v>
      </c>
    </row>
    <row r="17">
      <c r="B17" s="2">
        <f>RSQ(E2:E7,D2:D7)</f>
        <v>0.9910730054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</v>
      </c>
      <c r="B1" s="1" t="s">
        <v>1</v>
      </c>
      <c r="C1" s="1" t="s">
        <v>2</v>
      </c>
      <c r="D1" s="1" t="s">
        <v>24</v>
      </c>
      <c r="E1" s="1" t="s">
        <v>4</v>
      </c>
    </row>
    <row r="2">
      <c r="A2" s="1">
        <v>90.0</v>
      </c>
      <c r="B2" s="1">
        <v>0.0</v>
      </c>
      <c r="C2" s="1">
        <v>3.91</v>
      </c>
      <c r="D2" s="2">
        <f t="shared" ref="D2:D7" si="1">A2-C2</f>
        <v>86.09</v>
      </c>
      <c r="E2" s="2">
        <f t="shared" ref="E2:E7" si="2">C2-B2</f>
        <v>3.91</v>
      </c>
      <c r="F2" s="3">
        <f t="shared" ref="F2:F7" si="3">(B$10*B$11*E2)/(D2*B$12)</f>
        <v>856.3485887</v>
      </c>
      <c r="G2" s="3">
        <f t="shared" ref="G2:G7" si="4">(F2)/(D2+E2)</f>
        <v>9.514984319</v>
      </c>
    </row>
    <row r="3">
      <c r="A3" s="1">
        <v>90.0</v>
      </c>
      <c r="B3" s="1">
        <f t="shared" ref="B3:B7" si="5">C2</f>
        <v>3.91</v>
      </c>
      <c r="C3" s="1">
        <v>7.65</v>
      </c>
      <c r="D3" s="2">
        <f t="shared" si="1"/>
        <v>82.35</v>
      </c>
      <c r="E3" s="2">
        <f t="shared" si="2"/>
        <v>3.74</v>
      </c>
      <c r="F3" s="3">
        <f t="shared" si="3"/>
        <v>856.3169399</v>
      </c>
      <c r="G3" s="3">
        <f t="shared" si="4"/>
        <v>9.946764315</v>
      </c>
    </row>
    <row r="4">
      <c r="A4" s="1">
        <v>90.0</v>
      </c>
      <c r="B4" s="1">
        <f t="shared" si="5"/>
        <v>7.65</v>
      </c>
      <c r="C4" s="1">
        <v>11.22</v>
      </c>
      <c r="D4" s="2">
        <f t="shared" si="1"/>
        <v>78.78</v>
      </c>
      <c r="E4" s="2">
        <f t="shared" si="2"/>
        <v>3.57</v>
      </c>
      <c r="F4" s="3">
        <f t="shared" si="3"/>
        <v>854.4345011</v>
      </c>
      <c r="G4" s="3">
        <f t="shared" si="4"/>
        <v>10.37564664</v>
      </c>
    </row>
    <row r="5">
      <c r="A5" s="1">
        <v>90.0</v>
      </c>
      <c r="B5" s="1">
        <f t="shared" si="5"/>
        <v>11.22</v>
      </c>
      <c r="C5" s="1">
        <v>14.62</v>
      </c>
      <c r="D5" s="2">
        <f t="shared" si="1"/>
        <v>75.38</v>
      </c>
      <c r="E5" s="2">
        <f t="shared" si="2"/>
        <v>3.4</v>
      </c>
      <c r="F5" s="3">
        <f t="shared" si="3"/>
        <v>850.451048</v>
      </c>
      <c r="G5" s="3">
        <f t="shared" si="4"/>
        <v>10.79526591</v>
      </c>
    </row>
    <row r="6">
      <c r="A6" s="1">
        <v>90.0</v>
      </c>
      <c r="B6" s="1">
        <f t="shared" si="5"/>
        <v>14.62</v>
      </c>
      <c r="C6" s="1">
        <v>17.85</v>
      </c>
      <c r="D6" s="2">
        <f t="shared" si="1"/>
        <v>72.15</v>
      </c>
      <c r="E6" s="2">
        <f t="shared" si="2"/>
        <v>3.23</v>
      </c>
      <c r="F6" s="3">
        <f t="shared" si="3"/>
        <v>844.0977131</v>
      </c>
      <c r="G6" s="3">
        <f t="shared" si="4"/>
        <v>11.19790015</v>
      </c>
    </row>
    <row r="7">
      <c r="A7" s="1">
        <v>90.0</v>
      </c>
      <c r="B7" s="1">
        <f t="shared" si="5"/>
        <v>17.85</v>
      </c>
      <c r="C7" s="1">
        <v>21.08</v>
      </c>
      <c r="D7" s="2">
        <f t="shared" si="1"/>
        <v>68.92</v>
      </c>
      <c r="E7" s="2">
        <f t="shared" si="2"/>
        <v>3.23</v>
      </c>
      <c r="F7" s="3">
        <f t="shared" si="3"/>
        <v>883.6571387</v>
      </c>
      <c r="G7" s="3">
        <f t="shared" si="4"/>
        <v>12.24750019</v>
      </c>
    </row>
    <row r="8">
      <c r="E8" s="1" t="s">
        <v>25</v>
      </c>
      <c r="F8" s="3">
        <f t="shared" ref="F8:G8" si="6">AVERAGE(F2:F7)</f>
        <v>857.5509883</v>
      </c>
      <c r="G8" s="3">
        <f t="shared" si="6"/>
        <v>10.67967692</v>
      </c>
    </row>
    <row r="9">
      <c r="E9" s="1" t="s">
        <v>6</v>
      </c>
      <c r="F9" s="3">
        <f>F8*B12</f>
        <v>8575.509883</v>
      </c>
      <c r="G9" s="4">
        <f>F9/((F8/G8) + (B12/0.5))</f>
        <v>85.50076361</v>
      </c>
    </row>
    <row r="10">
      <c r="A10" s="1" t="s">
        <v>7</v>
      </c>
      <c r="B10" s="1">
        <v>4190.0</v>
      </c>
    </row>
    <row r="11">
      <c r="A11" s="1" t="s">
        <v>8</v>
      </c>
      <c r="B11" s="1">
        <v>45.0</v>
      </c>
    </row>
    <row r="12">
      <c r="A12" s="1" t="s">
        <v>26</v>
      </c>
      <c r="B12" s="1">
        <v>10.0</v>
      </c>
    </row>
    <row r="13">
      <c r="A13" s="1" t="s">
        <v>27</v>
      </c>
      <c r="B13" s="1">
        <v>0.043</v>
      </c>
      <c r="C13" s="1" t="s">
        <v>25</v>
      </c>
      <c r="D13" s="3">
        <f>B10*B11*B13/B12</f>
        <v>810.765</v>
      </c>
      <c r="E13" s="1" t="s">
        <v>6</v>
      </c>
      <c r="F13" s="3">
        <f>D13*B12</f>
        <v>8107.65</v>
      </c>
    </row>
    <row r="14">
      <c r="B14" s="1">
        <v>0.004</v>
      </c>
      <c r="C14" s="1" t="s">
        <v>11</v>
      </c>
      <c r="D14" s="3">
        <f>D13/((B11/0.5) + (B12/0.5) + (B13/B14))</f>
        <v>6.714409938</v>
      </c>
      <c r="E14" s="1" t="s">
        <v>12</v>
      </c>
      <c r="F14" s="3">
        <f>F13/((B12/0.5) + (D13/D14))</f>
        <v>57.60319716</v>
      </c>
    </row>
    <row r="17">
      <c r="B17" s="2">
        <f>RSQ(E2:E7,D2:D7)</f>
        <v>0.971013813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  <c r="B1" s="1" t="s">
        <v>1</v>
      </c>
      <c r="C1" s="1" t="s">
        <v>2</v>
      </c>
      <c r="D1" s="1" t="s">
        <v>14</v>
      </c>
      <c r="E1" s="1" t="s">
        <v>4</v>
      </c>
    </row>
    <row r="2">
      <c r="A2" s="1">
        <v>90.0</v>
      </c>
      <c r="B2" s="1">
        <v>0.0</v>
      </c>
      <c r="C2" s="1">
        <v>2.38</v>
      </c>
      <c r="D2" s="2">
        <f t="shared" ref="D2:D7" si="1">A2-C2</f>
        <v>87.62</v>
      </c>
      <c r="E2" s="2">
        <f t="shared" ref="E2:E7" si="2">C2-B2</f>
        <v>2.38</v>
      </c>
      <c r="F2" s="3">
        <f t="shared" ref="F2:F7" si="3">(B$10*B$11*E2)/(D2*B$12)</f>
        <v>134.7772679</v>
      </c>
      <c r="G2" s="3">
        <f t="shared" ref="G2:G7" si="4">(F2)/(D2+E2)</f>
        <v>1.497525199</v>
      </c>
    </row>
    <row r="3">
      <c r="A3" s="1">
        <v>90.0</v>
      </c>
      <c r="B3" s="1">
        <f t="shared" ref="B3:B7" si="5">C2</f>
        <v>2.38</v>
      </c>
      <c r="C3" s="1">
        <v>4.59</v>
      </c>
      <c r="D3" s="2">
        <f t="shared" si="1"/>
        <v>85.41</v>
      </c>
      <c r="E3" s="2">
        <f t="shared" si="2"/>
        <v>2.21</v>
      </c>
      <c r="F3" s="3">
        <f t="shared" si="3"/>
        <v>128.3886085</v>
      </c>
      <c r="G3" s="3">
        <f t="shared" si="4"/>
        <v>1.465288844</v>
      </c>
    </row>
    <row r="4">
      <c r="A4" s="1">
        <v>90.0</v>
      </c>
      <c r="B4" s="1">
        <f t="shared" si="5"/>
        <v>4.59</v>
      </c>
      <c r="C4" s="1">
        <v>6.8</v>
      </c>
      <c r="D4" s="2">
        <f t="shared" si="1"/>
        <v>83.2</v>
      </c>
      <c r="E4" s="2">
        <f t="shared" si="2"/>
        <v>2.21</v>
      </c>
      <c r="F4" s="3">
        <f t="shared" si="3"/>
        <v>131.7989309</v>
      </c>
      <c r="G4" s="3">
        <f t="shared" si="4"/>
        <v>1.543132314</v>
      </c>
    </row>
    <row r="5">
      <c r="A5" s="1">
        <v>90.0</v>
      </c>
      <c r="B5" s="1">
        <f t="shared" si="5"/>
        <v>6.8</v>
      </c>
      <c r="C5" s="1">
        <v>9.01</v>
      </c>
      <c r="D5" s="2">
        <f t="shared" si="1"/>
        <v>80.99</v>
      </c>
      <c r="E5" s="2">
        <f t="shared" si="2"/>
        <v>2.21</v>
      </c>
      <c r="F5" s="3">
        <f t="shared" si="3"/>
        <v>135.3953704</v>
      </c>
      <c r="G5" s="3">
        <f t="shared" si="4"/>
        <v>1.627348203</v>
      </c>
    </row>
    <row r="6">
      <c r="A6" s="1">
        <v>90.0</v>
      </c>
      <c r="B6" s="1">
        <f t="shared" si="5"/>
        <v>9.01</v>
      </c>
      <c r="C6" s="1">
        <v>11.05</v>
      </c>
      <c r="D6" s="2">
        <f t="shared" si="1"/>
        <v>78.95</v>
      </c>
      <c r="E6" s="2">
        <f t="shared" si="2"/>
        <v>2.04</v>
      </c>
      <c r="F6" s="3">
        <f t="shared" si="3"/>
        <v>128.2097263</v>
      </c>
      <c r="G6" s="3">
        <f t="shared" si="4"/>
        <v>1.583031564</v>
      </c>
    </row>
    <row r="7">
      <c r="A7" s="1">
        <v>90.0</v>
      </c>
      <c r="B7" s="1">
        <f t="shared" si="5"/>
        <v>11.05</v>
      </c>
      <c r="C7" s="1">
        <v>13.09</v>
      </c>
      <c r="D7" s="2">
        <f t="shared" si="1"/>
        <v>76.91</v>
      </c>
      <c r="E7" s="2">
        <f t="shared" si="2"/>
        <v>2.04</v>
      </c>
      <c r="F7" s="3">
        <f t="shared" si="3"/>
        <v>131.6104264</v>
      </c>
      <c r="G7" s="3">
        <f t="shared" si="4"/>
        <v>1.667009834</v>
      </c>
    </row>
    <row r="8">
      <c r="E8" s="1" t="s">
        <v>28</v>
      </c>
      <c r="F8" s="3">
        <f t="shared" ref="F8:G8" si="6">AVERAGE(F2:F7)</f>
        <v>131.6967217</v>
      </c>
      <c r="G8" s="3">
        <f t="shared" si="6"/>
        <v>1.563889326</v>
      </c>
    </row>
    <row r="9">
      <c r="E9" s="1" t="s">
        <v>6</v>
      </c>
      <c r="F9" s="3">
        <f>F8*B12</f>
        <v>5004.475426</v>
      </c>
      <c r="G9" s="4">
        <f>F9/((F8/G8) + (B12/0.5))</f>
        <v>31.23677321</v>
      </c>
    </row>
    <row r="10">
      <c r="A10" s="1" t="s">
        <v>7</v>
      </c>
      <c r="B10" s="1">
        <v>4190.0</v>
      </c>
    </row>
    <row r="11">
      <c r="A11" s="1" t="s">
        <v>8</v>
      </c>
      <c r="B11" s="1">
        <v>45.0</v>
      </c>
    </row>
    <row r="12">
      <c r="A12" s="1" t="s">
        <v>29</v>
      </c>
      <c r="B12" s="1">
        <v>38.0</v>
      </c>
    </row>
    <row r="13">
      <c r="A13" s="1" t="s">
        <v>30</v>
      </c>
      <c r="B13" s="5">
        <v>0.029</v>
      </c>
      <c r="C13" s="6" t="s">
        <v>25</v>
      </c>
      <c r="D13" s="7">
        <f>B10*B11*B13/B12</f>
        <v>143.8934211</v>
      </c>
      <c r="E13" s="6" t="s">
        <v>6</v>
      </c>
      <c r="F13" s="7">
        <f>D13*B12</f>
        <v>5467.95</v>
      </c>
      <c r="G13" s="8"/>
    </row>
    <row r="14">
      <c r="B14" s="5">
        <v>0.006</v>
      </c>
      <c r="C14" s="8" t="s">
        <v>11</v>
      </c>
      <c r="D14" s="7">
        <f>D13/((B11/0.5) + (B12/0.5) + (B13/B14))</f>
        <v>0.8423029525</v>
      </c>
      <c r="E14" s="8" t="s">
        <v>12</v>
      </c>
      <c r="F14" s="7">
        <f>F13/((B12/0.5) + (D13/D14))</f>
        <v>22.15239703</v>
      </c>
      <c r="G14" s="8"/>
    </row>
    <row r="17">
      <c r="B17" s="2">
        <f>RSQ(E2:E7,D2:D7)</f>
        <v>0.8499915726</v>
      </c>
    </row>
  </sheetData>
  <drawing r:id="rId1"/>
</worksheet>
</file>