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luster Configuration" sheetId="1" r:id="rId4"/>
    <sheet name="YARN Configuration" sheetId="2" r:id="rId5"/>
    <sheet name="MapReduce Configuration" sheetId="3" r:id="rId6"/>
  </sheets>
</workbook>
</file>

<file path=xl/sharedStrings.xml><?xml version="1.0" encoding="utf-8"?>
<sst xmlns="http://schemas.openxmlformats.org/spreadsheetml/2006/main" uniqueCount="173">
  <si>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</si>
  <si>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</si>
  <si>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</si>
  <si>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</si>
  <si>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</si>
  <si>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</si>
  <si>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</si>
  <si>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Gigabytes</t>
  </si>
  <si>
    <t>CPU</t>
  </si>
  <si>
    <t>8 CPUs: 6 cores, 3.5 GHz, 15MB cache</t>
  </si>
  <si>
    <t>HDD (Hard Disk Drive)</t>
  </si>
  <si>
    <t>12x3TB SATA III Hard Drives in JBOD Configuration</t>
  </si>
  <si>
    <t>Ethernet</t>
  </si>
  <si>
    <t>1 Gigabit 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</si>
  <si>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</si>
  <si>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</si>
  <si>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</si>
  <si>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</si>
  <si>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</si>
  <si>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</si>
  <si>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</si>
  <si>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</si>
  <si>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</si>
  <si>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</si>
  <si>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Task overhead</t>
  </si>
  <si>
    <t>Allow additional memory overhead for task buffers such as the HDFS Sort I/O buffer,  JVM overheads, etc.</t>
  </si>
  <si>
    <t>Cloudera Manager agent</t>
  </si>
  <si>
    <t>Allocate 1GB for Cloudera Manager agents, which track resource usage on a host.</t>
  </si>
  <si>
    <t>Other services</t>
  </si>
  <si>
    <t>Enter the required cores or memory for services not listed above.</t>
  </si>
  <si>
    <t>HDFS DataNode</t>
  </si>
  <si>
    <t>CDH</t>
  </si>
  <si>
    <t>Allocate 1GB for the HDFS DataNode.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</si>
  <si>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</si>
  <si>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</si>
  <si>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</si>
  <si>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</si>
  <si>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</si>
  <si>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will be necessary depending on index sizes.</t>
  </si>
  <si>
    <t>YARN NodeManager</t>
  </si>
  <si>
    <t>Allocate 1GB for the YARN NodeManager.</t>
  </si>
  <si>
    <t>Available Resources</t>
  </si>
  <si>
    <t>Physical Cores to Vcores Multiplier</t>
  </si>
  <si>
    <t>Set this ratio based on the expected number of concurrent threads per core.  Use 1 for CPU intensive tasks up to 4 for standard I/O bound tasks.</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</si>
  <si>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</si>
  <si>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</si>
  <si>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</si>
  <si>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</si>
  <si>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</si>
  <si>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</si>
  <si>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</si>
  <si>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</si>
  <si>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</si>
  <si>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Configuration Property</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</si>
  <si>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</si>
  <si>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</si>
  <si>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</si>
  <si>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</si>
  <si>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</si>
  <si>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</si>
  <si>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</si>
  <si>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</si>
  <si>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</si>
  <si>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</si>
  <si>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</si>
  <si>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</si>
  <si>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</si>
  <si>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</si>
  <si>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Property (Vcores)</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</si>
  <si>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</si>
  <si>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</si>
  <si>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</si>
  <si>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</si>
  <si>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</si>
  <si>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</si>
  <si>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Property (Memory)</t>
  </si>
  <si>
    <t>yarn.scheduler.minimum-allocation-mb</t>
  </si>
  <si>
    <t>Minimum memory reservation for a container</t>
  </si>
  <si>
    <t>yarn.scheduler.maximum-allocation-mb</t>
  </si>
  <si>
    <t>Maximum memory reservation for a container</t>
  </si>
  <si>
    <t>yarn.scheduler.increment-allocation-mb</t>
  </si>
  <si>
    <t>Memory allocations must be a multiple of this value</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</si>
  <si>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</si>
  <si>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</si>
  <si>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</si>
  <si>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</si>
  <si>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</si>
  <si>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</si>
  <si>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</si>
  <si>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</si>
  <si>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</si>
  <si>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</si>
  <si>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</si>
  <si>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Vcore Max &gt;= Vcore Min</t>
  </si>
  <si>
    <t>GOOD</t>
  </si>
  <si>
    <t>yarn.scheduler.maximum-allocation-vcores must be greater than or equal to yarn.scheduler.minimum-allocation-vcores</t>
  </si>
  <si>
    <t>Memory Max &gt;= Memory  Min</t>
  </si>
  <si>
    <t>yarn.scheduler.maximum-allocation-mb must be greater than or equal to yarn.scheduler.minimum-allocation-mb</t>
  </si>
  <si>
    <t>VCoreMin &gt;= 0</t>
  </si>
  <si>
    <t>yarn.scheduler.minimum-allocation-vcores must be greater than or equal to 1 (0 for Impala)</t>
  </si>
  <si>
    <t>VCoreMin &lt;= HostsVCores</t>
  </si>
  <si>
    <t>yarn.scheduler.minimum-allocation-vcores must be less than or equal to the yarn.nodemanager.resource.cpu-vcores</t>
  </si>
  <si>
    <t>VCoreMax &gt;= 1</t>
  </si>
  <si>
    <t>yarn.scheduler.maximum-allocation-vcores must be greater than or equal to 1</t>
  </si>
  <si>
    <t>VCoreMax &lt;= HostsVcores</t>
  </si>
  <si>
    <t>yarn.scheduler.maximum-allocation-vcores must be less than or equal to the yarn.nodemanager.resource.cpu-vcores</t>
  </si>
  <si>
    <t>Memory Min &lt; 1024 MB</t>
  </si>
  <si>
    <t>If yarn.scheduler.minimum-allocation-mb is less than 1GB, containers will likely get killed by YARN</t>
  </si>
  <si>
    <t>Memory Max &lt;= HostsMemory</t>
  </si>
  <si>
    <t>yarn.scheduler.maximum-allocation-mb must be less than or equal to the yarn.nodemanager.resource.memory-mb</t>
  </si>
  <si>
    <t>MapReduce Configuration</t>
  </si>
  <si>
    <t>STEP 7: MapReduce Configuration</t>
  </si>
  <si>
    <t>Property</t>
  </si>
  <si>
    <t>Property Type</t>
  </si>
  <si>
    <t>Component</t>
  </si>
  <si>
    <t>yarn.app.mapreduce.am.resource.cpu-vcores</t>
  </si>
  <si>
    <t>Config</t>
  </si>
  <si>
    <t>Application Master</t>
  </si>
  <si>
    <t>AM container vcore reservation</t>
  </si>
  <si>
    <t>yarn.app.mapreduce.am.resource.mb</t>
  </si>
  <si>
    <t>AM container memory reservation</t>
  </si>
  <si>
    <t>ApplicationMaster Java Maximum Heap Size (available in CM)</t>
  </si>
  <si>
    <t>Java VM Heap</t>
  </si>
  <si>
    <t>AM Java heap size</t>
  </si>
  <si>
    <t>mapreduce.map.cpu.vcores</t>
  </si>
  <si>
    <t>Map Task</t>
  </si>
  <si>
    <t>Map task vcore reservation</t>
  </si>
  <si>
    <t>mapreduce.map.memory.mb</t>
  </si>
  <si>
    <t>Map task memory reservation</t>
  </si>
  <si>
    <t>mapreduce.map.java.opts.max.heap</t>
  </si>
  <si>
    <t>Map task Java heap size</t>
  </si>
  <si>
    <t>mapreduce.reduce.cpu.vcores</t>
  </si>
  <si>
    <t>Reduce Task</t>
  </si>
  <si>
    <t>Reduce task vcore reservation</t>
  </si>
  <si>
    <t>mapreduce.reduce.memory.mb</t>
  </si>
  <si>
    <t>Reduce task memory reservation</t>
  </si>
  <si>
    <t>mapreduce.reduce.java.opts</t>
  </si>
  <si>
    <t>Reduce Task Java heap size</t>
  </si>
  <si>
    <t>mapreduce.task.io.sort.mb</t>
  </si>
  <si>
    <t>Spill/Sort (Map Task)</t>
  </si>
  <si>
    <t>Spill/Sort memory reservation</t>
  </si>
  <si>
    <t>STEP 7A: MapReduce Sanity Checking</t>
  </si>
  <si>
    <t>Sanity check MapReduce settings against container minimum/maximum properties.</t>
  </si>
  <si>
    <t>Application Master Sanity Checks</t>
  </si>
  <si>
    <t>yarn.app.mapreduce.am.resource.cpu-vcores &gt;= container min</t>
  </si>
  <si>
    <t>Make sure ApplicationMaster vcore request fits within container limits</t>
  </si>
  <si>
    <t>yarn.app.mapreduce.am.resource.cpu-vcores &lt;= container max</t>
  </si>
  <si>
    <t>Ditto</t>
  </si>
  <si>
    <t>yarn.app.mapreduce.am.resource.mb &gt;= container min</t>
  </si>
  <si>
    <t>Make sure ApplicationMaster memory request fits within container limits</t>
  </si>
  <si>
    <t>yarn.app.mapreduce.am.resource.mb &lt;= container max</t>
  </si>
  <si>
    <t>ApplicationMaster Java Heap "close" to memory request</t>
  </si>
  <si>
    <t>Make sure ApplicationMaster Java Heap is within 90% to 100% of yarn.app.mapreduce.am.resource.mb.  Otherwise, memory is being wasted.</t>
  </si>
  <si>
    <t>Map Task Sanity Checks</t>
  </si>
  <si>
    <t>mapreduce.map.cpu.vcores &gt;= container min</t>
  </si>
  <si>
    <t>Make sure Map Task vcore request fits within container limits</t>
  </si>
  <si>
    <t>mapreduce.map.cpu.vcores &lt;= container max</t>
  </si>
  <si>
    <t>mapreduce.map.cpu.memory.mb &gt;= container min</t>
  </si>
  <si>
    <t>Make sure Map Task memory request fits within container limits</t>
  </si>
  <si>
    <t>mapreduce.map.cpu.memory.mb &lt;= container max</t>
  </si>
  <si>
    <t>Map Task Java Heap "close" to memory request</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</si>
  <si>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</si>
  <si>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</si>
  <si>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</si>
  <si>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</si>
  <si>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</si>
  <si>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Make sure Reduce Task vcore request fits within container limits</t>
  </si>
  <si>
    <t>mapreduce.reduce.cpu.vcores &lt;= container max</t>
  </si>
  <si>
    <t>mapreduce.reduce.cpu.memory.mb &gt;= container min</t>
  </si>
  <si>
    <t>Make sure Reduce Task memory request fits within container limits</t>
  </si>
  <si>
    <t>mapreduce.reduce.cpu.memory.mb &lt;= container max</t>
  </si>
  <si>
    <t>Reduce Task Java Heap "close" to memory request</t>
  </si>
  <si>
    <t>Make sure that Reduce Task Java Heap is within 90% to 100% of mapreduce.reduce.cpu.memory.mb.  Otherwise, memory is being wasted.</t>
  </si>
</sst>
</file>

<file path=xl/styles.xml><?xml version="1.0" encoding="utf-8"?>
<styleSheet xmlns="http://schemas.openxmlformats.org/spreadsheetml/2006/main">
  <numFmts count="1">
    <numFmt numFmtId="0" formatCode="General"/>
  </numFmts>
  <fonts count="10">
    <font>
      <sz val="12"/>
      <color indexed="8"/>
      <name val="Calibri"/>
    </font>
    <font>
      <sz val="12"/>
      <color indexed="8"/>
      <name val="Helvetica"/>
    </font>
    <font>
      <sz val="15"/>
      <color indexed="8"/>
      <name val="Calibri"/>
    </font>
    <font>
      <b val="1"/>
      <sz val="36"/>
      <color indexed="10"/>
      <name val="Calibri"/>
    </font>
    <font>
      <sz val="24"/>
      <color indexed="11"/>
      <name val="Calibri"/>
    </font>
    <font>
      <sz val="16"/>
      <color indexed="11"/>
      <name val="Calibri"/>
    </font>
    <font>
      <sz val="14"/>
      <color indexed="8"/>
      <name val="Calibri"/>
    </font>
    <font>
      <sz val="12"/>
      <color indexed="12"/>
      <name val="Calibri"/>
    </font>
    <font>
      <sz val="12"/>
      <color indexed="11"/>
      <name val="Calibri"/>
    </font>
    <font>
      <b val="1"/>
      <sz val="36"/>
      <color indexed="8"/>
      <name val="Calibri"/>
    </font>
  </fonts>
  <fills count="5">
    <fill>
      <patternFill patternType="none"/>
    </fill>
    <fill>
      <patternFill patternType="gray125"/>
    </fill>
    <fill>
      <patternFill patternType="solid">
        <fgColor indexed="12"/>
        <bgColor auto="1"/>
      </patternFill>
    </fill>
    <fill>
      <patternFill patternType="solid">
        <fgColor indexed="10"/>
        <bgColor auto="1"/>
      </patternFill>
    </fill>
    <fill>
      <patternFill patternType="solid">
        <fgColor indexed="13"/>
        <bgColor auto="1"/>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9"/>
      </bottom>
      <diagonal/>
    </border>
  </borders>
  <cellStyleXfs count="1">
    <xf numFmtId="0" fontId="0" applyNumberFormat="0" applyFont="1" applyFill="0" applyBorder="0" applyAlignment="1" applyProtection="0">
      <alignment vertical="bottom"/>
    </xf>
  </cellStyleXfs>
  <cellXfs count="4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horizontal="center" vertical="bottom"/>
    </xf>
    <xf numFmtId="0" fontId="0" borderId="1" applyNumberFormat="0" applyFont="1" applyFill="0" applyBorder="1" applyAlignment="1" applyProtection="0">
      <alignment vertical="bottom"/>
    </xf>
    <xf numFmtId="49" fontId="3" borderId="1" applyNumberFormat="1" applyFont="1" applyFill="0" applyBorder="1" applyAlignment="1" applyProtection="0">
      <alignment vertical="bottom"/>
    </xf>
    <xf numFmtId="0" fontId="3" borderId="1" applyNumberFormat="0" applyFont="1" applyFill="0" applyBorder="1" applyAlignment="1" applyProtection="0">
      <alignment vertical="bottom"/>
    </xf>
    <xf numFmtId="49" fontId="4" borderId="1" applyNumberFormat="1" applyFont="1" applyFill="0" applyBorder="1" applyAlignment="1" applyProtection="0">
      <alignment vertical="bottom"/>
    </xf>
    <xf numFmtId="0" fontId="4" borderId="1" applyNumberFormat="0" applyFont="1" applyFill="0" applyBorder="1" applyAlignment="1" applyProtection="0">
      <alignment vertical="bottom"/>
    </xf>
    <xf numFmtId="49" fontId="5" fillId="2" borderId="1" applyNumberFormat="1" applyFont="1" applyFill="1" applyBorder="1" applyAlignment="1" applyProtection="0">
      <alignment horizontal="left" vertical="center" wrapText="1"/>
    </xf>
    <xf numFmtId="0" fontId="5" fillId="2" borderId="1" applyNumberFormat="0" applyFont="1" applyFill="1" applyBorder="1" applyAlignment="1" applyProtection="0">
      <alignment horizontal="left" vertical="center" wrapText="1"/>
    </xf>
    <xf numFmtId="49" fontId="6"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49" fontId="6" borderId="2" applyNumberFormat="1" applyFont="1" applyFill="0" applyBorder="1" applyAlignment="1" applyProtection="0">
      <alignment vertical="bottom"/>
    </xf>
    <xf numFmtId="49" fontId="0" borderId="1"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7" fillId="3" borderId="4" applyNumberFormat="1" applyFont="1" applyFill="1"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49" fontId="4" fillId="2" borderId="1" applyNumberFormat="1" applyFont="1" applyFill="1" applyBorder="1" applyAlignment="1" applyProtection="0">
      <alignment horizontal="left" vertical="center"/>
    </xf>
    <xf numFmtId="0" fontId="4" fillId="2" borderId="1" applyNumberFormat="0" applyFont="1" applyFill="1" applyBorder="1" applyAlignment="1" applyProtection="0">
      <alignment horizontal="left" vertical="center"/>
    </xf>
    <xf numFmtId="49" fontId="0" borderId="3"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borderId="7" applyNumberFormat="1" applyFont="1" applyFill="0" applyBorder="1" applyAlignment="1" applyProtection="0">
      <alignment vertical="bottom"/>
    </xf>
    <xf numFmtId="49" fontId="7" fillId="4" borderId="8" applyNumberFormat="1" applyFont="1" applyFill="1" applyBorder="1" applyAlignment="1" applyProtection="0">
      <alignment vertical="bottom"/>
    </xf>
    <xf numFmtId="0" fontId="7" fillId="4" borderId="4" applyNumberFormat="0" applyFont="1" applyFill="1" applyBorder="1" applyAlignment="1" applyProtection="0">
      <alignment vertical="bottom"/>
    </xf>
    <xf numFmtId="0" fontId="7" fillId="4"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49" fontId="0" borderId="6"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0" borderId="6" applyNumberFormat="1" applyFont="1" applyFill="0" applyBorder="1" applyAlignment="1" applyProtection="0">
      <alignment vertical="bottom"/>
    </xf>
    <xf numFmtId="0" fontId="0" borderId="1" applyNumberFormat="1" applyFont="1" applyFill="0" applyBorder="1" applyAlignment="1" applyProtection="0">
      <alignment vertical="bottom"/>
    </xf>
    <xf numFmtId="49" fontId="4" borderId="1" applyNumberFormat="1" applyFont="1" applyFill="0" applyBorder="1" applyAlignment="1" applyProtection="0">
      <alignment horizontal="left" vertical="bottom"/>
    </xf>
    <xf numFmtId="0" fontId="4" borderId="1" applyNumberFormat="0" applyFont="1" applyFill="0" applyBorder="1" applyAlignment="1" applyProtection="0">
      <alignment horizontal="left" vertical="bottom"/>
    </xf>
    <xf numFmtId="0" fontId="8" borderId="1" applyNumberFormat="0" applyFont="1" applyFill="0" applyBorder="1" applyAlignment="1" applyProtection="0">
      <alignment vertical="bottom"/>
    </xf>
    <xf numFmtId="0" fontId="7" fillId="3"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7" fillId="4" borderId="4" applyNumberFormat="1" applyFont="1" applyFill="1" applyBorder="1" applyAlignment="1" applyProtection="0">
      <alignment horizontal="center"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fillId="2" borderId="3" applyNumberFormat="0" applyFont="1" applyFill="1" applyBorder="1" applyAlignment="1" applyProtection="0">
      <alignment vertical="bottom" wrapText="1"/>
    </xf>
    <xf numFmtId="49" fontId="7" fillId="3"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horizontal="left" vertical="bottom"/>
    </xf>
    <xf numFmtId="0" fontId="3" borderId="1" applyNumberFormat="0" applyFont="1" applyFill="0" applyBorder="1" applyAlignment="1" applyProtection="0">
      <alignment horizontal="left" vertical="bottom"/>
    </xf>
    <xf numFmtId="0" fontId="9" borderId="1" applyNumberFormat="0" applyFont="1" applyFill="0" applyBorder="1" applyAlignment="1" applyProtection="0">
      <alignment vertical="bottom"/>
    </xf>
    <xf numFmtId="49" fontId="0" borderId="1" applyNumberFormat="1" applyFont="1" applyFill="0" applyBorder="1" applyAlignment="1" applyProtection="0">
      <alignment horizontal="center" vertical="bottom"/>
    </xf>
  </cellXfs>
  <cellStyles count="1">
    <cellStyle name="Normal" xfId="0" builtinId="0"/>
  </cellStyles>
  <dxfs count="13">
    <dxf>
      <font>
        <color rgb="ff9c0006"/>
      </font>
      <fill>
        <patternFill patternType="solid">
          <fgColor indexed="14"/>
          <bgColor indexed="15"/>
        </patternFill>
      </fill>
    </dxf>
    <dxf>
      <font>
        <color rgb="ff9c0006"/>
      </font>
      <fill>
        <patternFill patternType="solid">
          <fgColor indexed="14"/>
          <bgColor indexed="17"/>
        </patternFill>
      </fill>
    </dxf>
    <dxf>
      <font>
        <color rgb="ffffffff"/>
      </font>
      <fill>
        <patternFill patternType="solid">
          <fgColor indexed="14"/>
          <bgColor indexed="13"/>
        </patternFill>
      </fill>
    </dxf>
    <dxf>
      <font>
        <color rgb="ff9c0006"/>
      </font>
      <fill>
        <patternFill patternType="solid">
          <fgColor indexed="14"/>
          <bgColor indexed="15"/>
        </patternFill>
      </fill>
    </dxf>
    <dxf>
      <font>
        <color rgb="ff9c0006"/>
      </font>
      <fill>
        <patternFill patternType="solid">
          <fgColor indexed="14"/>
          <bgColor indexed="17"/>
        </patternFill>
      </fill>
    </dxf>
    <dxf>
      <font>
        <color rgb="ffffffff"/>
      </font>
      <fill>
        <patternFill patternType="solid">
          <fgColor indexed="14"/>
          <bgColor indexed="13"/>
        </patternFill>
      </fill>
    </dxf>
    <dxf>
      <font>
        <color rgb="ff9c0006"/>
      </font>
      <fill>
        <patternFill patternType="solid">
          <fgColor indexed="14"/>
          <bgColor indexed="15"/>
        </patternFill>
      </fill>
    </dxf>
    <dxf>
      <font>
        <color rgb="ff000000"/>
      </font>
      <fill>
        <patternFill patternType="solid">
          <fgColor indexed="14"/>
          <bgColor indexed="15"/>
        </patternFill>
      </fill>
    </dxf>
    <dxf>
      <font>
        <color rgb="ff000000"/>
      </font>
      <fill>
        <patternFill patternType="solid">
          <fgColor indexed="14"/>
          <bgColor indexed="17"/>
        </patternFill>
      </fill>
    </dxf>
    <dxf>
      <font>
        <color rgb="ffffffff"/>
      </font>
      <fill>
        <patternFill patternType="solid">
          <fgColor indexed="14"/>
          <bgColor indexed="13"/>
        </patternFill>
      </fill>
    </dxf>
    <dxf>
      <font>
        <color rgb="ff000000"/>
      </font>
      <fill>
        <patternFill patternType="solid">
          <fgColor indexed="14"/>
          <bgColor indexed="15"/>
        </patternFill>
      </fill>
    </dxf>
    <dxf>
      <font>
        <color rgb="ff000000"/>
      </font>
      <fill>
        <patternFill patternType="solid">
          <fgColor indexed="14"/>
          <bgColor indexed="17"/>
        </patternFill>
      </fill>
    </dxf>
    <dxf>
      <font>
        <color rgb="ff000000"/>
      </font>
      <fill>
        <patternFill patternType="solid">
          <fgColor indexed="14"/>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29a7d5"/>
      <rgbColor rgb="ff0078d9"/>
      <rgbColor rgb="ffffffff"/>
      <rgbColor rgb="ff004d6f"/>
      <rgbColor rgb="00000000"/>
      <rgbColor rgb="ffff0000"/>
      <rgbColor rgb="ff9c0006"/>
      <rgbColor rgb="ffffff00"/>
      <rgbColor rgb="ff00fa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88900</xdr:colOff>
      <xdr:row>0</xdr:row>
      <xdr:rowOff>50801</xdr:rowOff>
    </xdr:from>
    <xdr:to>
      <xdr:col>3</xdr:col>
      <xdr:colOff>457199</xdr:colOff>
      <xdr:row>0</xdr:row>
      <xdr:rowOff>573685</xdr:rowOff>
    </xdr:to>
    <xdr:grpSp>
      <xdr:nvGrpSpPr>
        <xdr:cNvPr id="11" name="Group 1"/>
        <xdr:cNvGrpSpPr/>
      </xdr:nvGrpSpPr>
      <xdr:grpSpPr>
        <a:xfrm>
          <a:off x="88900" y="50801"/>
          <a:ext cx="2844800" cy="522885"/>
          <a:chOff x="0" y="0"/>
          <a:chExt cx="2844799" cy="522883"/>
        </a:xfrm>
      </xdr:grpSpPr>
      <xdr:sp>
        <xdr:nvSpPr>
          <xdr:cNvPr id="2"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pPr/>
          </a:p>
        </xdr:txBody>
      </xdr:sp>
      <xdr:sp>
        <xdr:nvSpPr>
          <xdr:cNvPr id="3"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pPr/>
          </a:p>
        </xdr:txBody>
      </xdr:sp>
      <xdr:sp>
        <xdr:nvSpPr>
          <xdr:cNvPr id="4"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pPr/>
          </a:p>
        </xdr:txBody>
      </xdr:sp>
      <xdr:sp>
        <xdr:nvSpPr>
          <xdr:cNvPr id="5"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pPr/>
          </a:p>
        </xdr:txBody>
      </xdr:sp>
      <xdr:sp>
        <xdr:nvSpPr>
          <xdr:cNvPr id="6"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pPr/>
          </a:p>
        </xdr:txBody>
      </xdr:sp>
      <xdr:sp>
        <xdr:nvSpPr>
          <xdr:cNvPr id="7"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pPr/>
          </a:p>
        </xdr:txBody>
      </xdr:sp>
      <xdr:sp>
        <xdr:nvSpPr>
          <xdr:cNvPr id="8"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pPr/>
          </a:p>
        </xdr:txBody>
      </xdr:sp>
      <xdr:sp>
        <xdr:nvSpPr>
          <xdr:cNvPr id="9"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pPr/>
          </a:p>
        </xdr:txBody>
      </xdr:sp>
      <xdr:sp>
        <xdr:nvSpPr>
          <xdr:cNvPr id="10"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pPr/>
          </a:p>
        </xdr:txBody>
      </xdr:sp>
    </xdr:grp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88900</xdr:colOff>
      <xdr:row>0</xdr:row>
      <xdr:rowOff>50799</xdr:rowOff>
    </xdr:from>
    <xdr:to>
      <xdr:col>3</xdr:col>
      <xdr:colOff>457199</xdr:colOff>
      <xdr:row>0</xdr:row>
      <xdr:rowOff>573683</xdr:rowOff>
    </xdr:to>
    <xdr:grpSp>
      <xdr:nvGrpSpPr>
        <xdr:cNvPr id="22" name="Group 1"/>
        <xdr:cNvGrpSpPr/>
      </xdr:nvGrpSpPr>
      <xdr:grpSpPr>
        <a:xfrm>
          <a:off x="88900" y="50799"/>
          <a:ext cx="2844800" cy="522885"/>
          <a:chOff x="0" y="0"/>
          <a:chExt cx="2844799" cy="522883"/>
        </a:xfrm>
      </xdr:grpSpPr>
      <xdr:sp>
        <xdr:nvSpPr>
          <xdr:cNvPr id="1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pPr/>
          </a:p>
        </xdr:txBody>
      </xdr:sp>
      <xdr:sp>
        <xdr:nvSpPr>
          <xdr:cNvPr id="1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pPr/>
          </a:p>
        </xdr:txBody>
      </xdr:sp>
      <xdr:sp>
        <xdr:nvSpPr>
          <xdr:cNvPr id="1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pPr/>
          </a:p>
        </xdr:txBody>
      </xdr:sp>
      <xdr:sp>
        <xdr:nvSpPr>
          <xdr:cNvPr id="1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pPr/>
          </a:p>
        </xdr:txBody>
      </xdr:sp>
      <xdr:sp>
        <xdr:nvSpPr>
          <xdr:cNvPr id="1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pPr/>
          </a:p>
        </xdr:txBody>
      </xdr:sp>
      <xdr:sp>
        <xdr:nvSpPr>
          <xdr:cNvPr id="1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pPr/>
          </a:p>
        </xdr:txBody>
      </xdr:sp>
      <xdr:sp>
        <xdr:nvSpPr>
          <xdr:cNvPr id="1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pPr/>
          </a:p>
        </xdr:txBody>
      </xdr:sp>
      <xdr:sp>
        <xdr:nvSpPr>
          <xdr:cNvPr id="2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pPr/>
          </a:p>
        </xdr:txBody>
      </xdr:sp>
      <xdr:sp>
        <xdr:nvSpPr>
          <xdr:cNvPr id="2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pPr/>
          </a:p>
        </xdr:txBody>
      </xdr:sp>
    </xdr:grpSp>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88900</xdr:colOff>
      <xdr:row>0</xdr:row>
      <xdr:rowOff>50799</xdr:rowOff>
    </xdr:from>
    <xdr:to>
      <xdr:col>3</xdr:col>
      <xdr:colOff>457199</xdr:colOff>
      <xdr:row>0</xdr:row>
      <xdr:rowOff>573683</xdr:rowOff>
    </xdr:to>
    <xdr:grpSp>
      <xdr:nvGrpSpPr>
        <xdr:cNvPr id="33" name="Group 1"/>
        <xdr:cNvGrpSpPr/>
      </xdr:nvGrpSpPr>
      <xdr:grpSpPr>
        <a:xfrm>
          <a:off x="88900" y="50799"/>
          <a:ext cx="2844800" cy="522885"/>
          <a:chOff x="0" y="0"/>
          <a:chExt cx="2844799" cy="522883"/>
        </a:xfrm>
      </xdr:grpSpPr>
      <xdr:sp>
        <xdr:nvSpPr>
          <xdr:cNvPr id="24"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pPr/>
          </a:p>
        </xdr:txBody>
      </xdr:sp>
      <xdr:sp>
        <xdr:nvSpPr>
          <xdr:cNvPr id="25"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pPr/>
          </a:p>
        </xdr:txBody>
      </xdr:sp>
      <xdr:sp>
        <xdr:nvSpPr>
          <xdr:cNvPr id="26"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pPr/>
          </a:p>
        </xdr:txBody>
      </xdr:sp>
      <xdr:sp>
        <xdr:nvSpPr>
          <xdr:cNvPr id="27"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pPr/>
          </a:p>
        </xdr:txBody>
      </xdr:sp>
      <xdr:sp>
        <xdr:nvSpPr>
          <xdr:cNvPr id="28"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pPr/>
          </a:p>
        </xdr:txBody>
      </xdr:sp>
      <xdr:sp>
        <xdr:nvSpPr>
          <xdr:cNvPr id="29"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pPr/>
          </a:p>
        </xdr:txBody>
      </xdr:sp>
      <xdr:sp>
        <xdr:nvSpPr>
          <xdr:cNvPr id="30"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pPr/>
          </a:p>
        </xdr:txBody>
      </xdr:sp>
      <xdr:sp>
        <xdr:nvSpPr>
          <xdr:cNvPr id="31"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pPr/>
          </a:p>
        </xdr:txBody>
      </xdr:sp>
      <xdr:sp>
        <xdr:nvSpPr>
          <xdr:cNvPr id="32"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dimension ref="A1:H38"/>
  <sheetViews>
    <sheetView workbookViewId="0" showGridLines="0" defaultGridColor="1"/>
  </sheetViews>
  <sheetFormatPr defaultColWidth="10.8333" defaultRowHeight="15" customHeight="1" outlineLevelRow="0" outlineLevelCol="0"/>
  <cols>
    <col min="1" max="1" width="10.8516" style="1" customWidth="1"/>
    <col min="2" max="2" width="10.8516" style="1" customWidth="1"/>
    <col min="3" max="3" width="10.8516" style="1" customWidth="1"/>
    <col min="4" max="4" width="10.8516" style="1" customWidth="1"/>
    <col min="5" max="5" width="10.8516" style="1" customWidth="1"/>
    <col min="6" max="6" width="12.1719" style="1" customWidth="1"/>
    <col min="7" max="7" width="10.8516" style="1" customWidth="1"/>
    <col min="8" max="8" width="10.8516" style="1" customWidth="1"/>
    <col min="9" max="256" width="10.8516" style="1" customWidth="1"/>
  </cols>
  <sheetData>
    <row r="1" ht="55" customHeight="1">
      <c r="A1" s="2"/>
      <c r="B1" s="2"/>
      <c r="C1" s="2"/>
      <c r="D1" s="2"/>
      <c r="E1" s="2"/>
      <c r="F1" s="2"/>
      <c r="G1" s="2"/>
      <c r="H1" s="3"/>
    </row>
    <row r="2" ht="45" customHeight="1">
      <c r="A2" t="s" s="4">
        <v>0</v>
      </c>
      <c r="B2" s="5"/>
      <c r="C2" s="5"/>
      <c r="D2" s="5"/>
      <c r="E2" s="5"/>
      <c r="F2" s="5"/>
      <c r="G2" s="5"/>
      <c r="H2" s="3"/>
    </row>
    <row r="3" ht="15" customHeight="1">
      <c r="A3" s="3"/>
      <c r="B3" s="3"/>
      <c r="C3" s="3"/>
      <c r="D3" s="3"/>
      <c r="E3" s="3"/>
      <c r="F3" s="3"/>
      <c r="G3" s="3"/>
      <c r="H3" s="3"/>
    </row>
    <row r="4" ht="30" customHeight="1">
      <c r="A4" t="s" s="6">
        <v>1</v>
      </c>
      <c r="B4" s="7"/>
      <c r="C4" s="7"/>
      <c r="D4" s="7"/>
      <c r="E4" s="7"/>
      <c r="F4" s="7"/>
      <c r="G4" s="7"/>
      <c r="H4" s="3"/>
    </row>
    <row r="5" ht="82" customHeight="1">
      <c r="A5" t="s" s="8">
        <v>2</v>
      </c>
      <c r="B5" s="9"/>
      <c r="C5" s="9"/>
      <c r="D5" s="9"/>
      <c r="E5" s="9"/>
      <c r="F5" s="9"/>
      <c r="G5" s="9"/>
      <c r="H5" s="9"/>
    </row>
    <row r="6" ht="15" customHeight="1">
      <c r="A6" s="3"/>
      <c r="B6" s="3"/>
      <c r="C6" s="3"/>
      <c r="D6" s="3"/>
      <c r="E6" s="3"/>
      <c r="F6" s="3"/>
      <c r="G6" s="3"/>
      <c r="H6" s="3"/>
    </row>
    <row r="7" ht="19" customHeight="1">
      <c r="A7" t="s" s="10">
        <v>3</v>
      </c>
      <c r="B7" s="11"/>
      <c r="C7" s="11"/>
      <c r="D7" t="s" s="12">
        <v>4</v>
      </c>
      <c r="E7" t="s" s="10">
        <v>5</v>
      </c>
      <c r="F7" s="11"/>
      <c r="G7" s="11"/>
      <c r="H7" s="11"/>
    </row>
    <row r="8" ht="15" customHeight="1">
      <c r="A8" t="s" s="13">
        <v>6</v>
      </c>
      <c r="B8" s="3"/>
      <c r="C8" s="14"/>
      <c r="D8" s="15">
        <v>256</v>
      </c>
      <c r="E8" t="s" s="16">
        <v>7</v>
      </c>
      <c r="F8" s="3"/>
      <c r="G8" s="3"/>
      <c r="H8" s="3"/>
    </row>
    <row r="9" ht="15" customHeight="1">
      <c r="A9" t="s" s="13">
        <v>8</v>
      </c>
      <c r="B9" s="3"/>
      <c r="C9" s="14"/>
      <c r="D9" s="15">
        <v>48</v>
      </c>
      <c r="E9" t="s" s="16">
        <v>9</v>
      </c>
      <c r="F9" s="3"/>
      <c r="G9" s="3"/>
      <c r="H9" s="3"/>
    </row>
    <row r="10" ht="15" customHeight="1">
      <c r="A10" t="s" s="13">
        <v>10</v>
      </c>
      <c r="B10" s="3"/>
      <c r="C10" s="14"/>
      <c r="D10" s="15">
        <v>36</v>
      </c>
      <c r="E10" t="s" s="16">
        <v>11</v>
      </c>
      <c r="F10" s="3"/>
      <c r="G10" s="3"/>
      <c r="H10" s="3"/>
    </row>
    <row r="11" ht="15" customHeight="1">
      <c r="A11" t="s" s="13">
        <v>12</v>
      </c>
      <c r="B11" s="3"/>
      <c r="C11" s="14"/>
      <c r="D11" s="15">
        <v>2</v>
      </c>
      <c r="E11" t="s" s="16">
        <v>13</v>
      </c>
      <c r="F11" s="3"/>
      <c r="G11" s="3"/>
      <c r="H11" s="3"/>
    </row>
    <row r="12" ht="15" customHeight="1">
      <c r="A12" s="3"/>
      <c r="B12" s="3"/>
      <c r="C12" s="3"/>
      <c r="D12" s="17"/>
      <c r="E12" s="3"/>
      <c r="F12" s="3"/>
      <c r="G12" s="3"/>
      <c r="H12" s="3"/>
    </row>
    <row r="13" ht="15" customHeight="1">
      <c r="A13" t="s" s="18">
        <v>14</v>
      </c>
      <c r="B13" s="19"/>
      <c r="C13" s="19"/>
      <c r="D13" s="19"/>
      <c r="E13" s="19"/>
      <c r="F13" s="19"/>
      <c r="G13" s="19"/>
      <c r="H13" s="19"/>
    </row>
    <row r="14" ht="15" customHeight="1">
      <c r="A14" s="19"/>
      <c r="B14" s="19"/>
      <c r="C14" s="19"/>
      <c r="D14" s="19"/>
      <c r="E14" s="19"/>
      <c r="F14" s="19"/>
      <c r="G14" s="19"/>
      <c r="H14" s="19"/>
    </row>
    <row r="15" ht="29" customHeight="1">
      <c r="A15" s="19"/>
      <c r="B15" s="19"/>
      <c r="C15" s="19"/>
      <c r="D15" s="19"/>
      <c r="E15" s="19"/>
      <c r="F15" s="19"/>
      <c r="G15" s="19"/>
      <c r="H15" s="19"/>
    </row>
    <row r="16" ht="79" customHeight="1">
      <c r="A16" t="s" s="8">
        <v>15</v>
      </c>
      <c r="B16" s="9"/>
      <c r="C16" s="9"/>
      <c r="D16" s="9"/>
      <c r="E16" s="9"/>
      <c r="F16" s="9"/>
      <c r="G16" s="9"/>
      <c r="H16" s="9"/>
    </row>
    <row r="17" ht="15" customHeight="1">
      <c r="A17" s="3"/>
      <c r="B17" s="3"/>
      <c r="C17" s="3"/>
      <c r="D17" s="3"/>
      <c r="E17" s="3"/>
      <c r="F17" s="3"/>
      <c r="G17" s="3"/>
      <c r="H17" s="3"/>
    </row>
    <row r="18" ht="19" customHeight="1">
      <c r="A18" t="s" s="10">
        <v>16</v>
      </c>
      <c r="B18" s="11"/>
      <c r="C18" s="11"/>
      <c r="D18" t="s" s="10">
        <v>17</v>
      </c>
      <c r="E18" t="s" s="12">
        <v>18</v>
      </c>
      <c r="F18" t="s" s="12">
        <v>19</v>
      </c>
      <c r="G18" t="s" s="10">
        <v>20</v>
      </c>
      <c r="H18" s="3"/>
    </row>
    <row r="19" ht="15" customHeight="1">
      <c r="A19" t="s" s="13">
        <v>21</v>
      </c>
      <c r="B19" s="3"/>
      <c r="C19" s="3"/>
      <c r="D19" t="s" s="20">
        <v>22</v>
      </c>
      <c r="E19" s="15">
        <v>1</v>
      </c>
      <c r="F19" s="15">
        <v>8192</v>
      </c>
      <c r="G19" t="s" s="16">
        <v>23</v>
      </c>
      <c r="H19" s="3"/>
    </row>
    <row r="20" ht="15" customHeight="1">
      <c r="A20" t="s" s="13">
        <v>24</v>
      </c>
      <c r="B20" s="3"/>
      <c r="C20" s="3"/>
      <c r="D20" t="s" s="20">
        <v>22</v>
      </c>
      <c r="E20" s="15">
        <v>0</v>
      </c>
      <c r="F20" s="15">
        <v>8192</v>
      </c>
      <c r="G20" t="s" s="16">
        <v>25</v>
      </c>
      <c r="H20" s="3"/>
    </row>
    <row r="21" ht="15" customHeight="1">
      <c r="A21" t="s" s="13">
        <v>26</v>
      </c>
      <c r="B21" s="3"/>
      <c r="C21" s="3"/>
      <c r="D21" t="s" s="20">
        <v>22</v>
      </c>
      <c r="E21" s="15">
        <v>1</v>
      </c>
      <c r="F21" s="15">
        <v>1024</v>
      </c>
      <c r="G21" t="s" s="16">
        <v>27</v>
      </c>
      <c r="H21" s="3"/>
    </row>
    <row r="22" ht="15" customHeight="1">
      <c r="A22" t="s" s="13">
        <v>28</v>
      </c>
      <c r="B22" s="3"/>
      <c r="C22" s="3"/>
      <c r="D22" t="s" s="20">
        <v>22</v>
      </c>
      <c r="E22" s="15">
        <v>0</v>
      </c>
      <c r="F22" s="15">
        <v>0</v>
      </c>
      <c r="G22" t="s" s="16">
        <v>29</v>
      </c>
      <c r="H22" s="3"/>
    </row>
    <row r="23" ht="15" customHeight="1">
      <c r="A23" t="s" s="13">
        <v>30</v>
      </c>
      <c r="B23" s="3"/>
      <c r="C23" s="3"/>
      <c r="D23" t="s" s="20">
        <v>31</v>
      </c>
      <c r="E23" s="15">
        <v>1</v>
      </c>
      <c r="F23" s="15">
        <v>1024</v>
      </c>
      <c r="G23" t="s" s="16">
        <v>32</v>
      </c>
      <c r="H23" s="3"/>
    </row>
    <row r="24" ht="15" customHeight="1">
      <c r="A24" t="s" s="13">
        <v>33</v>
      </c>
      <c r="B24" s="3"/>
      <c r="C24" s="3"/>
      <c r="D24" t="s" s="20">
        <v>31</v>
      </c>
      <c r="E24" s="15">
        <v>0</v>
      </c>
      <c r="F24" s="15">
        <v>0</v>
      </c>
      <c r="G24" t="s" s="16">
        <v>34</v>
      </c>
      <c r="H24" s="3"/>
    </row>
    <row r="25" ht="15" customHeight="1">
      <c r="A25" t="s" s="13">
        <v>35</v>
      </c>
      <c r="B25" s="3"/>
      <c r="C25" s="3"/>
      <c r="D25" t="s" s="20">
        <v>31</v>
      </c>
      <c r="E25" s="15">
        <v>0</v>
      </c>
      <c r="F25" s="15">
        <v>0</v>
      </c>
      <c r="G25" t="s" s="16">
        <v>36</v>
      </c>
      <c r="H25" s="3"/>
    </row>
    <row r="26" ht="15" customHeight="1">
      <c r="A26" t="s" s="13">
        <v>37</v>
      </c>
      <c r="B26" s="3"/>
      <c r="C26" s="3"/>
      <c r="D26" t="s" s="20">
        <v>31</v>
      </c>
      <c r="E26" s="15">
        <v>0</v>
      </c>
      <c r="F26" s="15">
        <v>0</v>
      </c>
      <c r="G26" t="s" s="16">
        <v>38</v>
      </c>
      <c r="H26" s="3"/>
    </row>
    <row r="27" ht="15" customHeight="1">
      <c r="A27" t="s" s="21">
        <v>39</v>
      </c>
      <c r="B27" s="22"/>
      <c r="C27" s="22"/>
      <c r="D27" t="s" s="23">
        <v>31</v>
      </c>
      <c r="E27" s="15">
        <v>1</v>
      </c>
      <c r="F27" s="15">
        <v>1024</v>
      </c>
      <c r="G27" t="s" s="16">
        <v>40</v>
      </c>
      <c r="H27" s="3"/>
    </row>
    <row r="28" ht="15" customHeight="1">
      <c r="A28" t="s" s="24">
        <v>41</v>
      </c>
      <c r="B28" s="25"/>
      <c r="C28" s="25"/>
      <c r="D28" s="25"/>
      <c r="E28" s="26">
        <f>$D$9-SUM(E19:E27)</f>
        <v>44</v>
      </c>
      <c r="F28" s="26">
        <f>($D$8*1024)-SUM(F19:F27)</f>
        <v>242688</v>
      </c>
      <c r="G28" s="27"/>
      <c r="H28" s="3"/>
    </row>
    <row r="29" ht="15" customHeight="1">
      <c r="A29" t="s" s="28">
        <v>42</v>
      </c>
      <c r="B29" s="17"/>
      <c r="C29" s="17"/>
      <c r="D29" s="29"/>
      <c r="E29" s="15">
        <v>4</v>
      </c>
      <c r="F29" s="30"/>
      <c r="G29" t="s" s="13">
        <v>43</v>
      </c>
      <c r="H29" s="3"/>
    </row>
    <row r="30" ht="15" customHeight="1">
      <c r="A30" t="s" s="13">
        <v>44</v>
      </c>
      <c r="B30" s="3"/>
      <c r="C30" s="3"/>
      <c r="D30" s="3"/>
      <c r="E30" s="31">
        <f>E29*E28</f>
        <v>176</v>
      </c>
      <c r="F30" s="3"/>
      <c r="G30" t="s" s="13">
        <v>45</v>
      </c>
      <c r="H30" s="3"/>
    </row>
    <row r="31" ht="15" customHeight="1">
      <c r="A31" t="s" s="13">
        <v>46</v>
      </c>
      <c r="B31" s="3"/>
      <c r="C31" s="3"/>
      <c r="D31" s="3"/>
      <c r="E31" s="3"/>
      <c r="F31" s="32">
        <f>F28</f>
        <v>242688</v>
      </c>
      <c r="G31" t="s" s="13">
        <v>45</v>
      </c>
      <c r="H31" s="3"/>
    </row>
    <row r="32" ht="15" customHeight="1">
      <c r="A32" s="3"/>
      <c r="B32" s="3"/>
      <c r="C32" s="3"/>
      <c r="D32" s="3"/>
      <c r="E32" s="3"/>
      <c r="F32" s="3"/>
      <c r="G32" s="3"/>
      <c r="H32" s="3"/>
    </row>
    <row r="33" ht="15" customHeight="1">
      <c r="A33" s="3"/>
      <c r="B33" s="3"/>
      <c r="C33" s="3"/>
      <c r="D33" s="3"/>
      <c r="E33" s="3"/>
      <c r="F33" s="3"/>
      <c r="G33" s="3"/>
      <c r="H33" s="3"/>
    </row>
    <row r="34" ht="30" customHeight="1">
      <c r="A34" t="s" s="33">
        <v>47</v>
      </c>
      <c r="B34" s="34"/>
      <c r="C34" s="34"/>
      <c r="D34" s="34"/>
      <c r="E34" s="34"/>
      <c r="F34" s="34"/>
      <c r="G34" s="34"/>
      <c r="H34" s="35"/>
    </row>
    <row r="35" ht="39" customHeight="1">
      <c r="A35" t="s" s="8">
        <v>48</v>
      </c>
      <c r="B35" s="9"/>
      <c r="C35" s="9"/>
      <c r="D35" s="9"/>
      <c r="E35" s="9"/>
      <c r="F35" s="9"/>
      <c r="G35" s="9"/>
      <c r="H35" s="9"/>
    </row>
    <row r="36" ht="15" customHeight="1">
      <c r="A36" s="3"/>
      <c r="B36" s="3"/>
      <c r="C36" s="3"/>
      <c r="D36" s="3"/>
      <c r="E36" s="3"/>
      <c r="F36" s="3"/>
      <c r="G36" s="3"/>
      <c r="H36" s="3"/>
    </row>
    <row r="37" ht="15" customHeight="1">
      <c r="A37" s="3"/>
      <c r="B37" s="3"/>
      <c r="C37" s="3"/>
      <c r="D37" t="s" s="21">
        <v>4</v>
      </c>
      <c r="E37" s="3"/>
      <c r="F37" s="3"/>
      <c r="G37" s="3"/>
      <c r="H37" s="3"/>
    </row>
    <row r="38" ht="15" customHeight="1">
      <c r="A38" t="s" s="13">
        <v>49</v>
      </c>
      <c r="B38" s="3"/>
      <c r="C38" s="14"/>
      <c r="D38" s="36">
        <v>10</v>
      </c>
      <c r="E38" s="27"/>
      <c r="F38" s="3"/>
      <c r="G38" s="3"/>
      <c r="H38" s="3"/>
    </row>
  </sheetData>
  <mergeCells count="33">
    <mergeCell ref="A5:H5"/>
    <mergeCell ref="A2:G2"/>
    <mergeCell ref="A4:G4"/>
    <mergeCell ref="A16:H16"/>
    <mergeCell ref="A13:H15"/>
    <mergeCell ref="E7:H7"/>
    <mergeCell ref="A23:C23"/>
    <mergeCell ref="A22:C22"/>
    <mergeCell ref="A21:C21"/>
    <mergeCell ref="A20:C20"/>
    <mergeCell ref="A19:C19"/>
    <mergeCell ref="A18:C18"/>
    <mergeCell ref="A10:C10"/>
    <mergeCell ref="A9:C9"/>
    <mergeCell ref="A35:H35"/>
    <mergeCell ref="A7:C7"/>
    <mergeCell ref="A30:C30"/>
    <mergeCell ref="A29:C29"/>
    <mergeCell ref="A28:C28"/>
    <mergeCell ref="E10:H10"/>
    <mergeCell ref="A26:C26"/>
    <mergeCell ref="E9:H9"/>
    <mergeCell ref="A25:C25"/>
    <mergeCell ref="E11:H11"/>
    <mergeCell ref="A27:C27"/>
    <mergeCell ref="A38:C38"/>
    <mergeCell ref="E8:H8"/>
    <mergeCell ref="A24:C24"/>
    <mergeCell ref="A1:G1"/>
    <mergeCell ref="A11:C11"/>
    <mergeCell ref="A34:G34"/>
    <mergeCell ref="A8:C8"/>
    <mergeCell ref="A31:C3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I62"/>
  <sheetViews>
    <sheetView workbookViewId="0" showGridLines="0" defaultGridColor="1"/>
  </sheetViews>
  <sheetFormatPr defaultColWidth="10.8333" defaultRowHeight="15" customHeight="1" outlineLevelRow="0" outlineLevelCol="0"/>
  <cols>
    <col min="1" max="1" width="10.8516" style="37" customWidth="1"/>
    <col min="2" max="2" width="10.8516" style="37" customWidth="1"/>
    <col min="3" max="3" width="10.8516" style="37" customWidth="1"/>
    <col min="4" max="4" width="24.3516" style="37" customWidth="1"/>
    <col min="5" max="5" width="13.3516" style="37" customWidth="1"/>
    <col min="6" max="6" width="10.8516" style="37" customWidth="1"/>
    <col min="7" max="7" width="10.8516" style="37" customWidth="1"/>
    <col min="8" max="8" width="10.8516" style="37" customWidth="1"/>
    <col min="9" max="9" width="10.8516" style="37" customWidth="1"/>
    <col min="10" max="256" width="10.8516" style="37" customWidth="1"/>
  </cols>
  <sheetData>
    <row r="1" ht="54" customHeight="1">
      <c r="A1" s="2"/>
      <c r="B1" s="2"/>
      <c r="C1" s="2"/>
      <c r="D1" s="2"/>
      <c r="E1" s="2"/>
      <c r="F1" s="2"/>
      <c r="G1" s="3"/>
      <c r="H1" s="3"/>
      <c r="I1" s="3"/>
    </row>
    <row r="2" ht="47" customHeight="1">
      <c r="A2" t="s" s="4">
        <v>50</v>
      </c>
      <c r="B2" s="5"/>
      <c r="C2" s="5"/>
      <c r="D2" s="5"/>
      <c r="E2" s="5"/>
      <c r="F2" s="5"/>
      <c r="G2" s="3"/>
      <c r="H2" s="3"/>
      <c r="I2" s="3"/>
    </row>
    <row r="3" ht="15" customHeight="1">
      <c r="A3" s="3"/>
      <c r="B3" s="3"/>
      <c r="C3" s="3"/>
      <c r="D3" s="3"/>
      <c r="E3" s="3"/>
      <c r="F3" s="3"/>
      <c r="G3" s="3"/>
      <c r="H3" s="3"/>
      <c r="I3" s="3"/>
    </row>
    <row r="4" ht="30" customHeight="1">
      <c r="A4" t="s" s="33">
        <v>51</v>
      </c>
      <c r="B4" s="34"/>
      <c r="C4" s="34"/>
      <c r="D4" s="34"/>
      <c r="E4" s="34"/>
      <c r="F4" s="34"/>
      <c r="G4" s="34"/>
      <c r="H4" s="3"/>
      <c r="I4" s="3"/>
    </row>
    <row r="5" ht="41" customHeight="1">
      <c r="A5" t="s" s="8">
        <v>52</v>
      </c>
      <c r="B5" s="9"/>
      <c r="C5" s="9"/>
      <c r="D5" s="9"/>
      <c r="E5" s="9"/>
      <c r="F5" s="9"/>
      <c r="G5" s="9"/>
      <c r="H5" s="9"/>
      <c r="I5" s="3"/>
    </row>
    <row r="6" ht="15" customHeight="1">
      <c r="A6" s="3"/>
      <c r="B6" s="3"/>
      <c r="C6" s="3"/>
      <c r="D6" s="3"/>
      <c r="E6" s="3"/>
      <c r="F6" s="3"/>
      <c r="G6" s="3"/>
      <c r="H6" s="3"/>
      <c r="I6" s="3"/>
    </row>
    <row r="7" ht="19" customHeight="1">
      <c r="A7" t="s" s="10">
        <v>53</v>
      </c>
      <c r="B7" s="11"/>
      <c r="C7" s="11"/>
      <c r="D7" s="11"/>
      <c r="E7" s="11"/>
      <c r="F7" t="s" s="10">
        <v>54</v>
      </c>
      <c r="G7" s="3"/>
      <c r="H7" s="3"/>
      <c r="I7" s="3"/>
    </row>
    <row r="8" ht="15" customHeight="1">
      <c r="A8" t="s" s="13">
        <v>55</v>
      </c>
      <c r="B8" s="3"/>
      <c r="C8" s="3"/>
      <c r="D8" s="3"/>
      <c r="E8" s="3"/>
      <c r="F8" s="32">
        <f>'Cluster Configuration'!$E$30</f>
        <v>176</v>
      </c>
      <c r="G8" t="s" s="13">
        <v>56</v>
      </c>
      <c r="H8" s="3"/>
      <c r="I8" s="3"/>
    </row>
    <row r="9" ht="15" customHeight="1">
      <c r="A9" t="s" s="13">
        <v>57</v>
      </c>
      <c r="B9" s="3"/>
      <c r="C9" s="3"/>
      <c r="D9" s="3"/>
      <c r="E9" s="3"/>
      <c r="F9" s="32">
        <f>'Cluster Configuration'!$F$31</f>
        <v>242688</v>
      </c>
      <c r="G9" t="s" s="13">
        <v>56</v>
      </c>
      <c r="H9" s="3"/>
      <c r="I9" s="3"/>
    </row>
    <row r="10" ht="15" customHeight="1">
      <c r="A10" s="3"/>
      <c r="B10" s="3"/>
      <c r="C10" s="3"/>
      <c r="D10" s="3"/>
      <c r="E10" s="3"/>
      <c r="F10" s="3"/>
      <c r="G10" s="3"/>
      <c r="H10" s="3"/>
      <c r="I10" s="3"/>
    </row>
    <row r="11" ht="30" customHeight="1">
      <c r="A11" t="s" s="33">
        <v>58</v>
      </c>
      <c r="B11" s="34"/>
      <c r="C11" s="34"/>
      <c r="D11" s="34"/>
      <c r="E11" s="34"/>
      <c r="F11" s="34"/>
      <c r="G11" s="34"/>
      <c r="H11" s="3"/>
      <c r="I11" s="3"/>
    </row>
    <row r="12" ht="67" customHeight="1">
      <c r="A12" t="s" s="8">
        <v>59</v>
      </c>
      <c r="B12" s="9"/>
      <c r="C12" s="9"/>
      <c r="D12" s="9"/>
      <c r="E12" s="9"/>
      <c r="F12" s="9"/>
      <c r="G12" s="9"/>
      <c r="H12" s="9"/>
      <c r="I12" s="3"/>
    </row>
    <row r="13" ht="15" customHeight="1">
      <c r="A13" s="3"/>
      <c r="B13" s="3"/>
      <c r="C13" s="3"/>
      <c r="D13" s="3"/>
      <c r="E13" s="3"/>
      <c r="F13" s="3"/>
      <c r="G13" s="3"/>
      <c r="H13" s="3"/>
      <c r="I13" s="3"/>
    </row>
    <row r="14" ht="19" customHeight="1">
      <c r="A14" t="s" s="10">
        <v>60</v>
      </c>
      <c r="B14" s="11"/>
      <c r="C14" s="11"/>
      <c r="D14" s="11"/>
      <c r="E14" s="11"/>
      <c r="F14" t="s" s="10">
        <v>54</v>
      </c>
      <c r="G14" t="s" s="13">
        <v>61</v>
      </c>
      <c r="H14" s="3"/>
      <c r="I14" s="3"/>
    </row>
    <row r="15" ht="15" customHeight="1">
      <c r="A15" t="s" s="13">
        <v>62</v>
      </c>
      <c r="B15" s="3"/>
      <c r="C15" s="3"/>
      <c r="D15" s="3"/>
      <c r="E15" s="3"/>
      <c r="F15" s="32">
        <f>'Cluster Configuration'!$E$30*'Cluster Configuration'!$D$38</f>
        <v>1760</v>
      </c>
      <c r="G15" t="s" s="13">
        <v>63</v>
      </c>
      <c r="H15" s="3"/>
      <c r="I15" s="3"/>
    </row>
    <row r="16" ht="15" customHeight="1">
      <c r="A16" t="s" s="13">
        <v>64</v>
      </c>
      <c r="B16" s="3"/>
      <c r="C16" s="3"/>
      <c r="D16" s="3"/>
      <c r="E16" s="3"/>
      <c r="F16" s="32">
        <f>('Cluster Configuration'!$F$31*'Cluster Configuration'!$D$38)/1024</f>
        <v>2370</v>
      </c>
      <c r="G16" t="s" s="13">
        <v>65</v>
      </c>
      <c r="H16" s="3"/>
      <c r="I16" s="3"/>
    </row>
    <row r="17" ht="15" customHeight="1">
      <c r="A17" s="3"/>
      <c r="B17" s="3"/>
      <c r="C17" s="3"/>
      <c r="D17" s="3"/>
      <c r="E17" s="3"/>
      <c r="F17" s="3"/>
      <c r="G17" s="3"/>
      <c r="H17" s="3"/>
      <c r="I17" s="3"/>
    </row>
    <row r="18" ht="30" customHeight="1">
      <c r="A18" t="s" s="33">
        <v>66</v>
      </c>
      <c r="B18" s="34"/>
      <c r="C18" s="34"/>
      <c r="D18" s="34"/>
      <c r="E18" s="34"/>
      <c r="F18" s="34"/>
      <c r="G18" s="34"/>
      <c r="H18" s="3"/>
      <c r="I18" s="3"/>
    </row>
    <row r="19" ht="29" customHeight="1">
      <c r="A19" t="s" s="8">
        <v>67</v>
      </c>
      <c r="B19" s="9"/>
      <c r="C19" s="9"/>
      <c r="D19" s="9"/>
      <c r="E19" s="9"/>
      <c r="F19" s="9"/>
      <c r="G19" s="9"/>
      <c r="H19" s="9"/>
      <c r="I19" s="3"/>
    </row>
    <row r="20" ht="15" customHeight="1">
      <c r="A20" s="3"/>
      <c r="B20" s="3"/>
      <c r="C20" s="3"/>
      <c r="D20" s="3"/>
      <c r="E20" s="3"/>
      <c r="F20" s="3"/>
      <c r="G20" s="3"/>
      <c r="H20" s="3"/>
      <c r="I20" s="3"/>
    </row>
    <row r="21" ht="19" customHeight="1">
      <c r="A21" t="s" s="10">
        <v>68</v>
      </c>
      <c r="B21" s="11"/>
      <c r="C21" s="11"/>
      <c r="D21" s="11"/>
      <c r="E21" s="11"/>
      <c r="F21" t="s" s="12">
        <v>54</v>
      </c>
      <c r="G21" t="s" s="13">
        <v>5</v>
      </c>
      <c r="H21" s="3"/>
      <c r="I21" s="3"/>
    </row>
    <row r="22" ht="15" customHeight="1">
      <c r="A22" t="s" s="13">
        <v>69</v>
      </c>
      <c r="B22" s="3"/>
      <c r="C22" s="3"/>
      <c r="D22" s="3"/>
      <c r="E22" s="14"/>
      <c r="F22" s="15">
        <v>1</v>
      </c>
      <c r="G22" t="s" s="16">
        <v>70</v>
      </c>
      <c r="H22" s="3"/>
      <c r="I22" s="3"/>
    </row>
    <row r="23" ht="15" customHeight="1">
      <c r="A23" t="s" s="13">
        <v>71</v>
      </c>
      <c r="B23" s="3"/>
      <c r="C23" s="3"/>
      <c r="D23" s="3"/>
      <c r="E23" s="14"/>
      <c r="F23" s="15">
        <v>1</v>
      </c>
      <c r="G23" t="s" s="16">
        <v>72</v>
      </c>
      <c r="H23" s="3"/>
      <c r="I23" s="3"/>
    </row>
    <row r="24" ht="15" customHeight="1">
      <c r="A24" t="s" s="13">
        <v>73</v>
      </c>
      <c r="B24" s="3"/>
      <c r="C24" s="3"/>
      <c r="D24" s="3"/>
      <c r="E24" s="14"/>
      <c r="F24" s="15">
        <v>1</v>
      </c>
      <c r="G24" t="s" s="16">
        <v>74</v>
      </c>
      <c r="H24" s="3"/>
      <c r="I24" s="3"/>
    </row>
    <row r="25" ht="15" customHeight="1">
      <c r="A25" s="3"/>
      <c r="B25" s="3"/>
      <c r="C25" s="3"/>
      <c r="D25" s="3"/>
      <c r="E25" s="3"/>
      <c r="F25" s="17"/>
      <c r="G25" s="3"/>
      <c r="H25" s="3"/>
      <c r="I25" s="3"/>
    </row>
    <row r="26" ht="19" customHeight="1">
      <c r="A26" t="s" s="10">
        <v>75</v>
      </c>
      <c r="B26" s="11"/>
      <c r="C26" s="11"/>
      <c r="D26" s="11"/>
      <c r="E26" s="11"/>
      <c r="F26" t="s" s="12">
        <v>54</v>
      </c>
      <c r="G26" s="3"/>
      <c r="H26" s="3"/>
      <c r="I26" s="3"/>
    </row>
    <row r="27" ht="15" customHeight="1">
      <c r="A27" t="s" s="13">
        <v>76</v>
      </c>
      <c r="B27" s="3"/>
      <c r="C27" s="3"/>
      <c r="D27" s="3"/>
      <c r="E27" s="14"/>
      <c r="F27" s="15">
        <v>1024</v>
      </c>
      <c r="G27" t="s" s="16">
        <v>77</v>
      </c>
      <c r="H27" s="3"/>
      <c r="I27" s="3"/>
    </row>
    <row r="28" ht="15" customHeight="1">
      <c r="A28" t="s" s="13">
        <v>78</v>
      </c>
      <c r="B28" s="3"/>
      <c r="C28" s="3"/>
      <c r="D28" s="3"/>
      <c r="E28" s="14"/>
      <c r="F28" s="15">
        <v>8192</v>
      </c>
      <c r="G28" t="s" s="16">
        <v>79</v>
      </c>
      <c r="H28" s="3"/>
      <c r="I28" s="3"/>
    </row>
    <row r="29" ht="15" customHeight="1">
      <c r="A29" t="s" s="13">
        <v>80</v>
      </c>
      <c r="B29" s="3"/>
      <c r="C29" s="3"/>
      <c r="D29" s="3"/>
      <c r="E29" s="14"/>
      <c r="F29" s="15">
        <v>512</v>
      </c>
      <c r="G29" t="s" s="16">
        <v>81</v>
      </c>
      <c r="H29" s="3"/>
      <c r="I29" s="3"/>
    </row>
    <row r="30" ht="15" customHeight="1">
      <c r="A30" s="3"/>
      <c r="B30" s="3"/>
      <c r="C30" s="3"/>
      <c r="D30" s="3"/>
      <c r="E30" s="3"/>
      <c r="F30" s="17"/>
      <c r="G30" s="3"/>
      <c r="H30" s="3"/>
      <c r="I30" s="3"/>
    </row>
    <row r="31" ht="15" customHeight="1">
      <c r="A31" s="3"/>
      <c r="B31" s="3"/>
      <c r="C31" s="3"/>
      <c r="D31" s="3"/>
      <c r="E31" s="3"/>
      <c r="F31" s="3"/>
      <c r="G31" s="3"/>
      <c r="H31" s="3"/>
      <c r="I31" s="3"/>
    </row>
    <row r="32" ht="30" customHeight="1">
      <c r="A32" t="s" s="33">
        <v>82</v>
      </c>
      <c r="B32" s="34"/>
      <c r="C32" s="34"/>
      <c r="D32" s="34"/>
      <c r="E32" s="34"/>
      <c r="F32" s="34"/>
      <c r="G32" s="34"/>
      <c r="H32" s="3"/>
      <c r="I32" s="3"/>
    </row>
    <row r="33" ht="35" customHeight="1">
      <c r="A33" t="s" s="8">
        <v>83</v>
      </c>
      <c r="B33" s="9"/>
      <c r="C33" s="9"/>
      <c r="D33" s="9"/>
      <c r="E33" s="9"/>
      <c r="F33" s="9"/>
      <c r="G33" s="9"/>
      <c r="H33" s="9"/>
      <c r="I33" s="3"/>
    </row>
    <row r="34" ht="15" customHeight="1">
      <c r="A34" s="3"/>
      <c r="B34" s="3"/>
      <c r="C34" s="3"/>
      <c r="D34" s="3"/>
      <c r="E34" s="3"/>
      <c r="F34" s="3"/>
      <c r="G34" s="3"/>
      <c r="H34" s="3"/>
      <c r="I34" s="3"/>
    </row>
    <row r="35" ht="18" customHeight="1">
      <c r="A35" t="s" s="10">
        <v>84</v>
      </c>
      <c r="B35" s="11"/>
      <c r="C35" s="11"/>
      <c r="D35" s="11"/>
      <c r="E35" s="11"/>
      <c r="F35" t="s" s="10">
        <v>54</v>
      </c>
      <c r="G35" s="3"/>
      <c r="H35" s="3"/>
      <c r="I35" s="3"/>
    </row>
    <row r="36" ht="15" customHeight="1">
      <c r="A36" t="s" s="13">
        <v>85</v>
      </c>
      <c r="B36" s="3"/>
      <c r="C36" s="3"/>
      <c r="D36" s="3"/>
      <c r="E36" s="3"/>
      <c r="F36" s="32">
        <f>FLOOR(($F$16*1024)/$F$27,1)</f>
        <v>2370</v>
      </c>
      <c r="G36" s="3"/>
      <c r="H36" s="3"/>
      <c r="I36" s="3"/>
    </row>
    <row r="37" ht="15" customHeight="1">
      <c r="A37" t="s" s="13">
        <v>86</v>
      </c>
      <c r="B37" s="3"/>
      <c r="C37" s="3"/>
      <c r="D37" s="3"/>
      <c r="E37" s="3"/>
      <c r="F37" s="32">
        <f>FLOOR(($F$16*1024)/$F$28,1)</f>
        <v>296</v>
      </c>
      <c r="G37" s="3"/>
      <c r="H37" s="3"/>
      <c r="I37" s="3"/>
    </row>
    <row r="38" ht="15" customHeight="1">
      <c r="A38" t="s" s="13">
        <v>87</v>
      </c>
      <c r="B38" s="3"/>
      <c r="C38" s="3"/>
      <c r="D38" s="3"/>
      <c r="E38" s="3"/>
      <c r="F38" s="32">
        <f>IF($F$22=0,$F$15,FLOOR($F$15/$F$22,1))</f>
        <v>1760</v>
      </c>
      <c r="G38" s="3"/>
      <c r="H38" s="3"/>
      <c r="I38" s="3"/>
    </row>
    <row r="39" ht="15" customHeight="1">
      <c r="A39" t="s" s="13">
        <v>88</v>
      </c>
      <c r="B39" s="3"/>
      <c r="C39" s="3"/>
      <c r="D39" s="3"/>
      <c r="E39" s="3"/>
      <c r="F39" s="32">
        <f>FLOOR($F$15/$F$23,1)</f>
        <v>1760</v>
      </c>
      <c r="G39" s="3"/>
      <c r="H39" s="3"/>
      <c r="I39" s="3"/>
    </row>
    <row r="40" ht="15" customHeight="1">
      <c r="A40" s="3"/>
      <c r="B40" s="3"/>
      <c r="C40" s="3"/>
      <c r="D40" s="3"/>
      <c r="E40" s="3"/>
      <c r="F40" s="3"/>
      <c r="G40" s="3"/>
      <c r="H40" s="3"/>
      <c r="I40" s="3"/>
    </row>
    <row r="41" ht="30" customHeight="1">
      <c r="A41" t="s" s="33">
        <v>89</v>
      </c>
      <c r="B41" s="34"/>
      <c r="C41" s="34"/>
      <c r="D41" s="34"/>
      <c r="E41" s="34"/>
      <c r="F41" s="34"/>
      <c r="G41" s="34"/>
      <c r="H41" s="3"/>
      <c r="I41" s="3"/>
    </row>
    <row r="42" ht="48" customHeight="1">
      <c r="A42" t="s" s="8">
        <v>90</v>
      </c>
      <c r="B42" s="9"/>
      <c r="C42" s="9"/>
      <c r="D42" s="9"/>
      <c r="E42" s="9"/>
      <c r="F42" s="9"/>
      <c r="G42" s="9"/>
      <c r="H42" s="9"/>
      <c r="I42" s="3"/>
    </row>
    <row r="43" ht="15" customHeight="1">
      <c r="A43" s="3"/>
      <c r="B43" s="3"/>
      <c r="C43" s="3"/>
      <c r="D43" s="3"/>
      <c r="E43" s="3"/>
      <c r="F43" s="3"/>
      <c r="G43" s="3"/>
      <c r="H43" s="3"/>
      <c r="I43" s="3"/>
    </row>
    <row r="44" ht="18" customHeight="1">
      <c r="A44" t="s" s="10">
        <v>91</v>
      </c>
      <c r="B44" s="3"/>
      <c r="C44" s="3"/>
      <c r="D44" s="3"/>
      <c r="E44" t="s" s="12">
        <v>92</v>
      </c>
      <c r="F44" t="s" s="10">
        <v>5</v>
      </c>
      <c r="G44" s="3"/>
      <c r="H44" s="3"/>
      <c r="I44" s="3"/>
    </row>
    <row r="45" ht="16" customHeight="1">
      <c r="A45" t="s" s="13">
        <v>93</v>
      </c>
      <c r="B45" s="3"/>
      <c r="C45" s="3"/>
      <c r="D45" s="14"/>
      <c r="E45" t="s" s="38">
        <f>IF($F$23&gt;=$F$22,"GOOD","BAD")</f>
        <v>94</v>
      </c>
      <c r="F45" t="s" s="16">
        <v>95</v>
      </c>
      <c r="G45" s="3"/>
      <c r="H45" s="3"/>
      <c r="I45" s="3"/>
    </row>
    <row r="46" ht="17" customHeight="1">
      <c r="A46" t="s" s="39">
        <v>96</v>
      </c>
      <c r="B46" s="40"/>
      <c r="C46" s="40"/>
      <c r="D46" s="41"/>
      <c r="E46" t="s" s="42">
        <f>IF($F$28&gt;=$F$27,"GOOD","BAD")</f>
        <v>94</v>
      </c>
      <c r="F46" t="s" s="16">
        <v>97</v>
      </c>
      <c r="G46" s="3"/>
      <c r="H46" s="3"/>
      <c r="I46" s="3"/>
    </row>
    <row r="47" ht="17" customHeight="1">
      <c r="A47" t="s" s="39">
        <v>98</v>
      </c>
      <c r="B47" s="40"/>
      <c r="C47" s="40"/>
      <c r="D47" s="41"/>
      <c r="E47" t="s" s="42">
        <f>IF($F$22&gt;=0,"GOOD","BAD")</f>
        <v>94</v>
      </c>
      <c r="F47" t="s" s="16">
        <v>99</v>
      </c>
      <c r="G47" s="3"/>
      <c r="H47" s="3"/>
      <c r="I47" s="3"/>
    </row>
    <row r="48" ht="15" customHeight="1">
      <c r="A48" t="s" s="13">
        <v>100</v>
      </c>
      <c r="B48" s="3"/>
      <c r="C48" s="3"/>
      <c r="D48" s="14"/>
      <c r="E48" t="s" s="42">
        <f>IF($F$22&lt;=F8,"GOOD","BAD")</f>
        <v>94</v>
      </c>
      <c r="F48" t="s" s="16">
        <v>101</v>
      </c>
      <c r="G48" s="3"/>
      <c r="H48" s="3"/>
      <c r="I48" s="3"/>
    </row>
    <row r="49" ht="17" customHeight="1">
      <c r="A49" t="s" s="39">
        <v>102</v>
      </c>
      <c r="B49" s="40"/>
      <c r="C49" s="40"/>
      <c r="D49" s="41"/>
      <c r="E49" t="s" s="42">
        <f>IF($F$23&gt;=1,"GOOD","BAD")</f>
        <v>94</v>
      </c>
      <c r="F49" t="s" s="16">
        <v>103</v>
      </c>
      <c r="G49" s="3"/>
      <c r="H49" s="3"/>
      <c r="I49" s="3"/>
    </row>
    <row r="50" ht="17" customHeight="1">
      <c r="A50" t="s" s="39">
        <v>104</v>
      </c>
      <c r="B50" s="40"/>
      <c r="C50" s="40"/>
      <c r="D50" s="41"/>
      <c r="E50" t="s" s="42">
        <f>IF($F$23&lt;='Cluster Configuration'!$E$30,"GOOD","BAD")</f>
        <v>94</v>
      </c>
      <c r="F50" t="s" s="16">
        <v>105</v>
      </c>
      <c r="G50" s="3"/>
      <c r="H50" s="3"/>
      <c r="I50" s="3"/>
    </row>
    <row r="51" ht="17" customHeight="1">
      <c r="A51" t="s" s="39">
        <v>106</v>
      </c>
      <c r="B51" s="40"/>
      <c r="C51" s="40"/>
      <c r="D51" s="41"/>
      <c r="E51" t="s" s="42">
        <f t="shared" si="14" ref="E51:E52">IF($F$27&lt;1024,IF($F$27&lt;256,"BAD","WARN"),"GOOD")</f>
        <v>94</v>
      </c>
      <c r="F51" t="s" s="16">
        <v>107</v>
      </c>
      <c r="G51" s="3"/>
      <c r="H51" s="3"/>
      <c r="I51" s="3"/>
    </row>
    <row r="52" ht="15" customHeight="1">
      <c r="A52" t="s" s="39">
        <v>108</v>
      </c>
      <c r="B52" s="40"/>
      <c r="C52" s="40"/>
      <c r="D52" s="41"/>
      <c r="E52" t="s" s="42">
        <f t="shared" si="14"/>
        <v>94</v>
      </c>
      <c r="F52" t="s" s="16">
        <v>109</v>
      </c>
      <c r="G52" s="3"/>
      <c r="H52" s="3"/>
      <c r="I52" s="3"/>
    </row>
    <row r="53" ht="15" customHeight="1">
      <c r="A53" s="40"/>
      <c r="B53" s="40"/>
      <c r="C53" s="40"/>
      <c r="D53" s="40"/>
      <c r="E53" s="17"/>
      <c r="F53" s="3"/>
      <c r="G53" s="3"/>
      <c r="H53" s="3"/>
      <c r="I53" s="3"/>
    </row>
    <row r="54" ht="15" customHeight="1">
      <c r="A54" s="40"/>
      <c r="B54" s="40"/>
      <c r="C54" s="40"/>
      <c r="D54" s="40"/>
      <c r="E54" s="3"/>
      <c r="F54" s="3"/>
      <c r="G54" s="3"/>
      <c r="H54" s="3"/>
      <c r="I54" s="3"/>
    </row>
    <row r="55" ht="15" customHeight="1">
      <c r="A55" s="40"/>
      <c r="B55" s="40"/>
      <c r="C55" s="40"/>
      <c r="D55" s="40"/>
      <c r="E55" s="3"/>
      <c r="F55" s="3"/>
      <c r="G55" s="3"/>
      <c r="H55" s="3"/>
      <c r="I55" s="3"/>
    </row>
    <row r="56" ht="15" customHeight="1">
      <c r="A56" s="40"/>
      <c r="B56" s="40"/>
      <c r="C56" s="40"/>
      <c r="D56" s="40"/>
      <c r="E56" s="3"/>
      <c r="F56" s="3"/>
      <c r="G56" s="3"/>
      <c r="H56" s="3"/>
      <c r="I56" s="3"/>
    </row>
    <row r="57" ht="15" customHeight="1">
      <c r="A57" s="40"/>
      <c r="B57" s="40"/>
      <c r="C57" s="40"/>
      <c r="D57" s="40"/>
      <c r="E57" s="3"/>
      <c r="F57" s="3"/>
      <c r="G57" s="3"/>
      <c r="H57" s="3"/>
      <c r="I57" s="3"/>
    </row>
    <row r="58" ht="15" customHeight="1">
      <c r="A58" s="40"/>
      <c r="B58" s="40"/>
      <c r="C58" s="40"/>
      <c r="D58" s="40"/>
      <c r="E58" s="3"/>
      <c r="F58" s="3"/>
      <c r="G58" s="3"/>
      <c r="H58" s="3"/>
      <c r="I58" s="3"/>
    </row>
    <row r="59" ht="15" customHeight="1">
      <c r="A59" s="40"/>
      <c r="B59" s="40"/>
      <c r="C59" s="40"/>
      <c r="D59" s="40"/>
      <c r="E59" s="3"/>
      <c r="F59" s="3"/>
      <c r="G59" s="3"/>
      <c r="H59" s="3"/>
      <c r="I59" s="3"/>
    </row>
    <row r="60" ht="15" customHeight="1">
      <c r="A60" s="40"/>
      <c r="B60" s="40"/>
      <c r="C60" s="40"/>
      <c r="D60" s="40"/>
      <c r="E60" s="3"/>
      <c r="F60" s="3"/>
      <c r="G60" s="3"/>
      <c r="H60" s="3"/>
      <c r="I60" s="3"/>
    </row>
    <row r="61" ht="15" customHeight="1">
      <c r="A61" s="40"/>
      <c r="B61" s="40"/>
      <c r="C61" s="40"/>
      <c r="D61" s="40"/>
      <c r="E61" s="3"/>
      <c r="F61" s="3"/>
      <c r="G61" s="3"/>
      <c r="H61" s="3"/>
      <c r="I61" s="3"/>
    </row>
    <row r="62" ht="15" customHeight="1">
      <c r="A62" s="40"/>
      <c r="B62" s="40"/>
      <c r="C62" s="40"/>
      <c r="D62" s="40"/>
      <c r="E62" s="3"/>
      <c r="F62" s="3"/>
      <c r="G62" s="3"/>
      <c r="H62" s="3"/>
      <c r="I62" s="3"/>
    </row>
  </sheetData>
  <mergeCells count="49">
    <mergeCell ref="A49:D49"/>
    <mergeCell ref="A47:D47"/>
    <mergeCell ref="A46:D46"/>
    <mergeCell ref="A45:D45"/>
    <mergeCell ref="A53:D53"/>
    <mergeCell ref="A50:D50"/>
    <mergeCell ref="A60:D60"/>
    <mergeCell ref="A57:D57"/>
    <mergeCell ref="A37:E37"/>
    <mergeCell ref="A36:E36"/>
    <mergeCell ref="A35:E35"/>
    <mergeCell ref="A39:E39"/>
    <mergeCell ref="A16:E16"/>
    <mergeCell ref="A62:D62"/>
    <mergeCell ref="A15:E15"/>
    <mergeCell ref="A61:D61"/>
    <mergeCell ref="A14:E14"/>
    <mergeCell ref="A29:E29"/>
    <mergeCell ref="A26:E26"/>
    <mergeCell ref="A23:E23"/>
    <mergeCell ref="A22:E22"/>
    <mergeCell ref="A21:E21"/>
    <mergeCell ref="A38:E38"/>
    <mergeCell ref="A55:D55"/>
    <mergeCell ref="A8:E8"/>
    <mergeCell ref="A54:D54"/>
    <mergeCell ref="A7:E7"/>
    <mergeCell ref="A2:F2"/>
    <mergeCell ref="A28:E28"/>
    <mergeCell ref="A52:D52"/>
    <mergeCell ref="A5:H5"/>
    <mergeCell ref="A42:H42"/>
    <mergeCell ref="A19:H19"/>
    <mergeCell ref="A18:G18"/>
    <mergeCell ref="A41:G41"/>
    <mergeCell ref="A56:D56"/>
    <mergeCell ref="A9:E9"/>
    <mergeCell ref="A32:G32"/>
    <mergeCell ref="A27:E27"/>
    <mergeCell ref="A51:D51"/>
    <mergeCell ref="A4:G4"/>
    <mergeCell ref="A33:H33"/>
    <mergeCell ref="A58:D58"/>
    <mergeCell ref="A11:G11"/>
    <mergeCell ref="A59:D59"/>
    <mergeCell ref="A12:H12"/>
    <mergeCell ref="A24:E24"/>
    <mergeCell ref="A48:D48"/>
    <mergeCell ref="A1:F1"/>
  </mergeCells>
  <conditionalFormatting sqref="E45:E51">
    <cfRule type="containsText" dxfId="0" priority="1" stopIfTrue="1" text="BAD">
      <formula>NOT(ISERROR(FIND(UPPER("BAD"),UPPER(E45))))</formula>
      <formula>"BAD"</formula>
    </cfRule>
    <cfRule type="containsText" dxfId="1" priority="2" stopIfTrue="1" text="WARN">
      <formula>NOT(ISERROR(FIND(UPPER("WARN"),UPPER(E45))))</formula>
      <formula>"WARN"</formula>
    </cfRule>
    <cfRule type="containsText" dxfId="2" priority="3" stopIfTrue="1" text="GOOD">
      <formula>NOT(ISERROR(FIND(UPPER("GOOD"),UPPER(E45))))</formula>
      <formula>"GOOD"</formula>
    </cfRule>
  </conditionalFormatting>
  <conditionalFormatting sqref="E52">
    <cfRule type="containsText" dxfId="3" priority="1" stopIfTrue="1" text="BAD">
      <formula>NOT(ISERROR(FIND(UPPER("BAD"),UPPER(E52))))</formula>
      <formula>"BAD"</formula>
    </cfRule>
    <cfRule type="containsText" dxfId="4" priority="2" stopIfTrue="1" text="WARN">
      <formula>NOT(ISERROR(FIND(UPPER("WARN"),UPPER(E52))))</formula>
      <formula>"WARN"</formula>
    </cfRule>
    <cfRule type="containsText" dxfId="5" priority="3" stopIfTrue="1" text="GOOD">
      <formula>NOT(ISERROR(FIND(UPPER("GOOD"),UPPER(E52))))</formula>
      <formula>"GOOD"</formula>
    </cfRule>
  </conditionalFormatting>
  <conditionalFormatting sqref="A57:D57">
    <cfRule type="containsText" dxfId="6" priority="1" stopIfTrue="1" text="BAD">
      <formula>NOT(ISERROR(FIND(UPPER("BAD"),UPPER(A57))))</formula>
      <formula>"BAD"</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I41"/>
  <sheetViews>
    <sheetView workbookViewId="0" showGridLines="0" defaultGridColor="1"/>
  </sheetViews>
  <sheetFormatPr defaultColWidth="10.8333" defaultRowHeight="15" customHeight="1" outlineLevelRow="0" outlineLevelCol="0"/>
  <cols>
    <col min="1" max="1" width="10.8516" style="43" customWidth="1"/>
    <col min="2" max="2" width="10.8516" style="43" customWidth="1"/>
    <col min="3" max="3" width="10.8516" style="43" customWidth="1"/>
    <col min="4" max="4" width="10.8516" style="43" customWidth="1"/>
    <col min="5" max="5" width="10.8516" style="43" customWidth="1"/>
    <col min="6" max="6" width="15.3516" style="43" customWidth="1"/>
    <col min="7" max="7" width="18.8516" style="43" customWidth="1"/>
    <col min="8" max="8" width="10.8516" style="43" customWidth="1"/>
    <col min="9" max="9" width="12.5" style="43" customWidth="1"/>
    <col min="10" max="256" width="10.8516" style="43" customWidth="1"/>
  </cols>
  <sheetData>
    <row r="1" ht="55" customHeight="1">
      <c r="A1" s="3"/>
      <c r="B1" s="3"/>
      <c r="C1" s="3"/>
      <c r="D1" s="3"/>
      <c r="E1" s="3"/>
      <c r="F1" s="3"/>
      <c r="G1" s="3"/>
      <c r="H1" s="3"/>
      <c r="I1" s="3"/>
    </row>
    <row r="2" ht="47" customHeight="1">
      <c r="A2" t="s" s="44">
        <v>110</v>
      </c>
      <c r="B2" s="45"/>
      <c r="C2" s="45"/>
      <c r="D2" s="45"/>
      <c r="E2" s="45"/>
      <c r="F2" s="45"/>
      <c r="G2" s="45"/>
      <c r="H2" s="46"/>
      <c r="I2" s="3"/>
    </row>
    <row r="3" ht="30" customHeight="1">
      <c r="A3" t="s" s="33">
        <v>111</v>
      </c>
      <c r="B3" s="34"/>
      <c r="C3" s="34"/>
      <c r="D3" s="34"/>
      <c r="E3" s="34"/>
      <c r="F3" s="34"/>
      <c r="G3" s="34"/>
      <c r="H3" s="3"/>
      <c r="I3" s="3"/>
    </row>
    <row r="4" ht="15" customHeight="1">
      <c r="A4" s="3"/>
      <c r="B4" s="3"/>
      <c r="C4" s="3"/>
      <c r="D4" s="3"/>
      <c r="E4" s="3"/>
      <c r="F4" s="3"/>
      <c r="G4" s="3"/>
      <c r="H4" s="3"/>
      <c r="I4" s="3"/>
    </row>
    <row r="5" ht="15" customHeight="1">
      <c r="A5" s="3"/>
      <c r="B5" s="3"/>
      <c r="C5" s="3"/>
      <c r="D5" s="3"/>
      <c r="E5" s="3"/>
      <c r="F5" s="3"/>
      <c r="G5" s="3"/>
      <c r="H5" s="3"/>
      <c r="I5" s="3"/>
    </row>
    <row r="6" ht="19" customHeight="1">
      <c r="A6" t="s" s="10">
        <v>112</v>
      </c>
      <c r="B6" s="3"/>
      <c r="C6" s="3"/>
      <c r="D6" s="3"/>
      <c r="E6" s="3"/>
      <c r="F6" t="s" s="10">
        <v>113</v>
      </c>
      <c r="G6" t="s" s="10">
        <v>114</v>
      </c>
      <c r="H6" t="s" s="12">
        <v>54</v>
      </c>
      <c r="I6" t="s" s="10">
        <v>5</v>
      </c>
    </row>
    <row r="7" ht="15" customHeight="1">
      <c r="A7" t="s" s="13">
        <v>115</v>
      </c>
      <c r="B7" s="3"/>
      <c r="C7" s="3"/>
      <c r="D7" s="3"/>
      <c r="E7" s="3"/>
      <c r="F7" t="s" s="13">
        <v>116</v>
      </c>
      <c r="G7" t="s" s="20">
        <v>117</v>
      </c>
      <c r="H7" s="15">
        <v>1</v>
      </c>
      <c r="I7" t="s" s="16">
        <v>118</v>
      </c>
    </row>
    <row r="8" ht="15" customHeight="1">
      <c r="A8" t="s" s="13">
        <v>119</v>
      </c>
      <c r="B8" s="3"/>
      <c r="C8" s="3"/>
      <c r="D8" s="3"/>
      <c r="E8" s="3"/>
      <c r="F8" t="s" s="13">
        <v>116</v>
      </c>
      <c r="G8" t="s" s="20">
        <v>117</v>
      </c>
      <c r="H8" s="15">
        <v>1024</v>
      </c>
      <c r="I8" t="s" s="16">
        <v>120</v>
      </c>
    </row>
    <row r="9" ht="15" customHeight="1">
      <c r="A9" t="s" s="13">
        <v>121</v>
      </c>
      <c r="B9" s="3"/>
      <c r="C9" s="3"/>
      <c r="D9" s="3"/>
      <c r="E9" s="3"/>
      <c r="F9" t="s" s="13">
        <v>122</v>
      </c>
      <c r="G9" t="s" s="20">
        <v>117</v>
      </c>
      <c r="H9" s="15">
        <v>1024</v>
      </c>
      <c r="I9" t="s" s="16">
        <v>123</v>
      </c>
    </row>
    <row r="10" ht="15" customHeight="1">
      <c r="A10" t="s" s="13">
        <v>124</v>
      </c>
      <c r="B10" s="3"/>
      <c r="C10" s="3"/>
      <c r="D10" s="3"/>
      <c r="E10" s="3"/>
      <c r="F10" t="s" s="13">
        <v>116</v>
      </c>
      <c r="G10" t="s" s="20">
        <v>125</v>
      </c>
      <c r="H10" s="15">
        <v>1</v>
      </c>
      <c r="I10" t="s" s="16">
        <v>126</v>
      </c>
    </row>
    <row r="11" ht="15" customHeight="1">
      <c r="A11" t="s" s="13">
        <v>127</v>
      </c>
      <c r="B11" s="3"/>
      <c r="C11" s="3"/>
      <c r="D11" s="3"/>
      <c r="E11" s="3"/>
      <c r="F11" t="s" s="13">
        <v>116</v>
      </c>
      <c r="G11" t="s" s="20">
        <v>125</v>
      </c>
      <c r="H11" s="15">
        <v>1024</v>
      </c>
      <c r="I11" t="s" s="16">
        <v>128</v>
      </c>
    </row>
    <row r="12" ht="15" customHeight="1">
      <c r="A12" t="s" s="13">
        <v>129</v>
      </c>
      <c r="B12" s="3"/>
      <c r="C12" s="3"/>
      <c r="D12" s="3"/>
      <c r="E12" s="3"/>
      <c r="F12" t="s" s="13">
        <v>122</v>
      </c>
      <c r="G12" t="s" s="20">
        <v>125</v>
      </c>
      <c r="H12" s="15">
        <v>1024</v>
      </c>
      <c r="I12" t="s" s="16">
        <v>130</v>
      </c>
    </row>
    <row r="13" ht="15" customHeight="1">
      <c r="A13" t="s" s="13">
        <v>131</v>
      </c>
      <c r="B13" s="3"/>
      <c r="C13" s="3"/>
      <c r="D13" s="3"/>
      <c r="E13" s="3"/>
      <c r="F13" t="s" s="13">
        <v>116</v>
      </c>
      <c r="G13" t="s" s="20">
        <v>132</v>
      </c>
      <c r="H13" s="15">
        <v>1</v>
      </c>
      <c r="I13" t="s" s="16">
        <v>133</v>
      </c>
    </row>
    <row r="14" ht="15" customHeight="1">
      <c r="A14" t="s" s="13">
        <v>134</v>
      </c>
      <c r="B14" s="3"/>
      <c r="C14" s="3"/>
      <c r="D14" s="3"/>
      <c r="E14" s="3"/>
      <c r="F14" t="s" s="13">
        <v>116</v>
      </c>
      <c r="G14" t="s" s="20">
        <v>132</v>
      </c>
      <c r="H14" s="15">
        <v>1024</v>
      </c>
      <c r="I14" t="s" s="16">
        <v>135</v>
      </c>
    </row>
    <row r="15" ht="15" customHeight="1">
      <c r="A15" t="s" s="13">
        <v>136</v>
      </c>
      <c r="B15" s="3"/>
      <c r="C15" s="3"/>
      <c r="D15" s="3"/>
      <c r="E15" s="3"/>
      <c r="F15" t="s" s="13">
        <v>122</v>
      </c>
      <c r="G15" t="s" s="20">
        <v>132</v>
      </c>
      <c r="H15" s="15">
        <v>1024</v>
      </c>
      <c r="I15" t="s" s="16">
        <v>137</v>
      </c>
    </row>
    <row r="16" ht="15" customHeight="1">
      <c r="A16" t="s" s="13">
        <v>138</v>
      </c>
      <c r="B16" s="3"/>
      <c r="C16" s="3"/>
      <c r="D16" s="3"/>
      <c r="E16" s="3"/>
      <c r="F16" t="s" s="13">
        <v>116</v>
      </c>
      <c r="G16" t="s" s="20">
        <v>139</v>
      </c>
      <c r="H16" s="15">
        <v>256</v>
      </c>
      <c r="I16" t="s" s="16">
        <v>140</v>
      </c>
    </row>
    <row r="17" ht="15" customHeight="1">
      <c r="A17" s="3"/>
      <c r="B17" s="3"/>
      <c r="C17" s="3"/>
      <c r="D17" s="3"/>
      <c r="E17" s="3"/>
      <c r="F17" s="3"/>
      <c r="G17" s="3"/>
      <c r="H17" s="17"/>
      <c r="I17" s="3"/>
    </row>
    <row r="18" ht="45" customHeight="1">
      <c r="A18" t="s" s="4">
        <v>141</v>
      </c>
      <c r="B18" s="5"/>
      <c r="C18" s="5"/>
      <c r="D18" s="5"/>
      <c r="E18" s="5"/>
      <c r="F18" s="5"/>
      <c r="G18" s="5"/>
      <c r="H18" s="3"/>
      <c r="I18" s="3"/>
    </row>
    <row r="19" ht="20" customHeight="1">
      <c r="A19" t="s" s="8">
        <v>142</v>
      </c>
      <c r="B19" s="9"/>
      <c r="C19" s="9"/>
      <c r="D19" s="9"/>
      <c r="E19" s="9"/>
      <c r="F19" s="9"/>
      <c r="G19" s="9"/>
      <c r="H19" s="9"/>
      <c r="I19" s="3"/>
    </row>
    <row r="20" ht="15" customHeight="1">
      <c r="A20" s="3"/>
      <c r="B20" s="3"/>
      <c r="C20" s="3"/>
      <c r="D20" s="3"/>
      <c r="E20" s="3"/>
      <c r="F20" s="3"/>
      <c r="G20" s="3"/>
      <c r="H20" s="3"/>
      <c r="I20" s="3"/>
    </row>
    <row r="21" ht="18" customHeight="1">
      <c r="A21" t="s" s="10">
        <v>143</v>
      </c>
      <c r="B21" s="3"/>
      <c r="C21" s="3"/>
      <c r="D21" s="3"/>
      <c r="E21" s="3"/>
      <c r="F21" t="s" s="10">
        <v>54</v>
      </c>
      <c r="G21" t="s" s="10">
        <v>5</v>
      </c>
      <c r="H21" s="11"/>
      <c r="I21" s="3"/>
    </row>
    <row r="22" ht="15" customHeight="1">
      <c r="A22" t="s" s="13">
        <v>144</v>
      </c>
      <c r="B22" s="3"/>
      <c r="C22" s="3"/>
      <c r="D22" s="3"/>
      <c r="E22" s="3"/>
      <c r="F22" t="s" s="47">
        <f>IF($H$7&gt;='YARN Configuration'!$F$22,"GOOD","BAD")</f>
        <v>94</v>
      </c>
      <c r="G22" t="s" s="13">
        <v>145</v>
      </c>
      <c r="H22" s="3"/>
      <c r="I22" s="3"/>
    </row>
    <row r="23" ht="15" customHeight="1">
      <c r="A23" t="s" s="13">
        <v>146</v>
      </c>
      <c r="B23" s="3"/>
      <c r="C23" s="3"/>
      <c r="D23" s="3"/>
      <c r="E23" s="3"/>
      <c r="F23" t="s" s="47">
        <f>IF($H$7&lt;='YARN Configuration'!$F$23,"GOOD","BAD")</f>
        <v>94</v>
      </c>
      <c r="G23" t="s" s="13">
        <v>147</v>
      </c>
      <c r="H23" s="3"/>
      <c r="I23" s="3"/>
    </row>
    <row r="24" ht="15" customHeight="1">
      <c r="A24" t="s" s="13">
        <v>148</v>
      </c>
      <c r="B24" s="3"/>
      <c r="C24" s="3"/>
      <c r="D24" s="3"/>
      <c r="E24" s="3"/>
      <c r="F24" t="s" s="47">
        <f>IF($H$8&gt;='YARN Configuration'!$F$27,"GOOD","BAD")</f>
        <v>94</v>
      </c>
      <c r="G24" t="s" s="13">
        <v>149</v>
      </c>
      <c r="H24" s="3"/>
      <c r="I24" s="3"/>
    </row>
    <row r="25" ht="15" customHeight="1">
      <c r="A25" t="s" s="13">
        <v>150</v>
      </c>
      <c r="B25" s="3"/>
      <c r="C25" s="3"/>
      <c r="D25" s="3"/>
      <c r="E25" s="3"/>
      <c r="F25" t="s" s="47">
        <f>IF($H$8&lt;='YARN Configuration'!$F$28,"GOOD","BAD")</f>
        <v>94</v>
      </c>
      <c r="G25" t="s" s="13">
        <v>147</v>
      </c>
      <c r="H25" s="3"/>
      <c r="I25" s="3"/>
    </row>
    <row r="26" ht="15" customHeight="1">
      <c r="A26" t="s" s="13">
        <v>151</v>
      </c>
      <c r="B26" s="3"/>
      <c r="C26" s="3"/>
      <c r="D26" s="3"/>
      <c r="E26" s="3"/>
      <c r="F26" t="s" s="47">
        <f>IF(($H$9/$H$8)&gt;1,"BAD",IF(($H$9/$H$8)&gt;=0.9,"GOOD",IF(($H$9/$H$8)&gt;=0.5,"WARN","BAD")))</f>
        <v>94</v>
      </c>
      <c r="G26" t="s" s="13">
        <v>152</v>
      </c>
      <c r="H26" s="3"/>
      <c r="I26" s="3"/>
    </row>
    <row r="27" ht="15" customHeight="1">
      <c r="A27" s="3"/>
      <c r="B27" s="3"/>
      <c r="C27" s="3"/>
      <c r="D27" s="3"/>
      <c r="E27" s="3"/>
      <c r="F27" s="3"/>
      <c r="G27" s="3"/>
      <c r="H27" s="3"/>
      <c r="I27" s="3"/>
    </row>
    <row r="28" ht="18" customHeight="1">
      <c r="A28" t="s" s="10">
        <v>153</v>
      </c>
      <c r="B28" s="3"/>
      <c r="C28" s="3"/>
      <c r="D28" s="3"/>
      <c r="E28" s="3"/>
      <c r="F28" t="s" s="10">
        <v>54</v>
      </c>
      <c r="G28" t="s" s="10">
        <v>5</v>
      </c>
      <c r="H28" s="3"/>
      <c r="I28" s="3"/>
    </row>
    <row r="29" ht="15" customHeight="1">
      <c r="A29" t="s" s="13">
        <v>154</v>
      </c>
      <c r="B29" s="3"/>
      <c r="C29" s="3"/>
      <c r="D29" s="3"/>
      <c r="E29" s="3"/>
      <c r="F29" t="s" s="47">
        <f>IF($H$10&gt;='YARN Configuration'!$F$22,"GOOD","BAD")</f>
        <v>94</v>
      </c>
      <c r="G29" t="s" s="13">
        <v>155</v>
      </c>
      <c r="H29" s="3"/>
      <c r="I29" s="3"/>
    </row>
    <row r="30" ht="15" customHeight="1">
      <c r="A30" t="s" s="13">
        <v>156</v>
      </c>
      <c r="B30" s="3"/>
      <c r="C30" s="3"/>
      <c r="D30" s="3"/>
      <c r="E30" s="3"/>
      <c r="F30" t="s" s="47">
        <f>IF($H$10&lt;='YARN Configuration'!$F$23,"GOOD","BAD")</f>
        <v>94</v>
      </c>
      <c r="G30" t="s" s="13">
        <v>147</v>
      </c>
      <c r="H30" s="3"/>
      <c r="I30" s="3"/>
    </row>
    <row r="31" ht="15" customHeight="1">
      <c r="A31" t="s" s="13">
        <v>157</v>
      </c>
      <c r="B31" s="3"/>
      <c r="C31" s="3"/>
      <c r="D31" s="3"/>
      <c r="E31" s="3"/>
      <c r="F31" t="s" s="47">
        <f>IF($H$11&gt;='YARN Configuration'!$F$27,"GOOD","BAD")</f>
        <v>94</v>
      </c>
      <c r="G31" t="s" s="13">
        <v>158</v>
      </c>
      <c r="H31" s="3"/>
      <c r="I31" s="3"/>
    </row>
    <row r="32" ht="15" customHeight="1">
      <c r="A32" t="s" s="13">
        <v>159</v>
      </c>
      <c r="B32" s="3"/>
      <c r="C32" s="3"/>
      <c r="D32" s="3"/>
      <c r="E32" s="3"/>
      <c r="F32" t="s" s="47">
        <f>IF($H$11&lt;='YARN Configuration'!$F$28,"GOOD","BAD")</f>
        <v>94</v>
      </c>
      <c r="G32" t="s" s="13">
        <v>147</v>
      </c>
      <c r="H32" s="3"/>
      <c r="I32" s="3"/>
    </row>
    <row r="33" ht="15" customHeight="1">
      <c r="A33" t="s" s="13">
        <v>160</v>
      </c>
      <c r="B33" s="3"/>
      <c r="C33" s="3"/>
      <c r="D33" s="3"/>
      <c r="E33" s="3"/>
      <c r="F33" t="s" s="47">
        <f>IF(($H$12/$H$11)&gt;1,"BAD",IF(($H$12/$H$11)&gt;=0.9,"GOOD",IF(($H$12/$H$11)&gt;=0.5,"WARN","BAD")))</f>
        <v>94</v>
      </c>
      <c r="G33" t="s" s="13">
        <v>161</v>
      </c>
      <c r="H33" s="3"/>
      <c r="I33" s="3"/>
    </row>
    <row r="34" ht="15" customHeight="1">
      <c r="A34" t="s" s="13">
        <v>162</v>
      </c>
      <c r="B34" s="3"/>
      <c r="C34" s="3"/>
      <c r="D34" s="3"/>
      <c r="E34" s="3"/>
      <c r="F34" t="s" s="47">
        <f>IF(($H$12-$H$16)&gt;=768,"GOOD",IF(($H$12-$H$16)&gt;=384,"WARN","BAD"))</f>
        <v>94</v>
      </c>
      <c r="G34" t="s" s="13">
        <v>163</v>
      </c>
      <c r="H34" s="3"/>
      <c r="I34" s="3"/>
    </row>
    <row r="35" ht="15" customHeight="1">
      <c r="A35" s="3"/>
      <c r="B35" s="3"/>
      <c r="C35" s="3"/>
      <c r="D35" s="3"/>
      <c r="E35" s="3"/>
      <c r="F35" s="3"/>
      <c r="G35" s="3"/>
      <c r="H35" s="3"/>
      <c r="I35" s="3"/>
    </row>
    <row r="36" ht="18" customHeight="1">
      <c r="A36" t="s" s="10">
        <v>164</v>
      </c>
      <c r="B36" s="3"/>
      <c r="C36" s="3"/>
      <c r="D36" s="3"/>
      <c r="E36" s="3"/>
      <c r="F36" t="s" s="10">
        <v>54</v>
      </c>
      <c r="G36" t="s" s="10">
        <v>5</v>
      </c>
      <c r="H36" s="3"/>
      <c r="I36" s="3"/>
    </row>
    <row r="37" ht="15" customHeight="1">
      <c r="A37" t="s" s="13">
        <v>165</v>
      </c>
      <c r="B37" s="3"/>
      <c r="C37" s="3"/>
      <c r="D37" s="3"/>
      <c r="E37" s="3"/>
      <c r="F37" t="s" s="47">
        <f>IF($H$13&gt;='YARN Configuration'!$F$22,"GOOD","BAD")</f>
        <v>94</v>
      </c>
      <c r="G37" t="s" s="13">
        <v>166</v>
      </c>
      <c r="H37" s="3"/>
      <c r="I37" s="3"/>
    </row>
    <row r="38" ht="15" customHeight="1">
      <c r="A38" t="s" s="13">
        <v>167</v>
      </c>
      <c r="B38" s="3"/>
      <c r="C38" s="3"/>
      <c r="D38" s="3"/>
      <c r="E38" s="3"/>
      <c r="F38" t="s" s="47">
        <f>IF($H$13&lt;='YARN Configuration'!$F$23,"GOOD","BAD")</f>
        <v>94</v>
      </c>
      <c r="G38" t="s" s="13">
        <v>147</v>
      </c>
      <c r="H38" s="3"/>
      <c r="I38" s="3"/>
    </row>
    <row r="39" ht="15" customHeight="1">
      <c r="A39" t="s" s="13">
        <v>168</v>
      </c>
      <c r="B39" s="3"/>
      <c r="C39" s="3"/>
      <c r="D39" s="3"/>
      <c r="E39" s="3"/>
      <c r="F39" t="s" s="47">
        <f>IF($H$14&gt;='YARN Configuration'!$F$27,"GOOD","BAD")</f>
        <v>94</v>
      </c>
      <c r="G39" t="s" s="13">
        <v>169</v>
      </c>
      <c r="H39" s="3"/>
      <c r="I39" s="3"/>
    </row>
    <row r="40" ht="15" customHeight="1">
      <c r="A40" t="s" s="13">
        <v>170</v>
      </c>
      <c r="B40" s="3"/>
      <c r="C40" s="3"/>
      <c r="D40" s="3"/>
      <c r="E40" s="3"/>
      <c r="F40" t="s" s="47">
        <f>IF($H$14&lt;='YARN Configuration'!$F$28,"GOOD","BAD")</f>
        <v>94</v>
      </c>
      <c r="G40" t="s" s="13">
        <v>147</v>
      </c>
      <c r="H40" s="3"/>
      <c r="I40" s="3"/>
    </row>
    <row r="41" ht="15" customHeight="1">
      <c r="A41" t="s" s="13">
        <v>171</v>
      </c>
      <c r="B41" s="3"/>
      <c r="C41" s="3"/>
      <c r="D41" s="3"/>
      <c r="E41" s="3"/>
      <c r="F41" t="s" s="47">
        <f>IF(($H$15/$H$14)&gt;1,"BAD",IF(($H$15/$H$14)&gt;=0.9,"GOOD",IF(($H$15/$H$14)&gt;=0.5,"WARN","BAD")))</f>
        <v>94</v>
      </c>
      <c r="G41" t="s" s="13">
        <v>172</v>
      </c>
      <c r="H41" s="3"/>
      <c r="I41" s="3"/>
    </row>
  </sheetData>
  <mergeCells count="13">
    <mergeCell ref="A2:G2"/>
    <mergeCell ref="A3:G3"/>
    <mergeCell ref="A10:E10"/>
    <mergeCell ref="A9:E9"/>
    <mergeCell ref="A7:E7"/>
    <mergeCell ref="A11:E11"/>
    <mergeCell ref="A16:E16"/>
    <mergeCell ref="A15:E15"/>
    <mergeCell ref="A13:E13"/>
    <mergeCell ref="A12:E12"/>
    <mergeCell ref="A14:E14"/>
    <mergeCell ref="A8:E8"/>
    <mergeCell ref="A19:H19"/>
  </mergeCells>
  <conditionalFormatting sqref="F22:F26 F29:F34 F37:F41">
    <cfRule type="containsText" dxfId="7" priority="1" stopIfTrue="1" text="BAD">
      <formula>NOT(ISERROR(FIND(UPPER("BAD"),UPPER(F22))))</formula>
      <formula>"BAD"</formula>
    </cfRule>
    <cfRule type="containsText" dxfId="8" priority="2" stopIfTrue="1" text="WARN">
      <formula>NOT(ISERROR(FIND(UPPER("WARN"),UPPER(F22))))</formula>
      <formula>"WARN"</formula>
    </cfRule>
    <cfRule type="containsText" dxfId="9" priority="3" stopIfTrue="1" text="GOOD">
      <formula>NOT(ISERROR(FIND(UPPER("GOOD"),UPPER(F22))))</formula>
      <formula>"GOOD"</formula>
    </cfRule>
  </conditionalFormatting>
  <conditionalFormatting sqref="F35:F36">
    <cfRule type="containsText" dxfId="10" priority="1" stopIfTrue="1" text="BAD">
      <formula>NOT(ISERROR(FIND(UPPER("BAD"),UPPER(F35))))</formula>
      <formula>"BAD"</formula>
    </cfRule>
    <cfRule type="containsText" dxfId="11" priority="2" stopIfTrue="1" text="WARN">
      <formula>NOT(ISERROR(FIND(UPPER("WARN"),UPPER(F35))))</formula>
      <formula>"WARN"</formula>
    </cfRule>
    <cfRule type="containsText" dxfId="12" priority="3" stopIfTrue="1" text="GOOD">
      <formula>NOT(ISERROR(FIND(UPPER("GOOD"),UPPER(F35))))</formula>
      <formula>"GOOD"</formula>
    </cfRule>
  </conditionalFormatting>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